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2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3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4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5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6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7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8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9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0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1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2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3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4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5.xml" ContentType="application/vnd.openxmlformats-officedocument.drawingml.chartshapes+xml"/>
  <Override PartName="/xl/drawings/drawing26.xml" ContentType="application/vnd.openxmlformats-officedocument.drawing+xml"/>
  <Override PartName="/xl/comments1.xml" ContentType="application/vnd.openxmlformats-officedocument.spreadsheetml.comments+xml"/>
  <Override PartName="/xl/drawings/drawing27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harts/chart187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charts/chart188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charts/chart189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charts/chart190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charts/chart191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charts/chart192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charts/chart193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charts/chart194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charts/chart195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charts/chart196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charts/chart197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charts/chart198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charts/chart199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charts/chart200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charts/chart201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charts/chart202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charts/chart203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charts/chart204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charts/chart205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charts/chart206.xml" ContentType="application/vnd.openxmlformats-officedocument.drawingml.chart+xml"/>
  <Override PartName="/xl/charts/style206.xml" ContentType="application/vnd.ms-office.chartstyle+xml"/>
  <Override PartName="/xl/charts/colors206.xml" ContentType="application/vnd.ms-office.chartcolorstyle+xml"/>
  <Override PartName="/xl/charts/chart207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charts/chart208.xml" ContentType="application/vnd.openxmlformats-officedocument.drawingml.chart+xml"/>
  <Override PartName="/xl/charts/style208.xml" ContentType="application/vnd.ms-office.chartstyle+xml"/>
  <Override PartName="/xl/charts/colors208.xml" ContentType="application/vnd.ms-office.chartcolorstyle+xml"/>
  <Override PartName="/xl/charts/chart209.xml" ContentType="application/vnd.openxmlformats-officedocument.drawingml.chart+xml"/>
  <Override PartName="/xl/charts/style209.xml" ContentType="application/vnd.ms-office.chartstyle+xml"/>
  <Override PartName="/xl/charts/colors209.xml" ContentType="application/vnd.ms-office.chartcolorstyle+xml"/>
  <Override PartName="/xl/charts/chart210.xml" ContentType="application/vnd.openxmlformats-officedocument.drawingml.chart+xml"/>
  <Override PartName="/xl/charts/style210.xml" ContentType="application/vnd.ms-office.chartstyle+xml"/>
  <Override PartName="/xl/charts/colors210.xml" ContentType="application/vnd.ms-office.chartcolorstyle+xml"/>
  <Override PartName="/xl/charts/chart211.xml" ContentType="application/vnd.openxmlformats-officedocument.drawingml.chart+xml"/>
  <Override PartName="/xl/charts/style211.xml" ContentType="application/vnd.ms-office.chartstyle+xml"/>
  <Override PartName="/xl/charts/colors211.xml" ContentType="application/vnd.ms-office.chartcolorstyle+xml"/>
  <Override PartName="/xl/charts/chart212.xml" ContentType="application/vnd.openxmlformats-officedocument.drawingml.chart+xml"/>
  <Override PartName="/xl/charts/style212.xml" ContentType="application/vnd.ms-office.chartstyle+xml"/>
  <Override PartName="/xl/charts/colors212.xml" ContentType="application/vnd.ms-office.chartcolorstyle+xml"/>
  <Override PartName="/xl/charts/chart213.xml" ContentType="application/vnd.openxmlformats-officedocument.drawingml.chart+xml"/>
  <Override PartName="/xl/charts/style213.xml" ContentType="application/vnd.ms-office.chartstyle+xml"/>
  <Override PartName="/xl/charts/colors213.xml" ContentType="application/vnd.ms-office.chartcolorstyle+xml"/>
  <Override PartName="/xl/charts/chart214.xml" ContentType="application/vnd.openxmlformats-officedocument.drawingml.chart+xml"/>
  <Override PartName="/xl/charts/style214.xml" ContentType="application/vnd.ms-office.chartstyle+xml"/>
  <Override PartName="/xl/charts/colors214.xml" ContentType="application/vnd.ms-office.chartcolorstyle+xml"/>
  <Override PartName="/xl/charts/chart215.xml" ContentType="application/vnd.openxmlformats-officedocument.drawingml.chart+xml"/>
  <Override PartName="/xl/charts/style215.xml" ContentType="application/vnd.ms-office.chartstyle+xml"/>
  <Override PartName="/xl/charts/colors215.xml" ContentType="application/vnd.ms-office.chartcolorstyle+xml"/>
  <Override PartName="/xl/charts/chart216.xml" ContentType="application/vnd.openxmlformats-officedocument.drawingml.chart+xml"/>
  <Override PartName="/xl/charts/style216.xml" ContentType="application/vnd.ms-office.chartstyle+xml"/>
  <Override PartName="/xl/charts/colors216.xml" ContentType="application/vnd.ms-office.chartcolorstyle+xml"/>
  <Override PartName="/xl/charts/chart217.xml" ContentType="application/vnd.openxmlformats-officedocument.drawingml.chart+xml"/>
  <Override PartName="/xl/charts/style217.xml" ContentType="application/vnd.ms-office.chartstyle+xml"/>
  <Override PartName="/xl/charts/colors217.xml" ContentType="application/vnd.ms-office.chartcolorstyle+xml"/>
  <Override PartName="/xl/charts/chart218.xml" ContentType="application/vnd.openxmlformats-officedocument.drawingml.chart+xml"/>
  <Override PartName="/xl/charts/style218.xml" ContentType="application/vnd.ms-office.chartstyle+xml"/>
  <Override PartName="/xl/charts/colors218.xml" ContentType="application/vnd.ms-office.chartcolorstyle+xml"/>
  <Override PartName="/xl/charts/chart219.xml" ContentType="application/vnd.openxmlformats-officedocument.drawingml.chart+xml"/>
  <Override PartName="/xl/charts/style219.xml" ContentType="application/vnd.ms-office.chartstyle+xml"/>
  <Override PartName="/xl/charts/colors219.xml" ContentType="application/vnd.ms-office.chartcolorstyle+xml"/>
  <Override PartName="/xl/charts/chart220.xml" ContentType="application/vnd.openxmlformats-officedocument.drawingml.chart+xml"/>
  <Override PartName="/xl/charts/style220.xml" ContentType="application/vnd.ms-office.chartstyle+xml"/>
  <Override PartName="/xl/charts/colors220.xml" ContentType="application/vnd.ms-office.chartcolorstyle+xml"/>
  <Override PartName="/xl/charts/chart221.xml" ContentType="application/vnd.openxmlformats-officedocument.drawingml.chart+xml"/>
  <Override PartName="/xl/charts/style221.xml" ContentType="application/vnd.ms-office.chartstyle+xml"/>
  <Override PartName="/xl/charts/colors221.xml" ContentType="application/vnd.ms-office.chartcolorstyle+xml"/>
  <Override PartName="/xl/charts/chart222.xml" ContentType="application/vnd.openxmlformats-officedocument.drawingml.chart+xml"/>
  <Override PartName="/xl/charts/style222.xml" ContentType="application/vnd.ms-office.chartstyle+xml"/>
  <Override PartName="/xl/charts/colors222.xml" ContentType="application/vnd.ms-office.chartcolorstyle+xml"/>
  <Override PartName="/xl/charts/chart223.xml" ContentType="application/vnd.openxmlformats-officedocument.drawingml.chart+xml"/>
  <Override PartName="/xl/charts/style223.xml" ContentType="application/vnd.ms-office.chartstyle+xml"/>
  <Override PartName="/xl/charts/colors223.xml" ContentType="application/vnd.ms-office.chartcolorstyle+xml"/>
  <Override PartName="/xl/charts/chart224.xml" ContentType="application/vnd.openxmlformats-officedocument.drawingml.chart+xml"/>
  <Override PartName="/xl/charts/style224.xml" ContentType="application/vnd.ms-office.chartstyle+xml"/>
  <Override PartName="/xl/charts/colors224.xml" ContentType="application/vnd.ms-office.chartcolorstyle+xml"/>
  <Override PartName="/xl/charts/chart225.xml" ContentType="application/vnd.openxmlformats-officedocument.drawingml.chart+xml"/>
  <Override PartName="/xl/charts/style225.xml" ContentType="application/vnd.ms-office.chartstyle+xml"/>
  <Override PartName="/xl/charts/colors225.xml" ContentType="application/vnd.ms-office.chartcolorstyle+xml"/>
  <Override PartName="/xl/charts/chart226.xml" ContentType="application/vnd.openxmlformats-officedocument.drawingml.chart+xml"/>
  <Override PartName="/xl/charts/style226.xml" ContentType="application/vnd.ms-office.chartstyle+xml"/>
  <Override PartName="/xl/charts/colors226.xml" ContentType="application/vnd.ms-office.chartcolorstyle+xml"/>
  <Override PartName="/xl/charts/chart227.xml" ContentType="application/vnd.openxmlformats-officedocument.drawingml.chart+xml"/>
  <Override PartName="/xl/charts/style227.xml" ContentType="application/vnd.ms-office.chartstyle+xml"/>
  <Override PartName="/xl/charts/colors227.xml" ContentType="application/vnd.ms-office.chartcolorstyle+xml"/>
  <Override PartName="/xl/charts/chart228.xml" ContentType="application/vnd.openxmlformats-officedocument.drawingml.chart+xml"/>
  <Override PartName="/xl/charts/style228.xml" ContentType="application/vnd.ms-office.chartstyle+xml"/>
  <Override PartName="/xl/charts/colors228.xml" ContentType="application/vnd.ms-office.chartcolorstyle+xml"/>
  <Override PartName="/xl/charts/chart229.xml" ContentType="application/vnd.openxmlformats-officedocument.drawingml.chart+xml"/>
  <Override PartName="/xl/charts/style229.xml" ContentType="application/vnd.ms-office.chartstyle+xml"/>
  <Override PartName="/xl/charts/colors229.xml" ContentType="application/vnd.ms-office.chartcolorstyle+xml"/>
  <Override PartName="/xl/charts/chart230.xml" ContentType="application/vnd.openxmlformats-officedocument.drawingml.chart+xml"/>
  <Override PartName="/xl/charts/style230.xml" ContentType="application/vnd.ms-office.chartstyle+xml"/>
  <Override PartName="/xl/charts/colors230.xml" ContentType="application/vnd.ms-office.chartcolorstyle+xml"/>
  <Override PartName="/xl/charts/chart231.xml" ContentType="application/vnd.openxmlformats-officedocument.drawingml.chart+xml"/>
  <Override PartName="/xl/charts/style231.xml" ContentType="application/vnd.ms-office.chartstyle+xml"/>
  <Override PartName="/xl/charts/colors231.xml" ContentType="application/vnd.ms-office.chartcolorstyle+xml"/>
  <Override PartName="/xl/charts/chart232.xml" ContentType="application/vnd.openxmlformats-officedocument.drawingml.chart+xml"/>
  <Override PartName="/xl/charts/style232.xml" ContentType="application/vnd.ms-office.chartstyle+xml"/>
  <Override PartName="/xl/charts/colors232.xml" ContentType="application/vnd.ms-office.chartcolorstyle+xml"/>
  <Override PartName="/xl/charts/chart233.xml" ContentType="application/vnd.openxmlformats-officedocument.drawingml.chart+xml"/>
  <Override PartName="/xl/charts/style233.xml" ContentType="application/vnd.ms-office.chartstyle+xml"/>
  <Override PartName="/xl/charts/colors233.xml" ContentType="application/vnd.ms-office.chartcolorstyle+xml"/>
  <Override PartName="/xl/charts/chart234.xml" ContentType="application/vnd.openxmlformats-officedocument.drawingml.chart+xml"/>
  <Override PartName="/xl/charts/style234.xml" ContentType="application/vnd.ms-office.chartstyle+xml"/>
  <Override PartName="/xl/charts/colors234.xml" ContentType="application/vnd.ms-office.chartcolorstyle+xml"/>
  <Override PartName="/xl/charts/chart235.xml" ContentType="application/vnd.openxmlformats-officedocument.drawingml.chart+xml"/>
  <Override PartName="/xl/charts/style235.xml" ContentType="application/vnd.ms-office.chartstyle+xml"/>
  <Override PartName="/xl/charts/colors235.xml" ContentType="application/vnd.ms-office.chartcolorstyle+xml"/>
  <Override PartName="/xl/charts/chart236.xml" ContentType="application/vnd.openxmlformats-officedocument.drawingml.chart+xml"/>
  <Override PartName="/xl/charts/style236.xml" ContentType="application/vnd.ms-office.chartstyle+xml"/>
  <Override PartName="/xl/charts/colors236.xml" ContentType="application/vnd.ms-office.chartcolorstyle+xml"/>
  <Override PartName="/xl/charts/chart237.xml" ContentType="application/vnd.openxmlformats-officedocument.drawingml.chart+xml"/>
  <Override PartName="/xl/charts/style237.xml" ContentType="application/vnd.ms-office.chartstyle+xml"/>
  <Override PartName="/xl/charts/colors237.xml" ContentType="application/vnd.ms-office.chartcolorstyle+xml"/>
  <Override PartName="/xl/charts/chart238.xml" ContentType="application/vnd.openxmlformats-officedocument.drawingml.chart+xml"/>
  <Override PartName="/xl/charts/style238.xml" ContentType="application/vnd.ms-office.chartstyle+xml"/>
  <Override PartName="/xl/charts/colors238.xml" ContentType="application/vnd.ms-office.chartcolorstyle+xml"/>
  <Override PartName="/xl/charts/chart239.xml" ContentType="application/vnd.openxmlformats-officedocument.drawingml.chart+xml"/>
  <Override PartName="/xl/charts/style239.xml" ContentType="application/vnd.ms-office.chartstyle+xml"/>
  <Override PartName="/xl/charts/colors239.xml" ContentType="application/vnd.ms-office.chartcolorstyle+xml"/>
  <Override PartName="/xl/charts/chart240.xml" ContentType="application/vnd.openxmlformats-officedocument.drawingml.chart+xml"/>
  <Override PartName="/xl/charts/style240.xml" ContentType="application/vnd.ms-office.chartstyle+xml"/>
  <Override PartName="/xl/charts/colors240.xml" ContentType="application/vnd.ms-office.chartcolorstyle+xml"/>
  <Override PartName="/xl/charts/chart241.xml" ContentType="application/vnd.openxmlformats-officedocument.drawingml.chart+xml"/>
  <Override PartName="/xl/charts/style241.xml" ContentType="application/vnd.ms-office.chartstyle+xml"/>
  <Override PartName="/xl/charts/colors241.xml" ContentType="application/vnd.ms-office.chartcolorstyle+xml"/>
  <Override PartName="/xl/charts/chart242.xml" ContentType="application/vnd.openxmlformats-officedocument.drawingml.chart+xml"/>
  <Override PartName="/xl/charts/style242.xml" ContentType="application/vnd.ms-office.chartstyle+xml"/>
  <Override PartName="/xl/charts/colors242.xml" ContentType="application/vnd.ms-office.chartcolorstyle+xml"/>
  <Override PartName="/xl/charts/chart243.xml" ContentType="application/vnd.openxmlformats-officedocument.drawingml.chart+xml"/>
  <Override PartName="/xl/charts/style243.xml" ContentType="application/vnd.ms-office.chartstyle+xml"/>
  <Override PartName="/xl/charts/colors243.xml" ContentType="application/vnd.ms-office.chartcolorstyle+xml"/>
  <Override PartName="/xl/charts/chart244.xml" ContentType="application/vnd.openxmlformats-officedocument.drawingml.chart+xml"/>
  <Override PartName="/xl/charts/style244.xml" ContentType="application/vnd.ms-office.chartstyle+xml"/>
  <Override PartName="/xl/charts/colors244.xml" ContentType="application/vnd.ms-office.chartcolorstyle+xml"/>
  <Override PartName="/xl/charts/chart245.xml" ContentType="application/vnd.openxmlformats-officedocument.drawingml.chart+xml"/>
  <Override PartName="/xl/charts/style245.xml" ContentType="application/vnd.ms-office.chartstyle+xml"/>
  <Override PartName="/xl/charts/colors245.xml" ContentType="application/vnd.ms-office.chartcolorstyle+xml"/>
  <Override PartName="/xl/charts/chart246.xml" ContentType="application/vnd.openxmlformats-officedocument.drawingml.chart+xml"/>
  <Override PartName="/xl/charts/style246.xml" ContentType="application/vnd.ms-office.chartstyle+xml"/>
  <Override PartName="/xl/charts/colors246.xml" ContentType="application/vnd.ms-office.chartcolorstyle+xml"/>
  <Override PartName="/xl/charts/chart247.xml" ContentType="application/vnd.openxmlformats-officedocument.drawingml.chart+xml"/>
  <Override PartName="/xl/charts/style247.xml" ContentType="application/vnd.ms-office.chartstyle+xml"/>
  <Override PartName="/xl/charts/colors247.xml" ContentType="application/vnd.ms-office.chartcolorstyle+xml"/>
  <Override PartName="/xl/charts/chart248.xml" ContentType="application/vnd.openxmlformats-officedocument.drawingml.chart+xml"/>
  <Override PartName="/xl/charts/style248.xml" ContentType="application/vnd.ms-office.chartstyle+xml"/>
  <Override PartName="/xl/charts/colors248.xml" ContentType="application/vnd.ms-office.chartcolorstyle+xml"/>
  <Override PartName="/xl/charts/chart249.xml" ContentType="application/vnd.openxmlformats-officedocument.drawingml.chart+xml"/>
  <Override PartName="/xl/charts/style249.xml" ContentType="application/vnd.ms-office.chartstyle+xml"/>
  <Override PartName="/xl/charts/colors249.xml" ContentType="application/vnd.ms-office.chartcolorstyle+xml"/>
  <Override PartName="/xl/charts/chart250.xml" ContentType="application/vnd.openxmlformats-officedocument.drawingml.chart+xml"/>
  <Override PartName="/xl/charts/style250.xml" ContentType="application/vnd.ms-office.chartstyle+xml"/>
  <Override PartName="/xl/charts/colors250.xml" ContentType="application/vnd.ms-office.chartcolorstyle+xml"/>
  <Override PartName="/xl/charts/chart251.xml" ContentType="application/vnd.openxmlformats-officedocument.drawingml.chart+xml"/>
  <Override PartName="/xl/charts/style251.xml" ContentType="application/vnd.ms-office.chartstyle+xml"/>
  <Override PartName="/xl/charts/colors251.xml" ContentType="application/vnd.ms-office.chartcolorstyle+xml"/>
  <Override PartName="/xl/charts/chart252.xml" ContentType="application/vnd.openxmlformats-officedocument.drawingml.chart+xml"/>
  <Override PartName="/xl/charts/style252.xml" ContentType="application/vnd.ms-office.chartstyle+xml"/>
  <Override PartName="/xl/charts/colors252.xml" ContentType="application/vnd.ms-office.chartcolorstyle+xml"/>
  <Override PartName="/xl/charts/chart253.xml" ContentType="application/vnd.openxmlformats-officedocument.drawingml.chart+xml"/>
  <Override PartName="/xl/charts/style253.xml" ContentType="application/vnd.ms-office.chartstyle+xml"/>
  <Override PartName="/xl/charts/colors253.xml" ContentType="application/vnd.ms-office.chartcolorstyle+xml"/>
  <Override PartName="/xl/charts/chart254.xml" ContentType="application/vnd.openxmlformats-officedocument.drawingml.chart+xml"/>
  <Override PartName="/xl/charts/style254.xml" ContentType="application/vnd.ms-office.chartstyle+xml"/>
  <Override PartName="/xl/charts/colors254.xml" ContentType="application/vnd.ms-office.chartcolorstyle+xml"/>
  <Override PartName="/xl/charts/chart255.xml" ContentType="application/vnd.openxmlformats-officedocument.drawingml.chart+xml"/>
  <Override PartName="/xl/charts/style255.xml" ContentType="application/vnd.ms-office.chartstyle+xml"/>
  <Override PartName="/xl/charts/colors255.xml" ContentType="application/vnd.ms-office.chartcolorstyle+xml"/>
  <Override PartName="/xl/charts/chart256.xml" ContentType="application/vnd.openxmlformats-officedocument.drawingml.chart+xml"/>
  <Override PartName="/xl/charts/style256.xml" ContentType="application/vnd.ms-office.chartstyle+xml"/>
  <Override PartName="/xl/charts/colors256.xml" ContentType="application/vnd.ms-office.chartcolorstyle+xml"/>
  <Override PartName="/xl/charts/chart257.xml" ContentType="application/vnd.openxmlformats-officedocument.drawingml.chart+xml"/>
  <Override PartName="/xl/charts/style257.xml" ContentType="application/vnd.ms-office.chartstyle+xml"/>
  <Override PartName="/xl/charts/colors257.xml" ContentType="application/vnd.ms-office.chartcolorstyle+xml"/>
  <Override PartName="/xl/charts/chart258.xml" ContentType="application/vnd.openxmlformats-officedocument.drawingml.chart+xml"/>
  <Override PartName="/xl/charts/style258.xml" ContentType="application/vnd.ms-office.chartstyle+xml"/>
  <Override PartName="/xl/charts/colors258.xml" ContentType="application/vnd.ms-office.chartcolorstyle+xml"/>
  <Override PartName="/xl/charts/chart259.xml" ContentType="application/vnd.openxmlformats-officedocument.drawingml.chart+xml"/>
  <Override PartName="/xl/charts/style259.xml" ContentType="application/vnd.ms-office.chartstyle+xml"/>
  <Override PartName="/xl/charts/colors259.xml" ContentType="application/vnd.ms-office.chartcolorstyle+xml"/>
  <Override PartName="/xl/charts/chart260.xml" ContentType="application/vnd.openxmlformats-officedocument.drawingml.chart+xml"/>
  <Override PartName="/xl/charts/style260.xml" ContentType="application/vnd.ms-office.chartstyle+xml"/>
  <Override PartName="/xl/charts/colors260.xml" ContentType="application/vnd.ms-office.chartcolorstyle+xml"/>
  <Override PartName="/xl/charts/chart261.xml" ContentType="application/vnd.openxmlformats-officedocument.drawingml.chart+xml"/>
  <Override PartName="/xl/charts/style261.xml" ContentType="application/vnd.ms-office.chartstyle+xml"/>
  <Override PartName="/xl/charts/colors261.xml" ContentType="application/vnd.ms-office.chartcolorstyle+xml"/>
  <Override PartName="/xl/charts/chart262.xml" ContentType="application/vnd.openxmlformats-officedocument.drawingml.chart+xml"/>
  <Override PartName="/xl/charts/style262.xml" ContentType="application/vnd.ms-office.chartstyle+xml"/>
  <Override PartName="/xl/charts/colors262.xml" ContentType="application/vnd.ms-office.chartcolorstyle+xml"/>
  <Override PartName="/xl/charts/chart263.xml" ContentType="application/vnd.openxmlformats-officedocument.drawingml.chart+xml"/>
  <Override PartName="/xl/charts/style263.xml" ContentType="application/vnd.ms-office.chartstyle+xml"/>
  <Override PartName="/xl/charts/colors263.xml" ContentType="application/vnd.ms-office.chartcolorstyle+xml"/>
  <Override PartName="/xl/charts/chart264.xml" ContentType="application/vnd.openxmlformats-officedocument.drawingml.chart+xml"/>
  <Override PartName="/xl/charts/style264.xml" ContentType="application/vnd.ms-office.chartstyle+xml"/>
  <Override PartName="/xl/charts/colors264.xml" ContentType="application/vnd.ms-office.chartcolorstyle+xml"/>
  <Override PartName="/xl/charts/chart265.xml" ContentType="application/vnd.openxmlformats-officedocument.drawingml.chart+xml"/>
  <Override PartName="/xl/charts/style265.xml" ContentType="application/vnd.ms-office.chartstyle+xml"/>
  <Override PartName="/xl/charts/colors265.xml" ContentType="application/vnd.ms-office.chartcolorstyle+xml"/>
  <Override PartName="/xl/charts/chart266.xml" ContentType="application/vnd.openxmlformats-officedocument.drawingml.chart+xml"/>
  <Override PartName="/xl/charts/style266.xml" ContentType="application/vnd.ms-office.chartstyle+xml"/>
  <Override PartName="/xl/charts/colors266.xml" ContentType="application/vnd.ms-office.chartcolorstyle+xml"/>
  <Override PartName="/xl/charts/chart267.xml" ContentType="application/vnd.openxmlformats-officedocument.drawingml.chart+xml"/>
  <Override PartName="/xl/charts/style267.xml" ContentType="application/vnd.ms-office.chartstyle+xml"/>
  <Override PartName="/xl/charts/colors267.xml" ContentType="application/vnd.ms-office.chartcolorstyle+xml"/>
  <Override PartName="/xl/charts/chart268.xml" ContentType="application/vnd.openxmlformats-officedocument.drawingml.chart+xml"/>
  <Override PartName="/xl/charts/style268.xml" ContentType="application/vnd.ms-office.chartstyle+xml"/>
  <Override PartName="/xl/charts/colors268.xml" ContentType="application/vnd.ms-office.chartcolorstyle+xml"/>
  <Override PartName="/xl/charts/chart269.xml" ContentType="application/vnd.openxmlformats-officedocument.drawingml.chart+xml"/>
  <Override PartName="/xl/charts/style269.xml" ContentType="application/vnd.ms-office.chartstyle+xml"/>
  <Override PartName="/xl/charts/colors269.xml" ContentType="application/vnd.ms-office.chartcolorstyle+xml"/>
  <Override PartName="/xl/charts/chart270.xml" ContentType="application/vnd.openxmlformats-officedocument.drawingml.chart+xml"/>
  <Override PartName="/xl/charts/style270.xml" ContentType="application/vnd.ms-office.chartstyle+xml"/>
  <Override PartName="/xl/charts/colors270.xml" ContentType="application/vnd.ms-office.chartcolorstyle+xml"/>
  <Override PartName="/xl/charts/chart271.xml" ContentType="application/vnd.openxmlformats-officedocument.drawingml.chart+xml"/>
  <Override PartName="/xl/charts/style271.xml" ContentType="application/vnd.ms-office.chartstyle+xml"/>
  <Override PartName="/xl/charts/colors271.xml" ContentType="application/vnd.ms-office.chartcolorstyle+xml"/>
  <Override PartName="/xl/charts/chart272.xml" ContentType="application/vnd.openxmlformats-officedocument.drawingml.chart+xml"/>
  <Override PartName="/xl/charts/style272.xml" ContentType="application/vnd.ms-office.chartstyle+xml"/>
  <Override PartName="/xl/charts/colors272.xml" ContentType="application/vnd.ms-office.chartcolorstyle+xml"/>
  <Override PartName="/xl/charts/chart273.xml" ContentType="application/vnd.openxmlformats-officedocument.drawingml.chart+xml"/>
  <Override PartName="/xl/charts/style273.xml" ContentType="application/vnd.ms-office.chartstyle+xml"/>
  <Override PartName="/xl/charts/colors273.xml" ContentType="application/vnd.ms-office.chartcolorstyle+xml"/>
  <Override PartName="/xl/charts/chart274.xml" ContentType="application/vnd.openxmlformats-officedocument.drawingml.chart+xml"/>
  <Override PartName="/xl/charts/style274.xml" ContentType="application/vnd.ms-office.chartstyle+xml"/>
  <Override PartName="/xl/charts/colors274.xml" ContentType="application/vnd.ms-office.chartcolorstyle+xml"/>
  <Override PartName="/xl/charts/chart275.xml" ContentType="application/vnd.openxmlformats-officedocument.drawingml.chart+xml"/>
  <Override PartName="/xl/charts/style275.xml" ContentType="application/vnd.ms-office.chartstyle+xml"/>
  <Override PartName="/xl/charts/colors275.xml" ContentType="application/vnd.ms-office.chartcolorstyle+xml"/>
  <Override PartName="/xl/charts/chart276.xml" ContentType="application/vnd.openxmlformats-officedocument.drawingml.chart+xml"/>
  <Override PartName="/xl/charts/style276.xml" ContentType="application/vnd.ms-office.chartstyle+xml"/>
  <Override PartName="/xl/charts/colors276.xml" ContentType="application/vnd.ms-office.chartcolorstyle+xml"/>
  <Override PartName="/xl/charts/chart277.xml" ContentType="application/vnd.openxmlformats-officedocument.drawingml.chart+xml"/>
  <Override PartName="/xl/charts/style277.xml" ContentType="application/vnd.ms-office.chartstyle+xml"/>
  <Override PartName="/xl/charts/colors277.xml" ContentType="application/vnd.ms-office.chartcolorstyle+xml"/>
  <Override PartName="/xl/charts/chart278.xml" ContentType="application/vnd.openxmlformats-officedocument.drawingml.chart+xml"/>
  <Override PartName="/xl/charts/style278.xml" ContentType="application/vnd.ms-office.chartstyle+xml"/>
  <Override PartName="/xl/charts/colors278.xml" ContentType="application/vnd.ms-office.chartcolorstyle+xml"/>
  <Override PartName="/xl/charts/chart279.xml" ContentType="application/vnd.openxmlformats-officedocument.drawingml.chart+xml"/>
  <Override PartName="/xl/charts/style279.xml" ContentType="application/vnd.ms-office.chartstyle+xml"/>
  <Override PartName="/xl/charts/colors279.xml" ContentType="application/vnd.ms-office.chartcolorstyle+xml"/>
  <Override PartName="/xl/charts/chart280.xml" ContentType="application/vnd.openxmlformats-officedocument.drawingml.chart+xml"/>
  <Override PartName="/xl/charts/style280.xml" ContentType="application/vnd.ms-office.chartstyle+xml"/>
  <Override PartName="/xl/charts/colors280.xml" ContentType="application/vnd.ms-office.chartcolorstyle+xml"/>
  <Override PartName="/xl/charts/chart281.xml" ContentType="application/vnd.openxmlformats-officedocument.drawingml.chart+xml"/>
  <Override PartName="/xl/charts/style281.xml" ContentType="application/vnd.ms-office.chartstyle+xml"/>
  <Override PartName="/xl/charts/colors281.xml" ContentType="application/vnd.ms-office.chartcolorstyle+xml"/>
  <Override PartName="/xl/charts/chart282.xml" ContentType="application/vnd.openxmlformats-officedocument.drawingml.chart+xml"/>
  <Override PartName="/xl/charts/style282.xml" ContentType="application/vnd.ms-office.chartstyle+xml"/>
  <Override PartName="/xl/charts/colors282.xml" ContentType="application/vnd.ms-office.chartcolorstyle+xml"/>
  <Override PartName="/xl/charts/chart283.xml" ContentType="application/vnd.openxmlformats-officedocument.drawingml.chart+xml"/>
  <Override PartName="/xl/charts/style283.xml" ContentType="application/vnd.ms-office.chartstyle+xml"/>
  <Override PartName="/xl/charts/colors283.xml" ContentType="application/vnd.ms-office.chartcolorstyle+xml"/>
  <Override PartName="/xl/charts/chart284.xml" ContentType="application/vnd.openxmlformats-officedocument.drawingml.chart+xml"/>
  <Override PartName="/xl/charts/style284.xml" ContentType="application/vnd.ms-office.chartstyle+xml"/>
  <Override PartName="/xl/charts/colors284.xml" ContentType="application/vnd.ms-office.chartcolorstyle+xml"/>
  <Override PartName="/xl/charts/chart285.xml" ContentType="application/vnd.openxmlformats-officedocument.drawingml.chart+xml"/>
  <Override PartName="/xl/charts/style285.xml" ContentType="application/vnd.ms-office.chartstyle+xml"/>
  <Override PartName="/xl/charts/colors285.xml" ContentType="application/vnd.ms-office.chartcolorstyle+xml"/>
  <Override PartName="/xl/charts/chart286.xml" ContentType="application/vnd.openxmlformats-officedocument.drawingml.chart+xml"/>
  <Override PartName="/xl/charts/style286.xml" ContentType="application/vnd.ms-office.chartstyle+xml"/>
  <Override PartName="/xl/charts/colors286.xml" ContentType="application/vnd.ms-office.chartcolorstyle+xml"/>
  <Override PartName="/xl/charts/chart287.xml" ContentType="application/vnd.openxmlformats-officedocument.drawingml.chart+xml"/>
  <Override PartName="/xl/charts/style287.xml" ContentType="application/vnd.ms-office.chartstyle+xml"/>
  <Override PartName="/xl/charts/colors287.xml" ContentType="application/vnd.ms-office.chartcolorstyle+xml"/>
  <Override PartName="/xl/charts/chart288.xml" ContentType="application/vnd.openxmlformats-officedocument.drawingml.chart+xml"/>
  <Override PartName="/xl/charts/style288.xml" ContentType="application/vnd.ms-office.chartstyle+xml"/>
  <Override PartName="/xl/charts/colors288.xml" ContentType="application/vnd.ms-office.chartcolorstyle+xml"/>
  <Override PartName="/xl/charts/chart289.xml" ContentType="application/vnd.openxmlformats-officedocument.drawingml.chart+xml"/>
  <Override PartName="/xl/charts/style289.xml" ContentType="application/vnd.ms-office.chartstyle+xml"/>
  <Override PartName="/xl/charts/colors289.xml" ContentType="application/vnd.ms-office.chartcolorstyle+xml"/>
  <Override PartName="/xl/charts/chart290.xml" ContentType="application/vnd.openxmlformats-officedocument.drawingml.chart+xml"/>
  <Override PartName="/xl/charts/style290.xml" ContentType="application/vnd.ms-office.chartstyle+xml"/>
  <Override PartName="/xl/charts/colors290.xml" ContentType="application/vnd.ms-office.chartcolorstyle+xml"/>
  <Override PartName="/xl/charts/chart291.xml" ContentType="application/vnd.openxmlformats-officedocument.drawingml.chart+xml"/>
  <Override PartName="/xl/charts/style291.xml" ContentType="application/vnd.ms-office.chartstyle+xml"/>
  <Override PartName="/xl/charts/colors291.xml" ContentType="application/vnd.ms-office.chartcolorstyle+xml"/>
  <Override PartName="/xl/charts/chart292.xml" ContentType="application/vnd.openxmlformats-officedocument.drawingml.chart+xml"/>
  <Override PartName="/xl/charts/style292.xml" ContentType="application/vnd.ms-office.chartstyle+xml"/>
  <Override PartName="/xl/charts/colors292.xml" ContentType="application/vnd.ms-office.chartcolorstyle+xml"/>
  <Override PartName="/xl/charts/chart293.xml" ContentType="application/vnd.openxmlformats-officedocument.drawingml.chart+xml"/>
  <Override PartName="/xl/charts/style293.xml" ContentType="application/vnd.ms-office.chartstyle+xml"/>
  <Override PartName="/xl/charts/colors293.xml" ContentType="application/vnd.ms-office.chartcolorstyle+xml"/>
  <Override PartName="/xl/charts/chart294.xml" ContentType="application/vnd.openxmlformats-officedocument.drawingml.chart+xml"/>
  <Override PartName="/xl/charts/style294.xml" ContentType="application/vnd.ms-office.chartstyle+xml"/>
  <Override PartName="/xl/charts/colors294.xml" ContentType="application/vnd.ms-office.chartcolorstyle+xml"/>
  <Override PartName="/xl/charts/chart295.xml" ContentType="application/vnd.openxmlformats-officedocument.drawingml.chart+xml"/>
  <Override PartName="/xl/charts/style295.xml" ContentType="application/vnd.ms-office.chartstyle+xml"/>
  <Override PartName="/xl/charts/colors295.xml" ContentType="application/vnd.ms-office.chartcolorstyle+xml"/>
  <Override PartName="/xl/charts/chart296.xml" ContentType="application/vnd.openxmlformats-officedocument.drawingml.chart+xml"/>
  <Override PartName="/xl/charts/style296.xml" ContentType="application/vnd.ms-office.chartstyle+xml"/>
  <Override PartName="/xl/charts/colors296.xml" ContentType="application/vnd.ms-office.chartcolorstyle+xml"/>
  <Override PartName="/xl/charts/chart297.xml" ContentType="application/vnd.openxmlformats-officedocument.drawingml.chart+xml"/>
  <Override PartName="/xl/charts/style297.xml" ContentType="application/vnd.ms-office.chartstyle+xml"/>
  <Override PartName="/xl/charts/colors297.xml" ContentType="application/vnd.ms-office.chartcolorstyle+xml"/>
  <Override PartName="/xl/charts/chart298.xml" ContentType="application/vnd.openxmlformats-officedocument.drawingml.chart+xml"/>
  <Override PartName="/xl/charts/style298.xml" ContentType="application/vnd.ms-office.chartstyle+xml"/>
  <Override PartName="/xl/charts/colors298.xml" ContentType="application/vnd.ms-office.chartcolorstyle+xml"/>
  <Override PartName="/xl/charts/chart299.xml" ContentType="application/vnd.openxmlformats-officedocument.drawingml.chart+xml"/>
  <Override PartName="/xl/charts/style299.xml" ContentType="application/vnd.ms-office.chartstyle+xml"/>
  <Override PartName="/xl/charts/colors299.xml" ContentType="application/vnd.ms-office.chartcolorstyle+xml"/>
  <Override PartName="/xl/charts/chart300.xml" ContentType="application/vnd.openxmlformats-officedocument.drawingml.chart+xml"/>
  <Override PartName="/xl/charts/style300.xml" ContentType="application/vnd.ms-office.chartstyle+xml"/>
  <Override PartName="/xl/charts/colors300.xml" ContentType="application/vnd.ms-office.chartcolorstyle+xml"/>
  <Override PartName="/xl/charts/chart301.xml" ContentType="application/vnd.openxmlformats-officedocument.drawingml.chart+xml"/>
  <Override PartName="/xl/charts/style301.xml" ContentType="application/vnd.ms-office.chartstyle+xml"/>
  <Override PartName="/xl/charts/colors301.xml" ContentType="application/vnd.ms-office.chartcolorstyle+xml"/>
  <Override PartName="/xl/charts/chart302.xml" ContentType="application/vnd.openxmlformats-officedocument.drawingml.chart+xml"/>
  <Override PartName="/xl/charts/style302.xml" ContentType="application/vnd.ms-office.chartstyle+xml"/>
  <Override PartName="/xl/charts/colors302.xml" ContentType="application/vnd.ms-office.chartcolorstyle+xml"/>
  <Override PartName="/xl/charts/chart303.xml" ContentType="application/vnd.openxmlformats-officedocument.drawingml.chart+xml"/>
  <Override PartName="/xl/charts/style303.xml" ContentType="application/vnd.ms-office.chartstyle+xml"/>
  <Override PartName="/xl/charts/colors303.xml" ContentType="application/vnd.ms-office.chartcolorstyle+xml"/>
  <Override PartName="/xl/charts/chart304.xml" ContentType="application/vnd.openxmlformats-officedocument.drawingml.chart+xml"/>
  <Override PartName="/xl/charts/style304.xml" ContentType="application/vnd.ms-office.chartstyle+xml"/>
  <Override PartName="/xl/charts/colors304.xml" ContentType="application/vnd.ms-office.chartcolorstyle+xml"/>
  <Override PartName="/xl/charts/chart305.xml" ContentType="application/vnd.openxmlformats-officedocument.drawingml.chart+xml"/>
  <Override PartName="/xl/charts/style305.xml" ContentType="application/vnd.ms-office.chartstyle+xml"/>
  <Override PartName="/xl/charts/colors305.xml" ContentType="application/vnd.ms-office.chartcolorstyle+xml"/>
  <Override PartName="/xl/charts/chart306.xml" ContentType="application/vnd.openxmlformats-officedocument.drawingml.chart+xml"/>
  <Override PartName="/xl/charts/style306.xml" ContentType="application/vnd.ms-office.chartstyle+xml"/>
  <Override PartName="/xl/charts/colors306.xml" ContentType="application/vnd.ms-office.chartcolorstyle+xml"/>
  <Override PartName="/xl/charts/chart307.xml" ContentType="application/vnd.openxmlformats-officedocument.drawingml.chart+xml"/>
  <Override PartName="/xl/charts/style307.xml" ContentType="application/vnd.ms-office.chartstyle+xml"/>
  <Override PartName="/xl/charts/colors307.xml" ContentType="application/vnd.ms-office.chartcolorstyle+xml"/>
  <Override PartName="/xl/charts/chart308.xml" ContentType="application/vnd.openxmlformats-officedocument.drawingml.chart+xml"/>
  <Override PartName="/xl/charts/style308.xml" ContentType="application/vnd.ms-office.chartstyle+xml"/>
  <Override PartName="/xl/charts/colors308.xml" ContentType="application/vnd.ms-office.chartcolorstyle+xml"/>
  <Override PartName="/xl/charts/chart309.xml" ContentType="application/vnd.openxmlformats-officedocument.drawingml.chart+xml"/>
  <Override PartName="/xl/charts/style309.xml" ContentType="application/vnd.ms-office.chartstyle+xml"/>
  <Override PartName="/xl/charts/colors309.xml" ContentType="application/vnd.ms-office.chartcolorstyle+xml"/>
  <Override PartName="/xl/charts/chart310.xml" ContentType="application/vnd.openxmlformats-officedocument.drawingml.chart+xml"/>
  <Override PartName="/xl/charts/style310.xml" ContentType="application/vnd.ms-office.chartstyle+xml"/>
  <Override PartName="/xl/charts/colors310.xml" ContentType="application/vnd.ms-office.chartcolorstyle+xml"/>
  <Override PartName="/xl/charts/chart311.xml" ContentType="application/vnd.openxmlformats-officedocument.drawingml.chart+xml"/>
  <Override PartName="/xl/charts/style311.xml" ContentType="application/vnd.ms-office.chartstyle+xml"/>
  <Override PartName="/xl/charts/colors311.xml" ContentType="application/vnd.ms-office.chartcolorstyle+xml"/>
  <Override PartName="/xl/charts/chart312.xml" ContentType="application/vnd.openxmlformats-officedocument.drawingml.chart+xml"/>
  <Override PartName="/xl/charts/style312.xml" ContentType="application/vnd.ms-office.chartstyle+xml"/>
  <Override PartName="/xl/charts/colors312.xml" ContentType="application/vnd.ms-office.chartcolorstyle+xml"/>
  <Override PartName="/xl/charts/chart313.xml" ContentType="application/vnd.openxmlformats-officedocument.drawingml.chart+xml"/>
  <Override PartName="/xl/charts/style313.xml" ContentType="application/vnd.ms-office.chartstyle+xml"/>
  <Override PartName="/xl/charts/colors313.xml" ContentType="application/vnd.ms-office.chartcolorstyle+xml"/>
  <Override PartName="/xl/charts/chart314.xml" ContentType="application/vnd.openxmlformats-officedocument.drawingml.chart+xml"/>
  <Override PartName="/xl/charts/style314.xml" ContentType="application/vnd.ms-office.chartstyle+xml"/>
  <Override PartName="/xl/charts/colors314.xml" ContentType="application/vnd.ms-office.chartcolorstyle+xml"/>
  <Override PartName="/xl/charts/chart315.xml" ContentType="application/vnd.openxmlformats-officedocument.drawingml.chart+xml"/>
  <Override PartName="/xl/charts/style315.xml" ContentType="application/vnd.ms-office.chartstyle+xml"/>
  <Override PartName="/xl/charts/colors315.xml" ContentType="application/vnd.ms-office.chartcolorstyle+xml"/>
  <Override PartName="/xl/charts/chart316.xml" ContentType="application/vnd.openxmlformats-officedocument.drawingml.chart+xml"/>
  <Override PartName="/xl/charts/style316.xml" ContentType="application/vnd.ms-office.chartstyle+xml"/>
  <Override PartName="/xl/charts/colors316.xml" ContentType="application/vnd.ms-office.chartcolorstyle+xml"/>
  <Override PartName="/xl/charts/chart317.xml" ContentType="application/vnd.openxmlformats-officedocument.drawingml.chart+xml"/>
  <Override PartName="/xl/charts/style317.xml" ContentType="application/vnd.ms-office.chartstyle+xml"/>
  <Override PartName="/xl/charts/colors317.xml" ContentType="application/vnd.ms-office.chartcolorstyle+xml"/>
  <Override PartName="/xl/charts/chart318.xml" ContentType="application/vnd.openxmlformats-officedocument.drawingml.chart+xml"/>
  <Override PartName="/xl/charts/style318.xml" ContentType="application/vnd.ms-office.chartstyle+xml"/>
  <Override PartName="/xl/charts/colors318.xml" ContentType="application/vnd.ms-office.chartcolorstyle+xml"/>
  <Override PartName="/xl/charts/chart319.xml" ContentType="application/vnd.openxmlformats-officedocument.drawingml.chart+xml"/>
  <Override PartName="/xl/charts/style319.xml" ContentType="application/vnd.ms-office.chartstyle+xml"/>
  <Override PartName="/xl/charts/colors319.xml" ContentType="application/vnd.ms-office.chartcolorstyle+xml"/>
  <Override PartName="/xl/charts/chart320.xml" ContentType="application/vnd.openxmlformats-officedocument.drawingml.chart+xml"/>
  <Override PartName="/xl/charts/style320.xml" ContentType="application/vnd.ms-office.chartstyle+xml"/>
  <Override PartName="/xl/charts/colors320.xml" ContentType="application/vnd.ms-office.chartcolorstyle+xml"/>
  <Override PartName="/xl/charts/chart321.xml" ContentType="application/vnd.openxmlformats-officedocument.drawingml.chart+xml"/>
  <Override PartName="/xl/charts/style321.xml" ContentType="application/vnd.ms-office.chartstyle+xml"/>
  <Override PartName="/xl/charts/colors321.xml" ContentType="application/vnd.ms-office.chartcolorstyle+xml"/>
  <Override PartName="/xl/charts/chart322.xml" ContentType="application/vnd.openxmlformats-officedocument.drawingml.chart+xml"/>
  <Override PartName="/xl/charts/style322.xml" ContentType="application/vnd.ms-office.chartstyle+xml"/>
  <Override PartName="/xl/charts/colors322.xml" ContentType="application/vnd.ms-office.chartcolorstyle+xml"/>
  <Override PartName="/xl/charts/chart323.xml" ContentType="application/vnd.openxmlformats-officedocument.drawingml.chart+xml"/>
  <Override PartName="/xl/charts/style323.xml" ContentType="application/vnd.ms-office.chartstyle+xml"/>
  <Override PartName="/xl/charts/colors323.xml" ContentType="application/vnd.ms-office.chartcolorstyle+xml"/>
  <Override PartName="/xl/charts/chart324.xml" ContentType="application/vnd.openxmlformats-officedocument.drawingml.chart+xml"/>
  <Override PartName="/xl/charts/style324.xml" ContentType="application/vnd.ms-office.chartstyle+xml"/>
  <Override PartName="/xl/charts/colors324.xml" ContentType="application/vnd.ms-office.chartcolorstyle+xml"/>
  <Override PartName="/xl/charts/chart325.xml" ContentType="application/vnd.openxmlformats-officedocument.drawingml.chart+xml"/>
  <Override PartName="/xl/charts/style325.xml" ContentType="application/vnd.ms-office.chartstyle+xml"/>
  <Override PartName="/xl/charts/colors325.xml" ContentType="application/vnd.ms-office.chartcolorstyle+xml"/>
  <Override PartName="/xl/charts/chart326.xml" ContentType="application/vnd.openxmlformats-officedocument.drawingml.chart+xml"/>
  <Override PartName="/xl/charts/style326.xml" ContentType="application/vnd.ms-office.chartstyle+xml"/>
  <Override PartName="/xl/charts/colors326.xml" ContentType="application/vnd.ms-office.chartcolorstyle+xml"/>
  <Override PartName="/xl/charts/chart327.xml" ContentType="application/vnd.openxmlformats-officedocument.drawingml.chart+xml"/>
  <Override PartName="/xl/charts/style327.xml" ContentType="application/vnd.ms-office.chartstyle+xml"/>
  <Override PartName="/xl/charts/colors327.xml" ContentType="application/vnd.ms-office.chartcolorstyle+xml"/>
  <Override PartName="/xl/charts/chart328.xml" ContentType="application/vnd.openxmlformats-officedocument.drawingml.chart+xml"/>
  <Override PartName="/xl/charts/style328.xml" ContentType="application/vnd.ms-office.chartstyle+xml"/>
  <Override PartName="/xl/charts/colors328.xml" ContentType="application/vnd.ms-office.chartcolorstyle+xml"/>
  <Override PartName="/xl/charts/chart329.xml" ContentType="application/vnd.openxmlformats-officedocument.drawingml.chart+xml"/>
  <Override PartName="/xl/charts/style329.xml" ContentType="application/vnd.ms-office.chartstyle+xml"/>
  <Override PartName="/xl/charts/colors329.xml" ContentType="application/vnd.ms-office.chartcolorstyle+xml"/>
  <Override PartName="/xl/charts/chart330.xml" ContentType="application/vnd.openxmlformats-officedocument.drawingml.chart+xml"/>
  <Override PartName="/xl/charts/style330.xml" ContentType="application/vnd.ms-office.chartstyle+xml"/>
  <Override PartName="/xl/charts/colors330.xml" ContentType="application/vnd.ms-office.chartcolorstyle+xml"/>
  <Override PartName="/xl/charts/chart331.xml" ContentType="application/vnd.openxmlformats-officedocument.drawingml.chart+xml"/>
  <Override PartName="/xl/charts/style331.xml" ContentType="application/vnd.ms-office.chartstyle+xml"/>
  <Override PartName="/xl/charts/colors331.xml" ContentType="application/vnd.ms-office.chartcolorstyle+xml"/>
  <Override PartName="/xl/charts/chart332.xml" ContentType="application/vnd.openxmlformats-officedocument.drawingml.chart+xml"/>
  <Override PartName="/xl/charts/style332.xml" ContentType="application/vnd.ms-office.chartstyle+xml"/>
  <Override PartName="/xl/charts/colors332.xml" ContentType="application/vnd.ms-office.chartcolorstyle+xml"/>
  <Override PartName="/xl/charts/chart333.xml" ContentType="application/vnd.openxmlformats-officedocument.drawingml.chart+xml"/>
  <Override PartName="/xl/charts/style333.xml" ContentType="application/vnd.ms-office.chartstyle+xml"/>
  <Override PartName="/xl/charts/colors333.xml" ContentType="application/vnd.ms-office.chartcolorstyle+xml"/>
  <Override PartName="/xl/charts/chart334.xml" ContentType="application/vnd.openxmlformats-officedocument.drawingml.chart+xml"/>
  <Override PartName="/xl/charts/style334.xml" ContentType="application/vnd.ms-office.chartstyle+xml"/>
  <Override PartName="/xl/charts/colors334.xml" ContentType="application/vnd.ms-office.chartcolorstyle+xml"/>
  <Override PartName="/xl/charts/chart335.xml" ContentType="application/vnd.openxmlformats-officedocument.drawingml.chart+xml"/>
  <Override PartName="/xl/charts/style335.xml" ContentType="application/vnd.ms-office.chartstyle+xml"/>
  <Override PartName="/xl/charts/colors335.xml" ContentType="application/vnd.ms-office.chartcolorstyle+xml"/>
  <Override PartName="/xl/charts/chart336.xml" ContentType="application/vnd.openxmlformats-officedocument.drawingml.chart+xml"/>
  <Override PartName="/xl/charts/style336.xml" ContentType="application/vnd.ms-office.chartstyle+xml"/>
  <Override PartName="/xl/charts/colors336.xml" ContentType="application/vnd.ms-office.chartcolorstyle+xml"/>
  <Override PartName="/xl/charts/chart337.xml" ContentType="application/vnd.openxmlformats-officedocument.drawingml.chart+xml"/>
  <Override PartName="/xl/charts/style337.xml" ContentType="application/vnd.ms-office.chartstyle+xml"/>
  <Override PartName="/xl/charts/colors337.xml" ContentType="application/vnd.ms-office.chartcolorstyle+xml"/>
  <Override PartName="/xl/charts/chart338.xml" ContentType="application/vnd.openxmlformats-officedocument.drawingml.chart+xml"/>
  <Override PartName="/xl/charts/style338.xml" ContentType="application/vnd.ms-office.chartstyle+xml"/>
  <Override PartName="/xl/charts/colors338.xml" ContentType="application/vnd.ms-office.chartcolorstyle+xml"/>
  <Override PartName="/xl/charts/chart339.xml" ContentType="application/vnd.openxmlformats-officedocument.drawingml.chart+xml"/>
  <Override PartName="/xl/charts/style339.xml" ContentType="application/vnd.ms-office.chartstyle+xml"/>
  <Override PartName="/xl/charts/colors339.xml" ContentType="application/vnd.ms-office.chartcolorstyle+xml"/>
  <Override PartName="/xl/charts/chart340.xml" ContentType="application/vnd.openxmlformats-officedocument.drawingml.chart+xml"/>
  <Override PartName="/xl/charts/style340.xml" ContentType="application/vnd.ms-office.chartstyle+xml"/>
  <Override PartName="/xl/charts/colors340.xml" ContentType="application/vnd.ms-office.chartcolorstyle+xml"/>
  <Override PartName="/xl/charts/chart341.xml" ContentType="application/vnd.openxmlformats-officedocument.drawingml.chart+xml"/>
  <Override PartName="/xl/charts/style341.xml" ContentType="application/vnd.ms-office.chartstyle+xml"/>
  <Override PartName="/xl/charts/colors341.xml" ContentType="application/vnd.ms-office.chartcolorstyle+xml"/>
  <Override PartName="/xl/charts/chart342.xml" ContentType="application/vnd.openxmlformats-officedocument.drawingml.chart+xml"/>
  <Override PartName="/xl/charts/style342.xml" ContentType="application/vnd.ms-office.chartstyle+xml"/>
  <Override PartName="/xl/charts/colors342.xml" ContentType="application/vnd.ms-office.chartcolorstyle+xml"/>
  <Override PartName="/xl/charts/chart343.xml" ContentType="application/vnd.openxmlformats-officedocument.drawingml.chart+xml"/>
  <Override PartName="/xl/charts/style343.xml" ContentType="application/vnd.ms-office.chartstyle+xml"/>
  <Override PartName="/xl/charts/colors343.xml" ContentType="application/vnd.ms-office.chartcolorstyle+xml"/>
  <Override PartName="/xl/charts/chart344.xml" ContentType="application/vnd.openxmlformats-officedocument.drawingml.chart+xml"/>
  <Override PartName="/xl/charts/style344.xml" ContentType="application/vnd.ms-office.chartstyle+xml"/>
  <Override PartName="/xl/charts/colors344.xml" ContentType="application/vnd.ms-office.chartcolorstyle+xml"/>
  <Override PartName="/xl/charts/chart345.xml" ContentType="application/vnd.openxmlformats-officedocument.drawingml.chart+xml"/>
  <Override PartName="/xl/charts/style345.xml" ContentType="application/vnd.ms-office.chartstyle+xml"/>
  <Override PartName="/xl/charts/colors345.xml" ContentType="application/vnd.ms-office.chartcolorstyle+xml"/>
  <Override PartName="/xl/charts/chart346.xml" ContentType="application/vnd.openxmlformats-officedocument.drawingml.chart+xml"/>
  <Override PartName="/xl/charts/style346.xml" ContentType="application/vnd.ms-office.chartstyle+xml"/>
  <Override PartName="/xl/charts/colors346.xml" ContentType="application/vnd.ms-office.chartcolorstyle+xml"/>
  <Override PartName="/xl/charts/chart347.xml" ContentType="application/vnd.openxmlformats-officedocument.drawingml.chart+xml"/>
  <Override PartName="/xl/charts/style347.xml" ContentType="application/vnd.ms-office.chartstyle+xml"/>
  <Override PartName="/xl/charts/colors347.xml" ContentType="application/vnd.ms-office.chartcolorstyle+xml"/>
  <Override PartName="/xl/charts/chart348.xml" ContentType="application/vnd.openxmlformats-officedocument.drawingml.chart+xml"/>
  <Override PartName="/xl/charts/style348.xml" ContentType="application/vnd.ms-office.chartstyle+xml"/>
  <Override PartName="/xl/charts/colors348.xml" ContentType="application/vnd.ms-office.chartcolorstyle+xml"/>
  <Override PartName="/xl/charts/chart349.xml" ContentType="application/vnd.openxmlformats-officedocument.drawingml.chart+xml"/>
  <Override PartName="/xl/charts/style349.xml" ContentType="application/vnd.ms-office.chartstyle+xml"/>
  <Override PartName="/xl/charts/colors349.xml" ContentType="application/vnd.ms-office.chartcolorstyle+xml"/>
  <Override PartName="/xl/charts/chart350.xml" ContentType="application/vnd.openxmlformats-officedocument.drawingml.chart+xml"/>
  <Override PartName="/xl/charts/style350.xml" ContentType="application/vnd.ms-office.chartstyle+xml"/>
  <Override PartName="/xl/charts/colors350.xml" ContentType="application/vnd.ms-office.chartcolorstyle+xml"/>
  <Override PartName="/xl/charts/chart351.xml" ContentType="application/vnd.openxmlformats-officedocument.drawingml.chart+xml"/>
  <Override PartName="/xl/charts/style351.xml" ContentType="application/vnd.ms-office.chartstyle+xml"/>
  <Override PartName="/xl/charts/colors351.xml" ContentType="application/vnd.ms-office.chartcolorstyle+xml"/>
  <Override PartName="/xl/charts/chart352.xml" ContentType="application/vnd.openxmlformats-officedocument.drawingml.chart+xml"/>
  <Override PartName="/xl/charts/style352.xml" ContentType="application/vnd.ms-office.chartstyle+xml"/>
  <Override PartName="/xl/charts/colors352.xml" ContentType="application/vnd.ms-office.chartcolorstyle+xml"/>
  <Override PartName="/xl/charts/chart353.xml" ContentType="application/vnd.openxmlformats-officedocument.drawingml.chart+xml"/>
  <Override PartName="/xl/charts/style353.xml" ContentType="application/vnd.ms-office.chartstyle+xml"/>
  <Override PartName="/xl/charts/colors353.xml" ContentType="application/vnd.ms-office.chartcolorstyle+xml"/>
  <Override PartName="/xl/charts/chart354.xml" ContentType="application/vnd.openxmlformats-officedocument.drawingml.chart+xml"/>
  <Override PartName="/xl/charts/style354.xml" ContentType="application/vnd.ms-office.chartstyle+xml"/>
  <Override PartName="/xl/charts/colors354.xml" ContentType="application/vnd.ms-office.chartcolorstyle+xml"/>
  <Override PartName="/xl/charts/chart355.xml" ContentType="application/vnd.openxmlformats-officedocument.drawingml.chart+xml"/>
  <Override PartName="/xl/charts/style355.xml" ContentType="application/vnd.ms-office.chartstyle+xml"/>
  <Override PartName="/xl/charts/colors355.xml" ContentType="application/vnd.ms-office.chartcolorstyle+xml"/>
  <Override PartName="/xl/charts/chart356.xml" ContentType="application/vnd.openxmlformats-officedocument.drawingml.chart+xml"/>
  <Override PartName="/xl/charts/style356.xml" ContentType="application/vnd.ms-office.chartstyle+xml"/>
  <Override PartName="/xl/charts/colors356.xml" ContentType="application/vnd.ms-office.chartcolorstyle+xml"/>
  <Override PartName="/xl/charts/chart357.xml" ContentType="application/vnd.openxmlformats-officedocument.drawingml.chart+xml"/>
  <Override PartName="/xl/charts/style357.xml" ContentType="application/vnd.ms-office.chartstyle+xml"/>
  <Override PartName="/xl/charts/colors357.xml" ContentType="application/vnd.ms-office.chartcolorstyle+xml"/>
  <Override PartName="/xl/charts/chart358.xml" ContentType="application/vnd.openxmlformats-officedocument.drawingml.chart+xml"/>
  <Override PartName="/xl/charts/style358.xml" ContentType="application/vnd.ms-office.chartstyle+xml"/>
  <Override PartName="/xl/charts/colors358.xml" ContentType="application/vnd.ms-office.chartcolorstyle+xml"/>
  <Override PartName="/xl/charts/chart359.xml" ContentType="application/vnd.openxmlformats-officedocument.drawingml.chart+xml"/>
  <Override PartName="/xl/charts/style359.xml" ContentType="application/vnd.ms-office.chartstyle+xml"/>
  <Override PartName="/xl/charts/colors359.xml" ContentType="application/vnd.ms-office.chartcolorstyle+xml"/>
  <Override PartName="/xl/charts/chart360.xml" ContentType="application/vnd.openxmlformats-officedocument.drawingml.chart+xml"/>
  <Override PartName="/xl/charts/style360.xml" ContentType="application/vnd.ms-office.chartstyle+xml"/>
  <Override PartName="/xl/charts/colors360.xml" ContentType="application/vnd.ms-office.chartcolorstyle+xml"/>
  <Override PartName="/xl/charts/chart361.xml" ContentType="application/vnd.openxmlformats-officedocument.drawingml.chart+xml"/>
  <Override PartName="/xl/charts/style361.xml" ContentType="application/vnd.ms-office.chartstyle+xml"/>
  <Override PartName="/xl/charts/colors361.xml" ContentType="application/vnd.ms-office.chartcolorstyle+xml"/>
  <Override PartName="/xl/charts/chart362.xml" ContentType="application/vnd.openxmlformats-officedocument.drawingml.chart+xml"/>
  <Override PartName="/xl/charts/style362.xml" ContentType="application/vnd.ms-office.chartstyle+xml"/>
  <Override PartName="/xl/charts/colors362.xml" ContentType="application/vnd.ms-office.chartcolorstyle+xml"/>
  <Override PartName="/xl/charts/chart363.xml" ContentType="application/vnd.openxmlformats-officedocument.drawingml.chart+xml"/>
  <Override PartName="/xl/charts/style363.xml" ContentType="application/vnd.ms-office.chartstyle+xml"/>
  <Override PartName="/xl/charts/colors363.xml" ContentType="application/vnd.ms-office.chartcolorstyle+xml"/>
  <Override PartName="/xl/charts/chart364.xml" ContentType="application/vnd.openxmlformats-officedocument.drawingml.chart+xml"/>
  <Override PartName="/xl/charts/style364.xml" ContentType="application/vnd.ms-office.chartstyle+xml"/>
  <Override PartName="/xl/charts/colors364.xml" ContentType="application/vnd.ms-office.chartcolorstyle+xml"/>
  <Override PartName="/xl/charts/chart365.xml" ContentType="application/vnd.openxmlformats-officedocument.drawingml.chart+xml"/>
  <Override PartName="/xl/charts/style365.xml" ContentType="application/vnd.ms-office.chartstyle+xml"/>
  <Override PartName="/xl/charts/colors365.xml" ContentType="application/vnd.ms-office.chartcolorstyle+xml"/>
  <Override PartName="/xl/charts/chart366.xml" ContentType="application/vnd.openxmlformats-officedocument.drawingml.chart+xml"/>
  <Override PartName="/xl/charts/style366.xml" ContentType="application/vnd.ms-office.chartstyle+xml"/>
  <Override PartName="/xl/charts/colors366.xml" ContentType="application/vnd.ms-office.chartcolorstyle+xml"/>
  <Override PartName="/xl/charts/chart367.xml" ContentType="application/vnd.openxmlformats-officedocument.drawingml.chart+xml"/>
  <Override PartName="/xl/charts/style367.xml" ContentType="application/vnd.ms-office.chartstyle+xml"/>
  <Override PartName="/xl/charts/colors367.xml" ContentType="application/vnd.ms-office.chartcolorstyle+xml"/>
  <Override PartName="/xl/charts/chart368.xml" ContentType="application/vnd.openxmlformats-officedocument.drawingml.chart+xml"/>
  <Override PartName="/xl/charts/style368.xml" ContentType="application/vnd.ms-office.chartstyle+xml"/>
  <Override PartName="/xl/charts/colors368.xml" ContentType="application/vnd.ms-office.chartcolorstyle+xml"/>
  <Override PartName="/xl/charts/chart369.xml" ContentType="application/vnd.openxmlformats-officedocument.drawingml.chart+xml"/>
  <Override PartName="/xl/charts/style369.xml" ContentType="application/vnd.ms-office.chartstyle+xml"/>
  <Override PartName="/xl/charts/colors369.xml" ContentType="application/vnd.ms-office.chartcolorstyle+xml"/>
  <Override PartName="/xl/charts/chart370.xml" ContentType="application/vnd.openxmlformats-officedocument.drawingml.chart+xml"/>
  <Override PartName="/xl/charts/style370.xml" ContentType="application/vnd.ms-office.chartstyle+xml"/>
  <Override PartName="/xl/charts/colors370.xml" ContentType="application/vnd.ms-office.chartcolorstyle+xml"/>
  <Override PartName="/xl/charts/chart371.xml" ContentType="application/vnd.openxmlformats-officedocument.drawingml.chart+xml"/>
  <Override PartName="/xl/charts/style371.xml" ContentType="application/vnd.ms-office.chartstyle+xml"/>
  <Override PartName="/xl/charts/colors371.xml" ContentType="application/vnd.ms-office.chartcolorstyle+xml"/>
  <Override PartName="/xl/charts/chart372.xml" ContentType="application/vnd.openxmlformats-officedocument.drawingml.chart+xml"/>
  <Override PartName="/xl/charts/style372.xml" ContentType="application/vnd.ms-office.chartstyle+xml"/>
  <Override PartName="/xl/charts/colors372.xml" ContentType="application/vnd.ms-office.chartcolorstyle+xml"/>
  <Override PartName="/xl/charts/chart373.xml" ContentType="application/vnd.openxmlformats-officedocument.drawingml.chart+xml"/>
  <Override PartName="/xl/charts/style373.xml" ContentType="application/vnd.ms-office.chartstyle+xml"/>
  <Override PartName="/xl/charts/colors373.xml" ContentType="application/vnd.ms-office.chartcolorstyle+xml"/>
  <Override PartName="/xl/charts/chart374.xml" ContentType="application/vnd.openxmlformats-officedocument.drawingml.chart+xml"/>
  <Override PartName="/xl/charts/style374.xml" ContentType="application/vnd.ms-office.chartstyle+xml"/>
  <Override PartName="/xl/charts/colors374.xml" ContentType="application/vnd.ms-office.chartcolorstyle+xml"/>
  <Override PartName="/xl/charts/chart375.xml" ContentType="application/vnd.openxmlformats-officedocument.drawingml.chart+xml"/>
  <Override PartName="/xl/charts/style375.xml" ContentType="application/vnd.ms-office.chartstyle+xml"/>
  <Override PartName="/xl/charts/colors375.xml" ContentType="application/vnd.ms-office.chartcolorstyle+xml"/>
  <Override PartName="/xl/charts/chart376.xml" ContentType="application/vnd.openxmlformats-officedocument.drawingml.chart+xml"/>
  <Override PartName="/xl/charts/style376.xml" ContentType="application/vnd.ms-office.chartstyle+xml"/>
  <Override PartName="/xl/charts/colors376.xml" ContentType="application/vnd.ms-office.chartcolorstyle+xml"/>
  <Override PartName="/xl/charts/chart377.xml" ContentType="application/vnd.openxmlformats-officedocument.drawingml.chart+xml"/>
  <Override PartName="/xl/charts/style377.xml" ContentType="application/vnd.ms-office.chartstyle+xml"/>
  <Override PartName="/xl/charts/colors377.xml" ContentType="application/vnd.ms-office.chartcolorstyle+xml"/>
  <Override PartName="/xl/charts/chart378.xml" ContentType="application/vnd.openxmlformats-officedocument.drawingml.chart+xml"/>
  <Override PartName="/xl/charts/style378.xml" ContentType="application/vnd.ms-office.chartstyle+xml"/>
  <Override PartName="/xl/charts/colors378.xml" ContentType="application/vnd.ms-office.chartcolorstyle+xml"/>
  <Override PartName="/xl/charts/chart379.xml" ContentType="application/vnd.openxmlformats-officedocument.drawingml.chart+xml"/>
  <Override PartName="/xl/charts/style379.xml" ContentType="application/vnd.ms-office.chartstyle+xml"/>
  <Override PartName="/xl/charts/colors379.xml" ContentType="application/vnd.ms-office.chartcolorstyle+xml"/>
  <Override PartName="/xl/charts/chart380.xml" ContentType="application/vnd.openxmlformats-officedocument.drawingml.chart+xml"/>
  <Override PartName="/xl/charts/style380.xml" ContentType="application/vnd.ms-office.chartstyle+xml"/>
  <Override PartName="/xl/charts/colors380.xml" ContentType="application/vnd.ms-office.chartcolorstyle+xml"/>
  <Override PartName="/xl/charts/chart381.xml" ContentType="application/vnd.openxmlformats-officedocument.drawingml.chart+xml"/>
  <Override PartName="/xl/charts/style381.xml" ContentType="application/vnd.ms-office.chartstyle+xml"/>
  <Override PartName="/xl/charts/colors381.xml" ContentType="application/vnd.ms-office.chartcolorstyle+xml"/>
  <Override PartName="/xl/charts/chart382.xml" ContentType="application/vnd.openxmlformats-officedocument.drawingml.chart+xml"/>
  <Override PartName="/xl/charts/style382.xml" ContentType="application/vnd.ms-office.chartstyle+xml"/>
  <Override PartName="/xl/charts/colors382.xml" ContentType="application/vnd.ms-office.chartcolorstyle+xml"/>
  <Override PartName="/xl/charts/chart383.xml" ContentType="application/vnd.openxmlformats-officedocument.drawingml.chart+xml"/>
  <Override PartName="/xl/charts/style383.xml" ContentType="application/vnd.ms-office.chartstyle+xml"/>
  <Override PartName="/xl/charts/colors383.xml" ContentType="application/vnd.ms-office.chartcolorstyle+xml"/>
  <Override PartName="/xl/drawings/drawing28.xml" ContentType="application/vnd.openxmlformats-officedocument.drawing+xml"/>
  <Override PartName="/xl/comments2.xml" ContentType="application/vnd.openxmlformats-officedocument.spreadsheetml.comments+xml"/>
  <Override PartName="/xl/charts/chart384.xml" ContentType="application/vnd.openxmlformats-officedocument.drawingml.chart+xml"/>
  <Override PartName="/xl/charts/style384.xml" ContentType="application/vnd.ms-office.chartstyle+xml"/>
  <Override PartName="/xl/charts/colors384.xml" ContentType="application/vnd.ms-office.chartcolorstyle+xml"/>
  <Override PartName="/xl/charts/chart385.xml" ContentType="application/vnd.openxmlformats-officedocument.drawingml.chart+xml"/>
  <Override PartName="/xl/charts/style385.xml" ContentType="application/vnd.ms-office.chartstyle+xml"/>
  <Override PartName="/xl/charts/colors385.xml" ContentType="application/vnd.ms-office.chartcolorstyle+xml"/>
  <Override PartName="/xl/charts/chart386.xml" ContentType="application/vnd.openxmlformats-officedocument.drawingml.chart+xml"/>
  <Override PartName="/xl/charts/style386.xml" ContentType="application/vnd.ms-office.chartstyle+xml"/>
  <Override PartName="/xl/charts/colors386.xml" ContentType="application/vnd.ms-office.chartcolorstyle+xml"/>
  <Override PartName="/xl/charts/chart387.xml" ContentType="application/vnd.openxmlformats-officedocument.drawingml.chart+xml"/>
  <Override PartName="/xl/charts/style387.xml" ContentType="application/vnd.ms-office.chartstyle+xml"/>
  <Override PartName="/xl/charts/colors387.xml" ContentType="application/vnd.ms-office.chartcolorstyle+xml"/>
  <Override PartName="/xl/charts/chart388.xml" ContentType="application/vnd.openxmlformats-officedocument.drawingml.chart+xml"/>
  <Override PartName="/xl/charts/style388.xml" ContentType="application/vnd.ms-office.chartstyle+xml"/>
  <Override PartName="/xl/charts/colors388.xml" ContentType="application/vnd.ms-office.chartcolorstyle+xml"/>
  <Override PartName="/xl/charts/chart389.xml" ContentType="application/vnd.openxmlformats-officedocument.drawingml.chart+xml"/>
  <Override PartName="/xl/charts/style389.xml" ContentType="application/vnd.ms-office.chartstyle+xml"/>
  <Override PartName="/xl/charts/colors389.xml" ContentType="application/vnd.ms-office.chartcolorstyle+xml"/>
  <Override PartName="/xl/charts/chart390.xml" ContentType="application/vnd.openxmlformats-officedocument.drawingml.chart+xml"/>
  <Override PartName="/xl/charts/style390.xml" ContentType="application/vnd.ms-office.chartstyle+xml"/>
  <Override PartName="/xl/charts/colors390.xml" ContentType="application/vnd.ms-office.chartcolorstyle+xml"/>
  <Override PartName="/xl/drawings/drawing29.xml" ContentType="application/vnd.openxmlformats-officedocument.drawing+xml"/>
  <Override PartName="/xl/comments3.xml" ContentType="application/vnd.openxmlformats-officedocument.spreadsheetml.comments+xml"/>
  <Override PartName="/xl/drawings/drawing30.xml" ContentType="application/vnd.openxmlformats-officedocument.drawing+xml"/>
  <Override PartName="/xl/charts/chart391.xml" ContentType="application/vnd.openxmlformats-officedocument.drawingml.chart+xml"/>
  <Override PartName="/xl/charts/style391.xml" ContentType="application/vnd.ms-office.chartstyle+xml"/>
  <Override PartName="/xl/charts/colors391.xml" ContentType="application/vnd.ms-office.chartcolorstyle+xml"/>
  <Override PartName="/xl/charts/chart392.xml" ContentType="application/vnd.openxmlformats-officedocument.drawingml.chart+xml"/>
  <Override PartName="/xl/charts/style392.xml" ContentType="application/vnd.ms-office.chartstyle+xml"/>
  <Override PartName="/xl/charts/colors392.xml" ContentType="application/vnd.ms-office.chartcolorstyle+xml"/>
  <Override PartName="/xl/charts/chart393.xml" ContentType="application/vnd.openxmlformats-officedocument.drawingml.chart+xml"/>
  <Override PartName="/xl/charts/style393.xml" ContentType="application/vnd.ms-office.chartstyle+xml"/>
  <Override PartName="/xl/charts/colors393.xml" ContentType="application/vnd.ms-office.chartcolorstyle+xml"/>
  <Override PartName="/xl/charts/chart394.xml" ContentType="application/vnd.openxmlformats-officedocument.drawingml.chart+xml"/>
  <Override PartName="/xl/charts/style394.xml" ContentType="application/vnd.ms-office.chartstyle+xml"/>
  <Override PartName="/xl/charts/colors394.xml" ContentType="application/vnd.ms-office.chartcolorstyle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style395.xml" ContentType="application/vnd.ms-office.chartstyle+xml"/>
  <Override PartName="/xl/charts/colors395.xml" ContentType="application/vnd.ms-office.chartcolorstyle+xml"/>
  <Override PartName="/xl/charts/chart397.xml" ContentType="application/vnd.openxmlformats-officedocument.drawingml.chart+xml"/>
  <Override PartName="/xl/charts/style396.xml" ContentType="application/vnd.ms-office.chartstyle+xml"/>
  <Override PartName="/xl/charts/colors396.xml" ContentType="application/vnd.ms-office.chartcolorstyle+xml"/>
  <Override PartName="/xl/charts/chart398.xml" ContentType="application/vnd.openxmlformats-officedocument.drawingml.chart+xml"/>
  <Override PartName="/xl/charts/style397.xml" ContentType="application/vnd.ms-office.chartstyle+xml"/>
  <Override PartName="/xl/charts/colors397.xml" ContentType="application/vnd.ms-office.chartcolorstyle+xml"/>
  <Override PartName="/xl/charts/chart399.xml" ContentType="application/vnd.openxmlformats-officedocument.drawingml.chart+xml"/>
  <Override PartName="/xl/charts/style398.xml" ContentType="application/vnd.ms-office.chartstyle+xml"/>
  <Override PartName="/xl/charts/colors398.xml" ContentType="application/vnd.ms-office.chartcolorstyle+xml"/>
  <Override PartName="/xl/charts/chart400.xml" ContentType="application/vnd.openxmlformats-officedocument.drawingml.chart+xml"/>
  <Override PartName="/xl/charts/style399.xml" ContentType="application/vnd.ms-office.chartstyle+xml"/>
  <Override PartName="/xl/charts/colors399.xml" ContentType="application/vnd.ms-office.chartcolorstyle+xml"/>
  <Override PartName="/xl/charts/chart401.xml" ContentType="application/vnd.openxmlformats-officedocument.drawingml.chart+xml"/>
  <Override PartName="/xl/charts/style400.xml" ContentType="application/vnd.ms-office.chartstyle+xml"/>
  <Override PartName="/xl/charts/colors400.xml" ContentType="application/vnd.ms-office.chartcolorstyle+xml"/>
  <Override PartName="/xl/charts/chart402.xml" ContentType="application/vnd.openxmlformats-officedocument.drawingml.chart+xml"/>
  <Override PartName="/xl/charts/style401.xml" ContentType="application/vnd.ms-office.chartstyle+xml"/>
  <Override PartName="/xl/charts/colors401.xml" ContentType="application/vnd.ms-office.chartcolorstyle+xml"/>
  <Override PartName="/xl/charts/chart403.xml" ContentType="application/vnd.openxmlformats-officedocument.drawingml.chart+xml"/>
  <Override PartName="/xl/charts/style402.xml" ContentType="application/vnd.ms-office.chartstyle+xml"/>
  <Override PartName="/xl/charts/colors402.xml" ContentType="application/vnd.ms-office.chartcolorstyle+xml"/>
  <Override PartName="/xl/charts/chart404.xml" ContentType="application/vnd.openxmlformats-officedocument.drawingml.chart+xml"/>
  <Override PartName="/xl/charts/style403.xml" ContentType="application/vnd.ms-office.chartstyle+xml"/>
  <Override PartName="/xl/charts/colors403.xml" ContentType="application/vnd.ms-office.chartcolorstyle+xml"/>
  <Override PartName="/xl/charts/chart405.xml" ContentType="application/vnd.openxmlformats-officedocument.drawingml.chart+xml"/>
  <Override PartName="/xl/charts/style404.xml" ContentType="application/vnd.ms-office.chartstyle+xml"/>
  <Override PartName="/xl/charts/colors404.xml" ContentType="application/vnd.ms-office.chartcolorstyle+xml"/>
  <Override PartName="/xl/charts/chart406.xml" ContentType="application/vnd.openxmlformats-officedocument.drawingml.chart+xml"/>
  <Override PartName="/xl/charts/style405.xml" ContentType="application/vnd.ms-office.chartstyle+xml"/>
  <Override PartName="/xl/charts/colors405.xml" ContentType="application/vnd.ms-office.chartcolorstyle+xml"/>
  <Override PartName="/xl/charts/chart407.xml" ContentType="application/vnd.openxmlformats-officedocument.drawingml.chart+xml"/>
  <Override PartName="/xl/charts/style406.xml" ContentType="application/vnd.ms-office.chartstyle+xml"/>
  <Override PartName="/xl/charts/colors406.xml" ContentType="application/vnd.ms-office.chartcolorstyle+xml"/>
  <Override PartName="/xl/charts/chart408.xml" ContentType="application/vnd.openxmlformats-officedocument.drawingml.chart+xml"/>
  <Override PartName="/xl/charts/style407.xml" ContentType="application/vnd.ms-office.chartstyle+xml"/>
  <Override PartName="/xl/charts/colors407.xml" ContentType="application/vnd.ms-office.chartcolorstyle+xml"/>
  <Override PartName="/xl/charts/chart409.xml" ContentType="application/vnd.openxmlformats-officedocument.drawingml.chart+xml"/>
  <Override PartName="/xl/charts/style408.xml" ContentType="application/vnd.ms-office.chartstyle+xml"/>
  <Override PartName="/xl/charts/colors408.xml" ContentType="application/vnd.ms-office.chartcolorstyle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style409.xml" ContentType="application/vnd.ms-office.chartstyle+xml"/>
  <Override PartName="/xl/charts/colors409.xml" ContentType="application/vnd.ms-office.chartcolorstyle+xml"/>
  <Override PartName="/xl/charts/chart412.xml" ContentType="application/vnd.openxmlformats-officedocument.drawingml.chart+xml"/>
  <Override PartName="/xl/charts/style410.xml" ContentType="application/vnd.ms-office.chartstyle+xml"/>
  <Override PartName="/xl/charts/colors410.xml" ContentType="application/vnd.ms-office.chartcolorstyle+xml"/>
  <Override PartName="/xl/charts/chart413.xml" ContentType="application/vnd.openxmlformats-officedocument.drawingml.chart+xml"/>
  <Override PartName="/xl/charts/style411.xml" ContentType="application/vnd.ms-office.chartstyle+xml"/>
  <Override PartName="/xl/charts/colors411.xml" ContentType="application/vnd.ms-office.chartcolorstyle+xml"/>
  <Override PartName="/xl/charts/chart414.xml" ContentType="application/vnd.openxmlformats-officedocument.drawingml.chart+xml"/>
  <Override PartName="/xl/charts/style412.xml" ContentType="application/vnd.ms-office.chartstyle+xml"/>
  <Override PartName="/xl/charts/colors412.xml" ContentType="application/vnd.ms-office.chartcolorstyle+xml"/>
  <Override PartName="/xl/charts/chart415.xml" ContentType="application/vnd.openxmlformats-officedocument.drawingml.chart+xml"/>
  <Override PartName="/xl/charts/style413.xml" ContentType="application/vnd.ms-office.chartstyle+xml"/>
  <Override PartName="/xl/charts/colors413.xml" ContentType="application/vnd.ms-office.chartcolorstyle+xml"/>
  <Override PartName="/xl/charts/chart416.xml" ContentType="application/vnd.openxmlformats-officedocument.drawingml.chart+xml"/>
  <Override PartName="/xl/charts/style414.xml" ContentType="application/vnd.ms-office.chartstyle+xml"/>
  <Override PartName="/xl/charts/colors414.xml" ContentType="application/vnd.ms-office.chartcolorstyle+xml"/>
  <Override PartName="/xl/charts/chart417.xml" ContentType="application/vnd.openxmlformats-officedocument.drawingml.chart+xml"/>
  <Override PartName="/xl/charts/style415.xml" ContentType="application/vnd.ms-office.chartstyle+xml"/>
  <Override PartName="/xl/charts/colors415.xml" ContentType="application/vnd.ms-office.chartcolorstyle+xml"/>
  <Override PartName="/xl/charts/chart418.xml" ContentType="application/vnd.openxmlformats-officedocument.drawingml.chart+xml"/>
  <Override PartName="/xl/charts/style416.xml" ContentType="application/vnd.ms-office.chartstyle+xml"/>
  <Override PartName="/xl/charts/colors416.xml" ContentType="application/vnd.ms-office.chartcolorstyle+xml"/>
  <Override PartName="/xl/charts/chart419.xml" ContentType="application/vnd.openxmlformats-officedocument.drawingml.chart+xml"/>
  <Override PartName="/xl/charts/style417.xml" ContentType="application/vnd.ms-office.chartstyle+xml"/>
  <Override PartName="/xl/charts/colors417.xml" ContentType="application/vnd.ms-office.chartcolorstyle+xml"/>
  <Override PartName="/xl/charts/chart420.xml" ContentType="application/vnd.openxmlformats-officedocument.drawingml.chart+xml"/>
  <Override PartName="/xl/charts/style418.xml" ContentType="application/vnd.ms-office.chartstyle+xml"/>
  <Override PartName="/xl/charts/colors418.xml" ContentType="application/vnd.ms-office.chartcolorstyle+xml"/>
  <Override PartName="/xl/charts/chart421.xml" ContentType="application/vnd.openxmlformats-officedocument.drawingml.chart+xml"/>
  <Override PartName="/xl/charts/style419.xml" ContentType="application/vnd.ms-office.chartstyle+xml"/>
  <Override PartName="/xl/charts/colors419.xml" ContentType="application/vnd.ms-office.chartcolorstyle+xml"/>
  <Override PartName="/xl/charts/chart422.xml" ContentType="application/vnd.openxmlformats-officedocument.drawingml.chart+xml"/>
  <Override PartName="/xl/charts/style420.xml" ContentType="application/vnd.ms-office.chartstyle+xml"/>
  <Override PartName="/xl/charts/colors420.xml" ContentType="application/vnd.ms-office.chartcolorstyle+xml"/>
  <Override PartName="/xl/charts/chart423.xml" ContentType="application/vnd.openxmlformats-officedocument.drawingml.chart+xml"/>
  <Override PartName="/xl/charts/style421.xml" ContentType="application/vnd.ms-office.chartstyle+xml"/>
  <Override PartName="/xl/charts/colors421.xml" ContentType="application/vnd.ms-office.chartcolorstyle+xml"/>
  <Override PartName="/xl/charts/chart424.xml" ContentType="application/vnd.openxmlformats-officedocument.drawingml.chart+xml"/>
  <Override PartName="/xl/charts/style422.xml" ContentType="application/vnd.ms-office.chartstyle+xml"/>
  <Override PartName="/xl/charts/colors422.xml" ContentType="application/vnd.ms-office.chartcolorstyle+xml"/>
  <Override PartName="/xl/charts/chart425.xml" ContentType="application/vnd.openxmlformats-officedocument.drawingml.chart+xml"/>
  <Override PartName="/xl/charts/style423.xml" ContentType="application/vnd.ms-office.chartstyle+xml"/>
  <Override PartName="/xl/charts/colors423.xml" ContentType="application/vnd.ms-office.chartcolorstyle+xml"/>
  <Override PartName="/xl/charts/chart426.xml" ContentType="application/vnd.openxmlformats-officedocument.drawingml.chart+xml"/>
  <Override PartName="/xl/charts/style424.xml" ContentType="application/vnd.ms-office.chartstyle+xml"/>
  <Override PartName="/xl/charts/colors424.xml" ContentType="application/vnd.ms-office.chartcolorstyle+xml"/>
  <Override PartName="/xl/charts/chart427.xml" ContentType="application/vnd.openxmlformats-officedocument.drawingml.chart+xml"/>
  <Override PartName="/xl/charts/style425.xml" ContentType="application/vnd.ms-office.chartstyle+xml"/>
  <Override PartName="/xl/charts/colors425.xml" ContentType="application/vnd.ms-office.chartcolorstyle+xml"/>
  <Override PartName="/xl/charts/chart428.xml" ContentType="application/vnd.openxmlformats-officedocument.drawingml.chart+xml"/>
  <Override PartName="/xl/charts/style426.xml" ContentType="application/vnd.ms-office.chartstyle+xml"/>
  <Override PartName="/xl/charts/colors426.xml" ContentType="application/vnd.ms-office.chartcolorstyle+xml"/>
  <Override PartName="/xl/charts/chart429.xml" ContentType="application/vnd.openxmlformats-officedocument.drawingml.chart+xml"/>
  <Override PartName="/xl/charts/style427.xml" ContentType="application/vnd.ms-office.chartstyle+xml"/>
  <Override PartName="/xl/charts/colors427.xml" ContentType="application/vnd.ms-office.chartcolorstyle+xml"/>
  <Override PartName="/xl/charts/chart430.xml" ContentType="application/vnd.openxmlformats-officedocument.drawingml.chart+xml"/>
  <Override PartName="/xl/charts/style428.xml" ContentType="application/vnd.ms-office.chartstyle+xml"/>
  <Override PartName="/xl/charts/colors428.xml" ContentType="application/vnd.ms-office.chartcolorstyle+xml"/>
  <Override PartName="/xl/charts/chart431.xml" ContentType="application/vnd.openxmlformats-officedocument.drawingml.chart+xml"/>
  <Override PartName="/xl/charts/style429.xml" ContentType="application/vnd.ms-office.chartstyle+xml"/>
  <Override PartName="/xl/charts/colors429.xml" ContentType="application/vnd.ms-office.chartcolorstyle+xml"/>
  <Override PartName="/xl/charts/chart432.xml" ContentType="application/vnd.openxmlformats-officedocument.drawingml.chart+xml"/>
  <Override PartName="/xl/charts/style430.xml" ContentType="application/vnd.ms-office.chartstyle+xml"/>
  <Override PartName="/xl/charts/colors430.xml" ContentType="application/vnd.ms-office.chartcolorstyle+xml"/>
  <Override PartName="/xl/charts/chart433.xml" ContentType="application/vnd.openxmlformats-officedocument.drawingml.chart+xml"/>
  <Override PartName="/xl/charts/style431.xml" ContentType="application/vnd.ms-office.chartstyle+xml"/>
  <Override PartName="/xl/charts/colors431.xml" ContentType="application/vnd.ms-office.chartcolorstyle+xml"/>
  <Override PartName="/xl/charts/chart434.xml" ContentType="application/vnd.openxmlformats-officedocument.drawingml.chart+xml"/>
  <Override PartName="/xl/charts/style432.xml" ContentType="application/vnd.ms-office.chartstyle+xml"/>
  <Override PartName="/xl/charts/colors432.xml" ContentType="application/vnd.ms-office.chartcolorstyle+xml"/>
  <Override PartName="/xl/charts/chart435.xml" ContentType="application/vnd.openxmlformats-officedocument.drawingml.chart+xml"/>
  <Override PartName="/xl/charts/style433.xml" ContentType="application/vnd.ms-office.chartstyle+xml"/>
  <Override PartName="/xl/charts/colors433.xml" ContentType="application/vnd.ms-office.chartcolorstyle+xml"/>
  <Override PartName="/xl/charts/chart436.xml" ContentType="application/vnd.openxmlformats-officedocument.drawingml.chart+xml"/>
  <Override PartName="/xl/charts/style434.xml" ContentType="application/vnd.ms-office.chartstyle+xml"/>
  <Override PartName="/xl/charts/colors434.xml" ContentType="application/vnd.ms-office.chartcolorstyle+xml"/>
  <Override PartName="/xl/charts/chart437.xml" ContentType="application/vnd.openxmlformats-officedocument.drawingml.chart+xml"/>
  <Override PartName="/xl/charts/style435.xml" ContentType="application/vnd.ms-office.chartstyle+xml"/>
  <Override PartName="/xl/charts/colors435.xml" ContentType="application/vnd.ms-office.chartcolorstyle+xml"/>
  <Override PartName="/xl/charts/chart438.xml" ContentType="application/vnd.openxmlformats-officedocument.drawingml.chart+xml"/>
  <Override PartName="/xl/charts/style436.xml" ContentType="application/vnd.ms-office.chartstyle+xml"/>
  <Override PartName="/xl/charts/colors436.xml" ContentType="application/vnd.ms-office.chartcolorstyle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style437.xml" ContentType="application/vnd.ms-office.chartstyle+xml"/>
  <Override PartName="/xl/charts/colors437.xml" ContentType="application/vnd.ms-office.chartcolorstyle+xml"/>
  <Override PartName="/xl/charts/chart452.xml" ContentType="application/vnd.openxmlformats-officedocument.drawingml.chart+xml"/>
  <Override PartName="/xl/charts/style438.xml" ContentType="application/vnd.ms-office.chartstyle+xml"/>
  <Override PartName="/xl/charts/colors438.xml" ContentType="application/vnd.ms-office.chartcolorstyle+xml"/>
  <Override PartName="/xl/charts/chart453.xml" ContentType="application/vnd.openxmlformats-officedocument.drawingml.chart+xml"/>
  <Override PartName="/xl/charts/style439.xml" ContentType="application/vnd.ms-office.chartstyle+xml"/>
  <Override PartName="/xl/charts/colors439.xml" ContentType="application/vnd.ms-office.chartcolorstyle+xml"/>
  <Override PartName="/xl/charts/chart454.xml" ContentType="application/vnd.openxmlformats-officedocument.drawingml.chart+xml"/>
  <Override PartName="/xl/charts/style440.xml" ContentType="application/vnd.ms-office.chartstyle+xml"/>
  <Override PartName="/xl/charts/colors440.xml" ContentType="application/vnd.ms-office.chartcolorstyle+xml"/>
  <Override PartName="/xl/charts/chart455.xml" ContentType="application/vnd.openxmlformats-officedocument.drawingml.chart+xml"/>
  <Override PartName="/xl/charts/style441.xml" ContentType="application/vnd.ms-office.chartstyle+xml"/>
  <Override PartName="/xl/charts/colors441.xml" ContentType="application/vnd.ms-office.chartcolorstyle+xml"/>
  <Override PartName="/xl/charts/chart456.xml" ContentType="application/vnd.openxmlformats-officedocument.drawingml.chart+xml"/>
  <Override PartName="/xl/charts/style442.xml" ContentType="application/vnd.ms-office.chartstyle+xml"/>
  <Override PartName="/xl/charts/colors442.xml" ContentType="application/vnd.ms-office.chartcolorstyle+xml"/>
  <Override PartName="/xl/charts/chart457.xml" ContentType="application/vnd.openxmlformats-officedocument.drawingml.chart+xml"/>
  <Override PartName="/xl/charts/style443.xml" ContentType="application/vnd.ms-office.chartstyle+xml"/>
  <Override PartName="/xl/charts/colors443.xml" ContentType="application/vnd.ms-office.chartcolorstyle+xml"/>
  <Override PartName="/xl/charts/chart458.xml" ContentType="application/vnd.openxmlformats-officedocument.drawingml.chart+xml"/>
  <Override PartName="/xl/charts/style444.xml" ContentType="application/vnd.ms-office.chartstyle+xml"/>
  <Override PartName="/xl/charts/colors444.xml" ContentType="application/vnd.ms-office.chartcolorstyle+xml"/>
  <Override PartName="/xl/charts/chart459.xml" ContentType="application/vnd.openxmlformats-officedocument.drawingml.chart+xml"/>
  <Override PartName="/xl/charts/style445.xml" ContentType="application/vnd.ms-office.chartstyle+xml"/>
  <Override PartName="/xl/charts/colors445.xml" ContentType="application/vnd.ms-office.chartcolorstyle+xml"/>
  <Override PartName="/xl/charts/chart460.xml" ContentType="application/vnd.openxmlformats-officedocument.drawingml.chart+xml"/>
  <Override PartName="/xl/charts/style446.xml" ContentType="application/vnd.ms-office.chartstyle+xml"/>
  <Override PartName="/xl/charts/colors446.xml" ContentType="application/vnd.ms-office.chartcolorstyle+xml"/>
  <Override PartName="/xl/charts/chart461.xml" ContentType="application/vnd.openxmlformats-officedocument.drawingml.chart+xml"/>
  <Override PartName="/xl/charts/style447.xml" ContentType="application/vnd.ms-office.chartstyle+xml"/>
  <Override PartName="/xl/charts/colors447.xml" ContentType="application/vnd.ms-office.chartcolorstyle+xml"/>
  <Override PartName="/xl/charts/chart462.xml" ContentType="application/vnd.openxmlformats-officedocument.drawingml.chart+xml"/>
  <Override PartName="/xl/charts/style448.xml" ContentType="application/vnd.ms-office.chartstyle+xml"/>
  <Override PartName="/xl/charts/colors448.xml" ContentType="application/vnd.ms-office.chartcolorstyle+xml"/>
  <Override PartName="/xl/charts/chart463.xml" ContentType="application/vnd.openxmlformats-officedocument.drawingml.chart+xml"/>
  <Override PartName="/xl/charts/style449.xml" ContentType="application/vnd.ms-office.chartstyle+xml"/>
  <Override PartName="/xl/charts/colors449.xml" ContentType="application/vnd.ms-office.chartcolorstyle+xml"/>
  <Override PartName="/xl/charts/chart464.xml" ContentType="application/vnd.openxmlformats-officedocument.drawingml.chart+xml"/>
  <Override PartName="/xl/charts/style450.xml" ContentType="application/vnd.ms-office.chartstyle+xml"/>
  <Override PartName="/xl/charts/colors450.xml" ContentType="application/vnd.ms-office.chartcolorstyle+xml"/>
  <Override PartName="/xl/charts/chart465.xml" ContentType="application/vnd.openxmlformats-officedocument.drawingml.chart+xml"/>
  <Override PartName="/xl/charts/style451.xml" ContentType="application/vnd.ms-office.chartstyle+xml"/>
  <Override PartName="/xl/charts/colors451.xml" ContentType="application/vnd.ms-office.chartcolorstyle+xml"/>
  <Override PartName="/xl/charts/chart466.xml" ContentType="application/vnd.openxmlformats-officedocument.drawingml.chart+xml"/>
  <Override PartName="/xl/charts/style452.xml" ContentType="application/vnd.ms-office.chartstyle+xml"/>
  <Override PartName="/xl/charts/colors452.xml" ContentType="application/vnd.ms-office.chartcolorstyle+xml"/>
  <Override PartName="/xl/charts/chart467.xml" ContentType="application/vnd.openxmlformats-officedocument.drawingml.chart+xml"/>
  <Override PartName="/xl/charts/style453.xml" ContentType="application/vnd.ms-office.chartstyle+xml"/>
  <Override PartName="/xl/charts/colors453.xml" ContentType="application/vnd.ms-office.chartcolorstyle+xml"/>
  <Override PartName="/xl/charts/chart468.xml" ContentType="application/vnd.openxmlformats-officedocument.drawingml.chart+xml"/>
  <Override PartName="/xl/charts/style454.xml" ContentType="application/vnd.ms-office.chartstyle+xml"/>
  <Override PartName="/xl/charts/colors454.xml" ContentType="application/vnd.ms-office.chartcolorstyle+xml"/>
  <Override PartName="/xl/charts/chart469.xml" ContentType="application/vnd.openxmlformats-officedocument.drawingml.chart+xml"/>
  <Override PartName="/xl/charts/style455.xml" ContentType="application/vnd.ms-office.chartstyle+xml"/>
  <Override PartName="/xl/charts/colors455.xml" ContentType="application/vnd.ms-office.chartcolorstyle+xml"/>
  <Override PartName="/xl/charts/chart470.xml" ContentType="application/vnd.openxmlformats-officedocument.drawingml.chart+xml"/>
  <Override PartName="/xl/charts/style456.xml" ContentType="application/vnd.ms-office.chartstyle+xml"/>
  <Override PartName="/xl/charts/colors456.xml" ContentType="application/vnd.ms-office.chartcolorstyle+xml"/>
  <Override PartName="/xl/charts/chart471.xml" ContentType="application/vnd.openxmlformats-officedocument.drawingml.chart+xml"/>
  <Override PartName="/xl/charts/style457.xml" ContentType="application/vnd.ms-office.chartstyle+xml"/>
  <Override PartName="/xl/charts/colors457.xml" ContentType="application/vnd.ms-office.chartcolorstyle+xml"/>
  <Override PartName="/xl/charts/chart472.xml" ContentType="application/vnd.openxmlformats-officedocument.drawingml.chart+xml"/>
  <Override PartName="/xl/charts/style458.xml" ContentType="application/vnd.ms-office.chartstyle+xml"/>
  <Override PartName="/xl/charts/colors458.xml" ContentType="application/vnd.ms-office.chartcolorstyle+xml"/>
  <Override PartName="/xl/charts/chart473.xml" ContentType="application/vnd.openxmlformats-officedocument.drawingml.chart+xml"/>
  <Override PartName="/xl/charts/style459.xml" ContentType="application/vnd.ms-office.chartstyle+xml"/>
  <Override PartName="/xl/charts/colors459.xml" ContentType="application/vnd.ms-office.chartcolorstyle+xml"/>
  <Override PartName="/xl/charts/chart474.xml" ContentType="application/vnd.openxmlformats-officedocument.drawingml.chart+xml"/>
  <Override PartName="/xl/charts/style460.xml" ContentType="application/vnd.ms-office.chartstyle+xml"/>
  <Override PartName="/xl/charts/colors460.xml" ContentType="application/vnd.ms-office.chartcolorstyle+xml"/>
  <Override PartName="/xl/charts/chart475.xml" ContentType="application/vnd.openxmlformats-officedocument.drawingml.chart+xml"/>
  <Override PartName="/xl/charts/style461.xml" ContentType="application/vnd.ms-office.chartstyle+xml"/>
  <Override PartName="/xl/charts/colors461.xml" ContentType="application/vnd.ms-office.chartcolorstyle+xml"/>
  <Override PartName="/xl/charts/chart476.xml" ContentType="application/vnd.openxmlformats-officedocument.drawingml.chart+xml"/>
  <Override PartName="/xl/charts/style462.xml" ContentType="application/vnd.ms-office.chartstyle+xml"/>
  <Override PartName="/xl/charts/colors462.xml" ContentType="application/vnd.ms-office.chartcolorstyle+xml"/>
  <Override PartName="/xl/charts/chart477.xml" ContentType="application/vnd.openxmlformats-officedocument.drawingml.chart+xml"/>
  <Override PartName="/xl/charts/style463.xml" ContentType="application/vnd.ms-office.chartstyle+xml"/>
  <Override PartName="/xl/charts/colors463.xml" ContentType="application/vnd.ms-office.chartcolorstyle+xml"/>
  <Override PartName="/xl/charts/chart478.xml" ContentType="application/vnd.openxmlformats-officedocument.drawingml.chart+xml"/>
  <Override PartName="/xl/charts/style464.xml" ContentType="application/vnd.ms-office.chartstyle+xml"/>
  <Override PartName="/xl/charts/colors464.xml" ContentType="application/vnd.ms-office.chartcolorstyle+xml"/>
  <Override PartName="/xl/charts/chart479.xml" ContentType="application/vnd.openxmlformats-officedocument.drawingml.chart+xml"/>
  <Override PartName="/xl/charts/style465.xml" ContentType="application/vnd.ms-office.chartstyle+xml"/>
  <Override PartName="/xl/charts/colors465.xml" ContentType="application/vnd.ms-office.chartcolorstyle+xml"/>
  <Override PartName="/xl/charts/chart480.xml" ContentType="application/vnd.openxmlformats-officedocument.drawingml.chart+xml"/>
  <Override PartName="/xl/charts/style466.xml" ContentType="application/vnd.ms-office.chartstyle+xml"/>
  <Override PartName="/xl/charts/colors466.xml" ContentType="application/vnd.ms-office.chartcolorstyle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style467.xml" ContentType="application/vnd.ms-office.chartstyle+xml"/>
  <Override PartName="/xl/charts/colors467.xml" ContentType="application/vnd.ms-office.chartcolorstyle+xml"/>
  <Override PartName="/xl/charts/chart483.xml" ContentType="application/vnd.openxmlformats-officedocument.drawingml.chart+xml"/>
  <Override PartName="/xl/charts/style468.xml" ContentType="application/vnd.ms-office.chartstyle+xml"/>
  <Override PartName="/xl/charts/colors468.xml" ContentType="application/vnd.ms-office.chartcolorstyle+xml"/>
  <Override PartName="/xl/charts/chart484.xml" ContentType="application/vnd.openxmlformats-officedocument.drawingml.chart+xml"/>
  <Override PartName="/xl/charts/style469.xml" ContentType="application/vnd.ms-office.chartstyle+xml"/>
  <Override PartName="/xl/charts/colors469.xml" ContentType="application/vnd.ms-office.chartcolorstyle+xml"/>
  <Override PartName="/xl/charts/chart485.xml" ContentType="application/vnd.openxmlformats-officedocument.drawingml.chart+xml"/>
  <Override PartName="/xl/charts/style470.xml" ContentType="application/vnd.ms-office.chartstyle+xml"/>
  <Override PartName="/xl/charts/colors470.xml" ContentType="application/vnd.ms-office.chartcolorstyle+xml"/>
  <Override PartName="/xl/charts/chart486.xml" ContentType="application/vnd.openxmlformats-officedocument.drawingml.chart+xml"/>
  <Override PartName="/xl/charts/style471.xml" ContentType="application/vnd.ms-office.chartstyle+xml"/>
  <Override PartName="/xl/charts/colors471.xml" ContentType="application/vnd.ms-office.chartcolorstyle+xml"/>
  <Override PartName="/xl/charts/chart487.xml" ContentType="application/vnd.openxmlformats-officedocument.drawingml.chart+xml"/>
  <Override PartName="/xl/charts/style472.xml" ContentType="application/vnd.ms-office.chartstyle+xml"/>
  <Override PartName="/xl/charts/colors472.xml" ContentType="application/vnd.ms-office.chartcolorstyle+xml"/>
  <Override PartName="/xl/charts/chart488.xml" ContentType="application/vnd.openxmlformats-officedocument.drawingml.chart+xml"/>
  <Override PartName="/xl/charts/style473.xml" ContentType="application/vnd.ms-office.chartstyle+xml"/>
  <Override PartName="/xl/charts/colors473.xml" ContentType="application/vnd.ms-office.chartcolorstyle+xml"/>
  <Override PartName="/xl/charts/chart489.xml" ContentType="application/vnd.openxmlformats-officedocument.drawingml.chart+xml"/>
  <Override PartName="/xl/charts/style474.xml" ContentType="application/vnd.ms-office.chartstyle+xml"/>
  <Override PartName="/xl/charts/colors474.xml" ContentType="application/vnd.ms-office.chartcolorstyle+xml"/>
  <Override PartName="/xl/charts/chart490.xml" ContentType="application/vnd.openxmlformats-officedocument.drawingml.chart+xml"/>
  <Override PartName="/xl/charts/style475.xml" ContentType="application/vnd.ms-office.chartstyle+xml"/>
  <Override PartName="/xl/charts/colors475.xml" ContentType="application/vnd.ms-office.chartcolorstyle+xml"/>
  <Override PartName="/xl/charts/chart491.xml" ContentType="application/vnd.openxmlformats-officedocument.drawingml.chart+xml"/>
  <Override PartName="/xl/charts/style476.xml" ContentType="application/vnd.ms-office.chartstyle+xml"/>
  <Override PartName="/xl/charts/colors476.xml" ContentType="application/vnd.ms-office.chartcolorstyle+xml"/>
  <Override PartName="/xl/charts/chart492.xml" ContentType="application/vnd.openxmlformats-officedocument.drawingml.chart+xml"/>
  <Override PartName="/xl/charts/style477.xml" ContentType="application/vnd.ms-office.chartstyle+xml"/>
  <Override PartName="/xl/charts/colors477.xml" ContentType="application/vnd.ms-office.chartcolorstyle+xml"/>
  <Override PartName="/xl/charts/chart493.xml" ContentType="application/vnd.openxmlformats-officedocument.drawingml.chart+xml"/>
  <Override PartName="/xl/charts/style478.xml" ContentType="application/vnd.ms-office.chartstyle+xml"/>
  <Override PartName="/xl/charts/colors478.xml" ContentType="application/vnd.ms-office.chartcolorstyle+xml"/>
  <Override PartName="/xl/charts/chart494.xml" ContentType="application/vnd.openxmlformats-officedocument.drawingml.chart+xml"/>
  <Override PartName="/xl/charts/style479.xml" ContentType="application/vnd.ms-office.chartstyle+xml"/>
  <Override PartName="/xl/charts/colors479.xml" ContentType="application/vnd.ms-office.chartcolorstyle+xml"/>
  <Override PartName="/xl/charts/chart495.xml" ContentType="application/vnd.openxmlformats-officedocument.drawingml.chart+xml"/>
  <Override PartName="/xl/charts/style480.xml" ContentType="application/vnd.ms-office.chartstyle+xml"/>
  <Override PartName="/xl/charts/colors480.xml" ContentType="application/vnd.ms-office.chartcolorstyle+xml"/>
  <Override PartName="/xl/charts/chart496.xml" ContentType="application/vnd.openxmlformats-officedocument.drawingml.chart+xml"/>
  <Override PartName="/xl/charts/style481.xml" ContentType="application/vnd.ms-office.chartstyle+xml"/>
  <Override PartName="/xl/charts/colors481.xml" ContentType="application/vnd.ms-office.chartcolorstyle+xml"/>
  <Override PartName="/xl/charts/chart497.xml" ContentType="application/vnd.openxmlformats-officedocument.drawingml.chart+xml"/>
  <Override PartName="/xl/charts/style482.xml" ContentType="application/vnd.ms-office.chartstyle+xml"/>
  <Override PartName="/xl/charts/colors482.xml" ContentType="application/vnd.ms-office.chartcolorstyle+xml"/>
  <Override PartName="/xl/charts/chart498.xml" ContentType="application/vnd.openxmlformats-officedocument.drawingml.chart+xml"/>
  <Override PartName="/xl/charts/style483.xml" ContentType="application/vnd.ms-office.chartstyle+xml"/>
  <Override PartName="/xl/charts/colors483.xml" ContentType="application/vnd.ms-office.chartcolorstyle+xml"/>
  <Override PartName="/xl/charts/chart499.xml" ContentType="application/vnd.openxmlformats-officedocument.drawingml.chart+xml"/>
  <Override PartName="/xl/charts/style484.xml" ContentType="application/vnd.ms-office.chartstyle+xml"/>
  <Override PartName="/xl/charts/colors484.xml" ContentType="application/vnd.ms-office.chartcolorstyle+xml"/>
  <Override PartName="/xl/charts/chart500.xml" ContentType="application/vnd.openxmlformats-officedocument.drawingml.chart+xml"/>
  <Override PartName="/xl/charts/style485.xml" ContentType="application/vnd.ms-office.chartstyle+xml"/>
  <Override PartName="/xl/charts/colors485.xml" ContentType="application/vnd.ms-office.chartcolorstyle+xml"/>
  <Override PartName="/xl/charts/chart501.xml" ContentType="application/vnd.openxmlformats-officedocument.drawingml.chart+xml"/>
  <Override PartName="/xl/charts/style486.xml" ContentType="application/vnd.ms-office.chartstyle+xml"/>
  <Override PartName="/xl/charts/colors486.xml" ContentType="application/vnd.ms-office.chartcolorstyle+xml"/>
  <Override PartName="/xl/charts/chart502.xml" ContentType="application/vnd.openxmlformats-officedocument.drawingml.chart+xml"/>
  <Override PartName="/xl/charts/style487.xml" ContentType="application/vnd.ms-office.chartstyle+xml"/>
  <Override PartName="/xl/charts/colors487.xml" ContentType="application/vnd.ms-office.chartcolorstyle+xml"/>
  <Override PartName="/xl/charts/chart503.xml" ContentType="application/vnd.openxmlformats-officedocument.drawingml.chart+xml"/>
  <Override PartName="/xl/charts/style488.xml" ContentType="application/vnd.ms-office.chartstyle+xml"/>
  <Override PartName="/xl/charts/colors488.xml" ContentType="application/vnd.ms-office.chartcolorstyle+xml"/>
  <Override PartName="/xl/charts/chart504.xml" ContentType="application/vnd.openxmlformats-officedocument.drawingml.chart+xml"/>
  <Override PartName="/xl/charts/style489.xml" ContentType="application/vnd.ms-office.chartstyle+xml"/>
  <Override PartName="/xl/charts/colors489.xml" ContentType="application/vnd.ms-office.chartcolorstyle+xml"/>
  <Override PartName="/xl/charts/chart505.xml" ContentType="application/vnd.openxmlformats-officedocument.drawingml.chart+xml"/>
  <Override PartName="/xl/charts/style490.xml" ContentType="application/vnd.ms-office.chartstyle+xml"/>
  <Override PartName="/xl/charts/colors490.xml" ContentType="application/vnd.ms-office.chartcolorstyle+xml"/>
  <Override PartName="/xl/charts/chart506.xml" ContentType="application/vnd.openxmlformats-officedocument.drawingml.chart+xml"/>
  <Override PartName="/xl/charts/style491.xml" ContentType="application/vnd.ms-office.chartstyle+xml"/>
  <Override PartName="/xl/charts/colors491.xml" ContentType="application/vnd.ms-office.chartcolorstyle+xml"/>
  <Override PartName="/xl/charts/chart507.xml" ContentType="application/vnd.openxmlformats-officedocument.drawingml.chart+xml"/>
  <Override PartName="/xl/charts/style492.xml" ContentType="application/vnd.ms-office.chartstyle+xml"/>
  <Override PartName="/xl/charts/colors492.xml" ContentType="application/vnd.ms-office.chartcolorstyle+xml"/>
  <Override PartName="/xl/charts/chart508.xml" ContentType="application/vnd.openxmlformats-officedocument.drawingml.chart+xml"/>
  <Override PartName="/xl/charts/style493.xml" ContentType="application/vnd.ms-office.chartstyle+xml"/>
  <Override PartName="/xl/charts/colors493.xml" ContentType="application/vnd.ms-office.chartcolorstyle+xml"/>
  <Override PartName="/xl/charts/chart509.xml" ContentType="application/vnd.openxmlformats-officedocument.drawingml.chart+xml"/>
  <Override PartName="/xl/charts/style494.xml" ContentType="application/vnd.ms-office.chartstyle+xml"/>
  <Override PartName="/xl/charts/colors494.xml" ContentType="application/vnd.ms-office.chartcolorstyle+xml"/>
  <Override PartName="/xl/charts/chart510.xml" ContentType="application/vnd.openxmlformats-officedocument.drawingml.chart+xml"/>
  <Override PartName="/xl/charts/style495.xml" ContentType="application/vnd.ms-office.chartstyle+xml"/>
  <Override PartName="/xl/charts/colors495.xml" ContentType="application/vnd.ms-office.chartcolorstyle+xml"/>
  <Override PartName="/xl/charts/chart511.xml" ContentType="application/vnd.openxmlformats-officedocument.drawingml.chart+xml"/>
  <Override PartName="/xl/charts/style496.xml" ContentType="application/vnd.ms-office.chartstyle+xml"/>
  <Override PartName="/xl/charts/colors496.xml" ContentType="application/vnd.ms-office.chartcolorstyle+xml"/>
  <Override PartName="/xl/charts/chart512.xml" ContentType="application/vnd.openxmlformats-officedocument.drawingml.chart+xml"/>
  <Override PartName="/xl/charts/style497.xml" ContentType="application/vnd.ms-office.chartstyle+xml"/>
  <Override PartName="/xl/charts/colors497.xml" ContentType="application/vnd.ms-office.chartcolorstyle+xml"/>
  <Override PartName="/xl/charts/chart513.xml" ContentType="application/vnd.openxmlformats-officedocument.drawingml.chart+xml"/>
  <Override PartName="/xl/charts/style498.xml" ContentType="application/vnd.ms-office.chartstyle+xml"/>
  <Override PartName="/xl/charts/colors498.xml" ContentType="application/vnd.ms-office.chartcolorstyle+xml"/>
  <Override PartName="/xl/charts/chart514.xml" ContentType="application/vnd.openxmlformats-officedocument.drawingml.chart+xml"/>
  <Override PartName="/xl/charts/style499.xml" ContentType="application/vnd.ms-office.chartstyle+xml"/>
  <Override PartName="/xl/charts/colors499.xml" ContentType="application/vnd.ms-office.chartcolorstyle+xml"/>
  <Override PartName="/xl/charts/chart515.xml" ContentType="application/vnd.openxmlformats-officedocument.drawingml.chart+xml"/>
  <Override PartName="/xl/charts/style500.xml" ContentType="application/vnd.ms-office.chartstyle+xml"/>
  <Override PartName="/xl/charts/colors500.xml" ContentType="application/vnd.ms-office.chartcolorstyle+xml"/>
  <Override PartName="/xl/charts/chart516.xml" ContentType="application/vnd.openxmlformats-officedocument.drawingml.chart+xml"/>
  <Override PartName="/xl/charts/style501.xml" ContentType="application/vnd.ms-office.chartstyle+xml"/>
  <Override PartName="/xl/charts/colors501.xml" ContentType="application/vnd.ms-office.chartcolorstyle+xml"/>
  <Override PartName="/xl/charts/chart517.xml" ContentType="application/vnd.openxmlformats-officedocument.drawingml.chart+xml"/>
  <Override PartName="/xl/charts/style502.xml" ContentType="application/vnd.ms-office.chartstyle+xml"/>
  <Override PartName="/xl/charts/colors502.xml" ContentType="application/vnd.ms-office.chartcolorstyle+xml"/>
  <Override PartName="/xl/charts/chart518.xml" ContentType="application/vnd.openxmlformats-officedocument.drawingml.chart+xml"/>
  <Override PartName="/xl/charts/style503.xml" ContentType="application/vnd.ms-office.chartstyle+xml"/>
  <Override PartName="/xl/charts/colors503.xml" ContentType="application/vnd.ms-office.chartcolorstyle+xml"/>
  <Override PartName="/xl/charts/chart519.xml" ContentType="application/vnd.openxmlformats-officedocument.drawingml.chart+xml"/>
  <Override PartName="/xl/charts/style504.xml" ContentType="application/vnd.ms-office.chartstyle+xml"/>
  <Override PartName="/xl/charts/colors504.xml" ContentType="application/vnd.ms-office.chartcolorstyle+xml"/>
  <Override PartName="/xl/charts/chart520.xml" ContentType="application/vnd.openxmlformats-officedocument.drawingml.chart+xml"/>
  <Override PartName="/xl/charts/style505.xml" ContentType="application/vnd.ms-office.chartstyle+xml"/>
  <Override PartName="/xl/charts/colors505.xml" ContentType="application/vnd.ms-office.chartcolorstyle+xml"/>
  <Override PartName="/xl/charts/chart521.xml" ContentType="application/vnd.openxmlformats-officedocument.drawingml.chart+xml"/>
  <Override PartName="/xl/charts/style506.xml" ContentType="application/vnd.ms-office.chartstyle+xml"/>
  <Override PartName="/xl/charts/colors506.xml" ContentType="application/vnd.ms-office.chartcolorstyle+xml"/>
  <Override PartName="/xl/charts/chart522.xml" ContentType="application/vnd.openxmlformats-officedocument.drawingml.chart+xml"/>
  <Override PartName="/xl/charts/style507.xml" ContentType="application/vnd.ms-office.chartstyle+xml"/>
  <Override PartName="/xl/charts/colors507.xml" ContentType="application/vnd.ms-office.chartcolorstyle+xml"/>
  <Override PartName="/xl/charts/chart523.xml" ContentType="application/vnd.openxmlformats-officedocument.drawingml.chart+xml"/>
  <Override PartName="/xl/charts/style508.xml" ContentType="application/vnd.ms-office.chartstyle+xml"/>
  <Override PartName="/xl/charts/colors508.xml" ContentType="application/vnd.ms-office.chartcolorstyle+xml"/>
  <Override PartName="/xl/charts/chart524.xml" ContentType="application/vnd.openxmlformats-officedocument.drawingml.chart+xml"/>
  <Override PartName="/xl/charts/style509.xml" ContentType="application/vnd.ms-office.chartstyle+xml"/>
  <Override PartName="/xl/charts/colors509.xml" ContentType="application/vnd.ms-office.chartcolorstyle+xml"/>
  <Override PartName="/xl/charts/chart525.xml" ContentType="application/vnd.openxmlformats-officedocument.drawingml.chart+xml"/>
  <Override PartName="/xl/charts/style510.xml" ContentType="application/vnd.ms-office.chartstyle+xml"/>
  <Override PartName="/xl/charts/colors510.xml" ContentType="application/vnd.ms-office.chartcolorstyle+xml"/>
  <Override PartName="/xl/charts/chart526.xml" ContentType="application/vnd.openxmlformats-officedocument.drawingml.chart+xml"/>
  <Override PartName="/xl/charts/style511.xml" ContentType="application/vnd.ms-office.chartstyle+xml"/>
  <Override PartName="/xl/charts/colors511.xml" ContentType="application/vnd.ms-office.chartcolorstyle+xml"/>
  <Override PartName="/xl/charts/chart527.xml" ContentType="application/vnd.openxmlformats-officedocument.drawingml.chart+xml"/>
  <Override PartName="/xl/charts/style512.xml" ContentType="application/vnd.ms-office.chartstyle+xml"/>
  <Override PartName="/xl/charts/colors512.xml" ContentType="application/vnd.ms-office.chartcolorstyle+xml"/>
  <Override PartName="/xl/charts/chart528.xml" ContentType="application/vnd.openxmlformats-officedocument.drawingml.chart+xml"/>
  <Override PartName="/xl/charts/style513.xml" ContentType="application/vnd.ms-office.chartstyle+xml"/>
  <Override PartName="/xl/charts/colors513.xml" ContentType="application/vnd.ms-office.chartcolorstyle+xml"/>
  <Override PartName="/xl/charts/chart529.xml" ContentType="application/vnd.openxmlformats-officedocument.drawingml.chart+xml"/>
  <Override PartName="/xl/charts/style514.xml" ContentType="application/vnd.ms-office.chartstyle+xml"/>
  <Override PartName="/xl/charts/colors514.xml" ContentType="application/vnd.ms-office.chartcolorstyle+xml"/>
  <Override PartName="/xl/charts/chart530.xml" ContentType="application/vnd.openxmlformats-officedocument.drawingml.chart+xml"/>
  <Override PartName="/xl/charts/style515.xml" ContentType="application/vnd.ms-office.chartstyle+xml"/>
  <Override PartName="/xl/charts/colors515.xml" ContentType="application/vnd.ms-office.chartcolorstyle+xml"/>
  <Override PartName="/xl/charts/chart531.xml" ContentType="application/vnd.openxmlformats-officedocument.drawingml.chart+xml"/>
  <Override PartName="/xl/charts/style516.xml" ContentType="application/vnd.ms-office.chartstyle+xml"/>
  <Override PartName="/xl/charts/colors516.xml" ContentType="application/vnd.ms-office.chartcolorstyle+xml"/>
  <Override PartName="/xl/charts/chart532.xml" ContentType="application/vnd.openxmlformats-officedocument.drawingml.chart+xml"/>
  <Override PartName="/xl/charts/style517.xml" ContentType="application/vnd.ms-office.chartstyle+xml"/>
  <Override PartName="/xl/charts/colors517.xml" ContentType="application/vnd.ms-office.chartcolorstyle+xml"/>
  <Override PartName="/xl/charts/chart533.xml" ContentType="application/vnd.openxmlformats-officedocument.drawingml.chart+xml"/>
  <Override PartName="/xl/charts/style518.xml" ContentType="application/vnd.ms-office.chartstyle+xml"/>
  <Override PartName="/xl/charts/colors518.xml" ContentType="application/vnd.ms-office.chartcolorstyle+xml"/>
  <Override PartName="/xl/charts/chart534.xml" ContentType="application/vnd.openxmlformats-officedocument.drawingml.chart+xml"/>
  <Override PartName="/xl/charts/style519.xml" ContentType="application/vnd.ms-office.chartstyle+xml"/>
  <Override PartName="/xl/charts/colors519.xml" ContentType="application/vnd.ms-office.chartcolorstyle+xml"/>
  <Override PartName="/xl/charts/chart535.xml" ContentType="application/vnd.openxmlformats-officedocument.drawingml.chart+xml"/>
  <Override PartName="/xl/charts/style520.xml" ContentType="application/vnd.ms-office.chartstyle+xml"/>
  <Override PartName="/xl/charts/colors520.xml" ContentType="application/vnd.ms-office.chartcolorstyle+xml"/>
  <Override PartName="/xl/charts/chart536.xml" ContentType="application/vnd.openxmlformats-officedocument.drawingml.chart+xml"/>
  <Override PartName="/xl/charts/style521.xml" ContentType="application/vnd.ms-office.chartstyle+xml"/>
  <Override PartName="/xl/charts/colors521.xml" ContentType="application/vnd.ms-office.chartcolorstyle+xml"/>
  <Override PartName="/xl/charts/chart537.xml" ContentType="application/vnd.openxmlformats-officedocument.drawingml.chart+xml"/>
  <Override PartName="/xl/charts/style522.xml" ContentType="application/vnd.ms-office.chartstyle+xml"/>
  <Override PartName="/xl/charts/colors522.xml" ContentType="application/vnd.ms-office.chartcolorstyle+xml"/>
  <Override PartName="/xl/charts/chart538.xml" ContentType="application/vnd.openxmlformats-officedocument.drawingml.chart+xml"/>
  <Override PartName="/xl/charts/style523.xml" ContentType="application/vnd.ms-office.chartstyle+xml"/>
  <Override PartName="/xl/charts/colors523.xml" ContentType="application/vnd.ms-office.chartcolorstyle+xml"/>
  <Override PartName="/xl/charts/chart539.xml" ContentType="application/vnd.openxmlformats-officedocument.drawingml.chart+xml"/>
  <Override PartName="/xl/charts/style524.xml" ContentType="application/vnd.ms-office.chartstyle+xml"/>
  <Override PartName="/xl/charts/colors524.xml" ContentType="application/vnd.ms-office.chartcolorstyle+xml"/>
  <Override PartName="/xl/charts/chart540.xml" ContentType="application/vnd.openxmlformats-officedocument.drawingml.chart+xml"/>
  <Override PartName="/xl/charts/style525.xml" ContentType="application/vnd.ms-office.chartstyle+xml"/>
  <Override PartName="/xl/charts/colors525.xml" ContentType="application/vnd.ms-office.chartcolorstyle+xml"/>
  <Override PartName="/xl/charts/chart541.xml" ContentType="application/vnd.openxmlformats-officedocument.drawingml.chart+xml"/>
  <Override PartName="/xl/charts/style526.xml" ContentType="application/vnd.ms-office.chartstyle+xml"/>
  <Override PartName="/xl/charts/colors526.xml" ContentType="application/vnd.ms-office.chartcolorstyle+xml"/>
  <Override PartName="/xl/charts/chart542.xml" ContentType="application/vnd.openxmlformats-officedocument.drawingml.chart+xml"/>
  <Override PartName="/xl/charts/style527.xml" ContentType="application/vnd.ms-office.chartstyle+xml"/>
  <Override PartName="/xl/charts/colors527.xml" ContentType="application/vnd.ms-office.chartcolorstyle+xml"/>
  <Override PartName="/xl/charts/chart543.xml" ContentType="application/vnd.openxmlformats-officedocument.drawingml.chart+xml"/>
  <Override PartName="/xl/charts/style528.xml" ContentType="application/vnd.ms-office.chartstyle+xml"/>
  <Override PartName="/xl/charts/colors528.xml" ContentType="application/vnd.ms-office.chartcolorstyle+xml"/>
  <Override PartName="/xl/charts/chart544.xml" ContentType="application/vnd.openxmlformats-officedocument.drawingml.chart+xml"/>
  <Override PartName="/xl/charts/style529.xml" ContentType="application/vnd.ms-office.chartstyle+xml"/>
  <Override PartName="/xl/charts/colors529.xml" ContentType="application/vnd.ms-office.chartcolorstyle+xml"/>
  <Override PartName="/xl/charts/chart545.xml" ContentType="application/vnd.openxmlformats-officedocument.drawingml.chart+xml"/>
  <Override PartName="/xl/charts/style530.xml" ContentType="application/vnd.ms-office.chartstyle+xml"/>
  <Override PartName="/xl/charts/colors530.xml" ContentType="application/vnd.ms-office.chartcolorstyle+xml"/>
  <Override PartName="/xl/charts/chart546.xml" ContentType="application/vnd.openxmlformats-officedocument.drawingml.chart+xml"/>
  <Override PartName="/xl/charts/style531.xml" ContentType="application/vnd.ms-office.chartstyle+xml"/>
  <Override PartName="/xl/charts/colors531.xml" ContentType="application/vnd.ms-office.chartcolorstyle+xml"/>
  <Override PartName="/xl/charts/chart547.xml" ContentType="application/vnd.openxmlformats-officedocument.drawingml.chart+xml"/>
  <Override PartName="/xl/charts/style532.xml" ContentType="application/vnd.ms-office.chartstyle+xml"/>
  <Override PartName="/xl/charts/colors532.xml" ContentType="application/vnd.ms-office.chartcolorstyle+xml"/>
  <Override PartName="/xl/charts/chart548.xml" ContentType="application/vnd.openxmlformats-officedocument.drawingml.chart+xml"/>
  <Override PartName="/xl/charts/style533.xml" ContentType="application/vnd.ms-office.chartstyle+xml"/>
  <Override PartName="/xl/charts/colors533.xml" ContentType="application/vnd.ms-office.chartcolorstyle+xml"/>
  <Override PartName="/xl/charts/chart549.xml" ContentType="application/vnd.openxmlformats-officedocument.drawingml.chart+xml"/>
  <Override PartName="/xl/charts/style534.xml" ContentType="application/vnd.ms-office.chartstyle+xml"/>
  <Override PartName="/xl/charts/colors534.xml" ContentType="application/vnd.ms-office.chartcolorstyle+xml"/>
  <Override PartName="/xl/charts/chart550.xml" ContentType="application/vnd.openxmlformats-officedocument.drawingml.chart+xml"/>
  <Override PartName="/xl/charts/style535.xml" ContentType="application/vnd.ms-office.chartstyle+xml"/>
  <Override PartName="/xl/charts/colors535.xml" ContentType="application/vnd.ms-office.chartcolorstyle+xml"/>
  <Override PartName="/xl/charts/chart551.xml" ContentType="application/vnd.openxmlformats-officedocument.drawingml.chart+xml"/>
  <Override PartName="/xl/charts/style536.xml" ContentType="application/vnd.ms-office.chartstyle+xml"/>
  <Override PartName="/xl/charts/colors536.xml" ContentType="application/vnd.ms-office.chartcolorstyle+xml"/>
  <Override PartName="/xl/charts/chart552.xml" ContentType="application/vnd.openxmlformats-officedocument.drawingml.chart+xml"/>
  <Override PartName="/xl/charts/style537.xml" ContentType="application/vnd.ms-office.chartstyle+xml"/>
  <Override PartName="/xl/charts/colors537.xml" ContentType="application/vnd.ms-office.chartcolorstyle+xml"/>
  <Override PartName="/xl/charts/chart553.xml" ContentType="application/vnd.openxmlformats-officedocument.drawingml.chart+xml"/>
  <Override PartName="/xl/charts/style538.xml" ContentType="application/vnd.ms-office.chartstyle+xml"/>
  <Override PartName="/xl/charts/colors538.xml" ContentType="application/vnd.ms-office.chartcolorstyle+xml"/>
  <Override PartName="/xl/charts/chart554.xml" ContentType="application/vnd.openxmlformats-officedocument.drawingml.chart+xml"/>
  <Override PartName="/xl/charts/style539.xml" ContentType="application/vnd.ms-office.chartstyle+xml"/>
  <Override PartName="/xl/charts/colors539.xml" ContentType="application/vnd.ms-office.chartcolorstyle+xml"/>
  <Override PartName="/xl/charts/chart555.xml" ContentType="application/vnd.openxmlformats-officedocument.drawingml.chart+xml"/>
  <Override PartName="/xl/charts/style540.xml" ContentType="application/vnd.ms-office.chartstyle+xml"/>
  <Override PartName="/xl/charts/colors540.xml" ContentType="application/vnd.ms-office.chartcolorstyle+xml"/>
  <Override PartName="/xl/charts/chart556.xml" ContentType="application/vnd.openxmlformats-officedocument.drawingml.chart+xml"/>
  <Override PartName="/xl/charts/style541.xml" ContentType="application/vnd.ms-office.chartstyle+xml"/>
  <Override PartName="/xl/charts/colors541.xml" ContentType="application/vnd.ms-office.chartcolorstyle+xml"/>
  <Override PartName="/xl/charts/chart557.xml" ContentType="application/vnd.openxmlformats-officedocument.drawingml.chart+xml"/>
  <Override PartName="/xl/charts/style542.xml" ContentType="application/vnd.ms-office.chartstyle+xml"/>
  <Override PartName="/xl/charts/colors542.xml" ContentType="application/vnd.ms-office.chartcolorstyle+xml"/>
  <Override PartName="/xl/charts/chart558.xml" ContentType="application/vnd.openxmlformats-officedocument.drawingml.chart+xml"/>
  <Override PartName="/xl/charts/style543.xml" ContentType="application/vnd.ms-office.chartstyle+xml"/>
  <Override PartName="/xl/charts/colors543.xml" ContentType="application/vnd.ms-office.chartcolorstyle+xml"/>
  <Override PartName="/xl/charts/chart559.xml" ContentType="application/vnd.openxmlformats-officedocument.drawingml.chart+xml"/>
  <Override PartName="/xl/charts/style544.xml" ContentType="application/vnd.ms-office.chartstyle+xml"/>
  <Override PartName="/xl/charts/colors544.xml" ContentType="application/vnd.ms-office.chartcolorstyle+xml"/>
  <Override PartName="/xl/charts/chart560.xml" ContentType="application/vnd.openxmlformats-officedocument.drawingml.chart+xml"/>
  <Override PartName="/xl/charts/style545.xml" ContentType="application/vnd.ms-office.chartstyle+xml"/>
  <Override PartName="/xl/charts/colors545.xml" ContentType="application/vnd.ms-office.chartcolorstyle+xml"/>
  <Override PartName="/xl/charts/chart561.xml" ContentType="application/vnd.openxmlformats-officedocument.drawingml.chart+xml"/>
  <Override PartName="/xl/charts/style546.xml" ContentType="application/vnd.ms-office.chartstyle+xml"/>
  <Override PartName="/xl/charts/colors546.xml" ContentType="application/vnd.ms-office.chartcolorstyle+xml"/>
  <Override PartName="/xl/charts/chart562.xml" ContentType="application/vnd.openxmlformats-officedocument.drawingml.chart+xml"/>
  <Override PartName="/xl/charts/style547.xml" ContentType="application/vnd.ms-office.chartstyle+xml"/>
  <Override PartName="/xl/charts/colors547.xml" ContentType="application/vnd.ms-office.chartcolorstyle+xml"/>
  <Override PartName="/xl/charts/chart563.xml" ContentType="application/vnd.openxmlformats-officedocument.drawingml.chart+xml"/>
  <Override PartName="/xl/charts/style548.xml" ContentType="application/vnd.ms-office.chartstyle+xml"/>
  <Override PartName="/xl/charts/colors548.xml" ContentType="application/vnd.ms-office.chartcolorstyle+xml"/>
  <Override PartName="/xl/charts/chart564.xml" ContentType="application/vnd.openxmlformats-officedocument.drawingml.chart+xml"/>
  <Override PartName="/xl/charts/style549.xml" ContentType="application/vnd.ms-office.chartstyle+xml"/>
  <Override PartName="/xl/charts/colors549.xml" ContentType="application/vnd.ms-office.chartcolorstyle+xml"/>
  <Override PartName="/xl/charts/chart565.xml" ContentType="application/vnd.openxmlformats-officedocument.drawingml.chart+xml"/>
  <Override PartName="/xl/charts/style550.xml" ContentType="application/vnd.ms-office.chartstyle+xml"/>
  <Override PartName="/xl/charts/colors550.xml" ContentType="application/vnd.ms-office.chartcolorstyle+xml"/>
  <Override PartName="/xl/charts/chart566.xml" ContentType="application/vnd.openxmlformats-officedocument.drawingml.chart+xml"/>
  <Override PartName="/xl/charts/style551.xml" ContentType="application/vnd.ms-office.chartstyle+xml"/>
  <Override PartName="/xl/charts/colors551.xml" ContentType="application/vnd.ms-office.chartcolorstyle+xml"/>
  <Override PartName="/xl/charts/chart567.xml" ContentType="application/vnd.openxmlformats-officedocument.drawingml.chart+xml"/>
  <Override PartName="/xl/charts/style552.xml" ContentType="application/vnd.ms-office.chartstyle+xml"/>
  <Override PartName="/xl/charts/colors552.xml" ContentType="application/vnd.ms-office.chartcolorstyle+xml"/>
  <Override PartName="/xl/charts/chart568.xml" ContentType="application/vnd.openxmlformats-officedocument.drawingml.chart+xml"/>
  <Override PartName="/xl/charts/style553.xml" ContentType="application/vnd.ms-office.chartstyle+xml"/>
  <Override PartName="/xl/charts/colors553.xml" ContentType="application/vnd.ms-office.chartcolorstyle+xml"/>
  <Override PartName="/xl/charts/chart569.xml" ContentType="application/vnd.openxmlformats-officedocument.drawingml.chart+xml"/>
  <Override PartName="/xl/charts/style554.xml" ContentType="application/vnd.ms-office.chartstyle+xml"/>
  <Override PartName="/xl/charts/colors554.xml" ContentType="application/vnd.ms-office.chartcolorstyle+xml"/>
  <Override PartName="/xl/charts/chart570.xml" ContentType="application/vnd.openxmlformats-officedocument.drawingml.chart+xml"/>
  <Override PartName="/xl/charts/style555.xml" ContentType="application/vnd.ms-office.chartstyle+xml"/>
  <Override PartName="/xl/charts/colors555.xml" ContentType="application/vnd.ms-office.chartcolorstyle+xml"/>
  <Override PartName="/xl/charts/chart571.xml" ContentType="application/vnd.openxmlformats-officedocument.drawingml.chart+xml"/>
  <Override PartName="/xl/charts/style556.xml" ContentType="application/vnd.ms-office.chartstyle+xml"/>
  <Override PartName="/xl/charts/colors556.xml" ContentType="application/vnd.ms-office.chartcolorstyle+xml"/>
  <Override PartName="/xl/charts/chart572.xml" ContentType="application/vnd.openxmlformats-officedocument.drawingml.chart+xml"/>
  <Override PartName="/xl/charts/style557.xml" ContentType="application/vnd.ms-office.chartstyle+xml"/>
  <Override PartName="/xl/charts/colors557.xml" ContentType="application/vnd.ms-office.chartcolorstyle+xml"/>
  <Override PartName="/xl/charts/chart573.xml" ContentType="application/vnd.openxmlformats-officedocument.drawingml.chart+xml"/>
  <Override PartName="/xl/charts/style558.xml" ContentType="application/vnd.ms-office.chartstyle+xml"/>
  <Override PartName="/xl/charts/colors558.xml" ContentType="application/vnd.ms-office.chartcolorstyle+xml"/>
  <Override PartName="/xl/charts/chart574.xml" ContentType="application/vnd.openxmlformats-officedocument.drawingml.chart+xml"/>
  <Override PartName="/xl/charts/style559.xml" ContentType="application/vnd.ms-office.chartstyle+xml"/>
  <Override PartName="/xl/charts/colors559.xml" ContentType="application/vnd.ms-office.chartcolorstyle+xml"/>
  <Override PartName="/xl/charts/chart575.xml" ContentType="application/vnd.openxmlformats-officedocument.drawingml.chart+xml"/>
  <Override PartName="/xl/charts/style560.xml" ContentType="application/vnd.ms-office.chartstyle+xml"/>
  <Override PartName="/xl/charts/colors560.xml" ContentType="application/vnd.ms-office.chartcolorstyle+xml"/>
  <Override PartName="/xl/charts/chart576.xml" ContentType="application/vnd.openxmlformats-officedocument.drawingml.chart+xml"/>
  <Override PartName="/xl/charts/style561.xml" ContentType="application/vnd.ms-office.chartstyle+xml"/>
  <Override PartName="/xl/charts/colors561.xml" ContentType="application/vnd.ms-office.chartcolorstyle+xml"/>
  <Override PartName="/xl/charts/chart577.xml" ContentType="application/vnd.openxmlformats-officedocument.drawingml.chart+xml"/>
  <Override PartName="/xl/charts/style562.xml" ContentType="application/vnd.ms-office.chartstyle+xml"/>
  <Override PartName="/xl/charts/colors562.xml" ContentType="application/vnd.ms-office.chartcolorstyle+xml"/>
  <Override PartName="/xl/charts/chart578.xml" ContentType="application/vnd.openxmlformats-officedocument.drawingml.chart+xml"/>
  <Override PartName="/xl/charts/style563.xml" ContentType="application/vnd.ms-office.chartstyle+xml"/>
  <Override PartName="/xl/charts/colors563.xml" ContentType="application/vnd.ms-office.chartcolorstyle+xml"/>
  <Override PartName="/xl/charts/chart579.xml" ContentType="application/vnd.openxmlformats-officedocument.drawingml.chart+xml"/>
  <Override PartName="/xl/charts/style564.xml" ContentType="application/vnd.ms-office.chartstyle+xml"/>
  <Override PartName="/xl/charts/colors564.xml" ContentType="application/vnd.ms-office.chartcolorstyle+xml"/>
  <Override PartName="/xl/charts/chart580.xml" ContentType="application/vnd.openxmlformats-officedocument.drawingml.chart+xml"/>
  <Override PartName="/xl/charts/style565.xml" ContentType="application/vnd.ms-office.chartstyle+xml"/>
  <Override PartName="/xl/charts/colors565.xml" ContentType="application/vnd.ms-office.chartcolorstyle+xml"/>
  <Override PartName="/xl/charts/chart581.xml" ContentType="application/vnd.openxmlformats-officedocument.drawingml.chart+xml"/>
  <Override PartName="/xl/charts/style566.xml" ContentType="application/vnd.ms-office.chartstyle+xml"/>
  <Override PartName="/xl/charts/colors566.xml" ContentType="application/vnd.ms-office.chartcolorstyle+xml"/>
  <Override PartName="/xl/charts/chart582.xml" ContentType="application/vnd.openxmlformats-officedocument.drawingml.chart+xml"/>
  <Override PartName="/xl/charts/style567.xml" ContentType="application/vnd.ms-office.chartstyle+xml"/>
  <Override PartName="/xl/charts/colors567.xml" ContentType="application/vnd.ms-office.chartcolorstyle+xml"/>
  <Override PartName="/xl/charts/chart583.xml" ContentType="application/vnd.openxmlformats-officedocument.drawingml.chart+xml"/>
  <Override PartName="/xl/charts/style568.xml" ContentType="application/vnd.ms-office.chartstyle+xml"/>
  <Override PartName="/xl/charts/colors568.xml" ContentType="application/vnd.ms-office.chartcolorstyle+xml"/>
  <Override PartName="/xl/charts/chart584.xml" ContentType="application/vnd.openxmlformats-officedocument.drawingml.chart+xml"/>
  <Override PartName="/xl/charts/style569.xml" ContentType="application/vnd.ms-office.chartstyle+xml"/>
  <Override PartName="/xl/charts/colors569.xml" ContentType="application/vnd.ms-office.chartcolorstyle+xml"/>
  <Override PartName="/xl/charts/chart585.xml" ContentType="application/vnd.openxmlformats-officedocument.drawingml.chart+xml"/>
  <Override PartName="/xl/charts/style570.xml" ContentType="application/vnd.ms-office.chartstyle+xml"/>
  <Override PartName="/xl/charts/colors570.xml" ContentType="application/vnd.ms-office.chartcolorstyle+xml"/>
  <Override PartName="/xl/charts/chart586.xml" ContentType="application/vnd.openxmlformats-officedocument.drawingml.chart+xml"/>
  <Override PartName="/xl/charts/style571.xml" ContentType="application/vnd.ms-office.chartstyle+xml"/>
  <Override PartName="/xl/charts/colors571.xml" ContentType="application/vnd.ms-office.chartcolorstyle+xml"/>
  <Override PartName="/xl/charts/chart587.xml" ContentType="application/vnd.openxmlformats-officedocument.drawingml.chart+xml"/>
  <Override PartName="/xl/charts/style572.xml" ContentType="application/vnd.ms-office.chartstyle+xml"/>
  <Override PartName="/xl/charts/colors572.xml" ContentType="application/vnd.ms-office.chartcolorstyle+xml"/>
  <Override PartName="/xl/charts/chart588.xml" ContentType="application/vnd.openxmlformats-officedocument.drawingml.chart+xml"/>
  <Override PartName="/xl/charts/style573.xml" ContentType="application/vnd.ms-office.chartstyle+xml"/>
  <Override PartName="/xl/charts/colors573.xml" ContentType="application/vnd.ms-office.chartcolorstyle+xml"/>
  <Override PartName="/xl/charts/chart589.xml" ContentType="application/vnd.openxmlformats-officedocument.drawingml.chart+xml"/>
  <Override PartName="/xl/charts/style574.xml" ContentType="application/vnd.ms-office.chartstyle+xml"/>
  <Override PartName="/xl/charts/colors574.xml" ContentType="application/vnd.ms-office.chartcolorstyle+xml"/>
  <Override PartName="/xl/charts/chart590.xml" ContentType="application/vnd.openxmlformats-officedocument.drawingml.chart+xml"/>
  <Override PartName="/xl/charts/style575.xml" ContentType="application/vnd.ms-office.chartstyle+xml"/>
  <Override PartName="/xl/charts/colors575.xml" ContentType="application/vnd.ms-office.chartcolorstyle+xml"/>
  <Override PartName="/xl/charts/chart591.xml" ContentType="application/vnd.openxmlformats-officedocument.drawingml.chart+xml"/>
  <Override PartName="/xl/charts/style576.xml" ContentType="application/vnd.ms-office.chartstyle+xml"/>
  <Override PartName="/xl/charts/colors576.xml" ContentType="application/vnd.ms-office.chartcolorstyle+xml"/>
  <Override PartName="/xl/charts/chart592.xml" ContentType="application/vnd.openxmlformats-officedocument.drawingml.chart+xml"/>
  <Override PartName="/xl/charts/style577.xml" ContentType="application/vnd.ms-office.chartstyle+xml"/>
  <Override PartName="/xl/charts/colors577.xml" ContentType="application/vnd.ms-office.chartcolorstyle+xml"/>
  <Override PartName="/xl/charts/chart593.xml" ContentType="application/vnd.openxmlformats-officedocument.drawingml.chart+xml"/>
  <Override PartName="/xl/charts/style578.xml" ContentType="application/vnd.ms-office.chartstyle+xml"/>
  <Override PartName="/xl/charts/colors578.xml" ContentType="application/vnd.ms-office.chartcolorstyle+xml"/>
  <Override PartName="/xl/charts/chart594.xml" ContentType="application/vnd.openxmlformats-officedocument.drawingml.chart+xml"/>
  <Override PartName="/xl/charts/style579.xml" ContentType="application/vnd.ms-office.chartstyle+xml"/>
  <Override PartName="/xl/charts/colors579.xml" ContentType="application/vnd.ms-office.chartcolorstyle+xml"/>
  <Override PartName="/xl/charts/chart595.xml" ContentType="application/vnd.openxmlformats-officedocument.drawingml.chart+xml"/>
  <Override PartName="/xl/charts/style580.xml" ContentType="application/vnd.ms-office.chartstyle+xml"/>
  <Override PartName="/xl/charts/colors580.xml" ContentType="application/vnd.ms-office.chartcolorstyle+xml"/>
  <Override PartName="/xl/charts/chart596.xml" ContentType="application/vnd.openxmlformats-officedocument.drawingml.chart+xml"/>
  <Override PartName="/xl/charts/style581.xml" ContentType="application/vnd.ms-office.chartstyle+xml"/>
  <Override PartName="/xl/charts/colors581.xml" ContentType="application/vnd.ms-office.chartcolorstyle+xml"/>
  <Override PartName="/xl/charts/chart597.xml" ContentType="application/vnd.openxmlformats-officedocument.drawingml.chart+xml"/>
  <Override PartName="/xl/charts/style582.xml" ContentType="application/vnd.ms-office.chartstyle+xml"/>
  <Override PartName="/xl/charts/colors582.xml" ContentType="application/vnd.ms-office.chartcolorstyle+xml"/>
  <Override PartName="/xl/charts/chart598.xml" ContentType="application/vnd.openxmlformats-officedocument.drawingml.chart+xml"/>
  <Override PartName="/xl/charts/style583.xml" ContentType="application/vnd.ms-office.chartstyle+xml"/>
  <Override PartName="/xl/charts/colors583.xml" ContentType="application/vnd.ms-office.chartcolorstyle+xml"/>
  <Override PartName="/xl/charts/chart599.xml" ContentType="application/vnd.openxmlformats-officedocument.drawingml.chart+xml"/>
  <Override PartName="/xl/charts/style584.xml" ContentType="application/vnd.ms-office.chartstyle+xml"/>
  <Override PartName="/xl/charts/colors584.xml" ContentType="application/vnd.ms-office.chartcolorstyle+xml"/>
  <Override PartName="/xl/charts/chart600.xml" ContentType="application/vnd.openxmlformats-officedocument.drawingml.chart+xml"/>
  <Override PartName="/xl/charts/style585.xml" ContentType="application/vnd.ms-office.chartstyle+xml"/>
  <Override PartName="/xl/charts/colors585.xml" ContentType="application/vnd.ms-office.chartcolorstyle+xml"/>
  <Override PartName="/xl/charts/chart601.xml" ContentType="application/vnd.openxmlformats-officedocument.drawingml.chart+xml"/>
  <Override PartName="/xl/charts/style586.xml" ContentType="application/vnd.ms-office.chartstyle+xml"/>
  <Override PartName="/xl/charts/colors586.xml" ContentType="application/vnd.ms-office.chartcolorstyle+xml"/>
  <Override PartName="/xl/charts/chart602.xml" ContentType="application/vnd.openxmlformats-officedocument.drawingml.chart+xml"/>
  <Override PartName="/xl/charts/style587.xml" ContentType="application/vnd.ms-office.chartstyle+xml"/>
  <Override PartName="/xl/charts/colors587.xml" ContentType="application/vnd.ms-office.chartcolorstyle+xml"/>
  <Override PartName="/xl/charts/chart603.xml" ContentType="application/vnd.openxmlformats-officedocument.drawingml.chart+xml"/>
  <Override PartName="/xl/charts/style588.xml" ContentType="application/vnd.ms-office.chartstyle+xml"/>
  <Override PartName="/xl/charts/colors588.xml" ContentType="application/vnd.ms-office.chartcolorstyle+xml"/>
  <Override PartName="/xl/charts/chart604.xml" ContentType="application/vnd.openxmlformats-officedocument.drawingml.chart+xml"/>
  <Override PartName="/xl/charts/style589.xml" ContentType="application/vnd.ms-office.chartstyle+xml"/>
  <Override PartName="/xl/charts/colors589.xml" ContentType="application/vnd.ms-office.chartcolorstyle+xml"/>
  <Override PartName="/xl/charts/chart605.xml" ContentType="application/vnd.openxmlformats-officedocument.drawingml.chart+xml"/>
  <Override PartName="/xl/charts/style590.xml" ContentType="application/vnd.ms-office.chartstyle+xml"/>
  <Override PartName="/xl/charts/colors590.xml" ContentType="application/vnd.ms-office.chartcolorstyle+xml"/>
  <Override PartName="/xl/charts/chart606.xml" ContentType="application/vnd.openxmlformats-officedocument.drawingml.chart+xml"/>
  <Override PartName="/xl/charts/style591.xml" ContentType="application/vnd.ms-office.chartstyle+xml"/>
  <Override PartName="/xl/charts/colors591.xml" ContentType="application/vnd.ms-office.chartcolorstyle+xml"/>
  <Override PartName="/xl/charts/chart607.xml" ContentType="application/vnd.openxmlformats-officedocument.drawingml.chart+xml"/>
  <Override PartName="/xl/charts/style592.xml" ContentType="application/vnd.ms-office.chartstyle+xml"/>
  <Override PartName="/xl/charts/colors592.xml" ContentType="application/vnd.ms-office.chartcolorstyle+xml"/>
  <Override PartName="/xl/charts/chart608.xml" ContentType="application/vnd.openxmlformats-officedocument.drawingml.chart+xml"/>
  <Override PartName="/xl/charts/style593.xml" ContentType="application/vnd.ms-office.chartstyle+xml"/>
  <Override PartName="/xl/charts/colors593.xml" ContentType="application/vnd.ms-office.chartcolorstyle+xml"/>
  <Override PartName="/xl/charts/chart609.xml" ContentType="application/vnd.openxmlformats-officedocument.drawingml.chart+xml"/>
  <Override PartName="/xl/charts/style594.xml" ContentType="application/vnd.ms-office.chartstyle+xml"/>
  <Override PartName="/xl/charts/colors594.xml" ContentType="application/vnd.ms-office.chartcolorstyle+xml"/>
  <Override PartName="/xl/charts/chart610.xml" ContentType="application/vnd.openxmlformats-officedocument.drawingml.chart+xml"/>
  <Override PartName="/xl/charts/style595.xml" ContentType="application/vnd.ms-office.chartstyle+xml"/>
  <Override PartName="/xl/charts/colors595.xml" ContentType="application/vnd.ms-office.chartcolorstyle+xml"/>
  <Override PartName="/xl/charts/chart611.xml" ContentType="application/vnd.openxmlformats-officedocument.drawingml.chart+xml"/>
  <Override PartName="/xl/charts/style596.xml" ContentType="application/vnd.ms-office.chartstyle+xml"/>
  <Override PartName="/xl/charts/colors596.xml" ContentType="application/vnd.ms-office.chartcolorstyle+xml"/>
  <Override PartName="/xl/charts/chart612.xml" ContentType="application/vnd.openxmlformats-officedocument.drawingml.chart+xml"/>
  <Override PartName="/xl/charts/style597.xml" ContentType="application/vnd.ms-office.chartstyle+xml"/>
  <Override PartName="/xl/charts/colors597.xml" ContentType="application/vnd.ms-office.chartcolorstyle+xml"/>
  <Override PartName="/xl/charts/chart613.xml" ContentType="application/vnd.openxmlformats-officedocument.drawingml.chart+xml"/>
  <Override PartName="/xl/charts/style598.xml" ContentType="application/vnd.ms-office.chartstyle+xml"/>
  <Override PartName="/xl/charts/colors598.xml" ContentType="application/vnd.ms-office.chartcolorstyle+xml"/>
  <Override PartName="/xl/charts/chart614.xml" ContentType="application/vnd.openxmlformats-officedocument.drawingml.chart+xml"/>
  <Override PartName="/xl/charts/style599.xml" ContentType="application/vnd.ms-office.chartstyle+xml"/>
  <Override PartName="/xl/charts/colors599.xml" ContentType="application/vnd.ms-office.chartcolorstyle+xml"/>
  <Override PartName="/xl/charts/chart615.xml" ContentType="application/vnd.openxmlformats-officedocument.drawingml.chart+xml"/>
  <Override PartName="/xl/charts/style600.xml" ContentType="application/vnd.ms-office.chartstyle+xml"/>
  <Override PartName="/xl/charts/colors600.xml" ContentType="application/vnd.ms-office.chartcolorstyle+xml"/>
  <Override PartName="/xl/charts/chart616.xml" ContentType="application/vnd.openxmlformats-officedocument.drawingml.chart+xml"/>
  <Override PartName="/xl/charts/style601.xml" ContentType="application/vnd.ms-office.chartstyle+xml"/>
  <Override PartName="/xl/charts/colors601.xml" ContentType="application/vnd.ms-office.chartcolorstyle+xml"/>
  <Override PartName="/xl/charts/chart617.xml" ContentType="application/vnd.openxmlformats-officedocument.drawingml.chart+xml"/>
  <Override PartName="/xl/charts/style602.xml" ContentType="application/vnd.ms-office.chartstyle+xml"/>
  <Override PartName="/xl/charts/colors602.xml" ContentType="application/vnd.ms-office.chartcolorstyle+xml"/>
  <Override PartName="/xl/charts/chart618.xml" ContentType="application/vnd.openxmlformats-officedocument.drawingml.chart+xml"/>
  <Override PartName="/xl/charts/style603.xml" ContentType="application/vnd.ms-office.chartstyle+xml"/>
  <Override PartName="/xl/charts/colors603.xml" ContentType="application/vnd.ms-office.chartcolorstyle+xml"/>
  <Override PartName="/xl/charts/chart619.xml" ContentType="application/vnd.openxmlformats-officedocument.drawingml.chart+xml"/>
  <Override PartName="/xl/charts/style604.xml" ContentType="application/vnd.ms-office.chartstyle+xml"/>
  <Override PartName="/xl/charts/colors604.xml" ContentType="application/vnd.ms-office.chartcolorstyle+xml"/>
  <Override PartName="/xl/charts/chart620.xml" ContentType="application/vnd.openxmlformats-officedocument.drawingml.chart+xml"/>
  <Override PartName="/xl/charts/style605.xml" ContentType="application/vnd.ms-office.chartstyle+xml"/>
  <Override PartName="/xl/charts/colors605.xml" ContentType="application/vnd.ms-office.chartcolorstyle+xml"/>
  <Override PartName="/xl/charts/chart621.xml" ContentType="application/vnd.openxmlformats-officedocument.drawingml.chart+xml"/>
  <Override PartName="/xl/charts/style606.xml" ContentType="application/vnd.ms-office.chartstyle+xml"/>
  <Override PartName="/xl/charts/colors606.xml" ContentType="application/vnd.ms-office.chartcolorstyle+xml"/>
  <Override PartName="/xl/charts/chart622.xml" ContentType="application/vnd.openxmlformats-officedocument.drawingml.chart+xml"/>
  <Override PartName="/xl/charts/style607.xml" ContentType="application/vnd.ms-office.chartstyle+xml"/>
  <Override PartName="/xl/charts/colors607.xml" ContentType="application/vnd.ms-office.chartcolorstyle+xml"/>
  <Override PartName="/xl/charts/chart623.xml" ContentType="application/vnd.openxmlformats-officedocument.drawingml.chart+xml"/>
  <Override PartName="/xl/charts/style608.xml" ContentType="application/vnd.ms-office.chartstyle+xml"/>
  <Override PartName="/xl/charts/colors608.xml" ContentType="application/vnd.ms-office.chartcolorstyle+xml"/>
  <Override PartName="/xl/charts/chart624.xml" ContentType="application/vnd.openxmlformats-officedocument.drawingml.chart+xml"/>
  <Override PartName="/xl/charts/style609.xml" ContentType="application/vnd.ms-office.chartstyle+xml"/>
  <Override PartName="/xl/charts/colors609.xml" ContentType="application/vnd.ms-office.chartcolorstyle+xml"/>
  <Override PartName="/xl/charts/chart625.xml" ContentType="application/vnd.openxmlformats-officedocument.drawingml.chart+xml"/>
  <Override PartName="/xl/charts/style610.xml" ContentType="application/vnd.ms-office.chartstyle+xml"/>
  <Override PartName="/xl/charts/colors610.xml" ContentType="application/vnd.ms-office.chartcolorstyle+xml"/>
  <Override PartName="/xl/charts/chart626.xml" ContentType="application/vnd.openxmlformats-officedocument.drawingml.chart+xml"/>
  <Override PartName="/xl/charts/style611.xml" ContentType="application/vnd.ms-office.chartstyle+xml"/>
  <Override PartName="/xl/charts/colors611.xml" ContentType="application/vnd.ms-office.chartcolorstyle+xml"/>
  <Override PartName="/xl/charts/chart627.xml" ContentType="application/vnd.openxmlformats-officedocument.drawingml.chart+xml"/>
  <Override PartName="/xl/charts/style612.xml" ContentType="application/vnd.ms-office.chartstyle+xml"/>
  <Override PartName="/xl/charts/colors612.xml" ContentType="application/vnd.ms-office.chartcolorstyle+xml"/>
  <Override PartName="/xl/charts/chart628.xml" ContentType="application/vnd.openxmlformats-officedocument.drawingml.chart+xml"/>
  <Override PartName="/xl/charts/style613.xml" ContentType="application/vnd.ms-office.chartstyle+xml"/>
  <Override PartName="/xl/charts/colors613.xml" ContentType="application/vnd.ms-office.chartcolorstyle+xml"/>
  <Override PartName="/xl/charts/chart629.xml" ContentType="application/vnd.openxmlformats-officedocument.drawingml.chart+xml"/>
  <Override PartName="/xl/charts/style614.xml" ContentType="application/vnd.ms-office.chartstyle+xml"/>
  <Override PartName="/xl/charts/colors614.xml" ContentType="application/vnd.ms-office.chartcolorstyle+xml"/>
  <Override PartName="/xl/charts/chart630.xml" ContentType="application/vnd.openxmlformats-officedocument.drawingml.chart+xml"/>
  <Override PartName="/xl/charts/style615.xml" ContentType="application/vnd.ms-office.chartstyle+xml"/>
  <Override PartName="/xl/charts/colors615.xml" ContentType="application/vnd.ms-office.chartcolorstyle+xml"/>
  <Override PartName="/xl/charts/chart631.xml" ContentType="application/vnd.openxmlformats-officedocument.drawingml.chart+xml"/>
  <Override PartName="/xl/charts/style616.xml" ContentType="application/vnd.ms-office.chartstyle+xml"/>
  <Override PartName="/xl/charts/colors616.xml" ContentType="application/vnd.ms-office.chartcolorstyle+xml"/>
  <Override PartName="/xl/charts/chart632.xml" ContentType="application/vnd.openxmlformats-officedocument.drawingml.chart+xml"/>
  <Override PartName="/xl/charts/style617.xml" ContentType="application/vnd.ms-office.chartstyle+xml"/>
  <Override PartName="/xl/charts/colors617.xml" ContentType="application/vnd.ms-office.chartcolorstyle+xml"/>
  <Override PartName="/xl/charts/chart633.xml" ContentType="application/vnd.openxmlformats-officedocument.drawingml.chart+xml"/>
  <Override PartName="/xl/charts/style618.xml" ContentType="application/vnd.ms-office.chartstyle+xml"/>
  <Override PartName="/xl/charts/colors618.xml" ContentType="application/vnd.ms-office.chartcolorstyle+xml"/>
  <Override PartName="/xl/charts/chart634.xml" ContentType="application/vnd.openxmlformats-officedocument.drawingml.chart+xml"/>
  <Override PartName="/xl/charts/style619.xml" ContentType="application/vnd.ms-office.chartstyle+xml"/>
  <Override PartName="/xl/charts/colors619.xml" ContentType="application/vnd.ms-office.chartcolorstyle+xml"/>
  <Override PartName="/xl/charts/chart635.xml" ContentType="application/vnd.openxmlformats-officedocument.drawingml.chart+xml"/>
  <Override PartName="/xl/charts/style620.xml" ContentType="application/vnd.ms-office.chartstyle+xml"/>
  <Override PartName="/xl/charts/colors620.xml" ContentType="application/vnd.ms-office.chartcolorstyle+xml"/>
  <Override PartName="/xl/charts/chart636.xml" ContentType="application/vnd.openxmlformats-officedocument.drawingml.chart+xml"/>
  <Override PartName="/xl/charts/style621.xml" ContentType="application/vnd.ms-office.chartstyle+xml"/>
  <Override PartName="/xl/charts/colors621.xml" ContentType="application/vnd.ms-office.chartcolorstyle+xml"/>
  <Override PartName="/xl/charts/chart637.xml" ContentType="application/vnd.openxmlformats-officedocument.drawingml.chart+xml"/>
  <Override PartName="/xl/charts/style622.xml" ContentType="application/vnd.ms-office.chartstyle+xml"/>
  <Override PartName="/xl/charts/colors622.xml" ContentType="application/vnd.ms-office.chartcolorstyle+xml"/>
  <Override PartName="/xl/charts/chart638.xml" ContentType="application/vnd.openxmlformats-officedocument.drawingml.chart+xml"/>
  <Override PartName="/xl/charts/style623.xml" ContentType="application/vnd.ms-office.chartstyle+xml"/>
  <Override PartName="/xl/charts/colors623.xml" ContentType="application/vnd.ms-office.chartcolorstyle+xml"/>
  <Override PartName="/xl/charts/chart639.xml" ContentType="application/vnd.openxmlformats-officedocument.drawingml.chart+xml"/>
  <Override PartName="/xl/charts/style624.xml" ContentType="application/vnd.ms-office.chartstyle+xml"/>
  <Override PartName="/xl/charts/colors624.xml" ContentType="application/vnd.ms-office.chartcolorstyle+xml"/>
  <Override PartName="/xl/charts/chart640.xml" ContentType="application/vnd.openxmlformats-officedocument.drawingml.chart+xml"/>
  <Override PartName="/xl/charts/style625.xml" ContentType="application/vnd.ms-office.chartstyle+xml"/>
  <Override PartName="/xl/charts/colors625.xml" ContentType="application/vnd.ms-office.chartcolorstyle+xml"/>
  <Override PartName="/xl/charts/chart641.xml" ContentType="application/vnd.openxmlformats-officedocument.drawingml.chart+xml"/>
  <Override PartName="/xl/charts/style626.xml" ContentType="application/vnd.ms-office.chartstyle+xml"/>
  <Override PartName="/xl/charts/colors626.xml" ContentType="application/vnd.ms-office.chartcolorstyle+xml"/>
  <Override PartName="/xl/charts/chart642.xml" ContentType="application/vnd.openxmlformats-officedocument.drawingml.chart+xml"/>
  <Override PartName="/xl/charts/style627.xml" ContentType="application/vnd.ms-office.chartstyle+xml"/>
  <Override PartName="/xl/charts/colors627.xml" ContentType="application/vnd.ms-office.chartcolorstyle+xml"/>
  <Override PartName="/xl/charts/chart643.xml" ContentType="application/vnd.openxmlformats-officedocument.drawingml.chart+xml"/>
  <Override PartName="/xl/charts/style628.xml" ContentType="application/vnd.ms-office.chartstyle+xml"/>
  <Override PartName="/xl/charts/colors628.xml" ContentType="application/vnd.ms-office.chartcolorstyle+xml"/>
  <Override PartName="/xl/charts/chart644.xml" ContentType="application/vnd.openxmlformats-officedocument.drawingml.chart+xml"/>
  <Override PartName="/xl/charts/style629.xml" ContentType="application/vnd.ms-office.chartstyle+xml"/>
  <Override PartName="/xl/charts/colors629.xml" ContentType="application/vnd.ms-office.chartcolorstyle+xml"/>
  <Override PartName="/xl/charts/chart645.xml" ContentType="application/vnd.openxmlformats-officedocument.drawingml.chart+xml"/>
  <Override PartName="/xl/charts/style630.xml" ContentType="application/vnd.ms-office.chartstyle+xml"/>
  <Override PartName="/xl/charts/colors630.xml" ContentType="application/vnd.ms-office.chartcolorstyle+xml"/>
  <Override PartName="/xl/charts/chart646.xml" ContentType="application/vnd.openxmlformats-officedocument.drawingml.chart+xml"/>
  <Override PartName="/xl/charts/style631.xml" ContentType="application/vnd.ms-office.chartstyle+xml"/>
  <Override PartName="/xl/charts/colors631.xml" ContentType="application/vnd.ms-office.chartcolorstyle+xml"/>
  <Override PartName="/xl/charts/chart647.xml" ContentType="application/vnd.openxmlformats-officedocument.drawingml.chart+xml"/>
  <Override PartName="/xl/charts/style632.xml" ContentType="application/vnd.ms-office.chartstyle+xml"/>
  <Override PartName="/xl/charts/colors632.xml" ContentType="application/vnd.ms-office.chartcolorstyle+xml"/>
  <Override PartName="/xl/charts/chart648.xml" ContentType="application/vnd.openxmlformats-officedocument.drawingml.chart+xml"/>
  <Override PartName="/xl/charts/style633.xml" ContentType="application/vnd.ms-office.chartstyle+xml"/>
  <Override PartName="/xl/charts/colors633.xml" ContentType="application/vnd.ms-office.chartcolorstyle+xml"/>
  <Override PartName="/xl/charts/chart649.xml" ContentType="application/vnd.openxmlformats-officedocument.drawingml.chart+xml"/>
  <Override PartName="/xl/charts/style634.xml" ContentType="application/vnd.ms-office.chartstyle+xml"/>
  <Override PartName="/xl/charts/colors634.xml" ContentType="application/vnd.ms-office.chartcolorstyle+xml"/>
  <Override PartName="/xl/charts/chart650.xml" ContentType="application/vnd.openxmlformats-officedocument.drawingml.chart+xml"/>
  <Override PartName="/xl/charts/style635.xml" ContentType="application/vnd.ms-office.chartstyle+xml"/>
  <Override PartName="/xl/charts/colors635.xml" ContentType="application/vnd.ms-office.chartcolorstyle+xml"/>
  <Override PartName="/xl/charts/chart651.xml" ContentType="application/vnd.openxmlformats-officedocument.drawingml.chart+xml"/>
  <Override PartName="/xl/charts/style636.xml" ContentType="application/vnd.ms-office.chartstyle+xml"/>
  <Override PartName="/xl/charts/colors636.xml" ContentType="application/vnd.ms-office.chartcolorstyle+xml"/>
  <Override PartName="/xl/charts/chart652.xml" ContentType="application/vnd.openxmlformats-officedocument.drawingml.chart+xml"/>
  <Override PartName="/xl/charts/style637.xml" ContentType="application/vnd.ms-office.chartstyle+xml"/>
  <Override PartName="/xl/charts/colors637.xml" ContentType="application/vnd.ms-office.chartcolorstyle+xml"/>
  <Override PartName="/xl/charts/chart653.xml" ContentType="application/vnd.openxmlformats-officedocument.drawingml.chart+xml"/>
  <Override PartName="/xl/charts/style638.xml" ContentType="application/vnd.ms-office.chartstyle+xml"/>
  <Override PartName="/xl/charts/colors638.xml" ContentType="application/vnd.ms-office.chartcolorstyle+xml"/>
  <Override PartName="/xl/charts/chart654.xml" ContentType="application/vnd.openxmlformats-officedocument.drawingml.chart+xml"/>
  <Override PartName="/xl/charts/style639.xml" ContentType="application/vnd.ms-office.chartstyle+xml"/>
  <Override PartName="/xl/charts/colors639.xml" ContentType="application/vnd.ms-office.chartcolorstyle+xml"/>
  <Override PartName="/xl/charts/chart655.xml" ContentType="application/vnd.openxmlformats-officedocument.drawingml.chart+xml"/>
  <Override PartName="/xl/charts/style640.xml" ContentType="application/vnd.ms-office.chartstyle+xml"/>
  <Override PartName="/xl/charts/colors64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igiantoniello/Desktop/TESI MAGISTRALE/LC Spa Project/Website-Thesis/Database/"/>
    </mc:Choice>
  </mc:AlternateContent>
  <xr:revisionPtr revIDLastSave="0" documentId="13_ncr:1_{7750AC9C-DE33-9244-B579-2EE5F7005B51}" xr6:coauthVersionLast="47" xr6:coauthVersionMax="47" xr10:uidLastSave="{00000000-0000-0000-0000-000000000000}"/>
  <bookViews>
    <workbookView xWindow="0" yWindow="0" windowWidth="28800" windowHeight="18000" tabRatio="890" firstSheet="11" activeTab="13" xr2:uid="{A6E75EA7-F457-4B69-A918-0DF789B6999A}"/>
  </bookViews>
  <sheets>
    <sheet name="Soletta " sheetId="3" r:id="rId1"/>
    <sheet name="Sollecitazioni Trave SAP" sheetId="5" r:id="rId2"/>
    <sheet name="Sollecitazioni Soletta SAP" sheetId="6" r:id="rId3"/>
    <sheet name="Calcolo domanda-capacità" sheetId="4" r:id="rId4"/>
    <sheet name="D-C TRAVERSI" sheetId="20" r:id="rId5"/>
    <sheet name="Sheet D-C" sheetId="18" r:id="rId6"/>
    <sheet name="Grafici Tasso Lavoro Dasboard" sheetId="16" r:id="rId7"/>
    <sheet name="Scenari" sheetId="14" r:id="rId8"/>
    <sheet name="Flusso dati statici sensori" sheetId="7" r:id="rId9"/>
    <sheet name="Tabelle Dashboard" sheetId="15" r:id="rId10"/>
    <sheet name="DASHBOARD TABLE" sheetId="17" r:id="rId11"/>
    <sheet name="Grafici dati statici" sheetId="12" r:id="rId12"/>
    <sheet name="Valori Accelerazioni SAP" sheetId="9" r:id="rId13"/>
    <sheet name="Flusso dati dinamici sensori" sheetId="8" r:id="rId14"/>
    <sheet name="Spostamenti SAP" sheetId="11" r:id="rId15"/>
    <sheet name="CONFRONTO DATI STATICI" sheetId="10" r:id="rId16"/>
    <sheet name="TABLES COMPARISON STATIC DATA" sheetId="19" r:id="rId17"/>
    <sheet name="GRAFICI CONFRONTO DATI STATICI" sheetId="13" r:id="rId18"/>
  </sheets>
  <externalReferences>
    <externalReference r:id="rId19"/>
  </externalReferenc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7" i="8" l="1"/>
  <c r="A8" i="8" s="1"/>
  <c r="A9" i="8" s="1"/>
  <c r="A10" i="8" s="1"/>
  <c r="A11" i="8" s="1"/>
  <c r="A12" i="8" s="1"/>
  <c r="A13" i="8" s="1"/>
  <c r="C6" i="8"/>
  <c r="C7" i="8"/>
  <c r="C8" i="8"/>
  <c r="C9" i="8"/>
  <c r="C10" i="8"/>
  <c r="C11" i="8"/>
  <c r="C12" i="8"/>
  <c r="C13" i="8"/>
  <c r="F3" i="20"/>
  <c r="F4" i="20" s="1"/>
  <c r="F5" i="20" s="1"/>
  <c r="F6" i="20" s="1"/>
  <c r="F7" i="20" s="1"/>
  <c r="F8" i="20" s="1"/>
  <c r="F9" i="20" s="1"/>
  <c r="F10" i="20" s="1"/>
  <c r="F11" i="20" s="1"/>
  <c r="F12" i="20" s="1"/>
  <c r="F13" i="20" s="1"/>
  <c r="F14" i="20" s="1"/>
  <c r="F15" i="20" s="1"/>
  <c r="F16" i="20" s="1"/>
  <c r="A16" i="20"/>
  <c r="A15" i="20"/>
  <c r="A13" i="20"/>
  <c r="A12" i="20"/>
  <c r="A10" i="20"/>
  <c r="A9" i="20"/>
  <c r="A7" i="20"/>
  <c r="A6" i="20"/>
  <c r="A4" i="20"/>
  <c r="A3" i="20"/>
  <c r="G8" i="20"/>
  <c r="G9" i="20"/>
  <c r="G12" i="20"/>
  <c r="G13" i="20"/>
  <c r="G16" i="20"/>
  <c r="G2" i="20"/>
  <c r="E3" i="20"/>
  <c r="G3" i="20" s="1"/>
  <c r="E4" i="20"/>
  <c r="G4" i="20" s="1"/>
  <c r="E5" i="20"/>
  <c r="G5" i="20" s="1"/>
  <c r="E6" i="20"/>
  <c r="G6" i="20" s="1"/>
  <c r="E7" i="20"/>
  <c r="G7" i="20" s="1"/>
  <c r="E8" i="20"/>
  <c r="E9" i="20"/>
  <c r="E10" i="20"/>
  <c r="G10" i="20" s="1"/>
  <c r="E11" i="20"/>
  <c r="G11" i="20" s="1"/>
  <c r="E12" i="20"/>
  <c r="E13" i="20"/>
  <c r="E14" i="20"/>
  <c r="G14" i="20" s="1"/>
  <c r="E15" i="20"/>
  <c r="G15" i="20" s="1"/>
  <c r="E16" i="20"/>
  <c r="E2" i="20"/>
  <c r="EQ3" i="19"/>
  <c r="ER3" i="19"/>
  <c r="ES3" i="19"/>
  <c r="ET3" i="19"/>
  <c r="EU3" i="19"/>
  <c r="EV3" i="19"/>
  <c r="EW3" i="19"/>
  <c r="EX3" i="19"/>
  <c r="EY3" i="19"/>
  <c r="EZ3" i="19"/>
  <c r="FA3" i="19"/>
  <c r="EQ4" i="19"/>
  <c r="ER4" i="19"/>
  <c r="ES4" i="19"/>
  <c r="ET4" i="19"/>
  <c r="EU4" i="19"/>
  <c r="EV4" i="19"/>
  <c r="EW4" i="19"/>
  <c r="EX4" i="19"/>
  <c r="EY4" i="19"/>
  <c r="EZ4" i="19"/>
  <c r="FA4" i="19"/>
  <c r="EQ5" i="19"/>
  <c r="ER5" i="19"/>
  <c r="ES5" i="19"/>
  <c r="ET5" i="19"/>
  <c r="EU5" i="19"/>
  <c r="EV5" i="19"/>
  <c r="EW5" i="19"/>
  <c r="EX5" i="19"/>
  <c r="EY5" i="19"/>
  <c r="EZ5" i="19"/>
  <c r="FA5" i="19"/>
  <c r="EQ6" i="19"/>
  <c r="ER6" i="19"/>
  <c r="ES6" i="19"/>
  <c r="ET6" i="19"/>
  <c r="EU6" i="19"/>
  <c r="EV6" i="19"/>
  <c r="EW6" i="19"/>
  <c r="EX6" i="19"/>
  <c r="EY6" i="19"/>
  <c r="EZ6" i="19"/>
  <c r="FA6" i="19"/>
  <c r="EQ7" i="19"/>
  <c r="ER7" i="19"/>
  <c r="ES7" i="19"/>
  <c r="ET7" i="19"/>
  <c r="EU7" i="19"/>
  <c r="EV7" i="19"/>
  <c r="EW7" i="19"/>
  <c r="EX7" i="19"/>
  <c r="EY7" i="19"/>
  <c r="EZ7" i="19"/>
  <c r="FA7" i="19"/>
  <c r="EQ8" i="19"/>
  <c r="ER8" i="19"/>
  <c r="ES8" i="19"/>
  <c r="ET8" i="19"/>
  <c r="EU8" i="19"/>
  <c r="EV8" i="19"/>
  <c r="EW8" i="19"/>
  <c r="EX8" i="19"/>
  <c r="EY8" i="19"/>
  <c r="EZ8" i="19"/>
  <c r="FA8" i="19"/>
  <c r="EQ9" i="19"/>
  <c r="ER9" i="19"/>
  <c r="ES9" i="19"/>
  <c r="ET9" i="19"/>
  <c r="EU9" i="19"/>
  <c r="EV9" i="19"/>
  <c r="EW9" i="19"/>
  <c r="EX9" i="19"/>
  <c r="EY9" i="19"/>
  <c r="EZ9" i="19"/>
  <c r="FA9" i="19"/>
  <c r="EQ10" i="19"/>
  <c r="ER10" i="19"/>
  <c r="ES10" i="19"/>
  <c r="ET10" i="19"/>
  <c r="EU10" i="19"/>
  <c r="EV10" i="19"/>
  <c r="EW10" i="19"/>
  <c r="EX10" i="19"/>
  <c r="EY10" i="19"/>
  <c r="EZ10" i="19"/>
  <c r="FA10" i="19"/>
  <c r="EQ11" i="19"/>
  <c r="ER11" i="19"/>
  <c r="ES11" i="19"/>
  <c r="ET11" i="19"/>
  <c r="EU11" i="19"/>
  <c r="EV11" i="19"/>
  <c r="EW11" i="19"/>
  <c r="EX11" i="19"/>
  <c r="EY11" i="19"/>
  <c r="EZ11" i="19"/>
  <c r="FA11" i="19"/>
  <c r="EQ12" i="19"/>
  <c r="ER12" i="19"/>
  <c r="ES12" i="19"/>
  <c r="ET12" i="19"/>
  <c r="EU12" i="19"/>
  <c r="EV12" i="19"/>
  <c r="EW12" i="19"/>
  <c r="EX12" i="19"/>
  <c r="EY12" i="19"/>
  <c r="EZ12" i="19"/>
  <c r="FA12" i="19"/>
  <c r="EQ13" i="19"/>
  <c r="ER13" i="19"/>
  <c r="ES13" i="19"/>
  <c r="ET13" i="19"/>
  <c r="EU13" i="19"/>
  <c r="EV13" i="19"/>
  <c r="EW13" i="19"/>
  <c r="EX13" i="19"/>
  <c r="EY13" i="19"/>
  <c r="EZ13" i="19"/>
  <c r="FA13" i="19"/>
  <c r="EQ14" i="19"/>
  <c r="ER14" i="19"/>
  <c r="ES14" i="19"/>
  <c r="ET14" i="19"/>
  <c r="EU14" i="19"/>
  <c r="EV14" i="19"/>
  <c r="EW14" i="19"/>
  <c r="EX14" i="19"/>
  <c r="EY14" i="19"/>
  <c r="EZ14" i="19"/>
  <c r="FA14" i="19"/>
  <c r="EQ15" i="19"/>
  <c r="ER15" i="19"/>
  <c r="ES15" i="19"/>
  <c r="ET15" i="19"/>
  <c r="EU15" i="19"/>
  <c r="EV15" i="19"/>
  <c r="EW15" i="19"/>
  <c r="EX15" i="19"/>
  <c r="EY15" i="19"/>
  <c r="EZ15" i="19"/>
  <c r="FA15" i="19"/>
  <c r="EQ16" i="19"/>
  <c r="ER16" i="19"/>
  <c r="ES16" i="19"/>
  <c r="ET16" i="19"/>
  <c r="EU16" i="19"/>
  <c r="EV16" i="19"/>
  <c r="EW16" i="19"/>
  <c r="EX16" i="19"/>
  <c r="EY16" i="19"/>
  <c r="EZ16" i="19"/>
  <c r="FA16" i="19"/>
  <c r="EQ17" i="19"/>
  <c r="ER17" i="19"/>
  <c r="ES17" i="19"/>
  <c r="ET17" i="19"/>
  <c r="EU17" i="19"/>
  <c r="EV17" i="19"/>
  <c r="EW17" i="19"/>
  <c r="EX17" i="19"/>
  <c r="EY17" i="19"/>
  <c r="EZ17" i="19"/>
  <c r="FA17" i="19"/>
  <c r="EQ18" i="19"/>
  <c r="ER18" i="19"/>
  <c r="ES18" i="19"/>
  <c r="ET18" i="19"/>
  <c r="EU18" i="19"/>
  <c r="EV18" i="19"/>
  <c r="EW18" i="19"/>
  <c r="EX18" i="19"/>
  <c r="EY18" i="19"/>
  <c r="EZ18" i="19"/>
  <c r="FA18" i="19"/>
  <c r="EQ19" i="19"/>
  <c r="ER19" i="19"/>
  <c r="ES19" i="19"/>
  <c r="ET19" i="19"/>
  <c r="EU19" i="19"/>
  <c r="EV19" i="19"/>
  <c r="EW19" i="19"/>
  <c r="EX19" i="19"/>
  <c r="EY19" i="19"/>
  <c r="EZ19" i="19"/>
  <c r="FA19" i="19"/>
  <c r="EQ20" i="19"/>
  <c r="ER20" i="19"/>
  <c r="ES20" i="19"/>
  <c r="ET20" i="19"/>
  <c r="EU20" i="19"/>
  <c r="EV20" i="19"/>
  <c r="EW20" i="19"/>
  <c r="EX20" i="19"/>
  <c r="EY20" i="19"/>
  <c r="EZ20" i="19"/>
  <c r="FA20" i="19"/>
  <c r="EQ21" i="19"/>
  <c r="ER21" i="19"/>
  <c r="ES21" i="19"/>
  <c r="ET21" i="19"/>
  <c r="EU21" i="19"/>
  <c r="EV21" i="19"/>
  <c r="EW21" i="19"/>
  <c r="EX21" i="19"/>
  <c r="EY21" i="19"/>
  <c r="EZ21" i="19"/>
  <c r="FA21" i="19"/>
  <c r="EQ22" i="19"/>
  <c r="ER22" i="19"/>
  <c r="ES22" i="19"/>
  <c r="ET22" i="19"/>
  <c r="EU22" i="19"/>
  <c r="EV22" i="19"/>
  <c r="EW22" i="19"/>
  <c r="EX22" i="19"/>
  <c r="EY22" i="19"/>
  <c r="EZ22" i="19"/>
  <c r="FA22" i="19"/>
  <c r="EQ23" i="19"/>
  <c r="ER23" i="19"/>
  <c r="ES23" i="19"/>
  <c r="ET23" i="19"/>
  <c r="EU23" i="19"/>
  <c r="EV23" i="19"/>
  <c r="EW23" i="19"/>
  <c r="EX23" i="19"/>
  <c r="EY23" i="19"/>
  <c r="EZ23" i="19"/>
  <c r="FA23" i="19"/>
  <c r="ER2" i="19"/>
  <c r="ES2" i="19"/>
  <c r="ET2" i="19"/>
  <c r="EU2" i="19"/>
  <c r="EV2" i="19"/>
  <c r="EW2" i="19"/>
  <c r="EX2" i="19"/>
  <c r="EY2" i="19"/>
  <c r="EZ2" i="19"/>
  <c r="FA2" i="19"/>
  <c r="EQ2" i="19"/>
  <c r="ED3" i="19"/>
  <c r="EE3" i="19"/>
  <c r="EF3" i="19"/>
  <c r="EG3" i="19"/>
  <c r="EH3" i="19"/>
  <c r="EI3" i="19"/>
  <c r="EJ3" i="19"/>
  <c r="EK3" i="19"/>
  <c r="EL3" i="19"/>
  <c r="EM3" i="19"/>
  <c r="EN3" i="19"/>
  <c r="ED4" i="19"/>
  <c r="EE4" i="19"/>
  <c r="EF4" i="19"/>
  <c r="EG4" i="19"/>
  <c r="EH4" i="19"/>
  <c r="EI4" i="19"/>
  <c r="EJ4" i="19"/>
  <c r="EK4" i="19"/>
  <c r="EL4" i="19"/>
  <c r="EM4" i="19"/>
  <c r="EN4" i="19"/>
  <c r="ED5" i="19"/>
  <c r="EE5" i="19"/>
  <c r="EF5" i="19"/>
  <c r="EG5" i="19"/>
  <c r="EH5" i="19"/>
  <c r="EI5" i="19"/>
  <c r="EJ5" i="19"/>
  <c r="EK5" i="19"/>
  <c r="EL5" i="19"/>
  <c r="EM5" i="19"/>
  <c r="EN5" i="19"/>
  <c r="ED6" i="19"/>
  <c r="EE6" i="19"/>
  <c r="EF6" i="19"/>
  <c r="EG6" i="19"/>
  <c r="EH6" i="19"/>
  <c r="EI6" i="19"/>
  <c r="EJ6" i="19"/>
  <c r="EK6" i="19"/>
  <c r="EL6" i="19"/>
  <c r="EM6" i="19"/>
  <c r="EN6" i="19"/>
  <c r="ED7" i="19"/>
  <c r="EE7" i="19"/>
  <c r="EF7" i="19"/>
  <c r="EG7" i="19"/>
  <c r="EH7" i="19"/>
  <c r="EI7" i="19"/>
  <c r="EJ7" i="19"/>
  <c r="EK7" i="19"/>
  <c r="EL7" i="19"/>
  <c r="EM7" i="19"/>
  <c r="EN7" i="19"/>
  <c r="ED8" i="19"/>
  <c r="EE8" i="19"/>
  <c r="EF8" i="19"/>
  <c r="EG8" i="19"/>
  <c r="EH8" i="19"/>
  <c r="EI8" i="19"/>
  <c r="EJ8" i="19"/>
  <c r="EK8" i="19"/>
  <c r="EL8" i="19"/>
  <c r="EM8" i="19"/>
  <c r="EN8" i="19"/>
  <c r="ED9" i="19"/>
  <c r="EE9" i="19"/>
  <c r="EF9" i="19"/>
  <c r="EG9" i="19"/>
  <c r="EH9" i="19"/>
  <c r="EI9" i="19"/>
  <c r="EJ9" i="19"/>
  <c r="EK9" i="19"/>
  <c r="EL9" i="19"/>
  <c r="EM9" i="19"/>
  <c r="EN9" i="19"/>
  <c r="ED10" i="19"/>
  <c r="EE10" i="19"/>
  <c r="EF10" i="19"/>
  <c r="EG10" i="19"/>
  <c r="EH10" i="19"/>
  <c r="EI10" i="19"/>
  <c r="EJ10" i="19"/>
  <c r="EK10" i="19"/>
  <c r="EL10" i="19"/>
  <c r="EM10" i="19"/>
  <c r="EN10" i="19"/>
  <c r="ED11" i="19"/>
  <c r="EE11" i="19"/>
  <c r="EF11" i="19"/>
  <c r="EG11" i="19"/>
  <c r="EH11" i="19"/>
  <c r="EI11" i="19"/>
  <c r="EJ11" i="19"/>
  <c r="EK11" i="19"/>
  <c r="EL11" i="19"/>
  <c r="EM11" i="19"/>
  <c r="EN11" i="19"/>
  <c r="ED12" i="19"/>
  <c r="EE12" i="19"/>
  <c r="EF12" i="19"/>
  <c r="EG12" i="19"/>
  <c r="EH12" i="19"/>
  <c r="EI12" i="19"/>
  <c r="EJ12" i="19"/>
  <c r="EK12" i="19"/>
  <c r="EL12" i="19"/>
  <c r="EM12" i="19"/>
  <c r="EN12" i="19"/>
  <c r="ED13" i="19"/>
  <c r="EE13" i="19"/>
  <c r="EF13" i="19"/>
  <c r="EG13" i="19"/>
  <c r="EH13" i="19"/>
  <c r="EI13" i="19"/>
  <c r="EJ13" i="19"/>
  <c r="EK13" i="19"/>
  <c r="EL13" i="19"/>
  <c r="EM13" i="19"/>
  <c r="EN13" i="19"/>
  <c r="ED14" i="19"/>
  <c r="EE14" i="19"/>
  <c r="EF14" i="19"/>
  <c r="EG14" i="19"/>
  <c r="EH14" i="19"/>
  <c r="EI14" i="19"/>
  <c r="EJ14" i="19"/>
  <c r="EK14" i="19"/>
  <c r="EL14" i="19"/>
  <c r="EM14" i="19"/>
  <c r="EN14" i="19"/>
  <c r="ED15" i="19"/>
  <c r="EE15" i="19"/>
  <c r="EF15" i="19"/>
  <c r="EG15" i="19"/>
  <c r="EH15" i="19"/>
  <c r="EI15" i="19"/>
  <c r="EJ15" i="19"/>
  <c r="EK15" i="19"/>
  <c r="EL15" i="19"/>
  <c r="EM15" i="19"/>
  <c r="EN15" i="19"/>
  <c r="ED16" i="19"/>
  <c r="EE16" i="19"/>
  <c r="EF16" i="19"/>
  <c r="EG16" i="19"/>
  <c r="EH16" i="19"/>
  <c r="EI16" i="19"/>
  <c r="EJ16" i="19"/>
  <c r="EK16" i="19"/>
  <c r="EL16" i="19"/>
  <c r="EM16" i="19"/>
  <c r="EN16" i="19"/>
  <c r="ED17" i="19"/>
  <c r="EE17" i="19"/>
  <c r="EF17" i="19"/>
  <c r="EG17" i="19"/>
  <c r="EH17" i="19"/>
  <c r="EI17" i="19"/>
  <c r="EJ17" i="19"/>
  <c r="EK17" i="19"/>
  <c r="EL17" i="19"/>
  <c r="EM17" i="19"/>
  <c r="EN17" i="19"/>
  <c r="ED18" i="19"/>
  <c r="EE18" i="19"/>
  <c r="EF18" i="19"/>
  <c r="EG18" i="19"/>
  <c r="EH18" i="19"/>
  <c r="EI18" i="19"/>
  <c r="EJ18" i="19"/>
  <c r="EK18" i="19"/>
  <c r="EL18" i="19"/>
  <c r="EM18" i="19"/>
  <c r="EN18" i="19"/>
  <c r="ED19" i="19"/>
  <c r="EE19" i="19"/>
  <c r="EF19" i="19"/>
  <c r="EG19" i="19"/>
  <c r="EH19" i="19"/>
  <c r="EI19" i="19"/>
  <c r="EJ19" i="19"/>
  <c r="EK19" i="19"/>
  <c r="EL19" i="19"/>
  <c r="EM19" i="19"/>
  <c r="EN19" i="19"/>
  <c r="ED20" i="19"/>
  <c r="EE20" i="19"/>
  <c r="EF20" i="19"/>
  <c r="EG20" i="19"/>
  <c r="EH20" i="19"/>
  <c r="EI20" i="19"/>
  <c r="EJ20" i="19"/>
  <c r="EK20" i="19"/>
  <c r="EL20" i="19"/>
  <c r="EM20" i="19"/>
  <c r="EN20" i="19"/>
  <c r="ED21" i="19"/>
  <c r="EE21" i="19"/>
  <c r="EF21" i="19"/>
  <c r="EG21" i="19"/>
  <c r="EH21" i="19"/>
  <c r="EI21" i="19"/>
  <c r="EJ21" i="19"/>
  <c r="EK21" i="19"/>
  <c r="EL21" i="19"/>
  <c r="EM21" i="19"/>
  <c r="EN21" i="19"/>
  <c r="ED22" i="19"/>
  <c r="EE22" i="19"/>
  <c r="EF22" i="19"/>
  <c r="EG22" i="19"/>
  <c r="EH22" i="19"/>
  <c r="EI22" i="19"/>
  <c r="EJ22" i="19"/>
  <c r="EK22" i="19"/>
  <c r="EL22" i="19"/>
  <c r="EM22" i="19"/>
  <c r="EN22" i="19"/>
  <c r="ED23" i="19"/>
  <c r="EE23" i="19"/>
  <c r="EF23" i="19"/>
  <c r="EG23" i="19"/>
  <c r="EH23" i="19"/>
  <c r="EI23" i="19"/>
  <c r="EJ23" i="19"/>
  <c r="EK23" i="19"/>
  <c r="EL23" i="19"/>
  <c r="EM23" i="19"/>
  <c r="EN23" i="19"/>
  <c r="EE2" i="19"/>
  <c r="EF2" i="19"/>
  <c r="EG2" i="19"/>
  <c r="EH2" i="19"/>
  <c r="EI2" i="19"/>
  <c r="EJ2" i="19"/>
  <c r="EK2" i="19"/>
  <c r="EL2" i="19"/>
  <c r="EM2" i="19"/>
  <c r="EN2" i="19"/>
  <c r="ED2" i="19"/>
  <c r="DQ3" i="19"/>
  <c r="DR3" i="19"/>
  <c r="DS3" i="19"/>
  <c r="DT3" i="19"/>
  <c r="DU3" i="19"/>
  <c r="DV3" i="19"/>
  <c r="DW3" i="19"/>
  <c r="DX3" i="19"/>
  <c r="DY3" i="19"/>
  <c r="DZ3" i="19"/>
  <c r="EA3" i="19"/>
  <c r="DQ4" i="19"/>
  <c r="DR4" i="19"/>
  <c r="DS4" i="19"/>
  <c r="DT4" i="19"/>
  <c r="DU4" i="19"/>
  <c r="DV4" i="19"/>
  <c r="DW4" i="19"/>
  <c r="DX4" i="19"/>
  <c r="DY4" i="19"/>
  <c r="DZ4" i="19"/>
  <c r="EA4" i="19"/>
  <c r="DQ5" i="19"/>
  <c r="DR5" i="19"/>
  <c r="DS5" i="19"/>
  <c r="DT5" i="19"/>
  <c r="DU5" i="19"/>
  <c r="DV5" i="19"/>
  <c r="DW5" i="19"/>
  <c r="DX5" i="19"/>
  <c r="DY5" i="19"/>
  <c r="DZ5" i="19"/>
  <c r="EA5" i="19"/>
  <c r="DQ6" i="19"/>
  <c r="DR6" i="19"/>
  <c r="DS6" i="19"/>
  <c r="DT6" i="19"/>
  <c r="DU6" i="19"/>
  <c r="DV6" i="19"/>
  <c r="DW6" i="19"/>
  <c r="DX6" i="19"/>
  <c r="DY6" i="19"/>
  <c r="DZ6" i="19"/>
  <c r="EA6" i="19"/>
  <c r="DQ7" i="19"/>
  <c r="DR7" i="19"/>
  <c r="DS7" i="19"/>
  <c r="DT7" i="19"/>
  <c r="DU7" i="19"/>
  <c r="DV7" i="19"/>
  <c r="DW7" i="19"/>
  <c r="DX7" i="19"/>
  <c r="DY7" i="19"/>
  <c r="DZ7" i="19"/>
  <c r="EA7" i="19"/>
  <c r="DQ8" i="19"/>
  <c r="DR8" i="19"/>
  <c r="DS8" i="19"/>
  <c r="DT8" i="19"/>
  <c r="DU8" i="19"/>
  <c r="DV8" i="19"/>
  <c r="DW8" i="19"/>
  <c r="DX8" i="19"/>
  <c r="DY8" i="19"/>
  <c r="DZ8" i="19"/>
  <c r="EA8" i="19"/>
  <c r="DQ9" i="19"/>
  <c r="DR9" i="19"/>
  <c r="DS9" i="19"/>
  <c r="DT9" i="19"/>
  <c r="DU9" i="19"/>
  <c r="DV9" i="19"/>
  <c r="DW9" i="19"/>
  <c r="DX9" i="19"/>
  <c r="DY9" i="19"/>
  <c r="DZ9" i="19"/>
  <c r="EA9" i="19"/>
  <c r="DQ10" i="19"/>
  <c r="DR10" i="19"/>
  <c r="DS10" i="19"/>
  <c r="DT10" i="19"/>
  <c r="DU10" i="19"/>
  <c r="DV10" i="19"/>
  <c r="DW10" i="19"/>
  <c r="DX10" i="19"/>
  <c r="DY10" i="19"/>
  <c r="DZ10" i="19"/>
  <c r="EA10" i="19"/>
  <c r="DQ11" i="19"/>
  <c r="DR11" i="19"/>
  <c r="DS11" i="19"/>
  <c r="DT11" i="19"/>
  <c r="DU11" i="19"/>
  <c r="DV11" i="19"/>
  <c r="DW11" i="19"/>
  <c r="DX11" i="19"/>
  <c r="DY11" i="19"/>
  <c r="DZ11" i="19"/>
  <c r="EA11" i="19"/>
  <c r="DQ12" i="19"/>
  <c r="DR12" i="19"/>
  <c r="DS12" i="19"/>
  <c r="DT12" i="19"/>
  <c r="DU12" i="19"/>
  <c r="DV12" i="19"/>
  <c r="DW12" i="19"/>
  <c r="DX12" i="19"/>
  <c r="DY12" i="19"/>
  <c r="DZ12" i="19"/>
  <c r="EA12" i="19"/>
  <c r="DQ13" i="19"/>
  <c r="DR13" i="19"/>
  <c r="DS13" i="19"/>
  <c r="DT13" i="19"/>
  <c r="DU13" i="19"/>
  <c r="DV13" i="19"/>
  <c r="DW13" i="19"/>
  <c r="DX13" i="19"/>
  <c r="DY13" i="19"/>
  <c r="DZ13" i="19"/>
  <c r="EA13" i="19"/>
  <c r="DQ14" i="19"/>
  <c r="DR14" i="19"/>
  <c r="DS14" i="19"/>
  <c r="DT14" i="19"/>
  <c r="DU14" i="19"/>
  <c r="DV14" i="19"/>
  <c r="DW14" i="19"/>
  <c r="DX14" i="19"/>
  <c r="DY14" i="19"/>
  <c r="DZ14" i="19"/>
  <c r="EA14" i="19"/>
  <c r="DQ15" i="19"/>
  <c r="DR15" i="19"/>
  <c r="DS15" i="19"/>
  <c r="DT15" i="19"/>
  <c r="DU15" i="19"/>
  <c r="DV15" i="19"/>
  <c r="DW15" i="19"/>
  <c r="DX15" i="19"/>
  <c r="DY15" i="19"/>
  <c r="DZ15" i="19"/>
  <c r="EA15" i="19"/>
  <c r="DQ16" i="19"/>
  <c r="DR16" i="19"/>
  <c r="DS16" i="19"/>
  <c r="DT16" i="19"/>
  <c r="DU16" i="19"/>
  <c r="DV16" i="19"/>
  <c r="DW16" i="19"/>
  <c r="DX16" i="19"/>
  <c r="DY16" i="19"/>
  <c r="DZ16" i="19"/>
  <c r="EA16" i="19"/>
  <c r="DQ17" i="19"/>
  <c r="DR17" i="19"/>
  <c r="DS17" i="19"/>
  <c r="DT17" i="19"/>
  <c r="DU17" i="19"/>
  <c r="DV17" i="19"/>
  <c r="DW17" i="19"/>
  <c r="DX17" i="19"/>
  <c r="DY17" i="19"/>
  <c r="DZ17" i="19"/>
  <c r="EA17" i="19"/>
  <c r="DQ18" i="19"/>
  <c r="DR18" i="19"/>
  <c r="DS18" i="19"/>
  <c r="DT18" i="19"/>
  <c r="DU18" i="19"/>
  <c r="DV18" i="19"/>
  <c r="DW18" i="19"/>
  <c r="DX18" i="19"/>
  <c r="DY18" i="19"/>
  <c r="DZ18" i="19"/>
  <c r="EA18" i="19"/>
  <c r="DQ19" i="19"/>
  <c r="DR19" i="19"/>
  <c r="DS19" i="19"/>
  <c r="DT19" i="19"/>
  <c r="DU19" i="19"/>
  <c r="DV19" i="19"/>
  <c r="DW19" i="19"/>
  <c r="DX19" i="19"/>
  <c r="DY19" i="19"/>
  <c r="DZ19" i="19"/>
  <c r="EA19" i="19"/>
  <c r="DQ20" i="19"/>
  <c r="DR20" i="19"/>
  <c r="DS20" i="19"/>
  <c r="DT20" i="19"/>
  <c r="DU20" i="19"/>
  <c r="DV20" i="19"/>
  <c r="DW20" i="19"/>
  <c r="DX20" i="19"/>
  <c r="DY20" i="19"/>
  <c r="DZ20" i="19"/>
  <c r="EA20" i="19"/>
  <c r="DQ21" i="19"/>
  <c r="DR21" i="19"/>
  <c r="DS21" i="19"/>
  <c r="DT21" i="19"/>
  <c r="DU21" i="19"/>
  <c r="DV21" i="19"/>
  <c r="DW21" i="19"/>
  <c r="DX21" i="19"/>
  <c r="DY21" i="19"/>
  <c r="DZ21" i="19"/>
  <c r="EA21" i="19"/>
  <c r="DQ22" i="19"/>
  <c r="DR22" i="19"/>
  <c r="DS22" i="19"/>
  <c r="DT22" i="19"/>
  <c r="DU22" i="19"/>
  <c r="DV22" i="19"/>
  <c r="DW22" i="19"/>
  <c r="DX22" i="19"/>
  <c r="DY22" i="19"/>
  <c r="DZ22" i="19"/>
  <c r="EA22" i="19"/>
  <c r="DQ23" i="19"/>
  <c r="DR23" i="19"/>
  <c r="DS23" i="19"/>
  <c r="DT23" i="19"/>
  <c r="DU23" i="19"/>
  <c r="DV23" i="19"/>
  <c r="DW23" i="19"/>
  <c r="DX23" i="19"/>
  <c r="DY23" i="19"/>
  <c r="DZ23" i="19"/>
  <c r="EA23" i="19"/>
  <c r="DR2" i="19"/>
  <c r="DS2" i="19"/>
  <c r="DT2" i="19"/>
  <c r="DU2" i="19"/>
  <c r="DV2" i="19"/>
  <c r="DW2" i="19"/>
  <c r="DX2" i="19"/>
  <c r="DY2" i="19"/>
  <c r="DZ2" i="19"/>
  <c r="EA2" i="19"/>
  <c r="DQ2" i="19"/>
  <c r="DE3" i="19"/>
  <c r="DF3" i="19"/>
  <c r="DG3" i="19"/>
  <c r="DH3" i="19"/>
  <c r="DI3" i="19"/>
  <c r="DJ3" i="19"/>
  <c r="DK3" i="19"/>
  <c r="DL3" i="19"/>
  <c r="DM3" i="19"/>
  <c r="DN3" i="19"/>
  <c r="DE4" i="19"/>
  <c r="DF4" i="19"/>
  <c r="DG4" i="19"/>
  <c r="DH4" i="19"/>
  <c r="DI4" i="19"/>
  <c r="DJ4" i="19"/>
  <c r="DK4" i="19"/>
  <c r="DL4" i="19"/>
  <c r="DM4" i="19"/>
  <c r="DN4" i="19"/>
  <c r="DE5" i="19"/>
  <c r="DF5" i="19"/>
  <c r="DG5" i="19"/>
  <c r="DH5" i="19"/>
  <c r="DI5" i="19"/>
  <c r="DJ5" i="19"/>
  <c r="DK5" i="19"/>
  <c r="DL5" i="19"/>
  <c r="DM5" i="19"/>
  <c r="DN5" i="19"/>
  <c r="DE6" i="19"/>
  <c r="DF6" i="19"/>
  <c r="DG6" i="19"/>
  <c r="DH6" i="19"/>
  <c r="DI6" i="19"/>
  <c r="DJ6" i="19"/>
  <c r="DK6" i="19"/>
  <c r="DL6" i="19"/>
  <c r="DM6" i="19"/>
  <c r="DN6" i="19"/>
  <c r="DE7" i="19"/>
  <c r="DF7" i="19"/>
  <c r="DG7" i="19"/>
  <c r="DH7" i="19"/>
  <c r="DI7" i="19"/>
  <c r="DJ7" i="19"/>
  <c r="DK7" i="19"/>
  <c r="DL7" i="19"/>
  <c r="DM7" i="19"/>
  <c r="DN7" i="19"/>
  <c r="DE8" i="19"/>
  <c r="DF8" i="19"/>
  <c r="DG8" i="19"/>
  <c r="DH8" i="19"/>
  <c r="DI8" i="19"/>
  <c r="DJ8" i="19"/>
  <c r="DK8" i="19"/>
  <c r="DL8" i="19"/>
  <c r="DM8" i="19"/>
  <c r="DN8" i="19"/>
  <c r="DE9" i="19"/>
  <c r="DF9" i="19"/>
  <c r="DG9" i="19"/>
  <c r="DH9" i="19"/>
  <c r="DI9" i="19"/>
  <c r="DJ9" i="19"/>
  <c r="DK9" i="19"/>
  <c r="DL9" i="19"/>
  <c r="DM9" i="19"/>
  <c r="DN9" i="19"/>
  <c r="DE10" i="19"/>
  <c r="DF10" i="19"/>
  <c r="DG10" i="19"/>
  <c r="DH10" i="19"/>
  <c r="DI10" i="19"/>
  <c r="DJ10" i="19"/>
  <c r="DK10" i="19"/>
  <c r="DL10" i="19"/>
  <c r="DM10" i="19"/>
  <c r="DN10" i="19"/>
  <c r="DE11" i="19"/>
  <c r="DF11" i="19"/>
  <c r="DG11" i="19"/>
  <c r="DH11" i="19"/>
  <c r="DI11" i="19"/>
  <c r="DJ11" i="19"/>
  <c r="DK11" i="19"/>
  <c r="DL11" i="19"/>
  <c r="DM11" i="19"/>
  <c r="DN11" i="19"/>
  <c r="DE12" i="19"/>
  <c r="DF12" i="19"/>
  <c r="DG12" i="19"/>
  <c r="DH12" i="19"/>
  <c r="DI12" i="19"/>
  <c r="DJ12" i="19"/>
  <c r="DK12" i="19"/>
  <c r="DL12" i="19"/>
  <c r="DM12" i="19"/>
  <c r="DN12" i="19"/>
  <c r="DE13" i="19"/>
  <c r="DF13" i="19"/>
  <c r="DG13" i="19"/>
  <c r="DH13" i="19"/>
  <c r="DI13" i="19"/>
  <c r="DJ13" i="19"/>
  <c r="DK13" i="19"/>
  <c r="DL13" i="19"/>
  <c r="DM13" i="19"/>
  <c r="DN13" i="19"/>
  <c r="DE14" i="19"/>
  <c r="DF14" i="19"/>
  <c r="DG14" i="19"/>
  <c r="DH14" i="19"/>
  <c r="DI14" i="19"/>
  <c r="DJ14" i="19"/>
  <c r="DK14" i="19"/>
  <c r="DL14" i="19"/>
  <c r="DM14" i="19"/>
  <c r="DN14" i="19"/>
  <c r="DE15" i="19"/>
  <c r="DF15" i="19"/>
  <c r="DG15" i="19"/>
  <c r="DH15" i="19"/>
  <c r="DI15" i="19"/>
  <c r="DJ15" i="19"/>
  <c r="DK15" i="19"/>
  <c r="DL15" i="19"/>
  <c r="DM15" i="19"/>
  <c r="DN15" i="19"/>
  <c r="DE16" i="19"/>
  <c r="DF16" i="19"/>
  <c r="DG16" i="19"/>
  <c r="DH16" i="19"/>
  <c r="DI16" i="19"/>
  <c r="DJ16" i="19"/>
  <c r="DK16" i="19"/>
  <c r="DL16" i="19"/>
  <c r="DM16" i="19"/>
  <c r="DN16" i="19"/>
  <c r="DE17" i="19"/>
  <c r="DF17" i="19"/>
  <c r="DG17" i="19"/>
  <c r="DH17" i="19"/>
  <c r="DI17" i="19"/>
  <c r="DJ17" i="19"/>
  <c r="DK17" i="19"/>
  <c r="DL17" i="19"/>
  <c r="DM17" i="19"/>
  <c r="DN17" i="19"/>
  <c r="DE18" i="19"/>
  <c r="DF18" i="19"/>
  <c r="DG18" i="19"/>
  <c r="DH18" i="19"/>
  <c r="DI18" i="19"/>
  <c r="DJ18" i="19"/>
  <c r="DK18" i="19"/>
  <c r="DL18" i="19"/>
  <c r="DM18" i="19"/>
  <c r="DN18" i="19"/>
  <c r="DE19" i="19"/>
  <c r="DF19" i="19"/>
  <c r="DG19" i="19"/>
  <c r="DH19" i="19"/>
  <c r="DI19" i="19"/>
  <c r="DJ19" i="19"/>
  <c r="DK19" i="19"/>
  <c r="DL19" i="19"/>
  <c r="DM19" i="19"/>
  <c r="DN19" i="19"/>
  <c r="DE20" i="19"/>
  <c r="DF20" i="19"/>
  <c r="DG20" i="19"/>
  <c r="DH20" i="19"/>
  <c r="DI20" i="19"/>
  <c r="DJ20" i="19"/>
  <c r="DK20" i="19"/>
  <c r="DL20" i="19"/>
  <c r="DM20" i="19"/>
  <c r="DN20" i="19"/>
  <c r="DE21" i="19"/>
  <c r="DF21" i="19"/>
  <c r="DG21" i="19"/>
  <c r="DH21" i="19"/>
  <c r="DI21" i="19"/>
  <c r="DJ21" i="19"/>
  <c r="DK21" i="19"/>
  <c r="DL21" i="19"/>
  <c r="DM21" i="19"/>
  <c r="DN21" i="19"/>
  <c r="DE22" i="19"/>
  <c r="DF22" i="19"/>
  <c r="DG22" i="19"/>
  <c r="DH22" i="19"/>
  <c r="DI22" i="19"/>
  <c r="DJ22" i="19"/>
  <c r="DK22" i="19"/>
  <c r="DL22" i="19"/>
  <c r="DM22" i="19"/>
  <c r="DN22" i="19"/>
  <c r="DE23" i="19"/>
  <c r="DF23" i="19"/>
  <c r="DG23" i="19"/>
  <c r="DH23" i="19"/>
  <c r="DI23" i="19"/>
  <c r="DJ23" i="19"/>
  <c r="DK23" i="19"/>
  <c r="DL23" i="19"/>
  <c r="DM23" i="19"/>
  <c r="DN23" i="19"/>
  <c r="DF2" i="19"/>
  <c r="DG2" i="19"/>
  <c r="DH2" i="19"/>
  <c r="DI2" i="19"/>
  <c r="DJ2" i="19"/>
  <c r="DK2" i="19"/>
  <c r="DL2" i="19"/>
  <c r="DM2" i="19"/>
  <c r="DN2" i="19"/>
  <c r="DE2" i="19"/>
  <c r="DD3" i="19"/>
  <c r="DD4" i="19"/>
  <c r="DD5" i="19"/>
  <c r="DD6" i="19"/>
  <c r="DD7" i="19"/>
  <c r="DD8" i="19"/>
  <c r="DD9" i="19"/>
  <c r="DD10" i="19"/>
  <c r="DD11" i="19"/>
  <c r="DD12" i="19"/>
  <c r="DD13" i="19"/>
  <c r="DD14" i="19"/>
  <c r="DD15" i="19"/>
  <c r="DD16" i="19"/>
  <c r="DD17" i="19"/>
  <c r="DD18" i="19"/>
  <c r="DD19" i="19"/>
  <c r="DD20" i="19"/>
  <c r="DD21" i="19"/>
  <c r="DD22" i="19"/>
  <c r="DD23" i="19"/>
  <c r="DD2" i="19"/>
  <c r="CR3" i="19"/>
  <c r="CS3" i="19"/>
  <c r="CT3" i="19"/>
  <c r="CU3" i="19"/>
  <c r="CV3" i="19"/>
  <c r="CW3" i="19"/>
  <c r="CX3" i="19"/>
  <c r="CY3" i="19"/>
  <c r="CZ3" i="19"/>
  <c r="DA3" i="19"/>
  <c r="CR4" i="19"/>
  <c r="CS4" i="19"/>
  <c r="CT4" i="19"/>
  <c r="CU4" i="19"/>
  <c r="CV4" i="19"/>
  <c r="CW4" i="19"/>
  <c r="CX4" i="19"/>
  <c r="CY4" i="19"/>
  <c r="CZ4" i="19"/>
  <c r="DA4" i="19"/>
  <c r="CR5" i="19"/>
  <c r="CS5" i="19"/>
  <c r="CT5" i="19"/>
  <c r="CU5" i="19"/>
  <c r="CV5" i="19"/>
  <c r="CW5" i="19"/>
  <c r="CX5" i="19"/>
  <c r="CY5" i="19"/>
  <c r="CZ5" i="19"/>
  <c r="DA5" i="19"/>
  <c r="CR6" i="19"/>
  <c r="CS6" i="19"/>
  <c r="CT6" i="19"/>
  <c r="CU6" i="19"/>
  <c r="CV6" i="19"/>
  <c r="CW6" i="19"/>
  <c r="CX6" i="19"/>
  <c r="CY6" i="19"/>
  <c r="CZ6" i="19"/>
  <c r="DA6" i="19"/>
  <c r="CR7" i="19"/>
  <c r="CS7" i="19"/>
  <c r="CT7" i="19"/>
  <c r="CU7" i="19"/>
  <c r="CV7" i="19"/>
  <c r="CW7" i="19"/>
  <c r="CX7" i="19"/>
  <c r="CY7" i="19"/>
  <c r="CZ7" i="19"/>
  <c r="DA7" i="19"/>
  <c r="CR8" i="19"/>
  <c r="CS8" i="19"/>
  <c r="CT8" i="19"/>
  <c r="CU8" i="19"/>
  <c r="CV8" i="19"/>
  <c r="CW8" i="19"/>
  <c r="CX8" i="19"/>
  <c r="CY8" i="19"/>
  <c r="CZ8" i="19"/>
  <c r="DA8" i="19"/>
  <c r="CR9" i="19"/>
  <c r="CS9" i="19"/>
  <c r="CT9" i="19"/>
  <c r="CU9" i="19"/>
  <c r="CV9" i="19"/>
  <c r="CW9" i="19"/>
  <c r="CX9" i="19"/>
  <c r="CY9" i="19"/>
  <c r="CZ9" i="19"/>
  <c r="DA9" i="19"/>
  <c r="CR10" i="19"/>
  <c r="CS10" i="19"/>
  <c r="CT10" i="19"/>
  <c r="CU10" i="19"/>
  <c r="CV10" i="19"/>
  <c r="CW10" i="19"/>
  <c r="CX10" i="19"/>
  <c r="CY10" i="19"/>
  <c r="CZ10" i="19"/>
  <c r="DA10" i="19"/>
  <c r="CR11" i="19"/>
  <c r="CS11" i="19"/>
  <c r="CT11" i="19"/>
  <c r="CU11" i="19"/>
  <c r="CV11" i="19"/>
  <c r="CW11" i="19"/>
  <c r="CX11" i="19"/>
  <c r="CY11" i="19"/>
  <c r="CZ11" i="19"/>
  <c r="DA11" i="19"/>
  <c r="CR12" i="19"/>
  <c r="CS12" i="19"/>
  <c r="CT12" i="19"/>
  <c r="CU12" i="19"/>
  <c r="CV12" i="19"/>
  <c r="CW12" i="19"/>
  <c r="CX12" i="19"/>
  <c r="CY12" i="19"/>
  <c r="CZ12" i="19"/>
  <c r="DA12" i="19"/>
  <c r="CR13" i="19"/>
  <c r="CS13" i="19"/>
  <c r="CT13" i="19"/>
  <c r="CU13" i="19"/>
  <c r="CV13" i="19"/>
  <c r="CW13" i="19"/>
  <c r="CX13" i="19"/>
  <c r="CY13" i="19"/>
  <c r="CZ13" i="19"/>
  <c r="DA13" i="19"/>
  <c r="CR14" i="19"/>
  <c r="CS14" i="19"/>
  <c r="CT14" i="19"/>
  <c r="CU14" i="19"/>
  <c r="CV14" i="19"/>
  <c r="CW14" i="19"/>
  <c r="CX14" i="19"/>
  <c r="CY14" i="19"/>
  <c r="CZ14" i="19"/>
  <c r="DA14" i="19"/>
  <c r="CR15" i="19"/>
  <c r="CS15" i="19"/>
  <c r="CT15" i="19"/>
  <c r="CU15" i="19"/>
  <c r="CV15" i="19"/>
  <c r="CW15" i="19"/>
  <c r="CX15" i="19"/>
  <c r="CY15" i="19"/>
  <c r="CZ15" i="19"/>
  <c r="DA15" i="19"/>
  <c r="CR16" i="19"/>
  <c r="CS16" i="19"/>
  <c r="CT16" i="19"/>
  <c r="CU16" i="19"/>
  <c r="CV16" i="19"/>
  <c r="CW16" i="19"/>
  <c r="CX16" i="19"/>
  <c r="CY16" i="19"/>
  <c r="CZ16" i="19"/>
  <c r="DA16" i="19"/>
  <c r="CR17" i="19"/>
  <c r="CS17" i="19"/>
  <c r="CT17" i="19"/>
  <c r="CU17" i="19"/>
  <c r="CV17" i="19"/>
  <c r="CW17" i="19"/>
  <c r="CX17" i="19"/>
  <c r="CY17" i="19"/>
  <c r="CZ17" i="19"/>
  <c r="DA17" i="19"/>
  <c r="CR18" i="19"/>
  <c r="CS18" i="19"/>
  <c r="CT18" i="19"/>
  <c r="CU18" i="19"/>
  <c r="CV18" i="19"/>
  <c r="CW18" i="19"/>
  <c r="CX18" i="19"/>
  <c r="CY18" i="19"/>
  <c r="CZ18" i="19"/>
  <c r="DA18" i="19"/>
  <c r="CR19" i="19"/>
  <c r="CS19" i="19"/>
  <c r="CT19" i="19"/>
  <c r="CU19" i="19"/>
  <c r="CV19" i="19"/>
  <c r="CW19" i="19"/>
  <c r="CX19" i="19"/>
  <c r="CY19" i="19"/>
  <c r="CZ19" i="19"/>
  <c r="DA19" i="19"/>
  <c r="CR20" i="19"/>
  <c r="CS20" i="19"/>
  <c r="CT20" i="19"/>
  <c r="CU20" i="19"/>
  <c r="CV20" i="19"/>
  <c r="CW20" i="19"/>
  <c r="CX20" i="19"/>
  <c r="CY20" i="19"/>
  <c r="CZ20" i="19"/>
  <c r="DA20" i="19"/>
  <c r="CR21" i="19"/>
  <c r="CS21" i="19"/>
  <c r="CT21" i="19"/>
  <c r="CU21" i="19"/>
  <c r="CV21" i="19"/>
  <c r="CW21" i="19"/>
  <c r="CX21" i="19"/>
  <c r="CY21" i="19"/>
  <c r="CZ21" i="19"/>
  <c r="DA21" i="19"/>
  <c r="CR22" i="19"/>
  <c r="CS22" i="19"/>
  <c r="CT22" i="19"/>
  <c r="CU22" i="19"/>
  <c r="CV22" i="19"/>
  <c r="CW22" i="19"/>
  <c r="CX22" i="19"/>
  <c r="CY22" i="19"/>
  <c r="CZ22" i="19"/>
  <c r="DA22" i="19"/>
  <c r="CR23" i="19"/>
  <c r="CS23" i="19"/>
  <c r="CT23" i="19"/>
  <c r="CU23" i="19"/>
  <c r="CV23" i="19"/>
  <c r="CW23" i="19"/>
  <c r="CX23" i="19"/>
  <c r="CY23" i="19"/>
  <c r="CZ23" i="19"/>
  <c r="DA23" i="19"/>
  <c r="CS2" i="19"/>
  <c r="CT2" i="19"/>
  <c r="CU2" i="19"/>
  <c r="CV2" i="19"/>
  <c r="CW2" i="19"/>
  <c r="CX2" i="19"/>
  <c r="CY2" i="19"/>
  <c r="CZ2" i="19"/>
  <c r="DA2" i="19"/>
  <c r="CR2" i="19"/>
  <c r="CQ3" i="19"/>
  <c r="CQ4" i="19"/>
  <c r="CQ5" i="19"/>
  <c r="CQ6" i="19"/>
  <c r="CQ7" i="19"/>
  <c r="CQ8" i="19"/>
  <c r="CQ9" i="19"/>
  <c r="CQ10" i="19"/>
  <c r="CQ11" i="19"/>
  <c r="CQ12" i="19"/>
  <c r="CQ13" i="19"/>
  <c r="CQ14" i="19"/>
  <c r="CQ15" i="19"/>
  <c r="CQ16" i="19"/>
  <c r="CQ17" i="19"/>
  <c r="CQ18" i="19"/>
  <c r="CQ19" i="19"/>
  <c r="CQ20" i="19"/>
  <c r="CQ21" i="19"/>
  <c r="CQ22" i="19"/>
  <c r="CQ23" i="19"/>
  <c r="CQ2" i="19"/>
  <c r="CE3" i="19"/>
  <c r="CF3" i="19"/>
  <c r="CG3" i="19"/>
  <c r="CH3" i="19"/>
  <c r="CI3" i="19"/>
  <c r="CJ3" i="19"/>
  <c r="CK3" i="19"/>
  <c r="CL3" i="19"/>
  <c r="CM3" i="19"/>
  <c r="CN3" i="19"/>
  <c r="CE4" i="19"/>
  <c r="CF4" i="19"/>
  <c r="CG4" i="19"/>
  <c r="CH4" i="19"/>
  <c r="CI4" i="19"/>
  <c r="CJ4" i="19"/>
  <c r="CK4" i="19"/>
  <c r="CL4" i="19"/>
  <c r="CM4" i="19"/>
  <c r="CN4" i="19"/>
  <c r="CE5" i="19"/>
  <c r="CF5" i="19"/>
  <c r="CG5" i="19"/>
  <c r="CH5" i="19"/>
  <c r="CI5" i="19"/>
  <c r="CJ5" i="19"/>
  <c r="CK5" i="19"/>
  <c r="CL5" i="19"/>
  <c r="CM5" i="19"/>
  <c r="CN5" i="19"/>
  <c r="CE6" i="19"/>
  <c r="CF6" i="19"/>
  <c r="CG6" i="19"/>
  <c r="CH6" i="19"/>
  <c r="CI6" i="19"/>
  <c r="CJ6" i="19"/>
  <c r="CK6" i="19"/>
  <c r="CL6" i="19"/>
  <c r="CM6" i="19"/>
  <c r="CN6" i="19"/>
  <c r="CE7" i="19"/>
  <c r="CF7" i="19"/>
  <c r="CG7" i="19"/>
  <c r="CH7" i="19"/>
  <c r="CI7" i="19"/>
  <c r="CJ7" i="19"/>
  <c r="CK7" i="19"/>
  <c r="CL7" i="19"/>
  <c r="CM7" i="19"/>
  <c r="CN7" i="19"/>
  <c r="CE8" i="19"/>
  <c r="CF8" i="19"/>
  <c r="CG8" i="19"/>
  <c r="CH8" i="19"/>
  <c r="CI8" i="19"/>
  <c r="CJ8" i="19"/>
  <c r="CK8" i="19"/>
  <c r="CL8" i="19"/>
  <c r="CM8" i="19"/>
  <c r="CN8" i="19"/>
  <c r="CE9" i="19"/>
  <c r="CF9" i="19"/>
  <c r="CG9" i="19"/>
  <c r="CH9" i="19"/>
  <c r="CI9" i="19"/>
  <c r="CJ9" i="19"/>
  <c r="CK9" i="19"/>
  <c r="CL9" i="19"/>
  <c r="CM9" i="19"/>
  <c r="CN9" i="19"/>
  <c r="CE10" i="19"/>
  <c r="CF10" i="19"/>
  <c r="CG10" i="19"/>
  <c r="CH10" i="19"/>
  <c r="CI10" i="19"/>
  <c r="CJ10" i="19"/>
  <c r="CK10" i="19"/>
  <c r="CL10" i="19"/>
  <c r="CM10" i="19"/>
  <c r="CN10" i="19"/>
  <c r="CE11" i="19"/>
  <c r="CF11" i="19"/>
  <c r="CG11" i="19"/>
  <c r="CH11" i="19"/>
  <c r="CI11" i="19"/>
  <c r="CJ11" i="19"/>
  <c r="CK11" i="19"/>
  <c r="CL11" i="19"/>
  <c r="CM11" i="19"/>
  <c r="CN11" i="19"/>
  <c r="CE12" i="19"/>
  <c r="CF12" i="19"/>
  <c r="CG12" i="19"/>
  <c r="CH12" i="19"/>
  <c r="CI12" i="19"/>
  <c r="CJ12" i="19"/>
  <c r="CK12" i="19"/>
  <c r="CL12" i="19"/>
  <c r="CM12" i="19"/>
  <c r="CN12" i="19"/>
  <c r="CE13" i="19"/>
  <c r="CF13" i="19"/>
  <c r="CG13" i="19"/>
  <c r="CH13" i="19"/>
  <c r="CI13" i="19"/>
  <c r="CJ13" i="19"/>
  <c r="CK13" i="19"/>
  <c r="CL13" i="19"/>
  <c r="CM13" i="19"/>
  <c r="CN13" i="19"/>
  <c r="CE14" i="19"/>
  <c r="CF14" i="19"/>
  <c r="CG14" i="19"/>
  <c r="CH14" i="19"/>
  <c r="CI14" i="19"/>
  <c r="CJ14" i="19"/>
  <c r="CK14" i="19"/>
  <c r="CL14" i="19"/>
  <c r="CM14" i="19"/>
  <c r="CN14" i="19"/>
  <c r="CE15" i="19"/>
  <c r="CF15" i="19"/>
  <c r="CG15" i="19"/>
  <c r="CH15" i="19"/>
  <c r="CI15" i="19"/>
  <c r="CJ15" i="19"/>
  <c r="CK15" i="19"/>
  <c r="CL15" i="19"/>
  <c r="CM15" i="19"/>
  <c r="CN15" i="19"/>
  <c r="CE16" i="19"/>
  <c r="CF16" i="19"/>
  <c r="CG16" i="19"/>
  <c r="CH16" i="19"/>
  <c r="CI16" i="19"/>
  <c r="CJ16" i="19"/>
  <c r="CK16" i="19"/>
  <c r="CL16" i="19"/>
  <c r="CM16" i="19"/>
  <c r="CN16" i="19"/>
  <c r="CE17" i="19"/>
  <c r="CF17" i="19"/>
  <c r="CG17" i="19"/>
  <c r="CH17" i="19"/>
  <c r="CI17" i="19"/>
  <c r="CJ17" i="19"/>
  <c r="CK17" i="19"/>
  <c r="CL17" i="19"/>
  <c r="CM17" i="19"/>
  <c r="CN17" i="19"/>
  <c r="CE18" i="19"/>
  <c r="CF18" i="19"/>
  <c r="CG18" i="19"/>
  <c r="CH18" i="19"/>
  <c r="CI18" i="19"/>
  <c r="CJ18" i="19"/>
  <c r="CK18" i="19"/>
  <c r="CL18" i="19"/>
  <c r="CM18" i="19"/>
  <c r="CN18" i="19"/>
  <c r="CE19" i="19"/>
  <c r="CF19" i="19"/>
  <c r="CG19" i="19"/>
  <c r="CH19" i="19"/>
  <c r="CI19" i="19"/>
  <c r="CJ19" i="19"/>
  <c r="CK19" i="19"/>
  <c r="CL19" i="19"/>
  <c r="CM19" i="19"/>
  <c r="CN19" i="19"/>
  <c r="CE20" i="19"/>
  <c r="CF20" i="19"/>
  <c r="CG20" i="19"/>
  <c r="CH20" i="19"/>
  <c r="CI20" i="19"/>
  <c r="CJ20" i="19"/>
  <c r="CK20" i="19"/>
  <c r="CL20" i="19"/>
  <c r="CM20" i="19"/>
  <c r="CN20" i="19"/>
  <c r="CE21" i="19"/>
  <c r="CF21" i="19"/>
  <c r="CG21" i="19"/>
  <c r="CH21" i="19"/>
  <c r="CI21" i="19"/>
  <c r="CJ21" i="19"/>
  <c r="CK21" i="19"/>
  <c r="CL21" i="19"/>
  <c r="CM21" i="19"/>
  <c r="CN21" i="19"/>
  <c r="CE22" i="19"/>
  <c r="CF22" i="19"/>
  <c r="CG22" i="19"/>
  <c r="CH22" i="19"/>
  <c r="CI22" i="19"/>
  <c r="CJ22" i="19"/>
  <c r="CK22" i="19"/>
  <c r="CL22" i="19"/>
  <c r="CM22" i="19"/>
  <c r="CN22" i="19"/>
  <c r="CE23" i="19"/>
  <c r="CF23" i="19"/>
  <c r="CG23" i="19"/>
  <c r="CH23" i="19"/>
  <c r="CI23" i="19"/>
  <c r="CJ23" i="19"/>
  <c r="CK23" i="19"/>
  <c r="CL23" i="19"/>
  <c r="CM23" i="19"/>
  <c r="CN23" i="19"/>
  <c r="CF2" i="19"/>
  <c r="CG2" i="19"/>
  <c r="CH2" i="19"/>
  <c r="CI2" i="19"/>
  <c r="CJ2" i="19"/>
  <c r="CK2" i="19"/>
  <c r="CL2" i="19"/>
  <c r="CM2" i="19"/>
  <c r="CN2" i="19"/>
  <c r="CE2" i="19"/>
  <c r="CD3" i="19"/>
  <c r="CD4" i="19"/>
  <c r="CD5" i="19"/>
  <c r="CD6" i="19"/>
  <c r="CD7" i="19"/>
  <c r="CD8" i="19"/>
  <c r="CD9" i="19"/>
  <c r="CD10" i="19"/>
  <c r="CD11" i="19"/>
  <c r="CD12" i="19"/>
  <c r="CD13" i="19"/>
  <c r="CD14" i="19"/>
  <c r="CD15" i="19"/>
  <c r="CD16" i="19"/>
  <c r="CD17" i="19"/>
  <c r="CD18" i="19"/>
  <c r="CD19" i="19"/>
  <c r="CD20" i="19"/>
  <c r="CD21" i="19"/>
  <c r="CD22" i="19"/>
  <c r="CD23" i="19"/>
  <c r="CD2" i="19"/>
  <c r="BQ3" i="19"/>
  <c r="BR3" i="19"/>
  <c r="BS3" i="19"/>
  <c r="BT3" i="19"/>
  <c r="BU3" i="19"/>
  <c r="BV3" i="19"/>
  <c r="BW3" i="19"/>
  <c r="BX3" i="19"/>
  <c r="BY3" i="19"/>
  <c r="BZ3" i="19"/>
  <c r="BQ4" i="19"/>
  <c r="BR4" i="19"/>
  <c r="BS4" i="19"/>
  <c r="BT4" i="19"/>
  <c r="BU4" i="19"/>
  <c r="BV4" i="19"/>
  <c r="BW4" i="19"/>
  <c r="BX4" i="19"/>
  <c r="BY4" i="19"/>
  <c r="BZ4" i="19"/>
  <c r="BQ5" i="19"/>
  <c r="BR5" i="19"/>
  <c r="BS5" i="19"/>
  <c r="BT5" i="19"/>
  <c r="BU5" i="19"/>
  <c r="BV5" i="19"/>
  <c r="BW5" i="19"/>
  <c r="BX5" i="19"/>
  <c r="BY5" i="19"/>
  <c r="BZ5" i="19"/>
  <c r="BQ6" i="19"/>
  <c r="BR6" i="19"/>
  <c r="BS6" i="19"/>
  <c r="BT6" i="19"/>
  <c r="BU6" i="19"/>
  <c r="BV6" i="19"/>
  <c r="BW6" i="19"/>
  <c r="BX6" i="19"/>
  <c r="BY6" i="19"/>
  <c r="BZ6" i="19"/>
  <c r="BQ7" i="19"/>
  <c r="BR7" i="19"/>
  <c r="BS7" i="19"/>
  <c r="BT7" i="19"/>
  <c r="BU7" i="19"/>
  <c r="BV7" i="19"/>
  <c r="BW7" i="19"/>
  <c r="BX7" i="19"/>
  <c r="BY7" i="19"/>
  <c r="BZ7" i="19"/>
  <c r="BQ8" i="19"/>
  <c r="BR8" i="19"/>
  <c r="BS8" i="19"/>
  <c r="BT8" i="19"/>
  <c r="BU8" i="19"/>
  <c r="BV8" i="19"/>
  <c r="BW8" i="19"/>
  <c r="BX8" i="19"/>
  <c r="BY8" i="19"/>
  <c r="BZ8" i="19"/>
  <c r="BQ9" i="19"/>
  <c r="BR9" i="19"/>
  <c r="BS9" i="19"/>
  <c r="BT9" i="19"/>
  <c r="BU9" i="19"/>
  <c r="BV9" i="19"/>
  <c r="BW9" i="19"/>
  <c r="BX9" i="19"/>
  <c r="BY9" i="19"/>
  <c r="BZ9" i="19"/>
  <c r="BQ10" i="19"/>
  <c r="BR10" i="19"/>
  <c r="BS10" i="19"/>
  <c r="BT10" i="19"/>
  <c r="BU10" i="19"/>
  <c r="BV10" i="19"/>
  <c r="BW10" i="19"/>
  <c r="BX10" i="19"/>
  <c r="BY10" i="19"/>
  <c r="BZ10" i="19"/>
  <c r="BQ11" i="19"/>
  <c r="BR11" i="19"/>
  <c r="BS11" i="19"/>
  <c r="BT11" i="19"/>
  <c r="BU11" i="19"/>
  <c r="BV11" i="19"/>
  <c r="BW11" i="19"/>
  <c r="BX11" i="19"/>
  <c r="BY11" i="19"/>
  <c r="BZ11" i="19"/>
  <c r="BQ12" i="19"/>
  <c r="BR12" i="19"/>
  <c r="BS12" i="19"/>
  <c r="BT12" i="19"/>
  <c r="BU12" i="19"/>
  <c r="BV12" i="19"/>
  <c r="BW12" i="19"/>
  <c r="BX12" i="19"/>
  <c r="BY12" i="19"/>
  <c r="BZ12" i="19"/>
  <c r="BQ13" i="19"/>
  <c r="BR13" i="19"/>
  <c r="BS13" i="19"/>
  <c r="BT13" i="19"/>
  <c r="BU13" i="19"/>
  <c r="BV13" i="19"/>
  <c r="BW13" i="19"/>
  <c r="BX13" i="19"/>
  <c r="BY13" i="19"/>
  <c r="BZ13" i="19"/>
  <c r="BQ14" i="19"/>
  <c r="BR14" i="19"/>
  <c r="BS14" i="19"/>
  <c r="BT14" i="19"/>
  <c r="BU14" i="19"/>
  <c r="BV14" i="19"/>
  <c r="BW14" i="19"/>
  <c r="BX14" i="19"/>
  <c r="BY14" i="19"/>
  <c r="BZ14" i="19"/>
  <c r="BQ15" i="19"/>
  <c r="BR15" i="19"/>
  <c r="BS15" i="19"/>
  <c r="BT15" i="19"/>
  <c r="BU15" i="19"/>
  <c r="BV15" i="19"/>
  <c r="BW15" i="19"/>
  <c r="BX15" i="19"/>
  <c r="BY15" i="19"/>
  <c r="BZ15" i="19"/>
  <c r="BQ16" i="19"/>
  <c r="BR16" i="19"/>
  <c r="BS16" i="19"/>
  <c r="BT16" i="19"/>
  <c r="BU16" i="19"/>
  <c r="BV16" i="19"/>
  <c r="BW16" i="19"/>
  <c r="BX16" i="19"/>
  <c r="BY16" i="19"/>
  <c r="BZ16" i="19"/>
  <c r="BQ17" i="19"/>
  <c r="BR17" i="19"/>
  <c r="BS17" i="19"/>
  <c r="BT17" i="19"/>
  <c r="BU17" i="19"/>
  <c r="BV17" i="19"/>
  <c r="BW17" i="19"/>
  <c r="BX17" i="19"/>
  <c r="BY17" i="19"/>
  <c r="BZ17" i="19"/>
  <c r="BQ18" i="19"/>
  <c r="BR18" i="19"/>
  <c r="BS18" i="19"/>
  <c r="BT18" i="19"/>
  <c r="BU18" i="19"/>
  <c r="BV18" i="19"/>
  <c r="BW18" i="19"/>
  <c r="BX18" i="19"/>
  <c r="BY18" i="19"/>
  <c r="BZ18" i="19"/>
  <c r="BQ19" i="19"/>
  <c r="BR19" i="19"/>
  <c r="BS19" i="19"/>
  <c r="BT19" i="19"/>
  <c r="BU19" i="19"/>
  <c r="BV19" i="19"/>
  <c r="BW19" i="19"/>
  <c r="BX19" i="19"/>
  <c r="BY19" i="19"/>
  <c r="BZ19" i="19"/>
  <c r="BQ20" i="19"/>
  <c r="BR20" i="19"/>
  <c r="BS20" i="19"/>
  <c r="BT20" i="19"/>
  <c r="BU20" i="19"/>
  <c r="BV20" i="19"/>
  <c r="BW20" i="19"/>
  <c r="BX20" i="19"/>
  <c r="BY20" i="19"/>
  <c r="BZ20" i="19"/>
  <c r="BQ21" i="19"/>
  <c r="BR21" i="19"/>
  <c r="BS21" i="19"/>
  <c r="BT21" i="19"/>
  <c r="BU21" i="19"/>
  <c r="BV21" i="19"/>
  <c r="BW21" i="19"/>
  <c r="BX21" i="19"/>
  <c r="BY21" i="19"/>
  <c r="BZ21" i="19"/>
  <c r="BQ22" i="19"/>
  <c r="BR22" i="19"/>
  <c r="BS22" i="19"/>
  <c r="BT22" i="19"/>
  <c r="BU22" i="19"/>
  <c r="BV22" i="19"/>
  <c r="BW22" i="19"/>
  <c r="BX22" i="19"/>
  <c r="BY22" i="19"/>
  <c r="BZ22" i="19"/>
  <c r="BQ23" i="19"/>
  <c r="BR23" i="19"/>
  <c r="BS23" i="19"/>
  <c r="BT23" i="19"/>
  <c r="BU23" i="19"/>
  <c r="BV23" i="19"/>
  <c r="BW23" i="19"/>
  <c r="BX23" i="19"/>
  <c r="BY23" i="19"/>
  <c r="BZ23" i="19"/>
  <c r="BR2" i="19"/>
  <c r="BS2" i="19"/>
  <c r="BT2" i="19"/>
  <c r="BU2" i="19"/>
  <c r="BV2" i="19"/>
  <c r="BW2" i="19"/>
  <c r="BX2" i="19"/>
  <c r="BY2" i="19"/>
  <c r="BZ2" i="19"/>
  <c r="BQ2" i="19"/>
  <c r="BP3" i="19"/>
  <c r="BP4" i="19"/>
  <c r="BP5" i="19"/>
  <c r="BP6" i="19"/>
  <c r="BP7" i="19"/>
  <c r="BP8" i="19"/>
  <c r="BP9" i="19"/>
  <c r="BP10" i="19"/>
  <c r="BP11" i="19"/>
  <c r="BP12" i="19"/>
  <c r="BP13" i="19"/>
  <c r="BP14" i="19"/>
  <c r="BP15" i="19"/>
  <c r="BP16" i="19"/>
  <c r="BP17" i="19"/>
  <c r="BP18" i="19"/>
  <c r="BP19" i="19"/>
  <c r="BP20" i="19"/>
  <c r="BP21" i="19"/>
  <c r="BP22" i="19"/>
  <c r="BP23" i="19"/>
  <c r="BP2" i="19"/>
  <c r="BD3" i="19"/>
  <c r="BE3" i="19"/>
  <c r="BF3" i="19"/>
  <c r="BG3" i="19"/>
  <c r="BH3" i="19"/>
  <c r="BI3" i="19"/>
  <c r="BJ3" i="19"/>
  <c r="BK3" i="19"/>
  <c r="BL3" i="19"/>
  <c r="BM3" i="19"/>
  <c r="BD4" i="19"/>
  <c r="BE4" i="19"/>
  <c r="BF4" i="19"/>
  <c r="BG4" i="19"/>
  <c r="BH4" i="19"/>
  <c r="BI4" i="19"/>
  <c r="BJ4" i="19"/>
  <c r="BK4" i="19"/>
  <c r="BL4" i="19"/>
  <c r="BM4" i="19"/>
  <c r="BD5" i="19"/>
  <c r="BE5" i="19"/>
  <c r="BF5" i="19"/>
  <c r="BG5" i="19"/>
  <c r="BH5" i="19"/>
  <c r="BI5" i="19"/>
  <c r="BJ5" i="19"/>
  <c r="BK5" i="19"/>
  <c r="BL5" i="19"/>
  <c r="BM5" i="19"/>
  <c r="BD6" i="19"/>
  <c r="BE6" i="19"/>
  <c r="BF6" i="19"/>
  <c r="BG6" i="19"/>
  <c r="BH6" i="19"/>
  <c r="BI6" i="19"/>
  <c r="BJ6" i="19"/>
  <c r="BK6" i="19"/>
  <c r="BL6" i="19"/>
  <c r="BM6" i="19"/>
  <c r="BD7" i="19"/>
  <c r="BE7" i="19"/>
  <c r="BF7" i="19"/>
  <c r="BG7" i="19"/>
  <c r="BH7" i="19"/>
  <c r="BI7" i="19"/>
  <c r="BJ7" i="19"/>
  <c r="BK7" i="19"/>
  <c r="BL7" i="19"/>
  <c r="BM7" i="19"/>
  <c r="BD8" i="19"/>
  <c r="BE8" i="19"/>
  <c r="BF8" i="19"/>
  <c r="BG8" i="19"/>
  <c r="BH8" i="19"/>
  <c r="BI8" i="19"/>
  <c r="BJ8" i="19"/>
  <c r="BK8" i="19"/>
  <c r="BL8" i="19"/>
  <c r="BM8" i="19"/>
  <c r="BD9" i="19"/>
  <c r="BE9" i="19"/>
  <c r="BF9" i="19"/>
  <c r="BG9" i="19"/>
  <c r="BH9" i="19"/>
  <c r="BI9" i="19"/>
  <c r="BJ9" i="19"/>
  <c r="BK9" i="19"/>
  <c r="BL9" i="19"/>
  <c r="BM9" i="19"/>
  <c r="BD10" i="19"/>
  <c r="BE10" i="19"/>
  <c r="BF10" i="19"/>
  <c r="BG10" i="19"/>
  <c r="BH10" i="19"/>
  <c r="BI10" i="19"/>
  <c r="BJ10" i="19"/>
  <c r="BK10" i="19"/>
  <c r="BL10" i="19"/>
  <c r="BM10" i="19"/>
  <c r="BD11" i="19"/>
  <c r="BE11" i="19"/>
  <c r="BF11" i="19"/>
  <c r="BG11" i="19"/>
  <c r="BH11" i="19"/>
  <c r="BI11" i="19"/>
  <c r="BJ11" i="19"/>
  <c r="BK11" i="19"/>
  <c r="BL11" i="19"/>
  <c r="BM11" i="19"/>
  <c r="BD12" i="19"/>
  <c r="BE12" i="19"/>
  <c r="BF12" i="19"/>
  <c r="BG12" i="19"/>
  <c r="BH12" i="19"/>
  <c r="BI12" i="19"/>
  <c r="BJ12" i="19"/>
  <c r="BK12" i="19"/>
  <c r="BL12" i="19"/>
  <c r="BM12" i="19"/>
  <c r="BD13" i="19"/>
  <c r="BE13" i="19"/>
  <c r="BF13" i="19"/>
  <c r="BG13" i="19"/>
  <c r="BH13" i="19"/>
  <c r="BI13" i="19"/>
  <c r="BJ13" i="19"/>
  <c r="BK13" i="19"/>
  <c r="BL13" i="19"/>
  <c r="BM13" i="19"/>
  <c r="BD14" i="19"/>
  <c r="BE14" i="19"/>
  <c r="BF14" i="19"/>
  <c r="BG14" i="19"/>
  <c r="BH14" i="19"/>
  <c r="BI14" i="19"/>
  <c r="BJ14" i="19"/>
  <c r="BK14" i="19"/>
  <c r="BL14" i="19"/>
  <c r="BM14" i="19"/>
  <c r="BD15" i="19"/>
  <c r="BE15" i="19"/>
  <c r="BF15" i="19"/>
  <c r="BG15" i="19"/>
  <c r="BH15" i="19"/>
  <c r="BI15" i="19"/>
  <c r="BJ15" i="19"/>
  <c r="BK15" i="19"/>
  <c r="BL15" i="19"/>
  <c r="BM15" i="19"/>
  <c r="BD16" i="19"/>
  <c r="BE16" i="19"/>
  <c r="BF16" i="19"/>
  <c r="BG16" i="19"/>
  <c r="BH16" i="19"/>
  <c r="BI16" i="19"/>
  <c r="BJ16" i="19"/>
  <c r="BK16" i="19"/>
  <c r="BL16" i="19"/>
  <c r="BM16" i="19"/>
  <c r="BD17" i="19"/>
  <c r="BE17" i="19"/>
  <c r="BF17" i="19"/>
  <c r="BG17" i="19"/>
  <c r="BH17" i="19"/>
  <c r="BI17" i="19"/>
  <c r="BJ17" i="19"/>
  <c r="BK17" i="19"/>
  <c r="BL17" i="19"/>
  <c r="BM17" i="19"/>
  <c r="BD18" i="19"/>
  <c r="BE18" i="19"/>
  <c r="BF18" i="19"/>
  <c r="BG18" i="19"/>
  <c r="BH18" i="19"/>
  <c r="BI18" i="19"/>
  <c r="BJ18" i="19"/>
  <c r="BK18" i="19"/>
  <c r="BL18" i="19"/>
  <c r="BM18" i="19"/>
  <c r="BD19" i="19"/>
  <c r="BE19" i="19"/>
  <c r="BF19" i="19"/>
  <c r="BG19" i="19"/>
  <c r="BH19" i="19"/>
  <c r="BI19" i="19"/>
  <c r="BJ19" i="19"/>
  <c r="BK19" i="19"/>
  <c r="BL19" i="19"/>
  <c r="BM19" i="19"/>
  <c r="BD20" i="19"/>
  <c r="BE20" i="19"/>
  <c r="BF20" i="19"/>
  <c r="BG20" i="19"/>
  <c r="BH20" i="19"/>
  <c r="BI20" i="19"/>
  <c r="BJ20" i="19"/>
  <c r="BK20" i="19"/>
  <c r="BL20" i="19"/>
  <c r="BM20" i="19"/>
  <c r="BD21" i="19"/>
  <c r="BE21" i="19"/>
  <c r="BF21" i="19"/>
  <c r="BG21" i="19"/>
  <c r="BH21" i="19"/>
  <c r="BI21" i="19"/>
  <c r="BJ21" i="19"/>
  <c r="BK21" i="19"/>
  <c r="BL21" i="19"/>
  <c r="BM21" i="19"/>
  <c r="BD22" i="19"/>
  <c r="BE22" i="19"/>
  <c r="BF22" i="19"/>
  <c r="BG22" i="19"/>
  <c r="BH22" i="19"/>
  <c r="BI22" i="19"/>
  <c r="BJ22" i="19"/>
  <c r="BK22" i="19"/>
  <c r="BL22" i="19"/>
  <c r="BM22" i="19"/>
  <c r="BD23" i="19"/>
  <c r="BE23" i="19"/>
  <c r="BF23" i="19"/>
  <c r="BG23" i="19"/>
  <c r="BH23" i="19"/>
  <c r="BI23" i="19"/>
  <c r="BJ23" i="19"/>
  <c r="BK23" i="19"/>
  <c r="BL23" i="19"/>
  <c r="BM23" i="19"/>
  <c r="BE2" i="19"/>
  <c r="BF2" i="19"/>
  <c r="BG2" i="19"/>
  <c r="BH2" i="19"/>
  <c r="BI2" i="19"/>
  <c r="BJ2" i="19"/>
  <c r="BK2" i="19"/>
  <c r="BL2" i="19"/>
  <c r="BM2" i="19"/>
  <c r="BD2" i="19"/>
  <c r="BC2" i="19"/>
  <c r="BC3" i="19"/>
  <c r="BC4" i="19"/>
  <c r="BC5" i="19"/>
  <c r="BC6" i="19"/>
  <c r="BC7" i="19"/>
  <c r="BC8" i="19"/>
  <c r="BC9" i="19"/>
  <c r="BC10" i="19"/>
  <c r="BC11" i="19"/>
  <c r="BC12" i="19"/>
  <c r="BC13" i="19"/>
  <c r="BC14" i="19"/>
  <c r="BC15" i="19"/>
  <c r="BC16" i="19"/>
  <c r="BC17" i="19"/>
  <c r="BC18" i="19"/>
  <c r="BC19" i="19"/>
  <c r="BC20" i="19"/>
  <c r="BC21" i="19"/>
  <c r="BC22" i="19"/>
  <c r="BC23" i="19"/>
  <c r="AQ3" i="19"/>
  <c r="AR3" i="19"/>
  <c r="AS3" i="19"/>
  <c r="AT3" i="19"/>
  <c r="AU3" i="19"/>
  <c r="AV3" i="19"/>
  <c r="AW3" i="19"/>
  <c r="AX3" i="19"/>
  <c r="AY3" i="19"/>
  <c r="AZ3" i="19"/>
  <c r="AQ4" i="19"/>
  <c r="AR4" i="19"/>
  <c r="AS4" i="19"/>
  <c r="AT4" i="19"/>
  <c r="AU4" i="19"/>
  <c r="AV4" i="19"/>
  <c r="AW4" i="19"/>
  <c r="AX4" i="19"/>
  <c r="AY4" i="19"/>
  <c r="AZ4" i="19"/>
  <c r="AQ5" i="19"/>
  <c r="AR5" i="19"/>
  <c r="AS5" i="19"/>
  <c r="AT5" i="19"/>
  <c r="AU5" i="19"/>
  <c r="AV5" i="19"/>
  <c r="AW5" i="19"/>
  <c r="AX5" i="19"/>
  <c r="AY5" i="19"/>
  <c r="AZ5" i="19"/>
  <c r="AQ6" i="19"/>
  <c r="AR6" i="19"/>
  <c r="AS6" i="19"/>
  <c r="AT6" i="19"/>
  <c r="AU6" i="19"/>
  <c r="AV6" i="19"/>
  <c r="AW6" i="19"/>
  <c r="AX6" i="19"/>
  <c r="AY6" i="19"/>
  <c r="AZ6" i="19"/>
  <c r="AQ7" i="19"/>
  <c r="AR7" i="19"/>
  <c r="AS7" i="19"/>
  <c r="AT7" i="19"/>
  <c r="AU7" i="19"/>
  <c r="AV7" i="19"/>
  <c r="AW7" i="19"/>
  <c r="AX7" i="19"/>
  <c r="AY7" i="19"/>
  <c r="AZ7" i="19"/>
  <c r="AQ8" i="19"/>
  <c r="AR8" i="19"/>
  <c r="AS8" i="19"/>
  <c r="AT8" i="19"/>
  <c r="AU8" i="19"/>
  <c r="AV8" i="19"/>
  <c r="AW8" i="19"/>
  <c r="AX8" i="19"/>
  <c r="AY8" i="19"/>
  <c r="AZ8" i="19"/>
  <c r="AQ9" i="19"/>
  <c r="AR9" i="19"/>
  <c r="AS9" i="19"/>
  <c r="AT9" i="19"/>
  <c r="AU9" i="19"/>
  <c r="AV9" i="19"/>
  <c r="AW9" i="19"/>
  <c r="AX9" i="19"/>
  <c r="AY9" i="19"/>
  <c r="AZ9" i="19"/>
  <c r="AQ10" i="19"/>
  <c r="AR10" i="19"/>
  <c r="AS10" i="19"/>
  <c r="AT10" i="19"/>
  <c r="AU10" i="19"/>
  <c r="AV10" i="19"/>
  <c r="AW10" i="19"/>
  <c r="AX10" i="19"/>
  <c r="AY10" i="19"/>
  <c r="AZ10" i="19"/>
  <c r="AQ11" i="19"/>
  <c r="AR11" i="19"/>
  <c r="AS11" i="19"/>
  <c r="AT11" i="19"/>
  <c r="AU11" i="19"/>
  <c r="AV11" i="19"/>
  <c r="AW11" i="19"/>
  <c r="AX11" i="19"/>
  <c r="AY11" i="19"/>
  <c r="AZ11" i="19"/>
  <c r="AQ12" i="19"/>
  <c r="AR12" i="19"/>
  <c r="AS12" i="19"/>
  <c r="AT12" i="19"/>
  <c r="AU12" i="19"/>
  <c r="AV12" i="19"/>
  <c r="AW12" i="19"/>
  <c r="AX12" i="19"/>
  <c r="AY12" i="19"/>
  <c r="AZ12" i="19"/>
  <c r="AQ13" i="19"/>
  <c r="AR13" i="19"/>
  <c r="AS13" i="19"/>
  <c r="AT13" i="19"/>
  <c r="AU13" i="19"/>
  <c r="AV13" i="19"/>
  <c r="AW13" i="19"/>
  <c r="AX13" i="19"/>
  <c r="AY13" i="19"/>
  <c r="AZ13" i="19"/>
  <c r="AQ14" i="19"/>
  <c r="AR14" i="19"/>
  <c r="AS14" i="19"/>
  <c r="AT14" i="19"/>
  <c r="AU14" i="19"/>
  <c r="AV14" i="19"/>
  <c r="AW14" i="19"/>
  <c r="AX14" i="19"/>
  <c r="AY14" i="19"/>
  <c r="AZ14" i="19"/>
  <c r="AQ15" i="19"/>
  <c r="AR15" i="19"/>
  <c r="AS15" i="19"/>
  <c r="AT15" i="19"/>
  <c r="AU15" i="19"/>
  <c r="AV15" i="19"/>
  <c r="AW15" i="19"/>
  <c r="AX15" i="19"/>
  <c r="AY15" i="19"/>
  <c r="AZ15" i="19"/>
  <c r="AQ16" i="19"/>
  <c r="AR16" i="19"/>
  <c r="AS16" i="19"/>
  <c r="AT16" i="19"/>
  <c r="AU16" i="19"/>
  <c r="AV16" i="19"/>
  <c r="AW16" i="19"/>
  <c r="AX16" i="19"/>
  <c r="AY16" i="19"/>
  <c r="AZ16" i="19"/>
  <c r="AQ17" i="19"/>
  <c r="AR17" i="19"/>
  <c r="AS17" i="19"/>
  <c r="AT17" i="19"/>
  <c r="AU17" i="19"/>
  <c r="AV17" i="19"/>
  <c r="AW17" i="19"/>
  <c r="AX17" i="19"/>
  <c r="AY17" i="19"/>
  <c r="AZ17" i="19"/>
  <c r="AQ18" i="19"/>
  <c r="AR18" i="19"/>
  <c r="AS18" i="19"/>
  <c r="AT18" i="19"/>
  <c r="AU18" i="19"/>
  <c r="AV18" i="19"/>
  <c r="AW18" i="19"/>
  <c r="AX18" i="19"/>
  <c r="AY18" i="19"/>
  <c r="AZ18" i="19"/>
  <c r="AQ19" i="19"/>
  <c r="AR19" i="19"/>
  <c r="AS19" i="19"/>
  <c r="AT19" i="19"/>
  <c r="AU19" i="19"/>
  <c r="AV19" i="19"/>
  <c r="AW19" i="19"/>
  <c r="AX19" i="19"/>
  <c r="AY19" i="19"/>
  <c r="AZ19" i="19"/>
  <c r="AQ20" i="19"/>
  <c r="AR20" i="19"/>
  <c r="AS20" i="19"/>
  <c r="AT20" i="19"/>
  <c r="AU20" i="19"/>
  <c r="AV20" i="19"/>
  <c r="AW20" i="19"/>
  <c r="AX20" i="19"/>
  <c r="AY20" i="19"/>
  <c r="AZ20" i="19"/>
  <c r="AQ21" i="19"/>
  <c r="AR21" i="19"/>
  <c r="AS21" i="19"/>
  <c r="AT21" i="19"/>
  <c r="AU21" i="19"/>
  <c r="AV21" i="19"/>
  <c r="AW21" i="19"/>
  <c r="AX21" i="19"/>
  <c r="AY21" i="19"/>
  <c r="AZ21" i="19"/>
  <c r="AQ22" i="19"/>
  <c r="AR22" i="19"/>
  <c r="AS22" i="19"/>
  <c r="AT22" i="19"/>
  <c r="AU22" i="19"/>
  <c r="AV22" i="19"/>
  <c r="AW22" i="19"/>
  <c r="AX22" i="19"/>
  <c r="AY22" i="19"/>
  <c r="AZ22" i="19"/>
  <c r="AQ23" i="19"/>
  <c r="AR23" i="19"/>
  <c r="AS23" i="19"/>
  <c r="AT23" i="19"/>
  <c r="AU23" i="19"/>
  <c r="AV23" i="19"/>
  <c r="AW23" i="19"/>
  <c r="AX23" i="19"/>
  <c r="AY23" i="19"/>
  <c r="AZ23" i="19"/>
  <c r="AR2" i="19"/>
  <c r="AS2" i="19"/>
  <c r="AT2" i="19"/>
  <c r="AU2" i="19"/>
  <c r="AV2" i="19"/>
  <c r="AW2" i="19"/>
  <c r="AX2" i="19"/>
  <c r="AY2" i="19"/>
  <c r="AZ2" i="19"/>
  <c r="AQ2" i="19"/>
  <c r="AP3" i="19"/>
  <c r="AP4" i="19"/>
  <c r="AP5" i="19"/>
  <c r="AP6" i="19"/>
  <c r="AP7" i="19"/>
  <c r="AP8" i="19"/>
  <c r="AP9" i="19"/>
  <c r="AP10" i="19"/>
  <c r="AP11" i="19"/>
  <c r="AP12" i="19"/>
  <c r="AP13" i="19"/>
  <c r="AP14" i="19"/>
  <c r="AP15" i="19"/>
  <c r="AP16" i="19"/>
  <c r="AP17" i="19"/>
  <c r="AP18" i="19"/>
  <c r="AP19" i="19"/>
  <c r="AP20" i="19"/>
  <c r="AP21" i="19"/>
  <c r="AP22" i="19"/>
  <c r="AP23" i="19"/>
  <c r="AP2" i="19"/>
  <c r="AD3" i="19"/>
  <c r="AE3" i="19"/>
  <c r="AF3" i="19"/>
  <c r="AG3" i="19"/>
  <c r="AH3" i="19"/>
  <c r="AI3" i="19"/>
  <c r="AJ3" i="19"/>
  <c r="AK3" i="19"/>
  <c r="AL3" i="19"/>
  <c r="AM3" i="19"/>
  <c r="AD4" i="19"/>
  <c r="AE4" i="19"/>
  <c r="AF4" i="19"/>
  <c r="AG4" i="19"/>
  <c r="AH4" i="19"/>
  <c r="AI4" i="19"/>
  <c r="AJ4" i="19"/>
  <c r="AK4" i="19"/>
  <c r="AL4" i="19"/>
  <c r="AM4" i="19"/>
  <c r="AD5" i="19"/>
  <c r="AE5" i="19"/>
  <c r="AF5" i="19"/>
  <c r="AG5" i="19"/>
  <c r="AH5" i="19"/>
  <c r="AI5" i="19"/>
  <c r="AJ5" i="19"/>
  <c r="AK5" i="19"/>
  <c r="AL5" i="19"/>
  <c r="AM5" i="19"/>
  <c r="AD6" i="19"/>
  <c r="AE6" i="19"/>
  <c r="AF6" i="19"/>
  <c r="AG6" i="19"/>
  <c r="AH6" i="19"/>
  <c r="AI6" i="19"/>
  <c r="AJ6" i="19"/>
  <c r="AK6" i="19"/>
  <c r="AL6" i="19"/>
  <c r="AM6" i="19"/>
  <c r="AD7" i="19"/>
  <c r="AE7" i="19"/>
  <c r="AF7" i="19"/>
  <c r="AG7" i="19"/>
  <c r="AH7" i="19"/>
  <c r="AI7" i="19"/>
  <c r="AJ7" i="19"/>
  <c r="AK7" i="19"/>
  <c r="AL7" i="19"/>
  <c r="AM7" i="19"/>
  <c r="AD8" i="19"/>
  <c r="AE8" i="19"/>
  <c r="AF8" i="19"/>
  <c r="AG8" i="19"/>
  <c r="AH8" i="19"/>
  <c r="AI8" i="19"/>
  <c r="AJ8" i="19"/>
  <c r="AK8" i="19"/>
  <c r="AL8" i="19"/>
  <c r="AM8" i="19"/>
  <c r="AD9" i="19"/>
  <c r="AE9" i="19"/>
  <c r="AF9" i="19"/>
  <c r="AG9" i="19"/>
  <c r="AH9" i="19"/>
  <c r="AI9" i="19"/>
  <c r="AJ9" i="19"/>
  <c r="AK9" i="19"/>
  <c r="AL9" i="19"/>
  <c r="AM9" i="19"/>
  <c r="AD10" i="19"/>
  <c r="AE10" i="19"/>
  <c r="AF10" i="19"/>
  <c r="AG10" i="19"/>
  <c r="AH10" i="19"/>
  <c r="AI10" i="19"/>
  <c r="AJ10" i="19"/>
  <c r="AK10" i="19"/>
  <c r="AL10" i="19"/>
  <c r="AM10" i="19"/>
  <c r="AD11" i="19"/>
  <c r="AE11" i="19"/>
  <c r="AF11" i="19"/>
  <c r="AG11" i="19"/>
  <c r="AH11" i="19"/>
  <c r="AI11" i="19"/>
  <c r="AJ11" i="19"/>
  <c r="AK11" i="19"/>
  <c r="AL11" i="19"/>
  <c r="AM11" i="19"/>
  <c r="AD12" i="19"/>
  <c r="AE12" i="19"/>
  <c r="AF12" i="19"/>
  <c r="AG12" i="19"/>
  <c r="AH12" i="19"/>
  <c r="AI12" i="19"/>
  <c r="AJ12" i="19"/>
  <c r="AK12" i="19"/>
  <c r="AL12" i="19"/>
  <c r="AM12" i="19"/>
  <c r="AD13" i="19"/>
  <c r="AE13" i="19"/>
  <c r="AF13" i="19"/>
  <c r="AG13" i="19"/>
  <c r="AH13" i="19"/>
  <c r="AI13" i="19"/>
  <c r="AJ13" i="19"/>
  <c r="AK13" i="19"/>
  <c r="AL13" i="19"/>
  <c r="AM13" i="19"/>
  <c r="AD14" i="19"/>
  <c r="AE14" i="19"/>
  <c r="AF14" i="19"/>
  <c r="AG14" i="19"/>
  <c r="AH14" i="19"/>
  <c r="AI14" i="19"/>
  <c r="AJ14" i="19"/>
  <c r="AK14" i="19"/>
  <c r="AL14" i="19"/>
  <c r="AM14" i="19"/>
  <c r="AD15" i="19"/>
  <c r="AE15" i="19"/>
  <c r="AF15" i="19"/>
  <c r="AG15" i="19"/>
  <c r="AH15" i="19"/>
  <c r="AI15" i="19"/>
  <c r="AJ15" i="19"/>
  <c r="AK15" i="19"/>
  <c r="AL15" i="19"/>
  <c r="AM15" i="19"/>
  <c r="AD16" i="19"/>
  <c r="AE16" i="19"/>
  <c r="AF16" i="19"/>
  <c r="AG16" i="19"/>
  <c r="AH16" i="19"/>
  <c r="AI16" i="19"/>
  <c r="AJ16" i="19"/>
  <c r="AK16" i="19"/>
  <c r="AL16" i="19"/>
  <c r="AM16" i="19"/>
  <c r="AD17" i="19"/>
  <c r="AE17" i="19"/>
  <c r="AF17" i="19"/>
  <c r="AG17" i="19"/>
  <c r="AH17" i="19"/>
  <c r="AI17" i="19"/>
  <c r="AJ17" i="19"/>
  <c r="AK17" i="19"/>
  <c r="AL17" i="19"/>
  <c r="AM17" i="19"/>
  <c r="AD18" i="19"/>
  <c r="AE18" i="19"/>
  <c r="AF18" i="19"/>
  <c r="AG18" i="19"/>
  <c r="AH18" i="19"/>
  <c r="AI18" i="19"/>
  <c r="AJ18" i="19"/>
  <c r="AK18" i="19"/>
  <c r="AL18" i="19"/>
  <c r="AM18" i="19"/>
  <c r="AD19" i="19"/>
  <c r="AE19" i="19"/>
  <c r="AF19" i="19"/>
  <c r="AG19" i="19"/>
  <c r="AH19" i="19"/>
  <c r="AI19" i="19"/>
  <c r="AJ19" i="19"/>
  <c r="AK19" i="19"/>
  <c r="AL19" i="19"/>
  <c r="AM19" i="19"/>
  <c r="AD20" i="19"/>
  <c r="AE20" i="19"/>
  <c r="AF20" i="19"/>
  <c r="AG20" i="19"/>
  <c r="AH20" i="19"/>
  <c r="AI20" i="19"/>
  <c r="AJ20" i="19"/>
  <c r="AK20" i="19"/>
  <c r="AL20" i="19"/>
  <c r="AM20" i="19"/>
  <c r="AD21" i="19"/>
  <c r="AE21" i="19"/>
  <c r="AF21" i="19"/>
  <c r="AG21" i="19"/>
  <c r="AH21" i="19"/>
  <c r="AI21" i="19"/>
  <c r="AJ21" i="19"/>
  <c r="AK21" i="19"/>
  <c r="AL21" i="19"/>
  <c r="AM21" i="19"/>
  <c r="AD22" i="19"/>
  <c r="AE22" i="19"/>
  <c r="AF22" i="19"/>
  <c r="AG22" i="19"/>
  <c r="AH22" i="19"/>
  <c r="AI22" i="19"/>
  <c r="AJ22" i="19"/>
  <c r="AK22" i="19"/>
  <c r="AL22" i="19"/>
  <c r="AM22" i="19"/>
  <c r="AD23" i="19"/>
  <c r="AE23" i="19"/>
  <c r="AF23" i="19"/>
  <c r="AG23" i="19"/>
  <c r="AH23" i="19"/>
  <c r="AI23" i="19"/>
  <c r="AJ23" i="19"/>
  <c r="AK23" i="19"/>
  <c r="AL23" i="19"/>
  <c r="AM23" i="19"/>
  <c r="AE2" i="19"/>
  <c r="AF2" i="19"/>
  <c r="AG2" i="19"/>
  <c r="AH2" i="19"/>
  <c r="AI2" i="19"/>
  <c r="AJ2" i="19"/>
  <c r="AK2" i="19"/>
  <c r="AL2" i="19"/>
  <c r="AM2" i="19"/>
  <c r="AD2" i="19"/>
  <c r="AC3" i="19"/>
  <c r="AC4" i="19"/>
  <c r="AC5" i="19"/>
  <c r="AC6" i="19"/>
  <c r="AC7" i="19"/>
  <c r="AC8" i="19"/>
  <c r="AC9" i="19"/>
  <c r="AC10" i="19"/>
  <c r="AC11" i="19"/>
  <c r="AC12" i="19"/>
  <c r="AC13" i="19"/>
  <c r="AC14" i="19"/>
  <c r="AC15" i="19"/>
  <c r="AC16" i="19"/>
  <c r="AC17" i="19"/>
  <c r="AC18" i="19"/>
  <c r="AC19" i="19"/>
  <c r="AC20" i="19"/>
  <c r="AC21" i="19"/>
  <c r="AC22" i="19"/>
  <c r="AC23" i="19"/>
  <c r="AC2" i="19"/>
  <c r="Q3" i="19"/>
  <c r="R3" i="19"/>
  <c r="S3" i="19"/>
  <c r="T3" i="19"/>
  <c r="U3" i="19"/>
  <c r="V3" i="19"/>
  <c r="W3" i="19"/>
  <c r="X3" i="19"/>
  <c r="Y3" i="19"/>
  <c r="Z3" i="19"/>
  <c r="Q4" i="19"/>
  <c r="R4" i="19"/>
  <c r="S4" i="19"/>
  <c r="T4" i="19"/>
  <c r="U4" i="19"/>
  <c r="V4" i="19"/>
  <c r="W4" i="19"/>
  <c r="X4" i="19"/>
  <c r="Y4" i="19"/>
  <c r="Z4" i="19"/>
  <c r="Q5" i="19"/>
  <c r="R5" i="19"/>
  <c r="S5" i="19"/>
  <c r="T5" i="19"/>
  <c r="U5" i="19"/>
  <c r="V5" i="19"/>
  <c r="W5" i="19"/>
  <c r="X5" i="19"/>
  <c r="Y5" i="19"/>
  <c r="Z5" i="19"/>
  <c r="Q6" i="19"/>
  <c r="R6" i="19"/>
  <c r="S6" i="19"/>
  <c r="T6" i="19"/>
  <c r="U6" i="19"/>
  <c r="V6" i="19"/>
  <c r="W6" i="19"/>
  <c r="X6" i="19"/>
  <c r="Y6" i="19"/>
  <c r="Z6" i="19"/>
  <c r="Q7" i="19"/>
  <c r="R7" i="19"/>
  <c r="S7" i="19"/>
  <c r="T7" i="19"/>
  <c r="U7" i="19"/>
  <c r="V7" i="19"/>
  <c r="W7" i="19"/>
  <c r="X7" i="19"/>
  <c r="Y7" i="19"/>
  <c r="Z7" i="19"/>
  <c r="Q8" i="19"/>
  <c r="R8" i="19"/>
  <c r="S8" i="19"/>
  <c r="T8" i="19"/>
  <c r="U8" i="19"/>
  <c r="V8" i="19"/>
  <c r="W8" i="19"/>
  <c r="X8" i="19"/>
  <c r="Y8" i="19"/>
  <c r="Z8" i="19"/>
  <c r="Q9" i="19"/>
  <c r="R9" i="19"/>
  <c r="S9" i="19"/>
  <c r="T9" i="19"/>
  <c r="U9" i="19"/>
  <c r="V9" i="19"/>
  <c r="W9" i="19"/>
  <c r="X9" i="19"/>
  <c r="Y9" i="19"/>
  <c r="Z9" i="19"/>
  <c r="Q10" i="19"/>
  <c r="R10" i="19"/>
  <c r="S10" i="19"/>
  <c r="T10" i="19"/>
  <c r="U10" i="19"/>
  <c r="V10" i="19"/>
  <c r="W10" i="19"/>
  <c r="X10" i="19"/>
  <c r="Y10" i="19"/>
  <c r="Z10" i="19"/>
  <c r="Q11" i="19"/>
  <c r="R11" i="19"/>
  <c r="S11" i="19"/>
  <c r="T11" i="19"/>
  <c r="U11" i="19"/>
  <c r="V11" i="19"/>
  <c r="W11" i="19"/>
  <c r="X11" i="19"/>
  <c r="Y11" i="19"/>
  <c r="Z11" i="19"/>
  <c r="Q12" i="19"/>
  <c r="R12" i="19"/>
  <c r="S12" i="19"/>
  <c r="T12" i="19"/>
  <c r="U12" i="19"/>
  <c r="V12" i="19"/>
  <c r="W12" i="19"/>
  <c r="X12" i="19"/>
  <c r="Y12" i="19"/>
  <c r="Z12" i="19"/>
  <c r="Q13" i="19"/>
  <c r="R13" i="19"/>
  <c r="S13" i="19"/>
  <c r="T13" i="19"/>
  <c r="U13" i="19"/>
  <c r="V13" i="19"/>
  <c r="W13" i="19"/>
  <c r="X13" i="19"/>
  <c r="Y13" i="19"/>
  <c r="Z13" i="19"/>
  <c r="Q14" i="19"/>
  <c r="R14" i="19"/>
  <c r="S14" i="19"/>
  <c r="T14" i="19"/>
  <c r="U14" i="19"/>
  <c r="V14" i="19"/>
  <c r="W14" i="19"/>
  <c r="X14" i="19"/>
  <c r="Y14" i="19"/>
  <c r="Z14" i="19"/>
  <c r="Q15" i="19"/>
  <c r="R15" i="19"/>
  <c r="S15" i="19"/>
  <c r="T15" i="19"/>
  <c r="U15" i="19"/>
  <c r="V15" i="19"/>
  <c r="W15" i="19"/>
  <c r="X15" i="19"/>
  <c r="Y15" i="19"/>
  <c r="Z15" i="19"/>
  <c r="Q16" i="19"/>
  <c r="R16" i="19"/>
  <c r="S16" i="19"/>
  <c r="T16" i="19"/>
  <c r="U16" i="19"/>
  <c r="V16" i="19"/>
  <c r="W16" i="19"/>
  <c r="X16" i="19"/>
  <c r="Y16" i="19"/>
  <c r="Z16" i="19"/>
  <c r="Q17" i="19"/>
  <c r="R17" i="19"/>
  <c r="S17" i="19"/>
  <c r="T17" i="19"/>
  <c r="U17" i="19"/>
  <c r="V17" i="19"/>
  <c r="W17" i="19"/>
  <c r="X17" i="19"/>
  <c r="Y17" i="19"/>
  <c r="Z17" i="19"/>
  <c r="Q18" i="19"/>
  <c r="R18" i="19"/>
  <c r="S18" i="19"/>
  <c r="T18" i="19"/>
  <c r="U18" i="19"/>
  <c r="V18" i="19"/>
  <c r="W18" i="19"/>
  <c r="X18" i="19"/>
  <c r="Y18" i="19"/>
  <c r="Z18" i="19"/>
  <c r="Q19" i="19"/>
  <c r="R19" i="19"/>
  <c r="S19" i="19"/>
  <c r="T19" i="19"/>
  <c r="U19" i="19"/>
  <c r="V19" i="19"/>
  <c r="W19" i="19"/>
  <c r="X19" i="19"/>
  <c r="Y19" i="19"/>
  <c r="Z19" i="19"/>
  <c r="Q20" i="19"/>
  <c r="R20" i="19"/>
  <c r="S20" i="19"/>
  <c r="T20" i="19"/>
  <c r="U20" i="19"/>
  <c r="V20" i="19"/>
  <c r="W20" i="19"/>
  <c r="X20" i="19"/>
  <c r="Y20" i="19"/>
  <c r="Z20" i="19"/>
  <c r="Q21" i="19"/>
  <c r="R21" i="19"/>
  <c r="S21" i="19"/>
  <c r="T21" i="19"/>
  <c r="U21" i="19"/>
  <c r="V21" i="19"/>
  <c r="W21" i="19"/>
  <c r="X21" i="19"/>
  <c r="Y21" i="19"/>
  <c r="Z21" i="19"/>
  <c r="Q22" i="19"/>
  <c r="R22" i="19"/>
  <c r="S22" i="19"/>
  <c r="T22" i="19"/>
  <c r="U22" i="19"/>
  <c r="V22" i="19"/>
  <c r="W22" i="19"/>
  <c r="X22" i="19"/>
  <c r="Y22" i="19"/>
  <c r="Z22" i="19"/>
  <c r="Q23" i="19"/>
  <c r="R23" i="19"/>
  <c r="S23" i="19"/>
  <c r="T23" i="19"/>
  <c r="U23" i="19"/>
  <c r="V23" i="19"/>
  <c r="W23" i="19"/>
  <c r="X23" i="19"/>
  <c r="Y23" i="19"/>
  <c r="Z23" i="19"/>
  <c r="R2" i="19"/>
  <c r="S2" i="19"/>
  <c r="T2" i="19"/>
  <c r="U2" i="19"/>
  <c r="V2" i="19"/>
  <c r="W2" i="19"/>
  <c r="X2" i="19"/>
  <c r="Y2" i="19"/>
  <c r="Z2" i="19"/>
  <c r="Q2" i="19"/>
  <c r="P3" i="19"/>
  <c r="P4" i="19"/>
  <c r="P5" i="19"/>
  <c r="P6" i="19"/>
  <c r="P7" i="19"/>
  <c r="P8" i="19"/>
  <c r="P9" i="19"/>
  <c r="P10" i="19"/>
  <c r="P11" i="19"/>
  <c r="P12" i="19"/>
  <c r="P13" i="19"/>
  <c r="P14" i="19"/>
  <c r="P15" i="19"/>
  <c r="P16" i="19"/>
  <c r="P17" i="19"/>
  <c r="P18" i="19"/>
  <c r="P19" i="19"/>
  <c r="P20" i="19"/>
  <c r="P21" i="19"/>
  <c r="P22" i="19"/>
  <c r="P23" i="19"/>
  <c r="P2" i="19"/>
  <c r="D3" i="19"/>
  <c r="E3" i="19"/>
  <c r="F3" i="19"/>
  <c r="G3" i="19"/>
  <c r="H3" i="19"/>
  <c r="I3" i="19"/>
  <c r="J3" i="19"/>
  <c r="K3" i="19"/>
  <c r="L3" i="19"/>
  <c r="M3" i="19"/>
  <c r="D4" i="19"/>
  <c r="E4" i="19"/>
  <c r="F4" i="19"/>
  <c r="G4" i="19"/>
  <c r="H4" i="19"/>
  <c r="I4" i="19"/>
  <c r="J4" i="19"/>
  <c r="K4" i="19"/>
  <c r="L4" i="19"/>
  <c r="M4" i="19"/>
  <c r="D5" i="19"/>
  <c r="E5" i="19"/>
  <c r="F5" i="19"/>
  <c r="G5" i="19"/>
  <c r="H5" i="19"/>
  <c r="I5" i="19"/>
  <c r="J5" i="19"/>
  <c r="K5" i="19"/>
  <c r="L5" i="19"/>
  <c r="M5" i="19"/>
  <c r="D6" i="19"/>
  <c r="E6" i="19"/>
  <c r="F6" i="19"/>
  <c r="G6" i="19"/>
  <c r="H6" i="19"/>
  <c r="I6" i="19"/>
  <c r="J6" i="19"/>
  <c r="K6" i="19"/>
  <c r="L6" i="19"/>
  <c r="M6" i="19"/>
  <c r="D7" i="19"/>
  <c r="E7" i="19"/>
  <c r="F7" i="19"/>
  <c r="G7" i="19"/>
  <c r="H7" i="19"/>
  <c r="I7" i="19"/>
  <c r="J7" i="19"/>
  <c r="K7" i="19"/>
  <c r="L7" i="19"/>
  <c r="M7" i="19"/>
  <c r="D8" i="19"/>
  <c r="E8" i="19"/>
  <c r="F8" i="19"/>
  <c r="G8" i="19"/>
  <c r="H8" i="19"/>
  <c r="I8" i="19"/>
  <c r="J8" i="19"/>
  <c r="K8" i="19"/>
  <c r="L8" i="19"/>
  <c r="M8" i="19"/>
  <c r="D9" i="19"/>
  <c r="E9" i="19"/>
  <c r="F9" i="19"/>
  <c r="G9" i="19"/>
  <c r="H9" i="19"/>
  <c r="I9" i="19"/>
  <c r="J9" i="19"/>
  <c r="K9" i="19"/>
  <c r="L9" i="19"/>
  <c r="M9" i="19"/>
  <c r="D10" i="19"/>
  <c r="E10" i="19"/>
  <c r="F10" i="19"/>
  <c r="G10" i="19"/>
  <c r="H10" i="19"/>
  <c r="I10" i="19"/>
  <c r="J10" i="19"/>
  <c r="K10" i="19"/>
  <c r="L10" i="19"/>
  <c r="M10" i="19"/>
  <c r="D11" i="19"/>
  <c r="E11" i="19"/>
  <c r="F11" i="19"/>
  <c r="G11" i="19"/>
  <c r="H11" i="19"/>
  <c r="I11" i="19"/>
  <c r="J11" i="19"/>
  <c r="K11" i="19"/>
  <c r="L11" i="19"/>
  <c r="M11" i="19"/>
  <c r="D12" i="19"/>
  <c r="E12" i="19"/>
  <c r="F12" i="19"/>
  <c r="G12" i="19"/>
  <c r="H12" i="19"/>
  <c r="I12" i="19"/>
  <c r="J12" i="19"/>
  <c r="K12" i="19"/>
  <c r="L12" i="19"/>
  <c r="M12" i="19"/>
  <c r="D13" i="19"/>
  <c r="E13" i="19"/>
  <c r="F13" i="19"/>
  <c r="G13" i="19"/>
  <c r="H13" i="19"/>
  <c r="I13" i="19"/>
  <c r="J13" i="19"/>
  <c r="K13" i="19"/>
  <c r="L13" i="19"/>
  <c r="M13" i="19"/>
  <c r="D14" i="19"/>
  <c r="E14" i="19"/>
  <c r="F14" i="19"/>
  <c r="G14" i="19"/>
  <c r="H14" i="19"/>
  <c r="I14" i="19"/>
  <c r="J14" i="19"/>
  <c r="K14" i="19"/>
  <c r="L14" i="19"/>
  <c r="M14" i="19"/>
  <c r="D15" i="19"/>
  <c r="E15" i="19"/>
  <c r="F15" i="19"/>
  <c r="G15" i="19"/>
  <c r="H15" i="19"/>
  <c r="I15" i="19"/>
  <c r="J15" i="19"/>
  <c r="K15" i="19"/>
  <c r="L15" i="19"/>
  <c r="M15" i="19"/>
  <c r="D16" i="19"/>
  <c r="E16" i="19"/>
  <c r="F16" i="19"/>
  <c r="G16" i="19"/>
  <c r="H16" i="19"/>
  <c r="I16" i="19"/>
  <c r="J16" i="19"/>
  <c r="K16" i="19"/>
  <c r="L16" i="19"/>
  <c r="M16" i="19"/>
  <c r="D17" i="19"/>
  <c r="E17" i="19"/>
  <c r="F17" i="19"/>
  <c r="G17" i="19"/>
  <c r="H17" i="19"/>
  <c r="I17" i="19"/>
  <c r="J17" i="19"/>
  <c r="K17" i="19"/>
  <c r="L17" i="19"/>
  <c r="M17" i="19"/>
  <c r="D18" i="19"/>
  <c r="E18" i="19"/>
  <c r="F18" i="19"/>
  <c r="G18" i="19"/>
  <c r="H18" i="19"/>
  <c r="I18" i="19"/>
  <c r="J18" i="19"/>
  <c r="K18" i="19"/>
  <c r="L18" i="19"/>
  <c r="M18" i="19"/>
  <c r="D19" i="19"/>
  <c r="E19" i="19"/>
  <c r="F19" i="19"/>
  <c r="G19" i="19"/>
  <c r="H19" i="19"/>
  <c r="I19" i="19"/>
  <c r="J19" i="19"/>
  <c r="K19" i="19"/>
  <c r="L19" i="19"/>
  <c r="M19" i="19"/>
  <c r="D20" i="19"/>
  <c r="E20" i="19"/>
  <c r="F20" i="19"/>
  <c r="G20" i="19"/>
  <c r="H20" i="19"/>
  <c r="I20" i="19"/>
  <c r="J20" i="19"/>
  <c r="K20" i="19"/>
  <c r="L20" i="19"/>
  <c r="M20" i="19"/>
  <c r="D21" i="19"/>
  <c r="E21" i="19"/>
  <c r="F21" i="19"/>
  <c r="G21" i="19"/>
  <c r="H21" i="19"/>
  <c r="I21" i="19"/>
  <c r="J21" i="19"/>
  <c r="K21" i="19"/>
  <c r="L21" i="19"/>
  <c r="M21" i="19"/>
  <c r="D22" i="19"/>
  <c r="E22" i="19"/>
  <c r="F22" i="19"/>
  <c r="G22" i="19"/>
  <c r="H22" i="19"/>
  <c r="I22" i="19"/>
  <c r="J22" i="19"/>
  <c r="K22" i="19"/>
  <c r="L22" i="19"/>
  <c r="M22" i="19"/>
  <c r="D23" i="19"/>
  <c r="E23" i="19"/>
  <c r="F23" i="19"/>
  <c r="G23" i="19"/>
  <c r="H23" i="19"/>
  <c r="I23" i="19"/>
  <c r="J23" i="19"/>
  <c r="K23" i="19"/>
  <c r="L23" i="19"/>
  <c r="M23" i="19"/>
  <c r="E2" i="19"/>
  <c r="F2" i="19"/>
  <c r="G2" i="19"/>
  <c r="H2" i="19"/>
  <c r="I2" i="19"/>
  <c r="J2" i="19"/>
  <c r="K2" i="19"/>
  <c r="L2" i="19"/>
  <c r="M2" i="19"/>
  <c r="D2" i="19"/>
  <c r="C23" i="19"/>
  <c r="C17" i="19"/>
  <c r="C18" i="19"/>
  <c r="C19" i="19"/>
  <c r="C20" i="19"/>
  <c r="C21" i="19"/>
  <c r="C22" i="19"/>
  <c r="C16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2" i="19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A255" i="18"/>
  <c r="A256" i="18" s="1"/>
  <c r="A257" i="18" s="1"/>
  <c r="A258" i="18" s="1"/>
  <c r="A259" i="18" s="1"/>
  <c r="A260" i="18" s="1"/>
  <c r="A261" i="18" s="1"/>
  <c r="A262" i="18" s="1"/>
  <c r="A263" i="18" s="1"/>
  <c r="A264" i="18" s="1"/>
  <c r="A265" i="18" s="1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A243" i="18"/>
  <c r="A244" i="18" s="1"/>
  <c r="A245" i="18" s="1"/>
  <c r="A246" i="18" s="1"/>
  <c r="A247" i="18" s="1"/>
  <c r="A248" i="18" s="1"/>
  <c r="A249" i="18" s="1"/>
  <c r="A250" i="18" s="1"/>
  <c r="A251" i="18" s="1"/>
  <c r="A252" i="18" s="1"/>
  <c r="A253" i="18" s="1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18" i="18"/>
  <c r="A231" i="18"/>
  <c r="A232" i="18" s="1"/>
  <c r="A233" i="18" s="1"/>
  <c r="A234" i="18" s="1"/>
  <c r="A235" i="18" s="1"/>
  <c r="A236" i="18" s="1"/>
  <c r="A237" i="18" s="1"/>
  <c r="A238" i="18" s="1"/>
  <c r="A239" i="18" s="1"/>
  <c r="A240" i="18" s="1"/>
  <c r="A241" i="18" s="1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A219" i="18"/>
  <c r="A220" i="18" s="1"/>
  <c r="A221" i="18" s="1"/>
  <c r="A222" i="18" s="1"/>
  <c r="A223" i="18" s="1"/>
  <c r="A224" i="18" s="1"/>
  <c r="A225" i="18" s="1"/>
  <c r="A226" i="18" s="1"/>
  <c r="A227" i="18" s="1"/>
  <c r="A228" i="18" s="1"/>
  <c r="A229" i="18" s="1"/>
  <c r="B219" i="18"/>
  <c r="B220" i="18"/>
  <c r="B221" i="18"/>
  <c r="B222" i="18"/>
  <c r="B223" i="18"/>
  <c r="B224" i="18"/>
  <c r="B225" i="18"/>
  <c r="B226" i="18"/>
  <c r="B227" i="18"/>
  <c r="B228" i="18"/>
  <c r="B229" i="18"/>
  <c r="B218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A207" i="18"/>
  <c r="A208" i="18" s="1"/>
  <c r="A209" i="18" s="1"/>
  <c r="A210" i="18" s="1"/>
  <c r="A211" i="18" s="1"/>
  <c r="A212" i="18" s="1"/>
  <c r="A213" i="18" s="1"/>
  <c r="A214" i="18" s="1"/>
  <c r="A215" i="18" s="1"/>
  <c r="A216" i="18" s="1"/>
  <c r="A217" i="18" s="1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A195" i="18"/>
  <c r="A196" i="18" s="1"/>
  <c r="A197" i="18" s="1"/>
  <c r="A198" i="18" s="1"/>
  <c r="A199" i="18" s="1"/>
  <c r="A200" i="18" s="1"/>
  <c r="A201" i="18" s="1"/>
  <c r="A202" i="18" s="1"/>
  <c r="A203" i="18" s="1"/>
  <c r="A204" i="18" s="1"/>
  <c r="A205" i="18" s="1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A183" i="18"/>
  <c r="A184" i="18" s="1"/>
  <c r="A185" i="18" s="1"/>
  <c r="A186" i="18" s="1"/>
  <c r="A187" i="18" s="1"/>
  <c r="A188" i="18" s="1"/>
  <c r="A189" i="18" s="1"/>
  <c r="A190" i="18" s="1"/>
  <c r="A191" i="18" s="1"/>
  <c r="A192" i="18" s="1"/>
  <c r="A193" i="18" s="1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A171" i="18"/>
  <c r="A172" i="18" s="1"/>
  <c r="A173" i="18" s="1"/>
  <c r="A174" i="18" s="1"/>
  <c r="A175" i="18" s="1"/>
  <c r="A176" i="18" s="1"/>
  <c r="A177" i="18" s="1"/>
  <c r="A178" i="18" s="1"/>
  <c r="A179" i="18" s="1"/>
  <c r="A180" i="18" s="1"/>
  <c r="A181" i="18" s="1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A159" i="18"/>
  <c r="A160" i="18" s="1"/>
  <c r="A161" i="18" s="1"/>
  <c r="A162" i="18" s="1"/>
  <c r="A163" i="18" s="1"/>
  <c r="A164" i="18" s="1"/>
  <c r="A165" i="18" s="1"/>
  <c r="A166" i="18" s="1"/>
  <c r="A167" i="18" s="1"/>
  <c r="A168" i="18" s="1"/>
  <c r="A169" i="18" s="1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A147" i="18"/>
  <c r="A148" i="18" s="1"/>
  <c r="A149" i="18" s="1"/>
  <c r="A150" i="18" s="1"/>
  <c r="A151" i="18" s="1"/>
  <c r="A152" i="18" s="1"/>
  <c r="A153" i="18" s="1"/>
  <c r="A154" i="18" s="1"/>
  <c r="A155" i="18" s="1"/>
  <c r="A156" i="18" s="1"/>
  <c r="A157" i="18" s="1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A135" i="18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A123" i="18"/>
  <c r="A124" i="18" s="1"/>
  <c r="A125" i="18" s="1"/>
  <c r="A126" i="18" s="1"/>
  <c r="A127" i="18" s="1"/>
  <c r="A128" i="18" s="1"/>
  <c r="A129" i="18" s="1"/>
  <c r="A130" i="18" s="1"/>
  <c r="A131" i="18" s="1"/>
  <c r="A132" i="18" s="1"/>
  <c r="A133" i="18" s="1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C111" i="18"/>
  <c r="C112" i="18"/>
  <c r="C113" i="18"/>
  <c r="C114" i="18"/>
  <c r="C115" i="18"/>
  <c r="C116" i="18"/>
  <c r="C117" i="18"/>
  <c r="C118" i="18"/>
  <c r="C119" i="18"/>
  <c r="C120" i="18"/>
  <c r="C121" i="18"/>
  <c r="C110" i="18"/>
  <c r="A111" i="18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B111" i="18"/>
  <c r="B112" i="18"/>
  <c r="B113" i="18"/>
  <c r="B114" i="18"/>
  <c r="B115" i="18"/>
  <c r="B116" i="18"/>
  <c r="B117" i="18"/>
  <c r="B118" i="18"/>
  <c r="B119" i="18"/>
  <c r="B120" i="18"/>
  <c r="B121" i="18"/>
  <c r="B110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A99" i="18"/>
  <c r="A100" i="18" s="1"/>
  <c r="A101" i="18" s="1"/>
  <c r="A102" i="18" s="1"/>
  <c r="A103" i="18" s="1"/>
  <c r="A104" i="18" s="1"/>
  <c r="A105" i="18" s="1"/>
  <c r="A106" i="18" s="1"/>
  <c r="A107" i="18" s="1"/>
  <c r="A108" i="18" s="1"/>
  <c r="A109" i="18" s="1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A87" i="18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B86" i="18"/>
  <c r="B87" i="18"/>
  <c r="B88" i="18"/>
  <c r="B89" i="18"/>
  <c r="B90" i="18"/>
  <c r="B91" i="18"/>
  <c r="B92" i="18"/>
  <c r="B93" i="18"/>
  <c r="B94" i="18"/>
  <c r="B95" i="18"/>
  <c r="B96" i="18"/>
  <c r="B97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A75" i="18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B74" i="18"/>
  <c r="B75" i="18"/>
  <c r="B76" i="18"/>
  <c r="B77" i="18"/>
  <c r="B78" i="18"/>
  <c r="B79" i="18"/>
  <c r="B80" i="18"/>
  <c r="B81" i="18"/>
  <c r="B82" i="18"/>
  <c r="B83" i="18"/>
  <c r="B84" i="18"/>
  <c r="B85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A63" i="18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B62" i="18"/>
  <c r="B63" i="18"/>
  <c r="B64" i="18"/>
  <c r="B65" i="18"/>
  <c r="B66" i="18"/>
  <c r="B67" i="18"/>
  <c r="B68" i="18"/>
  <c r="B69" i="18"/>
  <c r="B70" i="18"/>
  <c r="B71" i="18"/>
  <c r="B72" i="18"/>
  <c r="B73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A51" i="18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B50" i="18"/>
  <c r="B51" i="18"/>
  <c r="B52" i="18"/>
  <c r="B53" i="18"/>
  <c r="B54" i="18"/>
  <c r="B55" i="18"/>
  <c r="B56" i="18"/>
  <c r="B57" i="18"/>
  <c r="B58" i="18"/>
  <c r="B59" i="18"/>
  <c r="B60" i="18"/>
  <c r="B61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A39" i="18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B38" i="18"/>
  <c r="B39" i="18"/>
  <c r="B40" i="18"/>
  <c r="B41" i="18"/>
  <c r="B42" i="18"/>
  <c r="B43" i="18"/>
  <c r="B44" i="18"/>
  <c r="B45" i="18"/>
  <c r="B46" i="18"/>
  <c r="B47" i="18"/>
  <c r="B48" i="18"/>
  <c r="B49" i="18"/>
  <c r="C27" i="18"/>
  <c r="C28" i="18"/>
  <c r="C29" i="18"/>
  <c r="C30" i="18"/>
  <c r="C31" i="18"/>
  <c r="C32" i="18"/>
  <c r="C33" i="18"/>
  <c r="C34" i="18"/>
  <c r="C35" i="18"/>
  <c r="C36" i="18"/>
  <c r="C37" i="18"/>
  <c r="C26" i="18"/>
  <c r="A27" i="18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B27" i="18"/>
  <c r="B28" i="18"/>
  <c r="B29" i="18"/>
  <c r="B30" i="18"/>
  <c r="B31" i="18"/>
  <c r="B32" i="18"/>
  <c r="B33" i="18"/>
  <c r="B34" i="18"/>
  <c r="B35" i="18"/>
  <c r="B36" i="18"/>
  <c r="B37" i="18"/>
  <c r="B26" i="18"/>
  <c r="C15" i="18"/>
  <c r="C16" i="18"/>
  <c r="C17" i="18"/>
  <c r="C18" i="18"/>
  <c r="C19" i="18"/>
  <c r="C20" i="18"/>
  <c r="C21" i="18"/>
  <c r="C22" i="18"/>
  <c r="C23" i="18"/>
  <c r="C24" i="18"/>
  <c r="C25" i="18"/>
  <c r="C14" i="18"/>
  <c r="A15" i="18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B23" i="18"/>
  <c r="B24" i="18"/>
  <c r="B25" i="18"/>
  <c r="B15" i="18"/>
  <c r="B16" i="18"/>
  <c r="B17" i="18"/>
  <c r="B18" i="18"/>
  <c r="B19" i="18"/>
  <c r="B20" i="18"/>
  <c r="B21" i="18"/>
  <c r="B22" i="18"/>
  <c r="B14" i="18"/>
  <c r="D677" i="17"/>
  <c r="E677" i="17"/>
  <c r="F677" i="17"/>
  <c r="G677" i="17"/>
  <c r="H677" i="17"/>
  <c r="D678" i="17"/>
  <c r="E678" i="17"/>
  <c r="F678" i="17"/>
  <c r="G678" i="17"/>
  <c r="H678" i="17"/>
  <c r="D679" i="17"/>
  <c r="E679" i="17"/>
  <c r="F679" i="17"/>
  <c r="G679" i="17"/>
  <c r="H679" i="17"/>
  <c r="D680" i="17"/>
  <c r="E680" i="17"/>
  <c r="F680" i="17"/>
  <c r="G680" i="17"/>
  <c r="H680" i="17"/>
  <c r="D681" i="17"/>
  <c r="E681" i="17"/>
  <c r="F681" i="17"/>
  <c r="G681" i="17"/>
  <c r="H681" i="17"/>
  <c r="D682" i="17"/>
  <c r="E682" i="17"/>
  <c r="F682" i="17"/>
  <c r="G682" i="17"/>
  <c r="H682" i="17"/>
  <c r="D683" i="17"/>
  <c r="E683" i="17"/>
  <c r="F683" i="17"/>
  <c r="G683" i="17"/>
  <c r="H683" i="17"/>
  <c r="D684" i="17"/>
  <c r="E684" i="17"/>
  <c r="F684" i="17"/>
  <c r="G684" i="17"/>
  <c r="H684" i="17"/>
  <c r="D685" i="17"/>
  <c r="E685" i="17"/>
  <c r="F685" i="17"/>
  <c r="G685" i="17"/>
  <c r="H685" i="17"/>
  <c r="D686" i="17"/>
  <c r="E686" i="17"/>
  <c r="F686" i="17"/>
  <c r="G686" i="17"/>
  <c r="H686" i="17"/>
  <c r="D687" i="17"/>
  <c r="E687" i="17"/>
  <c r="F687" i="17"/>
  <c r="G687" i="17"/>
  <c r="H687" i="17"/>
  <c r="D688" i="17"/>
  <c r="E688" i="17"/>
  <c r="F688" i="17"/>
  <c r="G688" i="17"/>
  <c r="H688" i="17"/>
  <c r="D689" i="17"/>
  <c r="E689" i="17"/>
  <c r="F689" i="17"/>
  <c r="G689" i="17"/>
  <c r="H689" i="17"/>
  <c r="D690" i="17"/>
  <c r="E690" i="17"/>
  <c r="F690" i="17"/>
  <c r="G690" i="17"/>
  <c r="H690" i="17"/>
  <c r="D691" i="17"/>
  <c r="E691" i="17"/>
  <c r="F691" i="17"/>
  <c r="G691" i="17"/>
  <c r="H691" i="17"/>
  <c r="D692" i="17"/>
  <c r="E692" i="17"/>
  <c r="F692" i="17"/>
  <c r="G692" i="17"/>
  <c r="H692" i="17"/>
  <c r="D693" i="17"/>
  <c r="E693" i="17"/>
  <c r="F693" i="17"/>
  <c r="G693" i="17"/>
  <c r="H693" i="17"/>
  <c r="D694" i="17"/>
  <c r="E694" i="17"/>
  <c r="F694" i="17"/>
  <c r="G694" i="17"/>
  <c r="H694" i="17"/>
  <c r="D695" i="17"/>
  <c r="E695" i="17"/>
  <c r="F695" i="17"/>
  <c r="G695" i="17"/>
  <c r="H695" i="17"/>
  <c r="D696" i="17"/>
  <c r="E696" i="17"/>
  <c r="F696" i="17"/>
  <c r="G696" i="17"/>
  <c r="H696" i="17"/>
  <c r="D697" i="17"/>
  <c r="E697" i="17"/>
  <c r="F697" i="17"/>
  <c r="G697" i="17"/>
  <c r="H697" i="17"/>
  <c r="D698" i="17"/>
  <c r="E698" i="17"/>
  <c r="F698" i="17"/>
  <c r="G698" i="17"/>
  <c r="H698" i="17"/>
  <c r="D699" i="17"/>
  <c r="E699" i="17"/>
  <c r="F699" i="17"/>
  <c r="G699" i="17"/>
  <c r="H699" i="17"/>
  <c r="D700" i="17"/>
  <c r="E700" i="17"/>
  <c r="F700" i="17"/>
  <c r="G700" i="17"/>
  <c r="H700" i="17"/>
  <c r="D701" i="17"/>
  <c r="E701" i="17"/>
  <c r="F701" i="17"/>
  <c r="G701" i="17"/>
  <c r="H701" i="17"/>
  <c r="D702" i="17"/>
  <c r="E702" i="17"/>
  <c r="F702" i="17"/>
  <c r="G702" i="17"/>
  <c r="H702" i="17"/>
  <c r="D703" i="17"/>
  <c r="E703" i="17"/>
  <c r="F703" i="17"/>
  <c r="G703" i="17"/>
  <c r="H703" i="17"/>
  <c r="D704" i="17"/>
  <c r="E704" i="17"/>
  <c r="F704" i="17"/>
  <c r="G704" i="17"/>
  <c r="H704" i="17"/>
  <c r="D705" i="17"/>
  <c r="E705" i="17"/>
  <c r="F705" i="17"/>
  <c r="G705" i="17"/>
  <c r="H705" i="17"/>
  <c r="D706" i="17"/>
  <c r="E706" i="17"/>
  <c r="F706" i="17"/>
  <c r="G706" i="17"/>
  <c r="H706" i="17"/>
  <c r="D707" i="17"/>
  <c r="E707" i="17"/>
  <c r="F707" i="17"/>
  <c r="G707" i="17"/>
  <c r="H707" i="17"/>
  <c r="D708" i="17"/>
  <c r="E708" i="17"/>
  <c r="F708" i="17"/>
  <c r="G708" i="17"/>
  <c r="H708" i="17"/>
  <c r="D709" i="17"/>
  <c r="E709" i="17"/>
  <c r="F709" i="17"/>
  <c r="G709" i="17"/>
  <c r="H709" i="17"/>
  <c r="D710" i="17"/>
  <c r="E710" i="17"/>
  <c r="F710" i="17"/>
  <c r="G710" i="17"/>
  <c r="H710" i="17"/>
  <c r="D711" i="17"/>
  <c r="E711" i="17"/>
  <c r="F711" i="17"/>
  <c r="G711" i="17"/>
  <c r="H711" i="17"/>
  <c r="D712" i="17"/>
  <c r="E712" i="17"/>
  <c r="F712" i="17"/>
  <c r="G712" i="17"/>
  <c r="H712" i="17"/>
  <c r="D713" i="17"/>
  <c r="E713" i="17"/>
  <c r="F713" i="17"/>
  <c r="G713" i="17"/>
  <c r="H713" i="17"/>
  <c r="D714" i="17"/>
  <c r="E714" i="17"/>
  <c r="F714" i="17"/>
  <c r="G714" i="17"/>
  <c r="H714" i="17"/>
  <c r="D715" i="17"/>
  <c r="E715" i="17"/>
  <c r="F715" i="17"/>
  <c r="G715" i="17"/>
  <c r="H715" i="17"/>
  <c r="D716" i="17"/>
  <c r="E716" i="17"/>
  <c r="F716" i="17"/>
  <c r="G716" i="17"/>
  <c r="H716" i="17"/>
  <c r="D717" i="17"/>
  <c r="E717" i="17"/>
  <c r="F717" i="17"/>
  <c r="G717" i="17"/>
  <c r="H717" i="17"/>
  <c r="D718" i="17"/>
  <c r="E718" i="17"/>
  <c r="F718" i="17"/>
  <c r="G718" i="17"/>
  <c r="H718" i="17"/>
  <c r="D719" i="17"/>
  <c r="E719" i="17"/>
  <c r="F719" i="17"/>
  <c r="G719" i="17"/>
  <c r="H719" i="17"/>
  <c r="D720" i="17"/>
  <c r="E720" i="17"/>
  <c r="F720" i="17"/>
  <c r="G720" i="17"/>
  <c r="H720" i="17"/>
  <c r="D721" i="17"/>
  <c r="E721" i="17"/>
  <c r="F721" i="17"/>
  <c r="G721" i="17"/>
  <c r="H721" i="17"/>
  <c r="D722" i="17"/>
  <c r="E722" i="17"/>
  <c r="F722" i="17"/>
  <c r="G722" i="17"/>
  <c r="H722" i="17"/>
  <c r="D723" i="17"/>
  <c r="E723" i="17"/>
  <c r="F723" i="17"/>
  <c r="G723" i="17"/>
  <c r="H723" i="17"/>
  <c r="D724" i="17"/>
  <c r="E724" i="17"/>
  <c r="F724" i="17"/>
  <c r="G724" i="17"/>
  <c r="H724" i="17"/>
  <c r="D725" i="17"/>
  <c r="E725" i="17"/>
  <c r="F725" i="17"/>
  <c r="G725" i="17"/>
  <c r="H725" i="17"/>
  <c r="D726" i="17"/>
  <c r="E726" i="17"/>
  <c r="F726" i="17"/>
  <c r="G726" i="17"/>
  <c r="H726" i="17"/>
  <c r="D727" i="17"/>
  <c r="E727" i="17"/>
  <c r="F727" i="17"/>
  <c r="G727" i="17"/>
  <c r="H727" i="17"/>
  <c r="D728" i="17"/>
  <c r="E728" i="17"/>
  <c r="F728" i="17"/>
  <c r="G728" i="17"/>
  <c r="H728" i="17"/>
  <c r="D729" i="17"/>
  <c r="E729" i="17"/>
  <c r="F729" i="17"/>
  <c r="G729" i="17"/>
  <c r="H729" i="17"/>
  <c r="D730" i="17"/>
  <c r="E730" i="17"/>
  <c r="F730" i="17"/>
  <c r="G730" i="17"/>
  <c r="H730" i="17"/>
  <c r="D731" i="17"/>
  <c r="E731" i="17"/>
  <c r="F731" i="17"/>
  <c r="G731" i="17"/>
  <c r="H731" i="17"/>
  <c r="D732" i="17"/>
  <c r="E732" i="17"/>
  <c r="F732" i="17"/>
  <c r="G732" i="17"/>
  <c r="H732" i="17"/>
  <c r="D733" i="17"/>
  <c r="E733" i="17"/>
  <c r="F733" i="17"/>
  <c r="G733" i="17"/>
  <c r="H733" i="17"/>
  <c r="D734" i="17"/>
  <c r="E734" i="17"/>
  <c r="F734" i="17"/>
  <c r="G734" i="17"/>
  <c r="H734" i="17"/>
  <c r="D735" i="17"/>
  <c r="E735" i="17"/>
  <c r="F735" i="17"/>
  <c r="G735" i="17"/>
  <c r="H735" i="17"/>
  <c r="D736" i="17"/>
  <c r="E736" i="17"/>
  <c r="F736" i="17"/>
  <c r="G736" i="17"/>
  <c r="H736" i="17"/>
  <c r="D737" i="17"/>
  <c r="E737" i="17"/>
  <c r="F737" i="17"/>
  <c r="G737" i="17"/>
  <c r="H737" i="17"/>
  <c r="D738" i="17"/>
  <c r="E738" i="17"/>
  <c r="F738" i="17"/>
  <c r="G738" i="17"/>
  <c r="H738" i="17"/>
  <c r="D739" i="17"/>
  <c r="E739" i="17"/>
  <c r="F739" i="17"/>
  <c r="G739" i="17"/>
  <c r="H739" i="17"/>
  <c r="D740" i="17"/>
  <c r="E740" i="17"/>
  <c r="F740" i="17"/>
  <c r="G740" i="17"/>
  <c r="H740" i="17"/>
  <c r="D741" i="17"/>
  <c r="E741" i="17"/>
  <c r="F741" i="17"/>
  <c r="G741" i="17"/>
  <c r="H741" i="17"/>
  <c r="D742" i="17"/>
  <c r="E742" i="17"/>
  <c r="F742" i="17"/>
  <c r="G742" i="17"/>
  <c r="H742" i="17"/>
  <c r="D743" i="17"/>
  <c r="E743" i="17"/>
  <c r="F743" i="17"/>
  <c r="G743" i="17"/>
  <c r="H743" i="17"/>
  <c r="D744" i="17"/>
  <c r="E744" i="17"/>
  <c r="F744" i="17"/>
  <c r="G744" i="17"/>
  <c r="H744" i="17"/>
  <c r="D745" i="17"/>
  <c r="E745" i="17"/>
  <c r="F745" i="17"/>
  <c r="G745" i="17"/>
  <c r="H745" i="17"/>
  <c r="D746" i="17"/>
  <c r="E746" i="17"/>
  <c r="F746" i="17"/>
  <c r="G746" i="17"/>
  <c r="H746" i="17"/>
  <c r="D747" i="17"/>
  <c r="E747" i="17"/>
  <c r="F747" i="17"/>
  <c r="G747" i="17"/>
  <c r="H747" i="17"/>
  <c r="D748" i="17"/>
  <c r="E748" i="17"/>
  <c r="F748" i="17"/>
  <c r="G748" i="17"/>
  <c r="H748" i="17"/>
  <c r="D749" i="17"/>
  <c r="E749" i="17"/>
  <c r="F749" i="17"/>
  <c r="G749" i="17"/>
  <c r="H749" i="17"/>
  <c r="D750" i="17"/>
  <c r="E750" i="17"/>
  <c r="F750" i="17"/>
  <c r="G750" i="17"/>
  <c r="H750" i="17"/>
  <c r="D751" i="17"/>
  <c r="E751" i="17"/>
  <c r="F751" i="17"/>
  <c r="G751" i="17"/>
  <c r="H751" i="17"/>
  <c r="D752" i="17"/>
  <c r="E752" i="17"/>
  <c r="F752" i="17"/>
  <c r="G752" i="17"/>
  <c r="H752" i="17"/>
  <c r="D753" i="17"/>
  <c r="E753" i="17"/>
  <c r="F753" i="17"/>
  <c r="G753" i="17"/>
  <c r="H753" i="17"/>
  <c r="D754" i="17"/>
  <c r="E754" i="17"/>
  <c r="F754" i="17"/>
  <c r="G754" i="17"/>
  <c r="H754" i="17"/>
  <c r="D755" i="17"/>
  <c r="E755" i="17"/>
  <c r="F755" i="17"/>
  <c r="G755" i="17"/>
  <c r="H755" i="17"/>
  <c r="D756" i="17"/>
  <c r="E756" i="17"/>
  <c r="F756" i="17"/>
  <c r="G756" i="17"/>
  <c r="H756" i="17"/>
  <c r="D757" i="17"/>
  <c r="E757" i="17"/>
  <c r="F757" i="17"/>
  <c r="G757" i="17"/>
  <c r="H757" i="17"/>
  <c r="D758" i="17"/>
  <c r="E758" i="17"/>
  <c r="F758" i="17"/>
  <c r="G758" i="17"/>
  <c r="H758" i="17"/>
  <c r="D759" i="17"/>
  <c r="E759" i="17"/>
  <c r="F759" i="17"/>
  <c r="G759" i="17"/>
  <c r="H759" i="17"/>
  <c r="D760" i="17"/>
  <c r="E760" i="17"/>
  <c r="F760" i="17"/>
  <c r="G760" i="17"/>
  <c r="H760" i="17"/>
  <c r="D761" i="17"/>
  <c r="E761" i="17"/>
  <c r="F761" i="17"/>
  <c r="G761" i="17"/>
  <c r="H761" i="17"/>
  <c r="D762" i="17"/>
  <c r="E762" i="17"/>
  <c r="F762" i="17"/>
  <c r="G762" i="17"/>
  <c r="H762" i="17"/>
  <c r="D763" i="17"/>
  <c r="E763" i="17"/>
  <c r="F763" i="17"/>
  <c r="G763" i="17"/>
  <c r="H763" i="17"/>
  <c r="D764" i="17"/>
  <c r="E764" i="17"/>
  <c r="F764" i="17"/>
  <c r="G764" i="17"/>
  <c r="H764" i="17"/>
  <c r="D765" i="17"/>
  <c r="E765" i="17"/>
  <c r="F765" i="17"/>
  <c r="G765" i="17"/>
  <c r="H765" i="17"/>
  <c r="D766" i="17"/>
  <c r="E766" i="17"/>
  <c r="F766" i="17"/>
  <c r="G766" i="17"/>
  <c r="H766" i="17"/>
  <c r="D767" i="17"/>
  <c r="E767" i="17"/>
  <c r="F767" i="17"/>
  <c r="G767" i="17"/>
  <c r="H767" i="17"/>
  <c r="D768" i="17"/>
  <c r="E768" i="17"/>
  <c r="F768" i="17"/>
  <c r="G768" i="17"/>
  <c r="H768" i="17"/>
  <c r="D769" i="17"/>
  <c r="E769" i="17"/>
  <c r="F769" i="17"/>
  <c r="G769" i="17"/>
  <c r="H769" i="17"/>
  <c r="D770" i="17"/>
  <c r="E770" i="17"/>
  <c r="F770" i="17"/>
  <c r="G770" i="17"/>
  <c r="H770" i="17"/>
  <c r="D771" i="17"/>
  <c r="E771" i="17"/>
  <c r="F771" i="17"/>
  <c r="G771" i="17"/>
  <c r="H771" i="17"/>
  <c r="D772" i="17"/>
  <c r="E772" i="17"/>
  <c r="F772" i="17"/>
  <c r="G772" i="17"/>
  <c r="H772" i="17"/>
  <c r="D773" i="17"/>
  <c r="E773" i="17"/>
  <c r="F773" i="17"/>
  <c r="G773" i="17"/>
  <c r="H773" i="17"/>
  <c r="D774" i="17"/>
  <c r="E774" i="17"/>
  <c r="F774" i="17"/>
  <c r="G774" i="17"/>
  <c r="H774" i="17"/>
  <c r="D775" i="17"/>
  <c r="E775" i="17"/>
  <c r="F775" i="17"/>
  <c r="G775" i="17"/>
  <c r="H775" i="17"/>
  <c r="D776" i="17"/>
  <c r="E776" i="17"/>
  <c r="F776" i="17"/>
  <c r="G776" i="17"/>
  <c r="H776" i="17"/>
  <c r="D777" i="17"/>
  <c r="E777" i="17"/>
  <c r="F777" i="17"/>
  <c r="G777" i="17"/>
  <c r="H777" i="17"/>
  <c r="D778" i="17"/>
  <c r="E778" i="17"/>
  <c r="F778" i="17"/>
  <c r="G778" i="17"/>
  <c r="H778" i="17"/>
  <c r="D779" i="17"/>
  <c r="E779" i="17"/>
  <c r="F779" i="17"/>
  <c r="G779" i="17"/>
  <c r="H779" i="17"/>
  <c r="D780" i="17"/>
  <c r="E780" i="17"/>
  <c r="F780" i="17"/>
  <c r="G780" i="17"/>
  <c r="H780" i="17"/>
  <c r="D781" i="17"/>
  <c r="E781" i="17"/>
  <c r="F781" i="17"/>
  <c r="G781" i="17"/>
  <c r="H781" i="17"/>
  <c r="D782" i="17"/>
  <c r="E782" i="17"/>
  <c r="F782" i="17"/>
  <c r="G782" i="17"/>
  <c r="H782" i="17"/>
  <c r="D783" i="17"/>
  <c r="E783" i="17"/>
  <c r="F783" i="17"/>
  <c r="G783" i="17"/>
  <c r="H783" i="17"/>
  <c r="D784" i="17"/>
  <c r="E784" i="17"/>
  <c r="F784" i="17"/>
  <c r="G784" i="17"/>
  <c r="H784" i="17"/>
  <c r="D785" i="17"/>
  <c r="E785" i="17"/>
  <c r="F785" i="17"/>
  <c r="G785" i="17"/>
  <c r="H785" i="17"/>
  <c r="D786" i="17"/>
  <c r="E786" i="17"/>
  <c r="F786" i="17"/>
  <c r="G786" i="17"/>
  <c r="H786" i="17"/>
  <c r="D787" i="17"/>
  <c r="E787" i="17"/>
  <c r="F787" i="17"/>
  <c r="G787" i="17"/>
  <c r="H787" i="17"/>
  <c r="D788" i="17"/>
  <c r="E788" i="17"/>
  <c r="F788" i="17"/>
  <c r="G788" i="17"/>
  <c r="H788" i="17"/>
  <c r="D789" i="17"/>
  <c r="E789" i="17"/>
  <c r="F789" i="17"/>
  <c r="G789" i="17"/>
  <c r="H789" i="17"/>
  <c r="D790" i="17"/>
  <c r="E790" i="17"/>
  <c r="F790" i="17"/>
  <c r="G790" i="17"/>
  <c r="H790" i="17"/>
  <c r="D791" i="17"/>
  <c r="E791" i="17"/>
  <c r="F791" i="17"/>
  <c r="G791" i="17"/>
  <c r="H791" i="17"/>
  <c r="D792" i="17"/>
  <c r="E792" i="17"/>
  <c r="F792" i="17"/>
  <c r="G792" i="17"/>
  <c r="H792" i="17"/>
  <c r="D793" i="17"/>
  <c r="E793" i="17"/>
  <c r="F793" i="17"/>
  <c r="G793" i="17"/>
  <c r="H793" i="17"/>
  <c r="D794" i="17"/>
  <c r="E794" i="17"/>
  <c r="F794" i="17"/>
  <c r="G794" i="17"/>
  <c r="H794" i="17"/>
  <c r="D795" i="17"/>
  <c r="E795" i="17"/>
  <c r="F795" i="17"/>
  <c r="G795" i="17"/>
  <c r="H795" i="17"/>
  <c r="D796" i="17"/>
  <c r="E796" i="17"/>
  <c r="F796" i="17"/>
  <c r="G796" i="17"/>
  <c r="H796" i="17"/>
  <c r="D797" i="17"/>
  <c r="E797" i="17"/>
  <c r="F797" i="17"/>
  <c r="G797" i="17"/>
  <c r="H797" i="17"/>
  <c r="D798" i="17"/>
  <c r="E798" i="17"/>
  <c r="F798" i="17"/>
  <c r="G798" i="17"/>
  <c r="H798" i="17"/>
  <c r="D799" i="17"/>
  <c r="E799" i="17"/>
  <c r="F799" i="17"/>
  <c r="G799" i="17"/>
  <c r="H799" i="17"/>
  <c r="D800" i="17"/>
  <c r="E800" i="17"/>
  <c r="F800" i="17"/>
  <c r="G800" i="17"/>
  <c r="H800" i="17"/>
  <c r="D801" i="17"/>
  <c r="E801" i="17"/>
  <c r="F801" i="17"/>
  <c r="G801" i="17"/>
  <c r="H801" i="17"/>
  <c r="D802" i="17"/>
  <c r="E802" i="17"/>
  <c r="F802" i="17"/>
  <c r="G802" i="17"/>
  <c r="H802" i="17"/>
  <c r="D803" i="17"/>
  <c r="E803" i="17"/>
  <c r="F803" i="17"/>
  <c r="G803" i="17"/>
  <c r="H803" i="17"/>
  <c r="D804" i="17"/>
  <c r="E804" i="17"/>
  <c r="F804" i="17"/>
  <c r="G804" i="17"/>
  <c r="H804" i="17"/>
  <c r="D805" i="17"/>
  <c r="E805" i="17"/>
  <c r="F805" i="17"/>
  <c r="G805" i="17"/>
  <c r="H805" i="17"/>
  <c r="D806" i="17"/>
  <c r="E806" i="17"/>
  <c r="F806" i="17"/>
  <c r="G806" i="17"/>
  <c r="H806" i="17"/>
  <c r="D807" i="17"/>
  <c r="E807" i="17"/>
  <c r="F807" i="17"/>
  <c r="G807" i="17"/>
  <c r="H807" i="17"/>
  <c r="D808" i="17"/>
  <c r="E808" i="17"/>
  <c r="F808" i="17"/>
  <c r="G808" i="17"/>
  <c r="H808" i="17"/>
  <c r="D809" i="17"/>
  <c r="E809" i="17"/>
  <c r="F809" i="17"/>
  <c r="G809" i="17"/>
  <c r="H809" i="17"/>
  <c r="D810" i="17"/>
  <c r="E810" i="17"/>
  <c r="F810" i="17"/>
  <c r="G810" i="17"/>
  <c r="H810" i="17"/>
  <c r="D811" i="17"/>
  <c r="E811" i="17"/>
  <c r="F811" i="17"/>
  <c r="G811" i="17"/>
  <c r="H811" i="17"/>
  <c r="D812" i="17"/>
  <c r="E812" i="17"/>
  <c r="F812" i="17"/>
  <c r="G812" i="17"/>
  <c r="H812" i="17"/>
  <c r="D813" i="17"/>
  <c r="E813" i="17"/>
  <c r="F813" i="17"/>
  <c r="G813" i="17"/>
  <c r="H813" i="17"/>
  <c r="D814" i="17"/>
  <c r="E814" i="17"/>
  <c r="F814" i="17"/>
  <c r="G814" i="17"/>
  <c r="H814" i="17"/>
  <c r="D815" i="17"/>
  <c r="E815" i="17"/>
  <c r="F815" i="17"/>
  <c r="G815" i="17"/>
  <c r="H815" i="17"/>
  <c r="D816" i="17"/>
  <c r="E816" i="17"/>
  <c r="F816" i="17"/>
  <c r="G816" i="17"/>
  <c r="H816" i="17"/>
  <c r="D817" i="17"/>
  <c r="E817" i="17"/>
  <c r="F817" i="17"/>
  <c r="G817" i="17"/>
  <c r="H817" i="17"/>
  <c r="D818" i="17"/>
  <c r="E818" i="17"/>
  <c r="F818" i="17"/>
  <c r="G818" i="17"/>
  <c r="H818" i="17"/>
  <c r="D819" i="17"/>
  <c r="E819" i="17"/>
  <c r="F819" i="17"/>
  <c r="G819" i="17"/>
  <c r="H819" i="17"/>
  <c r="D820" i="17"/>
  <c r="E820" i="17"/>
  <c r="F820" i="17"/>
  <c r="G820" i="17"/>
  <c r="H820" i="17"/>
  <c r="D821" i="17"/>
  <c r="E821" i="17"/>
  <c r="F821" i="17"/>
  <c r="G821" i="17"/>
  <c r="H821" i="17"/>
  <c r="D822" i="17"/>
  <c r="E822" i="17"/>
  <c r="F822" i="17"/>
  <c r="G822" i="17"/>
  <c r="H822" i="17"/>
  <c r="D823" i="17"/>
  <c r="E823" i="17"/>
  <c r="F823" i="17"/>
  <c r="G823" i="17"/>
  <c r="H823" i="17"/>
  <c r="D824" i="17"/>
  <c r="E824" i="17"/>
  <c r="F824" i="17"/>
  <c r="G824" i="17"/>
  <c r="H824" i="17"/>
  <c r="D825" i="17"/>
  <c r="E825" i="17"/>
  <c r="F825" i="17"/>
  <c r="G825" i="17"/>
  <c r="H825" i="17"/>
  <c r="D826" i="17"/>
  <c r="E826" i="17"/>
  <c r="F826" i="17"/>
  <c r="G826" i="17"/>
  <c r="H826" i="17"/>
  <c r="D827" i="17"/>
  <c r="E827" i="17"/>
  <c r="F827" i="17"/>
  <c r="G827" i="17"/>
  <c r="H827" i="17"/>
  <c r="D828" i="17"/>
  <c r="E828" i="17"/>
  <c r="F828" i="17"/>
  <c r="G828" i="17"/>
  <c r="H828" i="17"/>
  <c r="D829" i="17"/>
  <c r="E829" i="17"/>
  <c r="F829" i="17"/>
  <c r="G829" i="17"/>
  <c r="H829" i="17"/>
  <c r="D830" i="17"/>
  <c r="E830" i="17"/>
  <c r="F830" i="17"/>
  <c r="G830" i="17"/>
  <c r="H830" i="17"/>
  <c r="D831" i="17"/>
  <c r="E831" i="17"/>
  <c r="F831" i="17"/>
  <c r="G831" i="17"/>
  <c r="H831" i="17"/>
  <c r="D832" i="17"/>
  <c r="E832" i="17"/>
  <c r="F832" i="17"/>
  <c r="G832" i="17"/>
  <c r="H832" i="17"/>
  <c r="D833" i="17"/>
  <c r="E833" i="17"/>
  <c r="F833" i="17"/>
  <c r="G833" i="17"/>
  <c r="H833" i="17"/>
  <c r="D834" i="17"/>
  <c r="E834" i="17"/>
  <c r="F834" i="17"/>
  <c r="G834" i="17"/>
  <c r="H834" i="17"/>
  <c r="D835" i="17"/>
  <c r="E835" i="17"/>
  <c r="F835" i="17"/>
  <c r="G835" i="17"/>
  <c r="H835" i="17"/>
  <c r="D836" i="17"/>
  <c r="E836" i="17"/>
  <c r="F836" i="17"/>
  <c r="G836" i="17"/>
  <c r="H836" i="17"/>
  <c r="D837" i="17"/>
  <c r="E837" i="17"/>
  <c r="F837" i="17"/>
  <c r="G837" i="17"/>
  <c r="H837" i="17"/>
  <c r="D838" i="17"/>
  <c r="E838" i="17"/>
  <c r="F838" i="17"/>
  <c r="G838" i="17"/>
  <c r="H838" i="17"/>
  <c r="D839" i="17"/>
  <c r="E839" i="17"/>
  <c r="F839" i="17"/>
  <c r="G839" i="17"/>
  <c r="H839" i="17"/>
  <c r="D840" i="17"/>
  <c r="E840" i="17"/>
  <c r="F840" i="17"/>
  <c r="G840" i="17"/>
  <c r="H840" i="17"/>
  <c r="D841" i="17"/>
  <c r="E841" i="17"/>
  <c r="F841" i="17"/>
  <c r="G841" i="17"/>
  <c r="H841" i="17"/>
  <c r="D842" i="17"/>
  <c r="E842" i="17"/>
  <c r="F842" i="17"/>
  <c r="G842" i="17"/>
  <c r="H842" i="17"/>
  <c r="D843" i="17"/>
  <c r="E843" i="17"/>
  <c r="F843" i="17"/>
  <c r="G843" i="17"/>
  <c r="H843" i="17"/>
  <c r="D844" i="17"/>
  <c r="E844" i="17"/>
  <c r="F844" i="17"/>
  <c r="G844" i="17"/>
  <c r="H844" i="17"/>
  <c r="D845" i="17"/>
  <c r="E845" i="17"/>
  <c r="F845" i="17"/>
  <c r="G845" i="17"/>
  <c r="H845" i="17"/>
  <c r="D846" i="17"/>
  <c r="E846" i="17"/>
  <c r="F846" i="17"/>
  <c r="H846" i="17"/>
  <c r="D847" i="17"/>
  <c r="E847" i="17"/>
  <c r="F847" i="17"/>
  <c r="G847" i="17"/>
  <c r="H847" i="17"/>
  <c r="D848" i="17"/>
  <c r="E848" i="17"/>
  <c r="F848" i="17"/>
  <c r="G848" i="17"/>
  <c r="H848" i="17"/>
  <c r="D849" i="17"/>
  <c r="E849" i="17"/>
  <c r="F849" i="17"/>
  <c r="G849" i="17"/>
  <c r="H849" i="17"/>
  <c r="D850" i="17"/>
  <c r="E850" i="17"/>
  <c r="F850" i="17"/>
  <c r="G850" i="17"/>
  <c r="H850" i="17"/>
  <c r="D851" i="17"/>
  <c r="E851" i="17"/>
  <c r="F851" i="17"/>
  <c r="G851" i="17"/>
  <c r="H851" i="17"/>
  <c r="D852" i="17"/>
  <c r="E852" i="17"/>
  <c r="F852" i="17"/>
  <c r="G852" i="17"/>
  <c r="H852" i="17"/>
  <c r="D853" i="17"/>
  <c r="E853" i="17"/>
  <c r="F853" i="17"/>
  <c r="G853" i="17"/>
  <c r="H853" i="17"/>
  <c r="D854" i="17"/>
  <c r="E854" i="17"/>
  <c r="F854" i="17"/>
  <c r="G854" i="17"/>
  <c r="H854" i="17"/>
  <c r="D855" i="17"/>
  <c r="E855" i="17"/>
  <c r="F855" i="17"/>
  <c r="G855" i="17"/>
  <c r="H855" i="17"/>
  <c r="D856" i="17"/>
  <c r="E856" i="17"/>
  <c r="F856" i="17"/>
  <c r="G856" i="17"/>
  <c r="H856" i="17"/>
  <c r="D857" i="17"/>
  <c r="E857" i="17"/>
  <c r="F857" i="17"/>
  <c r="G857" i="17"/>
  <c r="H857" i="17"/>
  <c r="D858" i="17"/>
  <c r="E858" i="17"/>
  <c r="F858" i="17"/>
  <c r="G858" i="17"/>
  <c r="H858" i="17"/>
  <c r="D859" i="17"/>
  <c r="E859" i="17"/>
  <c r="F859" i="17"/>
  <c r="G859" i="17"/>
  <c r="H859" i="17"/>
  <c r="D860" i="17"/>
  <c r="E860" i="17"/>
  <c r="F860" i="17"/>
  <c r="G860" i="17"/>
  <c r="H860" i="17"/>
  <c r="D861" i="17"/>
  <c r="E861" i="17"/>
  <c r="F861" i="17"/>
  <c r="G861" i="17"/>
  <c r="H861" i="17"/>
  <c r="D862" i="17"/>
  <c r="E862" i="17"/>
  <c r="F862" i="17"/>
  <c r="G862" i="17"/>
  <c r="H862" i="17"/>
  <c r="D863" i="17"/>
  <c r="E863" i="17"/>
  <c r="F863" i="17"/>
  <c r="G863" i="17"/>
  <c r="H863" i="17"/>
  <c r="D864" i="17"/>
  <c r="E864" i="17"/>
  <c r="F864" i="17"/>
  <c r="G864" i="17"/>
  <c r="H864" i="17"/>
  <c r="D865" i="17"/>
  <c r="E865" i="17"/>
  <c r="F865" i="17"/>
  <c r="G865" i="17"/>
  <c r="H865" i="17"/>
  <c r="D866" i="17"/>
  <c r="E866" i="17"/>
  <c r="F866" i="17"/>
  <c r="G866" i="17"/>
  <c r="H866" i="17"/>
  <c r="D867" i="17"/>
  <c r="E867" i="17"/>
  <c r="F867" i="17"/>
  <c r="G867" i="17"/>
  <c r="H867" i="17"/>
  <c r="D868" i="17"/>
  <c r="E868" i="17"/>
  <c r="F868" i="17"/>
  <c r="G868" i="17"/>
  <c r="H868" i="17"/>
  <c r="D869" i="17"/>
  <c r="E869" i="17"/>
  <c r="F869" i="17"/>
  <c r="G869" i="17"/>
  <c r="H869" i="17"/>
  <c r="D870" i="17"/>
  <c r="E870" i="17"/>
  <c r="F870" i="17"/>
  <c r="G870" i="17"/>
  <c r="H870" i="17"/>
  <c r="D871" i="17"/>
  <c r="E871" i="17"/>
  <c r="F871" i="17"/>
  <c r="G871" i="17"/>
  <c r="H871" i="17"/>
  <c r="D872" i="17"/>
  <c r="E872" i="17"/>
  <c r="F872" i="17"/>
  <c r="G872" i="17"/>
  <c r="H872" i="17"/>
  <c r="D873" i="17"/>
  <c r="E873" i="17"/>
  <c r="F873" i="17"/>
  <c r="G873" i="17"/>
  <c r="H873" i="17"/>
  <c r="D874" i="17"/>
  <c r="E874" i="17"/>
  <c r="F874" i="17"/>
  <c r="G874" i="17"/>
  <c r="H874" i="17"/>
  <c r="D875" i="17"/>
  <c r="E875" i="17"/>
  <c r="F875" i="17"/>
  <c r="G875" i="17"/>
  <c r="H875" i="17"/>
  <c r="D876" i="17"/>
  <c r="E876" i="17"/>
  <c r="F876" i="17"/>
  <c r="G876" i="17"/>
  <c r="H876" i="17"/>
  <c r="D877" i="17"/>
  <c r="E877" i="17"/>
  <c r="F877" i="17"/>
  <c r="G877" i="17"/>
  <c r="H877" i="17"/>
  <c r="D878" i="17"/>
  <c r="E878" i="17"/>
  <c r="F878" i="17"/>
  <c r="G878" i="17"/>
  <c r="H878" i="17"/>
  <c r="D879" i="17"/>
  <c r="E879" i="17"/>
  <c r="F879" i="17"/>
  <c r="G879" i="17"/>
  <c r="H879" i="17"/>
  <c r="D880" i="17"/>
  <c r="E880" i="17"/>
  <c r="F880" i="17"/>
  <c r="G880" i="17"/>
  <c r="H880" i="17"/>
  <c r="D881" i="17"/>
  <c r="E881" i="17"/>
  <c r="F881" i="17"/>
  <c r="G881" i="17"/>
  <c r="H881" i="17"/>
  <c r="D882" i="17"/>
  <c r="E882" i="17"/>
  <c r="F882" i="17"/>
  <c r="G882" i="17"/>
  <c r="H882" i="17"/>
  <c r="D883" i="17"/>
  <c r="E883" i="17"/>
  <c r="F883" i="17"/>
  <c r="G883" i="17"/>
  <c r="H883" i="17"/>
  <c r="D884" i="17"/>
  <c r="E884" i="17"/>
  <c r="F884" i="17"/>
  <c r="G884" i="17"/>
  <c r="H884" i="17"/>
  <c r="D885" i="17"/>
  <c r="E885" i="17"/>
  <c r="F885" i="17"/>
  <c r="G885" i="17"/>
  <c r="H885" i="17"/>
  <c r="D886" i="17"/>
  <c r="E886" i="17"/>
  <c r="F886" i="17"/>
  <c r="G886" i="17"/>
  <c r="H886" i="17"/>
  <c r="D887" i="17"/>
  <c r="E887" i="17"/>
  <c r="F887" i="17"/>
  <c r="G887" i="17"/>
  <c r="H887" i="17"/>
  <c r="D888" i="17"/>
  <c r="E888" i="17"/>
  <c r="F888" i="17"/>
  <c r="G888" i="17"/>
  <c r="H888" i="17"/>
  <c r="D889" i="17"/>
  <c r="E889" i="17"/>
  <c r="F889" i="17"/>
  <c r="G889" i="17"/>
  <c r="H889" i="17"/>
  <c r="D890" i="17"/>
  <c r="E890" i="17"/>
  <c r="F890" i="17"/>
  <c r="G890" i="17"/>
  <c r="H890" i="17"/>
  <c r="D891" i="17"/>
  <c r="E891" i="17"/>
  <c r="F891" i="17"/>
  <c r="G891" i="17"/>
  <c r="H891" i="17"/>
  <c r="D892" i="17"/>
  <c r="E892" i="17"/>
  <c r="F892" i="17"/>
  <c r="G892" i="17"/>
  <c r="H892" i="17"/>
  <c r="D893" i="17"/>
  <c r="E893" i="17"/>
  <c r="F893" i="17"/>
  <c r="G893" i="17"/>
  <c r="H893" i="17"/>
  <c r="D894" i="17"/>
  <c r="E894" i="17"/>
  <c r="F894" i="17"/>
  <c r="G894" i="17"/>
  <c r="H894" i="17"/>
  <c r="D895" i="17"/>
  <c r="E895" i="17"/>
  <c r="F895" i="17"/>
  <c r="G895" i="17"/>
  <c r="H895" i="17"/>
  <c r="D896" i="17"/>
  <c r="E896" i="17"/>
  <c r="F896" i="17"/>
  <c r="G896" i="17"/>
  <c r="H896" i="17"/>
  <c r="D897" i="17"/>
  <c r="E897" i="17"/>
  <c r="F897" i="17"/>
  <c r="G897" i="17"/>
  <c r="H897" i="17"/>
  <c r="D898" i="17"/>
  <c r="E898" i="17"/>
  <c r="F898" i="17"/>
  <c r="G898" i="17"/>
  <c r="H898" i="17"/>
  <c r="D899" i="17"/>
  <c r="E899" i="17"/>
  <c r="F899" i="17"/>
  <c r="G899" i="17"/>
  <c r="H899" i="17"/>
  <c r="D900" i="17"/>
  <c r="E900" i="17"/>
  <c r="F900" i="17"/>
  <c r="G900" i="17"/>
  <c r="H900" i="17"/>
  <c r="D901" i="17"/>
  <c r="E901" i="17"/>
  <c r="F901" i="17"/>
  <c r="G901" i="17"/>
  <c r="H901" i="17"/>
  <c r="D902" i="17"/>
  <c r="E902" i="17"/>
  <c r="F902" i="17"/>
  <c r="G902" i="17"/>
  <c r="H902" i="17"/>
  <c r="D903" i="17"/>
  <c r="E903" i="17"/>
  <c r="F903" i="17"/>
  <c r="G903" i="17"/>
  <c r="H903" i="17"/>
  <c r="D904" i="17"/>
  <c r="E904" i="17"/>
  <c r="F904" i="17"/>
  <c r="G904" i="17"/>
  <c r="H904" i="17"/>
  <c r="D905" i="17"/>
  <c r="E905" i="17"/>
  <c r="F905" i="17"/>
  <c r="G905" i="17"/>
  <c r="H905" i="17"/>
  <c r="D906" i="17"/>
  <c r="E906" i="17"/>
  <c r="F906" i="17"/>
  <c r="G906" i="17"/>
  <c r="H906" i="17"/>
  <c r="D907" i="17"/>
  <c r="E907" i="17"/>
  <c r="F907" i="17"/>
  <c r="G907" i="17"/>
  <c r="H907" i="17"/>
  <c r="D908" i="17"/>
  <c r="E908" i="17"/>
  <c r="F908" i="17"/>
  <c r="G908" i="17"/>
  <c r="H908" i="17"/>
  <c r="D909" i="17"/>
  <c r="E909" i="17"/>
  <c r="F909" i="17"/>
  <c r="G909" i="17"/>
  <c r="H909" i="17"/>
  <c r="D910" i="17"/>
  <c r="E910" i="17"/>
  <c r="F910" i="17"/>
  <c r="G910" i="17"/>
  <c r="H910" i="17"/>
  <c r="D911" i="17"/>
  <c r="E911" i="17"/>
  <c r="F911" i="17"/>
  <c r="G911" i="17"/>
  <c r="H911" i="17"/>
  <c r="D912" i="17"/>
  <c r="E912" i="17"/>
  <c r="F912" i="17"/>
  <c r="G912" i="17"/>
  <c r="H912" i="17"/>
  <c r="D913" i="17"/>
  <c r="E913" i="17"/>
  <c r="F913" i="17"/>
  <c r="G913" i="17"/>
  <c r="H913" i="17"/>
  <c r="D914" i="17"/>
  <c r="E914" i="17"/>
  <c r="F914" i="17"/>
  <c r="G914" i="17"/>
  <c r="H914" i="17"/>
  <c r="D915" i="17"/>
  <c r="E915" i="17"/>
  <c r="F915" i="17"/>
  <c r="G915" i="17"/>
  <c r="H915" i="17"/>
  <c r="D916" i="17"/>
  <c r="E916" i="17"/>
  <c r="F916" i="17"/>
  <c r="G916" i="17"/>
  <c r="H916" i="17"/>
  <c r="D917" i="17"/>
  <c r="E917" i="17"/>
  <c r="F917" i="17"/>
  <c r="G917" i="17"/>
  <c r="H917" i="17"/>
  <c r="D918" i="17"/>
  <c r="E918" i="17"/>
  <c r="F918" i="17"/>
  <c r="G918" i="17"/>
  <c r="H918" i="17"/>
  <c r="D919" i="17"/>
  <c r="E919" i="17"/>
  <c r="F919" i="17"/>
  <c r="G919" i="17"/>
  <c r="H919" i="17"/>
  <c r="D920" i="17"/>
  <c r="E920" i="17"/>
  <c r="F920" i="17"/>
  <c r="G920" i="17"/>
  <c r="H920" i="17"/>
  <c r="D921" i="17"/>
  <c r="E921" i="17"/>
  <c r="F921" i="17"/>
  <c r="G921" i="17"/>
  <c r="H921" i="17"/>
  <c r="D922" i="17"/>
  <c r="E922" i="17"/>
  <c r="F922" i="17"/>
  <c r="G922" i="17"/>
  <c r="H922" i="17"/>
  <c r="D923" i="17"/>
  <c r="E923" i="17"/>
  <c r="F923" i="17"/>
  <c r="G923" i="17"/>
  <c r="H923" i="17"/>
  <c r="D924" i="17"/>
  <c r="E924" i="17"/>
  <c r="F924" i="17"/>
  <c r="G924" i="17"/>
  <c r="H924" i="17"/>
  <c r="D925" i="17"/>
  <c r="E925" i="17"/>
  <c r="F925" i="17"/>
  <c r="G925" i="17"/>
  <c r="H925" i="17"/>
  <c r="D926" i="17"/>
  <c r="E926" i="17"/>
  <c r="F926" i="17"/>
  <c r="G926" i="17"/>
  <c r="H926" i="17"/>
  <c r="D927" i="17"/>
  <c r="E927" i="17"/>
  <c r="F927" i="17"/>
  <c r="G927" i="17"/>
  <c r="H927" i="17"/>
  <c r="D928" i="17"/>
  <c r="E928" i="17"/>
  <c r="F928" i="17"/>
  <c r="G928" i="17"/>
  <c r="H928" i="17"/>
  <c r="D929" i="17"/>
  <c r="E929" i="17"/>
  <c r="F929" i="17"/>
  <c r="G929" i="17"/>
  <c r="H929" i="17"/>
  <c r="D930" i="17"/>
  <c r="E930" i="17"/>
  <c r="F930" i="17"/>
  <c r="G930" i="17"/>
  <c r="H930" i="17"/>
  <c r="D931" i="17"/>
  <c r="E931" i="17"/>
  <c r="F931" i="17"/>
  <c r="G931" i="17"/>
  <c r="H931" i="17"/>
  <c r="D932" i="17"/>
  <c r="E932" i="17"/>
  <c r="F932" i="17"/>
  <c r="G932" i="17"/>
  <c r="H932" i="17"/>
  <c r="D933" i="17"/>
  <c r="E933" i="17"/>
  <c r="F933" i="17"/>
  <c r="G933" i="17"/>
  <c r="H933" i="17"/>
  <c r="D934" i="17"/>
  <c r="E934" i="17"/>
  <c r="F934" i="17"/>
  <c r="G934" i="17"/>
  <c r="H934" i="17"/>
  <c r="D935" i="17"/>
  <c r="E935" i="17"/>
  <c r="F935" i="17"/>
  <c r="G935" i="17"/>
  <c r="H935" i="17"/>
  <c r="D936" i="17"/>
  <c r="E936" i="17"/>
  <c r="F936" i="17"/>
  <c r="G936" i="17"/>
  <c r="H936" i="17"/>
  <c r="D937" i="17"/>
  <c r="E937" i="17"/>
  <c r="F937" i="17"/>
  <c r="G937" i="17"/>
  <c r="H937" i="17"/>
  <c r="D938" i="17"/>
  <c r="E938" i="17"/>
  <c r="F938" i="17"/>
  <c r="G938" i="17"/>
  <c r="H938" i="17"/>
  <c r="D939" i="17"/>
  <c r="E939" i="17"/>
  <c r="F939" i="17"/>
  <c r="G939" i="17"/>
  <c r="H939" i="17"/>
  <c r="D940" i="17"/>
  <c r="E940" i="17"/>
  <c r="F940" i="17"/>
  <c r="G940" i="17"/>
  <c r="H940" i="17"/>
  <c r="D941" i="17"/>
  <c r="E941" i="17"/>
  <c r="F941" i="17"/>
  <c r="G941" i="17"/>
  <c r="H941" i="17"/>
  <c r="D942" i="17"/>
  <c r="E942" i="17"/>
  <c r="F942" i="17"/>
  <c r="G942" i="17"/>
  <c r="H942" i="17"/>
  <c r="D943" i="17"/>
  <c r="E943" i="17"/>
  <c r="F943" i="17"/>
  <c r="G943" i="17"/>
  <c r="H943" i="17"/>
  <c r="D944" i="17"/>
  <c r="E944" i="17"/>
  <c r="F944" i="17"/>
  <c r="G944" i="17"/>
  <c r="H944" i="17"/>
  <c r="D945" i="17"/>
  <c r="E945" i="17"/>
  <c r="F945" i="17"/>
  <c r="G945" i="17"/>
  <c r="H945" i="17"/>
  <c r="D946" i="17"/>
  <c r="E946" i="17"/>
  <c r="F946" i="17"/>
  <c r="G946" i="17"/>
  <c r="H946" i="17"/>
  <c r="D947" i="17"/>
  <c r="E947" i="17"/>
  <c r="F947" i="17"/>
  <c r="G947" i="17"/>
  <c r="H947" i="17"/>
  <c r="D948" i="17"/>
  <c r="E948" i="17"/>
  <c r="F948" i="17"/>
  <c r="G948" i="17"/>
  <c r="H948" i="17"/>
  <c r="D949" i="17"/>
  <c r="E949" i="17"/>
  <c r="F949" i="17"/>
  <c r="G949" i="17"/>
  <c r="H949" i="17"/>
  <c r="D950" i="17"/>
  <c r="E950" i="17"/>
  <c r="F950" i="17"/>
  <c r="G950" i="17"/>
  <c r="H950" i="17"/>
  <c r="D951" i="17"/>
  <c r="E951" i="17"/>
  <c r="F951" i="17"/>
  <c r="G951" i="17"/>
  <c r="H951" i="17"/>
  <c r="D952" i="17"/>
  <c r="E952" i="17"/>
  <c r="F952" i="17"/>
  <c r="G952" i="17"/>
  <c r="H952" i="17"/>
  <c r="D953" i="17"/>
  <c r="E953" i="17"/>
  <c r="F953" i="17"/>
  <c r="G953" i="17"/>
  <c r="H953" i="17"/>
  <c r="D954" i="17"/>
  <c r="E954" i="17"/>
  <c r="F954" i="17"/>
  <c r="G954" i="17"/>
  <c r="H954" i="17"/>
  <c r="D955" i="17"/>
  <c r="E955" i="17"/>
  <c r="F955" i="17"/>
  <c r="G955" i="17"/>
  <c r="H955" i="17"/>
  <c r="D956" i="17"/>
  <c r="E956" i="17"/>
  <c r="F956" i="17"/>
  <c r="G956" i="17"/>
  <c r="H956" i="17"/>
  <c r="D957" i="17"/>
  <c r="E957" i="17"/>
  <c r="F957" i="17"/>
  <c r="G957" i="17"/>
  <c r="H957" i="17"/>
  <c r="D958" i="17"/>
  <c r="E958" i="17"/>
  <c r="F958" i="17"/>
  <c r="G958" i="17"/>
  <c r="H958" i="17"/>
  <c r="D959" i="17"/>
  <c r="E959" i="17"/>
  <c r="F959" i="17"/>
  <c r="G959" i="17"/>
  <c r="H959" i="17"/>
  <c r="D960" i="17"/>
  <c r="E960" i="17"/>
  <c r="F960" i="17"/>
  <c r="G960" i="17"/>
  <c r="H960" i="17"/>
  <c r="D961" i="17"/>
  <c r="E961" i="17"/>
  <c r="F961" i="17"/>
  <c r="G961" i="17"/>
  <c r="H961" i="17"/>
  <c r="D962" i="17"/>
  <c r="E962" i="17"/>
  <c r="F962" i="17"/>
  <c r="G962" i="17"/>
  <c r="H962" i="17"/>
  <c r="D963" i="17"/>
  <c r="E963" i="17"/>
  <c r="F963" i="17"/>
  <c r="G963" i="17"/>
  <c r="H963" i="17"/>
  <c r="D964" i="17"/>
  <c r="E964" i="17"/>
  <c r="F964" i="17"/>
  <c r="G964" i="17"/>
  <c r="H964" i="17"/>
  <c r="D965" i="17"/>
  <c r="E965" i="17"/>
  <c r="F965" i="17"/>
  <c r="G965" i="17"/>
  <c r="H965" i="17"/>
  <c r="D966" i="17"/>
  <c r="E966" i="17"/>
  <c r="F966" i="17"/>
  <c r="G966" i="17"/>
  <c r="H966" i="17"/>
  <c r="D967" i="17"/>
  <c r="E967" i="17"/>
  <c r="F967" i="17"/>
  <c r="G967" i="17"/>
  <c r="H967" i="17"/>
  <c r="D968" i="17"/>
  <c r="E968" i="17"/>
  <c r="F968" i="17"/>
  <c r="G968" i="17"/>
  <c r="H968" i="17"/>
  <c r="D969" i="17"/>
  <c r="E969" i="17"/>
  <c r="F969" i="17"/>
  <c r="G969" i="17"/>
  <c r="H969" i="17"/>
  <c r="D970" i="17"/>
  <c r="E970" i="17"/>
  <c r="F970" i="17"/>
  <c r="G970" i="17"/>
  <c r="H970" i="17"/>
  <c r="D971" i="17"/>
  <c r="E971" i="17"/>
  <c r="F971" i="17"/>
  <c r="G971" i="17"/>
  <c r="H971" i="17"/>
  <c r="D972" i="17"/>
  <c r="E972" i="17"/>
  <c r="F972" i="17"/>
  <c r="G972" i="17"/>
  <c r="H972" i="17"/>
  <c r="D973" i="17"/>
  <c r="E973" i="17"/>
  <c r="F973" i="17"/>
  <c r="G973" i="17"/>
  <c r="H973" i="17"/>
  <c r="D974" i="17"/>
  <c r="E974" i="17"/>
  <c r="F974" i="17"/>
  <c r="G974" i="17"/>
  <c r="H974" i="17"/>
  <c r="D975" i="17"/>
  <c r="E975" i="17"/>
  <c r="F975" i="17"/>
  <c r="G975" i="17"/>
  <c r="H975" i="17"/>
  <c r="D976" i="17"/>
  <c r="E976" i="17"/>
  <c r="F976" i="17"/>
  <c r="G976" i="17"/>
  <c r="H976" i="17"/>
  <c r="D977" i="17"/>
  <c r="E977" i="17"/>
  <c r="F977" i="17"/>
  <c r="G977" i="17"/>
  <c r="H977" i="17"/>
  <c r="D978" i="17"/>
  <c r="E978" i="17"/>
  <c r="F978" i="17"/>
  <c r="G978" i="17"/>
  <c r="H978" i="17"/>
  <c r="D979" i="17"/>
  <c r="E979" i="17"/>
  <c r="F979" i="17"/>
  <c r="G979" i="17"/>
  <c r="H979" i="17"/>
  <c r="D980" i="17"/>
  <c r="E980" i="17"/>
  <c r="F980" i="17"/>
  <c r="G980" i="17"/>
  <c r="H980" i="17"/>
  <c r="D981" i="17"/>
  <c r="E981" i="17"/>
  <c r="F981" i="17"/>
  <c r="G981" i="17"/>
  <c r="H981" i="17"/>
  <c r="D982" i="17"/>
  <c r="E982" i="17"/>
  <c r="F982" i="17"/>
  <c r="G982" i="17"/>
  <c r="H982" i="17"/>
  <c r="D983" i="17"/>
  <c r="E983" i="17"/>
  <c r="F983" i="17"/>
  <c r="G983" i="17"/>
  <c r="H983" i="17"/>
  <c r="D984" i="17"/>
  <c r="E984" i="17"/>
  <c r="F984" i="17"/>
  <c r="G984" i="17"/>
  <c r="H984" i="17"/>
  <c r="D985" i="17"/>
  <c r="E985" i="17"/>
  <c r="F985" i="17"/>
  <c r="G985" i="17"/>
  <c r="D986" i="17"/>
  <c r="E986" i="17"/>
  <c r="F986" i="17"/>
  <c r="G986" i="17"/>
  <c r="H986" i="17"/>
  <c r="D987" i="17"/>
  <c r="E987" i="17"/>
  <c r="F987" i="17"/>
  <c r="G987" i="17"/>
  <c r="H987" i="17"/>
  <c r="D988" i="17"/>
  <c r="E988" i="17"/>
  <c r="F988" i="17"/>
  <c r="G988" i="17"/>
  <c r="H988" i="17"/>
  <c r="D989" i="17"/>
  <c r="E989" i="17"/>
  <c r="F989" i="17"/>
  <c r="G989" i="17"/>
  <c r="H989" i="17"/>
  <c r="D990" i="17"/>
  <c r="E990" i="17"/>
  <c r="F990" i="17"/>
  <c r="G990" i="17"/>
  <c r="H990" i="17"/>
  <c r="D991" i="17"/>
  <c r="E991" i="17"/>
  <c r="F991" i="17"/>
  <c r="G991" i="17"/>
  <c r="H991" i="17"/>
  <c r="C978" i="17"/>
  <c r="C979" i="17"/>
  <c r="C980" i="17"/>
  <c r="C981" i="17"/>
  <c r="C982" i="17"/>
  <c r="C983" i="17"/>
  <c r="C984" i="17"/>
  <c r="C985" i="17"/>
  <c r="C986" i="17"/>
  <c r="C987" i="17"/>
  <c r="C988" i="17"/>
  <c r="C989" i="17"/>
  <c r="C990" i="17"/>
  <c r="C991" i="17"/>
  <c r="C963" i="17"/>
  <c r="C964" i="17"/>
  <c r="C965" i="17"/>
  <c r="C966" i="17"/>
  <c r="C967" i="17"/>
  <c r="C968" i="17"/>
  <c r="C969" i="17"/>
  <c r="C970" i="17"/>
  <c r="C971" i="17"/>
  <c r="C972" i="17"/>
  <c r="C973" i="17"/>
  <c r="C974" i="17"/>
  <c r="C975" i="17"/>
  <c r="C976" i="17"/>
  <c r="C948" i="17"/>
  <c r="C949" i="17"/>
  <c r="C950" i="17"/>
  <c r="C951" i="17"/>
  <c r="C952" i="17"/>
  <c r="C953" i="17"/>
  <c r="C954" i="17"/>
  <c r="C955" i="17"/>
  <c r="C956" i="17"/>
  <c r="C957" i="17"/>
  <c r="C958" i="17"/>
  <c r="C959" i="17"/>
  <c r="C960" i="17"/>
  <c r="C961" i="17"/>
  <c r="C977" i="17"/>
  <c r="C962" i="17"/>
  <c r="C947" i="17"/>
  <c r="C933" i="17"/>
  <c r="C934" i="17"/>
  <c r="C935" i="17"/>
  <c r="C936" i="17"/>
  <c r="C937" i="17"/>
  <c r="C938" i="17"/>
  <c r="C939" i="17"/>
  <c r="C940" i="17"/>
  <c r="C941" i="17"/>
  <c r="C942" i="17"/>
  <c r="C943" i="17"/>
  <c r="C944" i="17"/>
  <c r="C945" i="17"/>
  <c r="C946" i="17"/>
  <c r="C918" i="17"/>
  <c r="C919" i="17"/>
  <c r="C920" i="17"/>
  <c r="C921" i="17"/>
  <c r="C922" i="17"/>
  <c r="C923" i="17"/>
  <c r="C924" i="17"/>
  <c r="C925" i="17"/>
  <c r="C926" i="17"/>
  <c r="C927" i="17"/>
  <c r="C928" i="17"/>
  <c r="C929" i="17"/>
  <c r="C930" i="17"/>
  <c r="C931" i="17"/>
  <c r="C903" i="17"/>
  <c r="C904" i="17"/>
  <c r="C905" i="17"/>
  <c r="C906" i="17"/>
  <c r="C907" i="17"/>
  <c r="C908" i="17"/>
  <c r="C909" i="17"/>
  <c r="C910" i="17"/>
  <c r="C911" i="17"/>
  <c r="C912" i="17"/>
  <c r="C913" i="17"/>
  <c r="C914" i="17"/>
  <c r="C915" i="17"/>
  <c r="C916" i="17"/>
  <c r="C932" i="17"/>
  <c r="C917" i="17"/>
  <c r="C902" i="17"/>
  <c r="C888" i="17"/>
  <c r="C889" i="17"/>
  <c r="C890" i="17"/>
  <c r="C891" i="17"/>
  <c r="C892" i="17"/>
  <c r="C893" i="17"/>
  <c r="C894" i="17"/>
  <c r="C895" i="17"/>
  <c r="C896" i="17"/>
  <c r="C897" i="17"/>
  <c r="C898" i="17"/>
  <c r="C899" i="17"/>
  <c r="C900" i="17"/>
  <c r="C901" i="17"/>
  <c r="C873" i="17"/>
  <c r="C874" i="17"/>
  <c r="C875" i="17"/>
  <c r="C876" i="17"/>
  <c r="C877" i="17"/>
  <c r="C878" i="17"/>
  <c r="C879" i="17"/>
  <c r="C880" i="17"/>
  <c r="C881" i="17"/>
  <c r="C882" i="17"/>
  <c r="C883" i="17"/>
  <c r="C884" i="17"/>
  <c r="C885" i="17"/>
  <c r="C886" i="17"/>
  <c r="C858" i="17"/>
  <c r="C859" i="17"/>
  <c r="C860" i="17"/>
  <c r="C861" i="17"/>
  <c r="C862" i="17"/>
  <c r="C863" i="17"/>
  <c r="C864" i="17"/>
  <c r="C865" i="17"/>
  <c r="C866" i="17"/>
  <c r="C867" i="17"/>
  <c r="C868" i="17"/>
  <c r="C869" i="17"/>
  <c r="C870" i="17"/>
  <c r="C871" i="17"/>
  <c r="C887" i="17"/>
  <c r="C872" i="17"/>
  <c r="C857" i="17"/>
  <c r="A858" i="17"/>
  <c r="A859" i="17" s="1"/>
  <c r="A860" i="17" s="1"/>
  <c r="A861" i="17" s="1"/>
  <c r="A862" i="17" s="1"/>
  <c r="A863" i="17" s="1"/>
  <c r="A864" i="17" s="1"/>
  <c r="A865" i="17" s="1"/>
  <c r="A866" i="17" s="1"/>
  <c r="A867" i="17" s="1"/>
  <c r="A868" i="17" s="1"/>
  <c r="A869" i="17" s="1"/>
  <c r="A870" i="17" s="1"/>
  <c r="A871" i="17" s="1"/>
  <c r="A872" i="17" s="1"/>
  <c r="A873" i="17" s="1"/>
  <c r="A874" i="17" s="1"/>
  <c r="A875" i="17" s="1"/>
  <c r="A876" i="17" s="1"/>
  <c r="A877" i="17" s="1"/>
  <c r="A878" i="17" s="1"/>
  <c r="A879" i="17" s="1"/>
  <c r="A880" i="17" s="1"/>
  <c r="A881" i="17" s="1"/>
  <c r="A882" i="17" s="1"/>
  <c r="A883" i="17" s="1"/>
  <c r="A884" i="17" s="1"/>
  <c r="A885" i="17" s="1"/>
  <c r="A886" i="17" s="1"/>
  <c r="A887" i="17" s="1"/>
  <c r="A888" i="17" s="1"/>
  <c r="A889" i="17" s="1"/>
  <c r="A890" i="17" s="1"/>
  <c r="A891" i="17" s="1"/>
  <c r="A892" i="17" s="1"/>
  <c r="A893" i="17" s="1"/>
  <c r="A894" i="17" s="1"/>
  <c r="A895" i="17" s="1"/>
  <c r="A896" i="17" s="1"/>
  <c r="A897" i="17" s="1"/>
  <c r="A898" i="17" s="1"/>
  <c r="A899" i="17" s="1"/>
  <c r="A900" i="17" s="1"/>
  <c r="A901" i="17" s="1"/>
  <c r="A903" i="17" s="1"/>
  <c r="A904" i="17" s="1"/>
  <c r="A905" i="17" s="1"/>
  <c r="A906" i="17" s="1"/>
  <c r="A907" i="17" s="1"/>
  <c r="A908" i="17" s="1"/>
  <c r="A909" i="17" s="1"/>
  <c r="A910" i="17" s="1"/>
  <c r="A911" i="17" s="1"/>
  <c r="A912" i="17" s="1"/>
  <c r="A913" i="17" s="1"/>
  <c r="A914" i="17" s="1"/>
  <c r="A915" i="17" s="1"/>
  <c r="A916" i="17" s="1"/>
  <c r="A917" i="17" s="1"/>
  <c r="A918" i="17" s="1"/>
  <c r="A919" i="17" s="1"/>
  <c r="A920" i="17" s="1"/>
  <c r="A921" i="17" s="1"/>
  <c r="A922" i="17" s="1"/>
  <c r="A923" i="17" s="1"/>
  <c r="A924" i="17" s="1"/>
  <c r="A925" i="17" s="1"/>
  <c r="A926" i="17" s="1"/>
  <c r="A927" i="17" s="1"/>
  <c r="A928" i="17" s="1"/>
  <c r="A929" i="17" s="1"/>
  <c r="A930" i="17" s="1"/>
  <c r="A931" i="17" s="1"/>
  <c r="A932" i="17" s="1"/>
  <c r="A933" i="17" s="1"/>
  <c r="A934" i="17" s="1"/>
  <c r="A935" i="17" s="1"/>
  <c r="A936" i="17" s="1"/>
  <c r="A937" i="17" s="1"/>
  <c r="A938" i="17" s="1"/>
  <c r="A939" i="17" s="1"/>
  <c r="A940" i="17" s="1"/>
  <c r="A941" i="17" s="1"/>
  <c r="A942" i="17" s="1"/>
  <c r="A943" i="17" s="1"/>
  <c r="A944" i="17" s="1"/>
  <c r="A945" i="17" s="1"/>
  <c r="A946" i="17" s="1"/>
  <c r="A948" i="17" s="1"/>
  <c r="A949" i="17" s="1"/>
  <c r="A950" i="17" s="1"/>
  <c r="A951" i="17" s="1"/>
  <c r="A952" i="17" s="1"/>
  <c r="A953" i="17" s="1"/>
  <c r="A954" i="17" s="1"/>
  <c r="A955" i="17" s="1"/>
  <c r="A956" i="17" s="1"/>
  <c r="A957" i="17" s="1"/>
  <c r="A958" i="17" s="1"/>
  <c r="A959" i="17" s="1"/>
  <c r="A960" i="17" s="1"/>
  <c r="A961" i="17" s="1"/>
  <c r="A962" i="17" s="1"/>
  <c r="A963" i="17" s="1"/>
  <c r="A964" i="17" s="1"/>
  <c r="A965" i="17" s="1"/>
  <c r="A966" i="17" s="1"/>
  <c r="A967" i="17" s="1"/>
  <c r="A968" i="17" s="1"/>
  <c r="A969" i="17" s="1"/>
  <c r="A970" i="17" s="1"/>
  <c r="A971" i="17" s="1"/>
  <c r="A972" i="17" s="1"/>
  <c r="A973" i="17" s="1"/>
  <c r="A974" i="17" s="1"/>
  <c r="A975" i="17" s="1"/>
  <c r="A976" i="17" s="1"/>
  <c r="A977" i="17" s="1"/>
  <c r="A978" i="17" s="1"/>
  <c r="A979" i="17" s="1"/>
  <c r="A980" i="17" s="1"/>
  <c r="A981" i="17" s="1"/>
  <c r="A982" i="17" s="1"/>
  <c r="A983" i="17" s="1"/>
  <c r="A984" i="17" s="1"/>
  <c r="A985" i="17" s="1"/>
  <c r="A986" i="17" s="1"/>
  <c r="A987" i="17" s="1"/>
  <c r="A988" i="17" s="1"/>
  <c r="A989" i="17" s="1"/>
  <c r="A990" i="17" s="1"/>
  <c r="A991" i="17" s="1"/>
  <c r="B989" i="17"/>
  <c r="B990" i="17"/>
  <c r="B991" i="17"/>
  <c r="B984" i="17"/>
  <c r="B985" i="17"/>
  <c r="B986" i="17"/>
  <c r="B987" i="17"/>
  <c r="B988" i="17"/>
  <c r="B963" i="17"/>
  <c r="B964" i="17"/>
  <c r="B965" i="17"/>
  <c r="B966" i="17"/>
  <c r="B967" i="17"/>
  <c r="B968" i="17"/>
  <c r="B969" i="17"/>
  <c r="B970" i="17"/>
  <c r="B971" i="17"/>
  <c r="B972" i="17"/>
  <c r="B973" i="17"/>
  <c r="B974" i="17"/>
  <c r="B975" i="17"/>
  <c r="B976" i="17"/>
  <c r="B977" i="17"/>
  <c r="B978" i="17"/>
  <c r="B979" i="17"/>
  <c r="B980" i="17"/>
  <c r="B981" i="17"/>
  <c r="B982" i="17"/>
  <c r="B983" i="17"/>
  <c r="B950" i="17"/>
  <c r="B951" i="17"/>
  <c r="B952" i="17"/>
  <c r="B953" i="17"/>
  <c r="B954" i="17"/>
  <c r="B955" i="17"/>
  <c r="B956" i="17"/>
  <c r="B957" i="17"/>
  <c r="B958" i="17"/>
  <c r="B959" i="17"/>
  <c r="B960" i="17"/>
  <c r="B961" i="17"/>
  <c r="B962" i="17"/>
  <c r="B945" i="17"/>
  <c r="B946" i="17"/>
  <c r="B947" i="17"/>
  <c r="B948" i="17"/>
  <c r="B949" i="17"/>
  <c r="B939" i="17"/>
  <c r="B940" i="17"/>
  <c r="B941" i="17"/>
  <c r="B942" i="17"/>
  <c r="B943" i="17"/>
  <c r="B944" i="17"/>
  <c r="B919" i="17"/>
  <c r="B920" i="17"/>
  <c r="B921" i="17"/>
  <c r="B922" i="17"/>
  <c r="B923" i="17"/>
  <c r="B924" i="17"/>
  <c r="B925" i="17"/>
  <c r="B926" i="17"/>
  <c r="B927" i="17"/>
  <c r="B928" i="17"/>
  <c r="B929" i="17"/>
  <c r="B930" i="17"/>
  <c r="B931" i="17"/>
  <c r="B932" i="17"/>
  <c r="B933" i="17"/>
  <c r="B934" i="17"/>
  <c r="B935" i="17"/>
  <c r="B936" i="17"/>
  <c r="B937" i="17"/>
  <c r="B938" i="17"/>
  <c r="B905" i="17"/>
  <c r="B906" i="17"/>
  <c r="B907" i="17"/>
  <c r="B908" i="17"/>
  <c r="B909" i="17"/>
  <c r="B910" i="17"/>
  <c r="B911" i="17"/>
  <c r="B912" i="17"/>
  <c r="B913" i="17"/>
  <c r="B914" i="17"/>
  <c r="B915" i="17"/>
  <c r="B916" i="17"/>
  <c r="B917" i="17"/>
  <c r="B918" i="17"/>
  <c r="B899" i="17"/>
  <c r="B900" i="17"/>
  <c r="B901" i="17"/>
  <c r="B902" i="17"/>
  <c r="B903" i="17"/>
  <c r="B904" i="17"/>
  <c r="B884" i="17"/>
  <c r="B885" i="17"/>
  <c r="B886" i="17"/>
  <c r="B887" i="17"/>
  <c r="B888" i="17"/>
  <c r="B889" i="17"/>
  <c r="B890" i="17"/>
  <c r="B891" i="17"/>
  <c r="B892" i="17"/>
  <c r="B893" i="17"/>
  <c r="B894" i="17"/>
  <c r="B895" i="17"/>
  <c r="B896" i="17"/>
  <c r="B897" i="17"/>
  <c r="B898" i="17"/>
  <c r="B857" i="17"/>
  <c r="B858" i="17"/>
  <c r="B859" i="17"/>
  <c r="B860" i="17"/>
  <c r="B861" i="17"/>
  <c r="B862" i="17"/>
  <c r="B863" i="17"/>
  <c r="B864" i="17"/>
  <c r="B865" i="17"/>
  <c r="B866" i="17"/>
  <c r="B867" i="17"/>
  <c r="B868" i="17"/>
  <c r="B869" i="17"/>
  <c r="B870" i="17"/>
  <c r="B871" i="17"/>
  <c r="B872" i="17"/>
  <c r="B873" i="17"/>
  <c r="B874" i="17"/>
  <c r="B875" i="17"/>
  <c r="B876" i="17"/>
  <c r="B877" i="17"/>
  <c r="B878" i="17"/>
  <c r="B879" i="17"/>
  <c r="B880" i="17"/>
  <c r="B881" i="17"/>
  <c r="B882" i="17"/>
  <c r="B883" i="17"/>
  <c r="C843" i="17"/>
  <c r="C844" i="17"/>
  <c r="C845" i="17"/>
  <c r="C846" i="17"/>
  <c r="C847" i="17"/>
  <c r="C848" i="17"/>
  <c r="C849" i="17"/>
  <c r="C850" i="17"/>
  <c r="C851" i="17"/>
  <c r="C852" i="17"/>
  <c r="C853" i="17"/>
  <c r="C854" i="17"/>
  <c r="C855" i="17"/>
  <c r="C856" i="17"/>
  <c r="C828" i="17"/>
  <c r="C829" i="17"/>
  <c r="C830" i="17"/>
  <c r="C831" i="17"/>
  <c r="C832" i="17"/>
  <c r="C833" i="17"/>
  <c r="C834" i="17"/>
  <c r="C835" i="17"/>
  <c r="C836" i="17"/>
  <c r="C837" i="17"/>
  <c r="C838" i="17"/>
  <c r="C839" i="17"/>
  <c r="C840" i="17"/>
  <c r="C841" i="17"/>
  <c r="C813" i="17"/>
  <c r="C814" i="17"/>
  <c r="C815" i="17"/>
  <c r="C816" i="17"/>
  <c r="C817" i="17"/>
  <c r="C818" i="17"/>
  <c r="C819" i="17"/>
  <c r="C820" i="17"/>
  <c r="C821" i="17"/>
  <c r="C822" i="17"/>
  <c r="C823" i="17"/>
  <c r="C824" i="17"/>
  <c r="C825" i="17"/>
  <c r="C826" i="17"/>
  <c r="C842" i="17"/>
  <c r="C827" i="17"/>
  <c r="C812" i="17"/>
  <c r="A813" i="17"/>
  <c r="A814" i="17" s="1"/>
  <c r="A815" i="17" s="1"/>
  <c r="A816" i="17" s="1"/>
  <c r="A817" i="17" s="1"/>
  <c r="A818" i="17" s="1"/>
  <c r="A819" i="17" s="1"/>
  <c r="A820" i="17" s="1"/>
  <c r="A821" i="17" s="1"/>
  <c r="A822" i="17" s="1"/>
  <c r="A823" i="17" s="1"/>
  <c r="A824" i="17" s="1"/>
  <c r="A825" i="17" s="1"/>
  <c r="A826" i="17" s="1"/>
  <c r="A827" i="17" s="1"/>
  <c r="A828" i="17" s="1"/>
  <c r="A829" i="17" s="1"/>
  <c r="A830" i="17" s="1"/>
  <c r="A831" i="17" s="1"/>
  <c r="A832" i="17" s="1"/>
  <c r="A833" i="17" s="1"/>
  <c r="A834" i="17" s="1"/>
  <c r="A835" i="17" s="1"/>
  <c r="A836" i="17" s="1"/>
  <c r="A837" i="17" s="1"/>
  <c r="A838" i="17" s="1"/>
  <c r="A839" i="17" s="1"/>
  <c r="A840" i="17" s="1"/>
  <c r="A841" i="17" s="1"/>
  <c r="A842" i="17" s="1"/>
  <c r="A843" i="17" s="1"/>
  <c r="A844" i="17" s="1"/>
  <c r="A845" i="17" s="1"/>
  <c r="A846" i="17" s="1"/>
  <c r="A847" i="17" s="1"/>
  <c r="A848" i="17" s="1"/>
  <c r="A849" i="17" s="1"/>
  <c r="A850" i="17" s="1"/>
  <c r="A851" i="17" s="1"/>
  <c r="A852" i="17" s="1"/>
  <c r="A853" i="17" s="1"/>
  <c r="A854" i="17" s="1"/>
  <c r="A855" i="17" s="1"/>
  <c r="A856" i="17" s="1"/>
  <c r="B855" i="17"/>
  <c r="B856" i="17"/>
  <c r="B854" i="17"/>
  <c r="B851" i="17"/>
  <c r="B852" i="17"/>
  <c r="B853" i="17"/>
  <c r="B835" i="17"/>
  <c r="B836" i="17"/>
  <c r="B837" i="17"/>
  <c r="B838" i="17"/>
  <c r="B839" i="17"/>
  <c r="B840" i="17"/>
  <c r="B841" i="17"/>
  <c r="B842" i="17"/>
  <c r="B843" i="17"/>
  <c r="B844" i="17"/>
  <c r="B845" i="17"/>
  <c r="B846" i="17"/>
  <c r="B847" i="17"/>
  <c r="B848" i="17"/>
  <c r="B849" i="17"/>
  <c r="B850" i="17"/>
  <c r="C768" i="17"/>
  <c r="C769" i="17"/>
  <c r="C770" i="17"/>
  <c r="C771" i="17"/>
  <c r="C772" i="17"/>
  <c r="C773" i="17"/>
  <c r="C774" i="17"/>
  <c r="C775" i="17"/>
  <c r="C776" i="17"/>
  <c r="C777" i="17"/>
  <c r="C778" i="17"/>
  <c r="C779" i="17"/>
  <c r="C780" i="17"/>
  <c r="C781" i="17"/>
  <c r="C783" i="17"/>
  <c r="C784" i="17"/>
  <c r="C785" i="17"/>
  <c r="C786" i="17"/>
  <c r="C787" i="17"/>
  <c r="C788" i="17"/>
  <c r="C789" i="17"/>
  <c r="C790" i="17"/>
  <c r="C791" i="17"/>
  <c r="C792" i="17"/>
  <c r="C793" i="17"/>
  <c r="C794" i="17"/>
  <c r="C795" i="17"/>
  <c r="C796" i="17"/>
  <c r="C798" i="17"/>
  <c r="C799" i="17"/>
  <c r="C800" i="17"/>
  <c r="C801" i="17"/>
  <c r="C802" i="17"/>
  <c r="C803" i="17"/>
  <c r="C804" i="17"/>
  <c r="C805" i="17"/>
  <c r="C806" i="17"/>
  <c r="C807" i="17"/>
  <c r="C808" i="17"/>
  <c r="C809" i="17"/>
  <c r="C810" i="17"/>
  <c r="C811" i="17"/>
  <c r="C797" i="17"/>
  <c r="C782" i="17"/>
  <c r="C767" i="17"/>
  <c r="A768" i="17"/>
  <c r="A769" i="17" s="1"/>
  <c r="A770" i="17" s="1"/>
  <c r="A771" i="17" s="1"/>
  <c r="A772" i="17" s="1"/>
  <c r="A773" i="17" s="1"/>
  <c r="A774" i="17" s="1"/>
  <c r="A775" i="17" s="1"/>
  <c r="A776" i="17" s="1"/>
  <c r="A777" i="17" s="1"/>
  <c r="A778" i="17" s="1"/>
  <c r="A779" i="17" s="1"/>
  <c r="A780" i="17" s="1"/>
  <c r="A781" i="17" s="1"/>
  <c r="A782" i="17" s="1"/>
  <c r="A783" i="17" s="1"/>
  <c r="A784" i="17" s="1"/>
  <c r="A785" i="17" s="1"/>
  <c r="A786" i="17" s="1"/>
  <c r="A787" i="17" s="1"/>
  <c r="A788" i="17" s="1"/>
  <c r="A789" i="17" s="1"/>
  <c r="A790" i="17" s="1"/>
  <c r="A791" i="17" s="1"/>
  <c r="A792" i="17" s="1"/>
  <c r="A793" i="17" s="1"/>
  <c r="A794" i="17" s="1"/>
  <c r="A795" i="17" s="1"/>
  <c r="A796" i="17" s="1"/>
  <c r="A797" i="17" s="1"/>
  <c r="A798" i="17" s="1"/>
  <c r="A799" i="17" s="1"/>
  <c r="A800" i="17" s="1"/>
  <c r="A801" i="17" s="1"/>
  <c r="A802" i="17" s="1"/>
  <c r="A803" i="17" s="1"/>
  <c r="A804" i="17" s="1"/>
  <c r="A805" i="17" s="1"/>
  <c r="A806" i="17" s="1"/>
  <c r="A807" i="17" s="1"/>
  <c r="A808" i="17" s="1"/>
  <c r="A809" i="17" s="1"/>
  <c r="A810" i="17" s="1"/>
  <c r="A811" i="17" s="1"/>
  <c r="C753" i="17"/>
  <c r="C754" i="17"/>
  <c r="C755" i="17"/>
  <c r="C756" i="17"/>
  <c r="C757" i="17"/>
  <c r="C758" i="17"/>
  <c r="C759" i="17"/>
  <c r="C760" i="17"/>
  <c r="C761" i="17"/>
  <c r="C762" i="17"/>
  <c r="C763" i="17"/>
  <c r="C764" i="17"/>
  <c r="C765" i="17"/>
  <c r="C766" i="17"/>
  <c r="C738" i="17"/>
  <c r="C739" i="17"/>
  <c r="C740" i="17"/>
  <c r="C741" i="17"/>
  <c r="C742" i="17"/>
  <c r="C743" i="17"/>
  <c r="C744" i="17"/>
  <c r="C745" i="17"/>
  <c r="C746" i="17"/>
  <c r="C747" i="17"/>
  <c r="C748" i="17"/>
  <c r="C749" i="17"/>
  <c r="C750" i="17"/>
  <c r="C751" i="17"/>
  <c r="C723" i="17"/>
  <c r="C724" i="17"/>
  <c r="C725" i="17"/>
  <c r="C726" i="17"/>
  <c r="C727" i="17"/>
  <c r="C728" i="17"/>
  <c r="C729" i="17"/>
  <c r="C730" i="17"/>
  <c r="C731" i="17"/>
  <c r="C732" i="17"/>
  <c r="C733" i="17"/>
  <c r="C734" i="17"/>
  <c r="C735" i="17"/>
  <c r="C736" i="17"/>
  <c r="C752" i="17"/>
  <c r="C737" i="17"/>
  <c r="C722" i="17"/>
  <c r="A723" i="17"/>
  <c r="A724" i="17" s="1"/>
  <c r="A725" i="17" s="1"/>
  <c r="A726" i="17" s="1"/>
  <c r="A727" i="17" s="1"/>
  <c r="A728" i="17" s="1"/>
  <c r="A729" i="17" s="1"/>
  <c r="A730" i="17" s="1"/>
  <c r="A731" i="17" s="1"/>
  <c r="A732" i="17" s="1"/>
  <c r="A733" i="17" s="1"/>
  <c r="A734" i="17" s="1"/>
  <c r="A735" i="17" s="1"/>
  <c r="A736" i="17" s="1"/>
  <c r="A737" i="17" s="1"/>
  <c r="A738" i="17" s="1"/>
  <c r="A739" i="17" s="1"/>
  <c r="A740" i="17" s="1"/>
  <c r="A741" i="17" s="1"/>
  <c r="A742" i="17" s="1"/>
  <c r="A743" i="17" s="1"/>
  <c r="A744" i="17" s="1"/>
  <c r="A745" i="17" s="1"/>
  <c r="A746" i="17" s="1"/>
  <c r="A747" i="17" s="1"/>
  <c r="A748" i="17" s="1"/>
  <c r="A749" i="17" s="1"/>
  <c r="A750" i="17" s="1"/>
  <c r="A751" i="17" s="1"/>
  <c r="A752" i="17" s="1"/>
  <c r="A753" i="17" s="1"/>
  <c r="A754" i="17" s="1"/>
  <c r="A755" i="17" s="1"/>
  <c r="A756" i="17" s="1"/>
  <c r="A757" i="17" s="1"/>
  <c r="A758" i="17" s="1"/>
  <c r="A759" i="17" s="1"/>
  <c r="A760" i="17" s="1"/>
  <c r="A761" i="17" s="1"/>
  <c r="A762" i="17" s="1"/>
  <c r="A763" i="17" s="1"/>
  <c r="A764" i="17" s="1"/>
  <c r="A765" i="17" s="1"/>
  <c r="A766" i="17" s="1"/>
  <c r="C708" i="17"/>
  <c r="C709" i="17"/>
  <c r="C710" i="17"/>
  <c r="C711" i="17"/>
  <c r="C712" i="17"/>
  <c r="C713" i="17"/>
  <c r="C714" i="17"/>
  <c r="C715" i="17"/>
  <c r="C716" i="17"/>
  <c r="C717" i="17"/>
  <c r="C718" i="17"/>
  <c r="C719" i="17"/>
  <c r="C720" i="17"/>
  <c r="C721" i="17"/>
  <c r="C693" i="17"/>
  <c r="C694" i="17"/>
  <c r="C695" i="17"/>
  <c r="C696" i="17"/>
  <c r="C697" i="17"/>
  <c r="C698" i="17"/>
  <c r="C699" i="17"/>
  <c r="C700" i="17"/>
  <c r="C701" i="17"/>
  <c r="C702" i="17"/>
  <c r="C703" i="17"/>
  <c r="C704" i="17"/>
  <c r="C705" i="17"/>
  <c r="C706" i="17"/>
  <c r="C678" i="17"/>
  <c r="C679" i="17"/>
  <c r="C680" i="17"/>
  <c r="C681" i="17"/>
  <c r="C682" i="17"/>
  <c r="C683" i="17"/>
  <c r="C684" i="17"/>
  <c r="C685" i="17"/>
  <c r="C686" i="17"/>
  <c r="C687" i="17"/>
  <c r="C688" i="17"/>
  <c r="C689" i="17"/>
  <c r="C690" i="17"/>
  <c r="C691" i="17"/>
  <c r="C707" i="17"/>
  <c r="C692" i="17"/>
  <c r="C677" i="17"/>
  <c r="A678" i="17"/>
  <c r="A679" i="17" s="1"/>
  <c r="A680" i="17" s="1"/>
  <c r="A681" i="17" s="1"/>
  <c r="A682" i="17" s="1"/>
  <c r="A683" i="17" s="1"/>
  <c r="A684" i="17" s="1"/>
  <c r="A685" i="17" s="1"/>
  <c r="A686" i="17" s="1"/>
  <c r="A687" i="17" s="1"/>
  <c r="A688" i="17" s="1"/>
  <c r="A689" i="17" s="1"/>
  <c r="A690" i="17" s="1"/>
  <c r="A691" i="17" s="1"/>
  <c r="A692" i="17" s="1"/>
  <c r="A693" i="17" s="1"/>
  <c r="A694" i="17" s="1"/>
  <c r="A695" i="17" s="1"/>
  <c r="A696" i="17" s="1"/>
  <c r="A697" i="17" s="1"/>
  <c r="A698" i="17" s="1"/>
  <c r="A699" i="17" s="1"/>
  <c r="A700" i="17" s="1"/>
  <c r="A701" i="17" s="1"/>
  <c r="A702" i="17" s="1"/>
  <c r="A703" i="17" s="1"/>
  <c r="A704" i="17" s="1"/>
  <c r="A705" i="17" s="1"/>
  <c r="A706" i="17" s="1"/>
  <c r="A707" i="17" s="1"/>
  <c r="A708" i="17" s="1"/>
  <c r="A709" i="17" s="1"/>
  <c r="A710" i="17" s="1"/>
  <c r="A711" i="17" s="1"/>
  <c r="A712" i="17" s="1"/>
  <c r="A713" i="17" s="1"/>
  <c r="A714" i="17" s="1"/>
  <c r="A715" i="17" s="1"/>
  <c r="A716" i="17" s="1"/>
  <c r="A717" i="17" s="1"/>
  <c r="A718" i="17" s="1"/>
  <c r="A719" i="17" s="1"/>
  <c r="A720" i="17" s="1"/>
  <c r="A721" i="17" s="1"/>
  <c r="B677" i="17"/>
  <c r="B678" i="17"/>
  <c r="B679" i="17"/>
  <c r="B680" i="17"/>
  <c r="B725" i="17" s="1"/>
  <c r="B770" i="17" s="1"/>
  <c r="B815" i="17" s="1"/>
  <c r="B681" i="17"/>
  <c r="B682" i="17"/>
  <c r="B683" i="17"/>
  <c r="B684" i="17"/>
  <c r="B729" i="17" s="1"/>
  <c r="B774" i="17" s="1"/>
  <c r="B819" i="17" s="1"/>
  <c r="B685" i="17"/>
  <c r="B686" i="17"/>
  <c r="B687" i="17"/>
  <c r="B688" i="17"/>
  <c r="B733" i="17" s="1"/>
  <c r="B778" i="17" s="1"/>
  <c r="B823" i="17" s="1"/>
  <c r="B689" i="17"/>
  <c r="B690" i="17"/>
  <c r="B691" i="17"/>
  <c r="B692" i="17"/>
  <c r="B737" i="17" s="1"/>
  <c r="B782" i="17" s="1"/>
  <c r="B827" i="17" s="1"/>
  <c r="B693" i="17"/>
  <c r="B694" i="17"/>
  <c r="B695" i="17"/>
  <c r="B696" i="17"/>
  <c r="B741" i="17" s="1"/>
  <c r="B786" i="17" s="1"/>
  <c r="B831" i="17" s="1"/>
  <c r="B697" i="17"/>
  <c r="B698" i="17"/>
  <c r="B699" i="17"/>
  <c r="B700" i="17"/>
  <c r="B745" i="17" s="1"/>
  <c r="B790" i="17" s="1"/>
  <c r="B701" i="17"/>
  <c r="B702" i="17"/>
  <c r="B703" i="17"/>
  <c r="B704" i="17"/>
  <c r="B749" i="17" s="1"/>
  <c r="B794" i="17" s="1"/>
  <c r="B705" i="17"/>
  <c r="B706" i="17"/>
  <c r="B707" i="17"/>
  <c r="B708" i="17"/>
  <c r="B753" i="17" s="1"/>
  <c r="B798" i="17" s="1"/>
  <c r="B709" i="17"/>
  <c r="B710" i="17"/>
  <c r="B711" i="17"/>
  <c r="B712" i="17"/>
  <c r="B757" i="17" s="1"/>
  <c r="B802" i="17" s="1"/>
  <c r="B713" i="17"/>
  <c r="B714" i="17"/>
  <c r="B715" i="17"/>
  <c r="B716" i="17"/>
  <c r="B761" i="17" s="1"/>
  <c r="B806" i="17" s="1"/>
  <c r="B717" i="17"/>
  <c r="B718" i="17"/>
  <c r="B719" i="17"/>
  <c r="B720" i="17"/>
  <c r="B765" i="17" s="1"/>
  <c r="B810" i="17" s="1"/>
  <c r="B721" i="17"/>
  <c r="B722" i="17"/>
  <c r="B723" i="17"/>
  <c r="B724" i="17"/>
  <c r="B769" i="17" s="1"/>
  <c r="B814" i="17" s="1"/>
  <c r="B726" i="17"/>
  <c r="B727" i="17"/>
  <c r="B728" i="17"/>
  <c r="B773" i="17" s="1"/>
  <c r="B818" i="17" s="1"/>
  <c r="B730" i="17"/>
  <c r="B731" i="17"/>
  <c r="B732" i="17"/>
  <c r="B777" i="17" s="1"/>
  <c r="B822" i="17" s="1"/>
  <c r="B734" i="17"/>
  <c r="B735" i="17"/>
  <c r="B736" i="17"/>
  <c r="B781" i="17" s="1"/>
  <c r="B826" i="17" s="1"/>
  <c r="B738" i="17"/>
  <c r="B739" i="17"/>
  <c r="B740" i="17"/>
  <c r="B785" i="17" s="1"/>
  <c r="B830" i="17" s="1"/>
  <c r="B742" i="17"/>
  <c r="B743" i="17"/>
  <c r="B744" i="17"/>
  <c r="B789" i="17" s="1"/>
  <c r="B834" i="17" s="1"/>
  <c r="B746" i="17"/>
  <c r="B747" i="17"/>
  <c r="B748" i="17"/>
  <c r="B793" i="17" s="1"/>
  <c r="B750" i="17"/>
  <c r="B751" i="17"/>
  <c r="B752" i="17"/>
  <c r="B797" i="17" s="1"/>
  <c r="B754" i="17"/>
  <c r="B755" i="17"/>
  <c r="B756" i="17"/>
  <c r="B801" i="17" s="1"/>
  <c r="B758" i="17"/>
  <c r="B759" i="17"/>
  <c r="B760" i="17"/>
  <c r="B805" i="17" s="1"/>
  <c r="B762" i="17"/>
  <c r="B763" i="17"/>
  <c r="B764" i="17"/>
  <c r="B809" i="17" s="1"/>
  <c r="B766" i="17"/>
  <c r="B767" i="17"/>
  <c r="B768" i="17"/>
  <c r="B813" i="17" s="1"/>
  <c r="B771" i="17"/>
  <c r="B772" i="17"/>
  <c r="B817" i="17" s="1"/>
  <c r="B775" i="17"/>
  <c r="B776" i="17"/>
  <c r="B821" i="17" s="1"/>
  <c r="B779" i="17"/>
  <c r="B780" i="17"/>
  <c r="B825" i="17" s="1"/>
  <c r="B783" i="17"/>
  <c r="B784" i="17"/>
  <c r="B829" i="17" s="1"/>
  <c r="B787" i="17"/>
  <c r="B788" i="17"/>
  <c r="B833" i="17" s="1"/>
  <c r="B791" i="17"/>
  <c r="B792" i="17"/>
  <c r="B795" i="17"/>
  <c r="B796" i="17"/>
  <c r="B799" i="17"/>
  <c r="B800" i="17"/>
  <c r="B803" i="17"/>
  <c r="B804" i="17"/>
  <c r="B807" i="17"/>
  <c r="B808" i="17"/>
  <c r="B811" i="17"/>
  <c r="B812" i="17"/>
  <c r="B816" i="17"/>
  <c r="B820" i="17"/>
  <c r="B824" i="17"/>
  <c r="B828" i="17"/>
  <c r="B832" i="17"/>
  <c r="D272" i="17"/>
  <c r="E272" i="17"/>
  <c r="F272" i="17"/>
  <c r="G272" i="17"/>
  <c r="H272" i="17"/>
  <c r="D273" i="17"/>
  <c r="E273" i="17"/>
  <c r="F273" i="17"/>
  <c r="G273" i="17"/>
  <c r="H273" i="17"/>
  <c r="D274" i="17"/>
  <c r="E274" i="17"/>
  <c r="F274" i="17"/>
  <c r="G274" i="17"/>
  <c r="H274" i="17"/>
  <c r="D275" i="17"/>
  <c r="E275" i="17"/>
  <c r="F275" i="17"/>
  <c r="G275" i="17"/>
  <c r="H275" i="17"/>
  <c r="D276" i="17"/>
  <c r="E276" i="17"/>
  <c r="F276" i="17"/>
  <c r="G276" i="17"/>
  <c r="H276" i="17"/>
  <c r="D277" i="17"/>
  <c r="E277" i="17"/>
  <c r="F277" i="17"/>
  <c r="G277" i="17"/>
  <c r="H277" i="17"/>
  <c r="D278" i="17"/>
  <c r="E278" i="17"/>
  <c r="F278" i="17"/>
  <c r="G278" i="17"/>
  <c r="H278" i="17"/>
  <c r="D279" i="17"/>
  <c r="E279" i="17"/>
  <c r="F279" i="17"/>
  <c r="G279" i="17"/>
  <c r="H279" i="17"/>
  <c r="D280" i="17"/>
  <c r="E280" i="17"/>
  <c r="F280" i="17"/>
  <c r="G280" i="17"/>
  <c r="H280" i="17"/>
  <c r="D281" i="17"/>
  <c r="E281" i="17"/>
  <c r="F281" i="17"/>
  <c r="G281" i="17"/>
  <c r="H281" i="17"/>
  <c r="D282" i="17"/>
  <c r="E282" i="17"/>
  <c r="F282" i="17"/>
  <c r="G282" i="17"/>
  <c r="H282" i="17"/>
  <c r="D283" i="17"/>
  <c r="E283" i="17"/>
  <c r="F283" i="17"/>
  <c r="G283" i="17"/>
  <c r="H283" i="17"/>
  <c r="D284" i="17"/>
  <c r="E284" i="17"/>
  <c r="F284" i="17"/>
  <c r="G284" i="17"/>
  <c r="H284" i="17"/>
  <c r="D285" i="17"/>
  <c r="E285" i="17"/>
  <c r="F285" i="17"/>
  <c r="G285" i="17"/>
  <c r="H285" i="17"/>
  <c r="D286" i="17"/>
  <c r="E286" i="17"/>
  <c r="F286" i="17"/>
  <c r="G286" i="17"/>
  <c r="H286" i="17"/>
  <c r="D287" i="17"/>
  <c r="E287" i="17"/>
  <c r="F287" i="17"/>
  <c r="G287" i="17"/>
  <c r="H287" i="17"/>
  <c r="D288" i="17"/>
  <c r="E288" i="17"/>
  <c r="F288" i="17"/>
  <c r="G288" i="17"/>
  <c r="H288" i="17"/>
  <c r="D289" i="17"/>
  <c r="E289" i="17"/>
  <c r="F289" i="17"/>
  <c r="G289" i="17"/>
  <c r="H289" i="17"/>
  <c r="D290" i="17"/>
  <c r="E290" i="17"/>
  <c r="F290" i="17"/>
  <c r="G290" i="17"/>
  <c r="H290" i="17"/>
  <c r="D291" i="17"/>
  <c r="E291" i="17"/>
  <c r="F291" i="17"/>
  <c r="G291" i="17"/>
  <c r="H291" i="17"/>
  <c r="D292" i="17"/>
  <c r="E292" i="17"/>
  <c r="F292" i="17"/>
  <c r="G292" i="17"/>
  <c r="H292" i="17"/>
  <c r="D293" i="17"/>
  <c r="E293" i="17"/>
  <c r="F293" i="17"/>
  <c r="G293" i="17"/>
  <c r="H293" i="17"/>
  <c r="D294" i="17"/>
  <c r="E294" i="17"/>
  <c r="F294" i="17"/>
  <c r="G294" i="17"/>
  <c r="H294" i="17"/>
  <c r="D295" i="17"/>
  <c r="E295" i="17"/>
  <c r="F295" i="17"/>
  <c r="G295" i="17"/>
  <c r="H295" i="17"/>
  <c r="D296" i="17"/>
  <c r="E296" i="17"/>
  <c r="F296" i="17"/>
  <c r="G296" i="17"/>
  <c r="H296" i="17"/>
  <c r="D297" i="17"/>
  <c r="E297" i="17"/>
  <c r="F297" i="17"/>
  <c r="G297" i="17"/>
  <c r="H297" i="17"/>
  <c r="D298" i="17"/>
  <c r="E298" i="17"/>
  <c r="F298" i="17"/>
  <c r="G298" i="17"/>
  <c r="H298" i="17"/>
  <c r="D299" i="17"/>
  <c r="E299" i="17"/>
  <c r="F299" i="17"/>
  <c r="G299" i="17"/>
  <c r="H299" i="17"/>
  <c r="D300" i="17"/>
  <c r="E300" i="17"/>
  <c r="F300" i="17"/>
  <c r="G300" i="17"/>
  <c r="H300" i="17"/>
  <c r="D301" i="17"/>
  <c r="E301" i="17"/>
  <c r="F301" i="17"/>
  <c r="G301" i="17"/>
  <c r="H301" i="17"/>
  <c r="D302" i="17"/>
  <c r="E302" i="17"/>
  <c r="F302" i="17"/>
  <c r="G302" i="17"/>
  <c r="H302" i="17"/>
  <c r="D303" i="17"/>
  <c r="E303" i="17"/>
  <c r="F303" i="17"/>
  <c r="G303" i="17"/>
  <c r="H303" i="17"/>
  <c r="D304" i="17"/>
  <c r="E304" i="17"/>
  <c r="F304" i="17"/>
  <c r="G304" i="17"/>
  <c r="H304" i="17"/>
  <c r="D305" i="17"/>
  <c r="E305" i="17"/>
  <c r="F305" i="17"/>
  <c r="G305" i="17"/>
  <c r="H305" i="17"/>
  <c r="D306" i="17"/>
  <c r="E306" i="17"/>
  <c r="F306" i="17"/>
  <c r="G306" i="17"/>
  <c r="H306" i="17"/>
  <c r="D307" i="17"/>
  <c r="E307" i="17"/>
  <c r="F307" i="17"/>
  <c r="G307" i="17"/>
  <c r="H307" i="17"/>
  <c r="D308" i="17"/>
  <c r="E308" i="17"/>
  <c r="F308" i="17"/>
  <c r="G308" i="17"/>
  <c r="H308" i="17"/>
  <c r="D309" i="17"/>
  <c r="E309" i="17"/>
  <c r="F309" i="17"/>
  <c r="G309" i="17"/>
  <c r="H309" i="17"/>
  <c r="D310" i="17"/>
  <c r="E310" i="17"/>
  <c r="F310" i="17"/>
  <c r="G310" i="17"/>
  <c r="H310" i="17"/>
  <c r="D311" i="17"/>
  <c r="E311" i="17"/>
  <c r="F311" i="17"/>
  <c r="G311" i="17"/>
  <c r="H311" i="17"/>
  <c r="D312" i="17"/>
  <c r="E312" i="17"/>
  <c r="F312" i="17"/>
  <c r="G312" i="17"/>
  <c r="H312" i="17"/>
  <c r="D313" i="17"/>
  <c r="E313" i="17"/>
  <c r="F313" i="17"/>
  <c r="G313" i="17"/>
  <c r="H313" i="17"/>
  <c r="D314" i="17"/>
  <c r="E314" i="17"/>
  <c r="F314" i="17"/>
  <c r="G314" i="17"/>
  <c r="H314" i="17"/>
  <c r="D315" i="17"/>
  <c r="E315" i="17"/>
  <c r="F315" i="17"/>
  <c r="G315" i="17"/>
  <c r="H315" i="17"/>
  <c r="D316" i="17"/>
  <c r="E316" i="17"/>
  <c r="F316" i="17"/>
  <c r="G316" i="17"/>
  <c r="H316" i="17"/>
  <c r="D317" i="17"/>
  <c r="E317" i="17"/>
  <c r="F317" i="17"/>
  <c r="G317" i="17"/>
  <c r="H317" i="17"/>
  <c r="D318" i="17"/>
  <c r="E318" i="17"/>
  <c r="F318" i="17"/>
  <c r="G318" i="17"/>
  <c r="H318" i="17"/>
  <c r="D319" i="17"/>
  <c r="E319" i="17"/>
  <c r="F319" i="17"/>
  <c r="G319" i="17"/>
  <c r="H319" i="17"/>
  <c r="D320" i="17"/>
  <c r="E320" i="17"/>
  <c r="F320" i="17"/>
  <c r="G320" i="17"/>
  <c r="H320" i="17"/>
  <c r="D321" i="17"/>
  <c r="E321" i="17"/>
  <c r="F321" i="17"/>
  <c r="G321" i="17"/>
  <c r="H321" i="17"/>
  <c r="D322" i="17"/>
  <c r="E322" i="17"/>
  <c r="F322" i="17"/>
  <c r="G322" i="17"/>
  <c r="H322" i="17"/>
  <c r="D323" i="17"/>
  <c r="E323" i="17"/>
  <c r="F323" i="17"/>
  <c r="G323" i="17"/>
  <c r="H323" i="17"/>
  <c r="D324" i="17"/>
  <c r="E324" i="17"/>
  <c r="F324" i="17"/>
  <c r="G324" i="17"/>
  <c r="H324" i="17"/>
  <c r="D325" i="17"/>
  <c r="E325" i="17"/>
  <c r="F325" i="17"/>
  <c r="G325" i="17"/>
  <c r="H325" i="17"/>
  <c r="D326" i="17"/>
  <c r="E326" i="17"/>
  <c r="F326" i="17"/>
  <c r="G326" i="17"/>
  <c r="H326" i="17"/>
  <c r="D327" i="17"/>
  <c r="E327" i="17"/>
  <c r="F327" i="17"/>
  <c r="G327" i="17"/>
  <c r="H327" i="17"/>
  <c r="D328" i="17"/>
  <c r="E328" i="17"/>
  <c r="F328" i="17"/>
  <c r="G328" i="17"/>
  <c r="H328" i="17"/>
  <c r="D329" i="17"/>
  <c r="E329" i="17"/>
  <c r="F329" i="17"/>
  <c r="G329" i="17"/>
  <c r="H329" i="17"/>
  <c r="D330" i="17"/>
  <c r="E330" i="17"/>
  <c r="F330" i="17"/>
  <c r="G330" i="17"/>
  <c r="H330" i="17"/>
  <c r="D331" i="17"/>
  <c r="E331" i="17"/>
  <c r="F331" i="17"/>
  <c r="G331" i="17"/>
  <c r="H331" i="17"/>
  <c r="D332" i="17"/>
  <c r="E332" i="17"/>
  <c r="F332" i="17"/>
  <c r="G332" i="17"/>
  <c r="H332" i="17"/>
  <c r="D333" i="17"/>
  <c r="E333" i="17"/>
  <c r="F333" i="17"/>
  <c r="G333" i="17"/>
  <c r="H333" i="17"/>
  <c r="D334" i="17"/>
  <c r="E334" i="17"/>
  <c r="F334" i="17"/>
  <c r="G334" i="17"/>
  <c r="H334" i="17"/>
  <c r="D335" i="17"/>
  <c r="E335" i="17"/>
  <c r="F335" i="17"/>
  <c r="G335" i="17"/>
  <c r="H335" i="17"/>
  <c r="D336" i="17"/>
  <c r="E336" i="17"/>
  <c r="F336" i="17"/>
  <c r="G336" i="17"/>
  <c r="H336" i="17"/>
  <c r="D337" i="17"/>
  <c r="E337" i="17"/>
  <c r="F337" i="17"/>
  <c r="G337" i="17"/>
  <c r="H337" i="17"/>
  <c r="D338" i="17"/>
  <c r="E338" i="17"/>
  <c r="F338" i="17"/>
  <c r="G338" i="17"/>
  <c r="H338" i="17"/>
  <c r="D339" i="17"/>
  <c r="E339" i="17"/>
  <c r="F339" i="17"/>
  <c r="G339" i="17"/>
  <c r="H339" i="17"/>
  <c r="D340" i="17"/>
  <c r="E340" i="17"/>
  <c r="F340" i="17"/>
  <c r="G340" i="17"/>
  <c r="H340" i="17"/>
  <c r="D341" i="17"/>
  <c r="E341" i="17"/>
  <c r="F341" i="17"/>
  <c r="G341" i="17"/>
  <c r="H341" i="17"/>
  <c r="D342" i="17"/>
  <c r="E342" i="17"/>
  <c r="F342" i="17"/>
  <c r="G342" i="17"/>
  <c r="H342" i="17"/>
  <c r="D343" i="17"/>
  <c r="E343" i="17"/>
  <c r="F343" i="17"/>
  <c r="G343" i="17"/>
  <c r="H343" i="17"/>
  <c r="D344" i="17"/>
  <c r="E344" i="17"/>
  <c r="F344" i="17"/>
  <c r="G344" i="17"/>
  <c r="H344" i="17"/>
  <c r="D345" i="17"/>
  <c r="E345" i="17"/>
  <c r="F345" i="17"/>
  <c r="G345" i="17"/>
  <c r="H345" i="17"/>
  <c r="D346" i="17"/>
  <c r="E346" i="17"/>
  <c r="F346" i="17"/>
  <c r="G346" i="17"/>
  <c r="H346" i="17"/>
  <c r="D347" i="17"/>
  <c r="E347" i="17"/>
  <c r="F347" i="17"/>
  <c r="G347" i="17"/>
  <c r="H347" i="17"/>
  <c r="D348" i="17"/>
  <c r="E348" i="17"/>
  <c r="F348" i="17"/>
  <c r="G348" i="17"/>
  <c r="H348" i="17"/>
  <c r="D349" i="17"/>
  <c r="E349" i="17"/>
  <c r="F349" i="17"/>
  <c r="G349" i="17"/>
  <c r="H349" i="17"/>
  <c r="D350" i="17"/>
  <c r="E350" i="17"/>
  <c r="F350" i="17"/>
  <c r="G350" i="17"/>
  <c r="H350" i="17"/>
  <c r="D351" i="17"/>
  <c r="E351" i="17"/>
  <c r="F351" i="17"/>
  <c r="G351" i="17"/>
  <c r="H351" i="17"/>
  <c r="D352" i="17"/>
  <c r="E352" i="17"/>
  <c r="F352" i="17"/>
  <c r="G352" i="17"/>
  <c r="H352" i="17"/>
  <c r="D353" i="17"/>
  <c r="E353" i="17"/>
  <c r="F353" i="17"/>
  <c r="G353" i="17"/>
  <c r="H353" i="17"/>
  <c r="D354" i="17"/>
  <c r="E354" i="17"/>
  <c r="F354" i="17"/>
  <c r="G354" i="17"/>
  <c r="H354" i="17"/>
  <c r="D355" i="17"/>
  <c r="E355" i="17"/>
  <c r="F355" i="17"/>
  <c r="G355" i="17"/>
  <c r="H355" i="17"/>
  <c r="D356" i="17"/>
  <c r="E356" i="17"/>
  <c r="F356" i="17"/>
  <c r="G356" i="17"/>
  <c r="H356" i="17"/>
  <c r="D357" i="17"/>
  <c r="E357" i="17"/>
  <c r="F357" i="17"/>
  <c r="G357" i="17"/>
  <c r="H357" i="17"/>
  <c r="D358" i="17"/>
  <c r="E358" i="17"/>
  <c r="F358" i="17"/>
  <c r="G358" i="17"/>
  <c r="H358" i="17"/>
  <c r="D359" i="17"/>
  <c r="E359" i="17"/>
  <c r="F359" i="17"/>
  <c r="G359" i="17"/>
  <c r="H359" i="17"/>
  <c r="D360" i="17"/>
  <c r="E360" i="17"/>
  <c r="F360" i="17"/>
  <c r="G360" i="17"/>
  <c r="H360" i="17"/>
  <c r="D361" i="17"/>
  <c r="E361" i="17"/>
  <c r="F361" i="17"/>
  <c r="G361" i="17"/>
  <c r="H361" i="17"/>
  <c r="D362" i="17"/>
  <c r="E362" i="17"/>
  <c r="F362" i="17"/>
  <c r="G362" i="17"/>
  <c r="H362" i="17"/>
  <c r="D363" i="17"/>
  <c r="E363" i="17"/>
  <c r="F363" i="17"/>
  <c r="G363" i="17"/>
  <c r="H363" i="17"/>
  <c r="D364" i="17"/>
  <c r="E364" i="17"/>
  <c r="F364" i="17"/>
  <c r="G364" i="17"/>
  <c r="H364" i="17"/>
  <c r="D365" i="17"/>
  <c r="E365" i="17"/>
  <c r="F365" i="17"/>
  <c r="G365" i="17"/>
  <c r="H365" i="17"/>
  <c r="D366" i="17"/>
  <c r="E366" i="17"/>
  <c r="F366" i="17"/>
  <c r="G366" i="17"/>
  <c r="H366" i="17"/>
  <c r="D367" i="17"/>
  <c r="E367" i="17"/>
  <c r="F367" i="17"/>
  <c r="H367" i="17"/>
  <c r="D368" i="17"/>
  <c r="E368" i="17"/>
  <c r="F368" i="17"/>
  <c r="H368" i="17"/>
  <c r="D369" i="17"/>
  <c r="E369" i="17"/>
  <c r="F369" i="17"/>
  <c r="G369" i="17"/>
  <c r="H369" i="17"/>
  <c r="D370" i="17"/>
  <c r="E370" i="17"/>
  <c r="F370" i="17"/>
  <c r="G370" i="17"/>
  <c r="H370" i="17"/>
  <c r="D371" i="17"/>
  <c r="E371" i="17"/>
  <c r="F371" i="17"/>
  <c r="G371" i="17"/>
  <c r="H371" i="17"/>
  <c r="D372" i="17"/>
  <c r="E372" i="17"/>
  <c r="F372" i="17"/>
  <c r="G372" i="17"/>
  <c r="H372" i="17"/>
  <c r="D373" i="17"/>
  <c r="E373" i="17"/>
  <c r="F373" i="17"/>
  <c r="G373" i="17"/>
  <c r="H373" i="17"/>
  <c r="D374" i="17"/>
  <c r="E374" i="17"/>
  <c r="F374" i="17"/>
  <c r="G374" i="17"/>
  <c r="H374" i="17"/>
  <c r="D375" i="17"/>
  <c r="E375" i="17"/>
  <c r="F375" i="17"/>
  <c r="G375" i="17"/>
  <c r="H375" i="17"/>
  <c r="D376" i="17"/>
  <c r="E376" i="17"/>
  <c r="F376" i="17"/>
  <c r="G376" i="17"/>
  <c r="H376" i="17"/>
  <c r="D377" i="17"/>
  <c r="E377" i="17"/>
  <c r="F377" i="17"/>
  <c r="G377" i="17"/>
  <c r="H377" i="17"/>
  <c r="D378" i="17"/>
  <c r="E378" i="17"/>
  <c r="F378" i="17"/>
  <c r="G378" i="17"/>
  <c r="H378" i="17"/>
  <c r="D379" i="17"/>
  <c r="E379" i="17"/>
  <c r="F379" i="17"/>
  <c r="G379" i="17"/>
  <c r="H379" i="17"/>
  <c r="D380" i="17"/>
  <c r="E380" i="17"/>
  <c r="F380" i="17"/>
  <c r="G380" i="17"/>
  <c r="H380" i="17"/>
  <c r="D381" i="17"/>
  <c r="E381" i="17"/>
  <c r="F381" i="17"/>
  <c r="G381" i="17"/>
  <c r="H381" i="17"/>
  <c r="D382" i="17"/>
  <c r="E382" i="17"/>
  <c r="F382" i="17"/>
  <c r="G382" i="17"/>
  <c r="H382" i="17"/>
  <c r="D383" i="17"/>
  <c r="E383" i="17"/>
  <c r="F383" i="17"/>
  <c r="G383" i="17"/>
  <c r="H383" i="17"/>
  <c r="D384" i="17"/>
  <c r="E384" i="17"/>
  <c r="F384" i="17"/>
  <c r="G384" i="17"/>
  <c r="H384" i="17"/>
  <c r="D385" i="17"/>
  <c r="E385" i="17"/>
  <c r="F385" i="17"/>
  <c r="G385" i="17"/>
  <c r="H385" i="17"/>
  <c r="D386" i="17"/>
  <c r="E386" i="17"/>
  <c r="F386" i="17"/>
  <c r="G386" i="17"/>
  <c r="H386" i="17"/>
  <c r="D387" i="17"/>
  <c r="E387" i="17"/>
  <c r="F387" i="17"/>
  <c r="G387" i="17"/>
  <c r="H387" i="17"/>
  <c r="D388" i="17"/>
  <c r="E388" i="17"/>
  <c r="F388" i="17"/>
  <c r="G388" i="17"/>
  <c r="H388" i="17"/>
  <c r="D389" i="17"/>
  <c r="E389" i="17"/>
  <c r="F389" i="17"/>
  <c r="G389" i="17"/>
  <c r="H389" i="17"/>
  <c r="D390" i="17"/>
  <c r="E390" i="17"/>
  <c r="F390" i="17"/>
  <c r="G390" i="17"/>
  <c r="H390" i="17"/>
  <c r="D391" i="17"/>
  <c r="E391" i="17"/>
  <c r="F391" i="17"/>
  <c r="G391" i="17"/>
  <c r="H391" i="17"/>
  <c r="D392" i="17"/>
  <c r="E392" i="17"/>
  <c r="F392" i="17"/>
  <c r="G392" i="17"/>
  <c r="H392" i="17"/>
  <c r="D393" i="17"/>
  <c r="E393" i="17"/>
  <c r="F393" i="17"/>
  <c r="G393" i="17"/>
  <c r="H393" i="17"/>
  <c r="D394" i="17"/>
  <c r="E394" i="17"/>
  <c r="F394" i="17"/>
  <c r="G394" i="17"/>
  <c r="H394" i="17"/>
  <c r="D395" i="17"/>
  <c r="E395" i="17"/>
  <c r="F395" i="17"/>
  <c r="G395" i="17"/>
  <c r="H395" i="17"/>
  <c r="D396" i="17"/>
  <c r="E396" i="17"/>
  <c r="F396" i="17"/>
  <c r="G396" i="17"/>
  <c r="H396" i="17"/>
  <c r="D397" i="17"/>
  <c r="E397" i="17"/>
  <c r="F397" i="17"/>
  <c r="G397" i="17"/>
  <c r="H397" i="17"/>
  <c r="D398" i="17"/>
  <c r="E398" i="17"/>
  <c r="F398" i="17"/>
  <c r="G398" i="17"/>
  <c r="H398" i="17"/>
  <c r="D399" i="17"/>
  <c r="E399" i="17"/>
  <c r="F399" i="17"/>
  <c r="G399" i="17"/>
  <c r="H399" i="17"/>
  <c r="D400" i="17"/>
  <c r="E400" i="17"/>
  <c r="F400" i="17"/>
  <c r="G400" i="17"/>
  <c r="H400" i="17"/>
  <c r="D401" i="17"/>
  <c r="E401" i="17"/>
  <c r="F401" i="17"/>
  <c r="G401" i="17"/>
  <c r="H401" i="17"/>
  <c r="D402" i="17"/>
  <c r="E402" i="17"/>
  <c r="F402" i="17"/>
  <c r="G402" i="17"/>
  <c r="H402" i="17"/>
  <c r="D403" i="17"/>
  <c r="E403" i="17"/>
  <c r="F403" i="17"/>
  <c r="G403" i="17"/>
  <c r="H403" i="17"/>
  <c r="D404" i="17"/>
  <c r="E404" i="17"/>
  <c r="F404" i="17"/>
  <c r="G404" i="17"/>
  <c r="H404" i="17"/>
  <c r="D405" i="17"/>
  <c r="E405" i="17"/>
  <c r="F405" i="17"/>
  <c r="G405" i="17"/>
  <c r="H405" i="17"/>
  <c r="D406" i="17"/>
  <c r="E406" i="17"/>
  <c r="F406" i="17"/>
  <c r="G406" i="17"/>
  <c r="H406" i="17"/>
  <c r="D407" i="17"/>
  <c r="E407" i="17"/>
  <c r="F407" i="17"/>
  <c r="G407" i="17"/>
  <c r="H407" i="17"/>
  <c r="D408" i="17"/>
  <c r="E408" i="17"/>
  <c r="F408" i="17"/>
  <c r="G408" i="17"/>
  <c r="H408" i="17"/>
  <c r="D409" i="17"/>
  <c r="E409" i="17"/>
  <c r="F409" i="17"/>
  <c r="G409" i="17"/>
  <c r="H409" i="17"/>
  <c r="D410" i="17"/>
  <c r="E410" i="17"/>
  <c r="F410" i="17"/>
  <c r="G410" i="17"/>
  <c r="H410" i="17"/>
  <c r="D411" i="17"/>
  <c r="E411" i="17"/>
  <c r="F411" i="17"/>
  <c r="G411" i="17"/>
  <c r="H411" i="17"/>
  <c r="D412" i="17"/>
  <c r="E412" i="17"/>
  <c r="F412" i="17"/>
  <c r="G412" i="17"/>
  <c r="H412" i="17"/>
  <c r="D413" i="17"/>
  <c r="E413" i="17"/>
  <c r="F413" i="17"/>
  <c r="G413" i="17"/>
  <c r="H413" i="17"/>
  <c r="D414" i="17"/>
  <c r="E414" i="17"/>
  <c r="F414" i="17"/>
  <c r="G414" i="17"/>
  <c r="H414" i="17"/>
  <c r="D415" i="17"/>
  <c r="E415" i="17"/>
  <c r="F415" i="17"/>
  <c r="G415" i="17"/>
  <c r="H415" i="17"/>
  <c r="D416" i="17"/>
  <c r="E416" i="17"/>
  <c r="F416" i="17"/>
  <c r="G416" i="17"/>
  <c r="H416" i="17"/>
  <c r="D417" i="17"/>
  <c r="E417" i="17"/>
  <c r="F417" i="17"/>
  <c r="G417" i="17"/>
  <c r="H417" i="17"/>
  <c r="D418" i="17"/>
  <c r="E418" i="17"/>
  <c r="F418" i="17"/>
  <c r="G418" i="17"/>
  <c r="H418" i="17"/>
  <c r="D419" i="17"/>
  <c r="E419" i="17"/>
  <c r="F419" i="17"/>
  <c r="G419" i="17"/>
  <c r="H419" i="17"/>
  <c r="D420" i="17"/>
  <c r="E420" i="17"/>
  <c r="F420" i="17"/>
  <c r="G420" i="17"/>
  <c r="H420" i="17"/>
  <c r="D421" i="17"/>
  <c r="E421" i="17"/>
  <c r="F421" i="17"/>
  <c r="G421" i="17"/>
  <c r="H421" i="17"/>
  <c r="D422" i="17"/>
  <c r="E422" i="17"/>
  <c r="F422" i="17"/>
  <c r="G422" i="17"/>
  <c r="H422" i="17"/>
  <c r="D423" i="17"/>
  <c r="E423" i="17"/>
  <c r="F423" i="17"/>
  <c r="G423" i="17"/>
  <c r="H423" i="17"/>
  <c r="D424" i="17"/>
  <c r="E424" i="17"/>
  <c r="F424" i="17"/>
  <c r="G424" i="17"/>
  <c r="H424" i="17"/>
  <c r="D425" i="17"/>
  <c r="E425" i="17"/>
  <c r="F425" i="17"/>
  <c r="G425" i="17"/>
  <c r="H425" i="17"/>
  <c r="D426" i="17"/>
  <c r="E426" i="17"/>
  <c r="F426" i="17"/>
  <c r="G426" i="17"/>
  <c r="H426" i="17"/>
  <c r="D427" i="17"/>
  <c r="E427" i="17"/>
  <c r="F427" i="17"/>
  <c r="G427" i="17"/>
  <c r="H427" i="17"/>
  <c r="D428" i="17"/>
  <c r="E428" i="17"/>
  <c r="F428" i="17"/>
  <c r="G428" i="17"/>
  <c r="H428" i="17"/>
  <c r="D429" i="17"/>
  <c r="E429" i="17"/>
  <c r="F429" i="17"/>
  <c r="G429" i="17"/>
  <c r="H429" i="17"/>
  <c r="D430" i="17"/>
  <c r="E430" i="17"/>
  <c r="F430" i="17"/>
  <c r="G430" i="17"/>
  <c r="H430" i="17"/>
  <c r="D431" i="17"/>
  <c r="E431" i="17"/>
  <c r="F431" i="17"/>
  <c r="G431" i="17"/>
  <c r="H431" i="17"/>
  <c r="D432" i="17"/>
  <c r="E432" i="17"/>
  <c r="F432" i="17"/>
  <c r="G432" i="17"/>
  <c r="H432" i="17"/>
  <c r="D433" i="17"/>
  <c r="E433" i="17"/>
  <c r="F433" i="17"/>
  <c r="G433" i="17"/>
  <c r="H433" i="17"/>
  <c r="D434" i="17"/>
  <c r="E434" i="17"/>
  <c r="F434" i="17"/>
  <c r="G434" i="17"/>
  <c r="H434" i="17"/>
  <c r="D435" i="17"/>
  <c r="E435" i="17"/>
  <c r="F435" i="17"/>
  <c r="G435" i="17"/>
  <c r="H435" i="17"/>
  <c r="D436" i="17"/>
  <c r="E436" i="17"/>
  <c r="F436" i="17"/>
  <c r="G436" i="17"/>
  <c r="H436" i="17"/>
  <c r="D437" i="17"/>
  <c r="E437" i="17"/>
  <c r="F437" i="17"/>
  <c r="G437" i="17"/>
  <c r="H437" i="17"/>
  <c r="D438" i="17"/>
  <c r="E438" i="17"/>
  <c r="F438" i="17"/>
  <c r="G438" i="17"/>
  <c r="H438" i="17"/>
  <c r="D439" i="17"/>
  <c r="E439" i="17"/>
  <c r="F439" i="17"/>
  <c r="G439" i="17"/>
  <c r="H439" i="17"/>
  <c r="D440" i="17"/>
  <c r="E440" i="17"/>
  <c r="F440" i="17"/>
  <c r="G440" i="17"/>
  <c r="H440" i="17"/>
  <c r="D441" i="17"/>
  <c r="E441" i="17"/>
  <c r="F441" i="17"/>
  <c r="G441" i="17"/>
  <c r="H441" i="17"/>
  <c r="D442" i="17"/>
  <c r="E442" i="17"/>
  <c r="F442" i="17"/>
  <c r="G442" i="17"/>
  <c r="H442" i="17"/>
  <c r="D443" i="17"/>
  <c r="E443" i="17"/>
  <c r="F443" i="17"/>
  <c r="G443" i="17"/>
  <c r="H443" i="17"/>
  <c r="D444" i="17"/>
  <c r="E444" i="17"/>
  <c r="F444" i="17"/>
  <c r="G444" i="17"/>
  <c r="H444" i="17"/>
  <c r="D445" i="17"/>
  <c r="E445" i="17"/>
  <c r="F445" i="17"/>
  <c r="G445" i="17"/>
  <c r="H445" i="17"/>
  <c r="D446" i="17"/>
  <c r="E446" i="17"/>
  <c r="F446" i="17"/>
  <c r="G446" i="17"/>
  <c r="H446" i="17"/>
  <c r="D447" i="17"/>
  <c r="E447" i="17"/>
  <c r="F447" i="17"/>
  <c r="G447" i="17"/>
  <c r="H447" i="17"/>
  <c r="D448" i="17"/>
  <c r="E448" i="17"/>
  <c r="F448" i="17"/>
  <c r="G448" i="17"/>
  <c r="H448" i="17"/>
  <c r="D449" i="17"/>
  <c r="E449" i="17"/>
  <c r="F449" i="17"/>
  <c r="G449" i="17"/>
  <c r="H449" i="17"/>
  <c r="D450" i="17"/>
  <c r="E450" i="17"/>
  <c r="F450" i="17"/>
  <c r="G450" i="17"/>
  <c r="H450" i="17"/>
  <c r="D451" i="17"/>
  <c r="E451" i="17"/>
  <c r="F451" i="17"/>
  <c r="G451" i="17"/>
  <c r="H451" i="17"/>
  <c r="D452" i="17"/>
  <c r="E452" i="17"/>
  <c r="F452" i="17"/>
  <c r="G452" i="17"/>
  <c r="H452" i="17"/>
  <c r="D453" i="17"/>
  <c r="E453" i="17"/>
  <c r="F453" i="17"/>
  <c r="G453" i="17"/>
  <c r="H453" i="17"/>
  <c r="D454" i="17"/>
  <c r="E454" i="17"/>
  <c r="F454" i="17"/>
  <c r="G454" i="17"/>
  <c r="H454" i="17"/>
  <c r="D455" i="17"/>
  <c r="E455" i="17"/>
  <c r="F455" i="17"/>
  <c r="G455" i="17"/>
  <c r="H455" i="17"/>
  <c r="D456" i="17"/>
  <c r="E456" i="17"/>
  <c r="F456" i="17"/>
  <c r="G456" i="17"/>
  <c r="H456" i="17"/>
  <c r="D457" i="17"/>
  <c r="E457" i="17"/>
  <c r="F457" i="17"/>
  <c r="G457" i="17"/>
  <c r="H457" i="17"/>
  <c r="D458" i="17"/>
  <c r="E458" i="17"/>
  <c r="F458" i="17"/>
  <c r="G458" i="17"/>
  <c r="H458" i="17"/>
  <c r="D459" i="17"/>
  <c r="E459" i="17"/>
  <c r="F459" i="17"/>
  <c r="G459" i="17"/>
  <c r="H459" i="17"/>
  <c r="D460" i="17"/>
  <c r="E460" i="17"/>
  <c r="F460" i="17"/>
  <c r="G460" i="17"/>
  <c r="H460" i="17"/>
  <c r="D461" i="17"/>
  <c r="E461" i="17"/>
  <c r="F461" i="17"/>
  <c r="G461" i="17"/>
  <c r="H461" i="17"/>
  <c r="D462" i="17"/>
  <c r="E462" i="17"/>
  <c r="F462" i="17"/>
  <c r="G462" i="17"/>
  <c r="H462" i="17"/>
  <c r="D463" i="17"/>
  <c r="E463" i="17"/>
  <c r="F463" i="17"/>
  <c r="G463" i="17"/>
  <c r="H463" i="17"/>
  <c r="D464" i="17"/>
  <c r="E464" i="17"/>
  <c r="F464" i="17"/>
  <c r="G464" i="17"/>
  <c r="H464" i="17"/>
  <c r="D465" i="17"/>
  <c r="E465" i="17"/>
  <c r="F465" i="17"/>
  <c r="G465" i="17"/>
  <c r="H465" i="17"/>
  <c r="D466" i="17"/>
  <c r="E466" i="17"/>
  <c r="F466" i="17"/>
  <c r="G466" i="17"/>
  <c r="H466" i="17"/>
  <c r="D467" i="17"/>
  <c r="E467" i="17"/>
  <c r="F467" i="17"/>
  <c r="G467" i="17"/>
  <c r="H467" i="17"/>
  <c r="D468" i="17"/>
  <c r="E468" i="17"/>
  <c r="F468" i="17"/>
  <c r="G468" i="17"/>
  <c r="H468" i="17"/>
  <c r="D469" i="17"/>
  <c r="E469" i="17"/>
  <c r="F469" i="17"/>
  <c r="G469" i="17"/>
  <c r="H469" i="17"/>
  <c r="D470" i="17"/>
  <c r="E470" i="17"/>
  <c r="F470" i="17"/>
  <c r="G470" i="17"/>
  <c r="H470" i="17"/>
  <c r="D471" i="17"/>
  <c r="E471" i="17"/>
  <c r="F471" i="17"/>
  <c r="G471" i="17"/>
  <c r="H471" i="17"/>
  <c r="D472" i="17"/>
  <c r="E472" i="17"/>
  <c r="F472" i="17"/>
  <c r="G472" i="17"/>
  <c r="H472" i="17"/>
  <c r="D473" i="17"/>
  <c r="E473" i="17"/>
  <c r="F473" i="17"/>
  <c r="G473" i="17"/>
  <c r="H473" i="17"/>
  <c r="D474" i="17"/>
  <c r="E474" i="17"/>
  <c r="F474" i="17"/>
  <c r="G474" i="17"/>
  <c r="H474" i="17"/>
  <c r="D475" i="17"/>
  <c r="E475" i="17"/>
  <c r="F475" i="17"/>
  <c r="G475" i="17"/>
  <c r="H475" i="17"/>
  <c r="D476" i="17"/>
  <c r="E476" i="17"/>
  <c r="F476" i="17"/>
  <c r="G476" i="17"/>
  <c r="H476" i="17"/>
  <c r="D477" i="17"/>
  <c r="E477" i="17"/>
  <c r="F477" i="17"/>
  <c r="G477" i="17"/>
  <c r="H477" i="17"/>
  <c r="D478" i="17"/>
  <c r="E478" i="17"/>
  <c r="F478" i="17"/>
  <c r="G478" i="17"/>
  <c r="H478" i="17"/>
  <c r="D479" i="17"/>
  <c r="E479" i="17"/>
  <c r="F479" i="17"/>
  <c r="G479" i="17"/>
  <c r="H479" i="17"/>
  <c r="D480" i="17"/>
  <c r="E480" i="17"/>
  <c r="F480" i="17"/>
  <c r="G480" i="17"/>
  <c r="H480" i="17"/>
  <c r="D481" i="17"/>
  <c r="E481" i="17"/>
  <c r="F481" i="17"/>
  <c r="G481" i="17"/>
  <c r="H481" i="17"/>
  <c r="D482" i="17"/>
  <c r="E482" i="17"/>
  <c r="F482" i="17"/>
  <c r="G482" i="17"/>
  <c r="H482" i="17"/>
  <c r="D483" i="17"/>
  <c r="E483" i="17"/>
  <c r="F483" i="17"/>
  <c r="G483" i="17"/>
  <c r="H483" i="17"/>
  <c r="D484" i="17"/>
  <c r="E484" i="17"/>
  <c r="F484" i="17"/>
  <c r="G484" i="17"/>
  <c r="H484" i="17"/>
  <c r="D485" i="17"/>
  <c r="E485" i="17"/>
  <c r="F485" i="17"/>
  <c r="G485" i="17"/>
  <c r="H485" i="17"/>
  <c r="D486" i="17"/>
  <c r="E486" i="17"/>
  <c r="F486" i="17"/>
  <c r="G486" i="17"/>
  <c r="H486" i="17"/>
  <c r="D487" i="17"/>
  <c r="E487" i="17"/>
  <c r="F487" i="17"/>
  <c r="G487" i="17"/>
  <c r="H487" i="17"/>
  <c r="D488" i="17"/>
  <c r="F488" i="17"/>
  <c r="G488" i="17"/>
  <c r="H488" i="17"/>
  <c r="D489" i="17"/>
  <c r="E489" i="17"/>
  <c r="F489" i="17"/>
  <c r="G489" i="17"/>
  <c r="H489" i="17"/>
  <c r="D490" i="17"/>
  <c r="E490" i="17"/>
  <c r="F490" i="17"/>
  <c r="G490" i="17"/>
  <c r="H490" i="17"/>
  <c r="D491" i="17"/>
  <c r="E491" i="17"/>
  <c r="F491" i="17"/>
  <c r="G491" i="17"/>
  <c r="H491" i="17"/>
  <c r="D492" i="17"/>
  <c r="E492" i="17"/>
  <c r="F492" i="17"/>
  <c r="G492" i="17"/>
  <c r="H492" i="17"/>
  <c r="D493" i="17"/>
  <c r="E493" i="17"/>
  <c r="F493" i="17"/>
  <c r="G493" i="17"/>
  <c r="H493" i="17"/>
  <c r="D494" i="17"/>
  <c r="E494" i="17"/>
  <c r="F494" i="17"/>
  <c r="G494" i="17"/>
  <c r="H494" i="17"/>
  <c r="D495" i="17"/>
  <c r="E495" i="17"/>
  <c r="F495" i="17"/>
  <c r="G495" i="17"/>
  <c r="H495" i="17"/>
  <c r="D496" i="17"/>
  <c r="E496" i="17"/>
  <c r="F496" i="17"/>
  <c r="G496" i="17"/>
  <c r="H496" i="17"/>
  <c r="D497" i="17"/>
  <c r="E497" i="17"/>
  <c r="F497" i="17"/>
  <c r="G497" i="17"/>
  <c r="H497" i="17"/>
  <c r="D498" i="17"/>
  <c r="E498" i="17"/>
  <c r="F498" i="17"/>
  <c r="G498" i="17"/>
  <c r="H498" i="17"/>
  <c r="D499" i="17"/>
  <c r="E499" i="17"/>
  <c r="F499" i="17"/>
  <c r="G499" i="17"/>
  <c r="H499" i="17"/>
  <c r="D500" i="17"/>
  <c r="E500" i="17"/>
  <c r="F500" i="17"/>
  <c r="G500" i="17"/>
  <c r="H500" i="17"/>
  <c r="D501" i="17"/>
  <c r="E501" i="17"/>
  <c r="F501" i="17"/>
  <c r="G501" i="17"/>
  <c r="H501" i="17"/>
  <c r="D502" i="17"/>
  <c r="E502" i="17"/>
  <c r="F502" i="17"/>
  <c r="G502" i="17"/>
  <c r="H502" i="17"/>
  <c r="D503" i="17"/>
  <c r="E503" i="17"/>
  <c r="F503" i="17"/>
  <c r="G503" i="17"/>
  <c r="H503" i="17"/>
  <c r="D504" i="17"/>
  <c r="E504" i="17"/>
  <c r="F504" i="17"/>
  <c r="G504" i="17"/>
  <c r="H504" i="17"/>
  <c r="D505" i="17"/>
  <c r="E505" i="17"/>
  <c r="F505" i="17"/>
  <c r="G505" i="17"/>
  <c r="H505" i="17"/>
  <c r="D506" i="17"/>
  <c r="E506" i="17"/>
  <c r="F506" i="17"/>
  <c r="G506" i="17"/>
  <c r="H506" i="17"/>
  <c r="D507" i="17"/>
  <c r="E507" i="17"/>
  <c r="F507" i="17"/>
  <c r="G507" i="17"/>
  <c r="H507" i="17"/>
  <c r="D508" i="17"/>
  <c r="E508" i="17"/>
  <c r="F508" i="17"/>
  <c r="G508" i="17"/>
  <c r="H508" i="17"/>
  <c r="D509" i="17"/>
  <c r="E509" i="17"/>
  <c r="F509" i="17"/>
  <c r="G509" i="17"/>
  <c r="H509" i="17"/>
  <c r="D510" i="17"/>
  <c r="E510" i="17"/>
  <c r="F510" i="17"/>
  <c r="G510" i="17"/>
  <c r="H510" i="17"/>
  <c r="D511" i="17"/>
  <c r="E511" i="17"/>
  <c r="F511" i="17"/>
  <c r="G511" i="17"/>
  <c r="H511" i="17"/>
  <c r="D512" i="17"/>
  <c r="E512" i="17"/>
  <c r="F512" i="17"/>
  <c r="G512" i="17"/>
  <c r="H512" i="17"/>
  <c r="D513" i="17"/>
  <c r="E513" i="17"/>
  <c r="F513" i="17"/>
  <c r="G513" i="17"/>
  <c r="H513" i="17"/>
  <c r="D514" i="17"/>
  <c r="E514" i="17"/>
  <c r="F514" i="17"/>
  <c r="G514" i="17"/>
  <c r="H514" i="17"/>
  <c r="D515" i="17"/>
  <c r="E515" i="17"/>
  <c r="F515" i="17"/>
  <c r="G515" i="17"/>
  <c r="H515" i="17"/>
  <c r="D516" i="17"/>
  <c r="E516" i="17"/>
  <c r="F516" i="17"/>
  <c r="G516" i="17"/>
  <c r="H516" i="17"/>
  <c r="D517" i="17"/>
  <c r="E517" i="17"/>
  <c r="F517" i="17"/>
  <c r="G517" i="17"/>
  <c r="H517" i="17"/>
  <c r="D518" i="17"/>
  <c r="E518" i="17"/>
  <c r="F518" i="17"/>
  <c r="G518" i="17"/>
  <c r="H518" i="17"/>
  <c r="D519" i="17"/>
  <c r="E519" i="17"/>
  <c r="F519" i="17"/>
  <c r="G519" i="17"/>
  <c r="H519" i="17"/>
  <c r="D520" i="17"/>
  <c r="E520" i="17"/>
  <c r="F520" i="17"/>
  <c r="G520" i="17"/>
  <c r="H520" i="17"/>
  <c r="D521" i="17"/>
  <c r="E521" i="17"/>
  <c r="F521" i="17"/>
  <c r="G521" i="17"/>
  <c r="H521" i="17"/>
  <c r="D522" i="17"/>
  <c r="E522" i="17"/>
  <c r="F522" i="17"/>
  <c r="G522" i="17"/>
  <c r="H522" i="17"/>
  <c r="D523" i="17"/>
  <c r="E523" i="17"/>
  <c r="F523" i="17"/>
  <c r="G523" i="17"/>
  <c r="H523" i="17"/>
  <c r="D524" i="17"/>
  <c r="E524" i="17"/>
  <c r="F524" i="17"/>
  <c r="G524" i="17"/>
  <c r="H524" i="17"/>
  <c r="D525" i="17"/>
  <c r="E525" i="17"/>
  <c r="F525" i="17"/>
  <c r="G525" i="17"/>
  <c r="H525" i="17"/>
  <c r="D526" i="17"/>
  <c r="E526" i="17"/>
  <c r="F526" i="17"/>
  <c r="G526" i="17"/>
  <c r="H526" i="17"/>
  <c r="D527" i="17"/>
  <c r="E527" i="17"/>
  <c r="F527" i="17"/>
  <c r="G527" i="17"/>
  <c r="H527" i="17"/>
  <c r="D528" i="17"/>
  <c r="E528" i="17"/>
  <c r="F528" i="17"/>
  <c r="G528" i="17"/>
  <c r="H528" i="17"/>
  <c r="D529" i="17"/>
  <c r="E529" i="17"/>
  <c r="F529" i="17"/>
  <c r="G529" i="17"/>
  <c r="H529" i="17"/>
  <c r="D530" i="17"/>
  <c r="E530" i="17"/>
  <c r="F530" i="17"/>
  <c r="G530" i="17"/>
  <c r="H530" i="17"/>
  <c r="D531" i="17"/>
  <c r="E531" i="17"/>
  <c r="F531" i="17"/>
  <c r="G531" i="17"/>
  <c r="H531" i="17"/>
  <c r="D532" i="17"/>
  <c r="E532" i="17"/>
  <c r="F532" i="17"/>
  <c r="G532" i="17"/>
  <c r="H532" i="17"/>
  <c r="D533" i="17"/>
  <c r="F533" i="17"/>
  <c r="G533" i="17"/>
  <c r="H533" i="17"/>
  <c r="D534" i="17"/>
  <c r="E534" i="17"/>
  <c r="F534" i="17"/>
  <c r="G534" i="17"/>
  <c r="H534" i="17"/>
  <c r="D535" i="17"/>
  <c r="E535" i="17"/>
  <c r="F535" i="17"/>
  <c r="G535" i="17"/>
  <c r="H535" i="17"/>
  <c r="D536" i="17"/>
  <c r="E536" i="17"/>
  <c r="F536" i="17"/>
  <c r="G536" i="17"/>
  <c r="H536" i="17"/>
  <c r="D537" i="17"/>
  <c r="E537" i="17"/>
  <c r="F537" i="17"/>
  <c r="G537" i="17"/>
  <c r="H537" i="17"/>
  <c r="D538" i="17"/>
  <c r="E538" i="17"/>
  <c r="F538" i="17"/>
  <c r="G538" i="17"/>
  <c r="H538" i="17"/>
  <c r="D539" i="17"/>
  <c r="E539" i="17"/>
  <c r="F539" i="17"/>
  <c r="G539" i="17"/>
  <c r="H539" i="17"/>
  <c r="D540" i="17"/>
  <c r="E540" i="17"/>
  <c r="F540" i="17"/>
  <c r="G540" i="17"/>
  <c r="H540" i="17"/>
  <c r="D541" i="17"/>
  <c r="E541" i="17"/>
  <c r="F541" i="17"/>
  <c r="G541" i="17"/>
  <c r="H541" i="17"/>
  <c r="D542" i="17"/>
  <c r="E542" i="17"/>
  <c r="F542" i="17"/>
  <c r="G542" i="17"/>
  <c r="H542" i="17"/>
  <c r="D543" i="17"/>
  <c r="E543" i="17"/>
  <c r="F543" i="17"/>
  <c r="G543" i="17"/>
  <c r="H543" i="17"/>
  <c r="D544" i="17"/>
  <c r="E544" i="17"/>
  <c r="F544" i="17"/>
  <c r="G544" i="17"/>
  <c r="H544" i="17"/>
  <c r="D545" i="17"/>
  <c r="E545" i="17"/>
  <c r="F545" i="17"/>
  <c r="G545" i="17"/>
  <c r="H545" i="17"/>
  <c r="D546" i="17"/>
  <c r="E546" i="17"/>
  <c r="F546" i="17"/>
  <c r="G546" i="17"/>
  <c r="H546" i="17"/>
  <c r="D547" i="17"/>
  <c r="E547" i="17"/>
  <c r="F547" i="17"/>
  <c r="G547" i="17"/>
  <c r="H547" i="17"/>
  <c r="D548" i="17"/>
  <c r="E548" i="17"/>
  <c r="F548" i="17"/>
  <c r="G548" i="17"/>
  <c r="H548" i="17"/>
  <c r="D549" i="17"/>
  <c r="E549" i="17"/>
  <c r="F549" i="17"/>
  <c r="G549" i="17"/>
  <c r="H549" i="17"/>
  <c r="D550" i="17"/>
  <c r="E550" i="17"/>
  <c r="F550" i="17"/>
  <c r="G550" i="17"/>
  <c r="H550" i="17"/>
  <c r="D551" i="17"/>
  <c r="E551" i="17"/>
  <c r="F551" i="17"/>
  <c r="G551" i="17"/>
  <c r="H551" i="17"/>
  <c r="D552" i="17"/>
  <c r="E552" i="17"/>
  <c r="F552" i="17"/>
  <c r="G552" i="17"/>
  <c r="H552" i="17"/>
  <c r="D553" i="17"/>
  <c r="E553" i="17"/>
  <c r="F553" i="17"/>
  <c r="G553" i="17"/>
  <c r="H553" i="17"/>
  <c r="D554" i="17"/>
  <c r="E554" i="17"/>
  <c r="F554" i="17"/>
  <c r="G554" i="17"/>
  <c r="H554" i="17"/>
  <c r="D555" i="17"/>
  <c r="E555" i="17"/>
  <c r="F555" i="17"/>
  <c r="G555" i="17"/>
  <c r="H555" i="17"/>
  <c r="D556" i="17"/>
  <c r="E556" i="17"/>
  <c r="F556" i="17"/>
  <c r="G556" i="17"/>
  <c r="H556" i="17"/>
  <c r="D557" i="17"/>
  <c r="E557" i="17"/>
  <c r="F557" i="17"/>
  <c r="G557" i="17"/>
  <c r="H557" i="17"/>
  <c r="D558" i="17"/>
  <c r="E558" i="17"/>
  <c r="F558" i="17"/>
  <c r="G558" i="17"/>
  <c r="H558" i="17"/>
  <c r="D559" i="17"/>
  <c r="E559" i="17"/>
  <c r="F559" i="17"/>
  <c r="G559" i="17"/>
  <c r="H559" i="17"/>
  <c r="D560" i="17"/>
  <c r="E560" i="17"/>
  <c r="F560" i="17"/>
  <c r="G560" i="17"/>
  <c r="H560" i="17"/>
  <c r="D561" i="17"/>
  <c r="E561" i="17"/>
  <c r="F561" i="17"/>
  <c r="G561" i="17"/>
  <c r="H561" i="17"/>
  <c r="D562" i="17"/>
  <c r="E562" i="17"/>
  <c r="F562" i="17"/>
  <c r="G562" i="17"/>
  <c r="H562" i="17"/>
  <c r="D563" i="17"/>
  <c r="E563" i="17"/>
  <c r="F563" i="17"/>
  <c r="G563" i="17"/>
  <c r="H563" i="17"/>
  <c r="D564" i="17"/>
  <c r="E564" i="17"/>
  <c r="F564" i="17"/>
  <c r="G564" i="17"/>
  <c r="H564" i="17"/>
  <c r="D565" i="17"/>
  <c r="E565" i="17"/>
  <c r="F565" i="17"/>
  <c r="G565" i="17"/>
  <c r="H565" i="17"/>
  <c r="D566" i="17"/>
  <c r="E566" i="17"/>
  <c r="F566" i="17"/>
  <c r="G566" i="17"/>
  <c r="H566" i="17"/>
  <c r="D567" i="17"/>
  <c r="E567" i="17"/>
  <c r="F567" i="17"/>
  <c r="G567" i="17"/>
  <c r="H567" i="17"/>
  <c r="D568" i="17"/>
  <c r="E568" i="17"/>
  <c r="F568" i="17"/>
  <c r="G568" i="17"/>
  <c r="H568" i="17"/>
  <c r="D569" i="17"/>
  <c r="E569" i="17"/>
  <c r="F569" i="17"/>
  <c r="G569" i="17"/>
  <c r="H569" i="17"/>
  <c r="D570" i="17"/>
  <c r="E570" i="17"/>
  <c r="F570" i="17"/>
  <c r="G570" i="17"/>
  <c r="H570" i="17"/>
  <c r="D571" i="17"/>
  <c r="E571" i="17"/>
  <c r="F571" i="17"/>
  <c r="G571" i="17"/>
  <c r="H571" i="17"/>
  <c r="D572" i="17"/>
  <c r="E572" i="17"/>
  <c r="F572" i="17"/>
  <c r="G572" i="17"/>
  <c r="H572" i="17"/>
  <c r="D573" i="17"/>
  <c r="E573" i="17"/>
  <c r="F573" i="17"/>
  <c r="G573" i="17"/>
  <c r="H573" i="17"/>
  <c r="D574" i="17"/>
  <c r="E574" i="17"/>
  <c r="F574" i="17"/>
  <c r="G574" i="17"/>
  <c r="H574" i="17"/>
  <c r="D575" i="17"/>
  <c r="E575" i="17"/>
  <c r="F575" i="17"/>
  <c r="G575" i="17"/>
  <c r="H575" i="17"/>
  <c r="D576" i="17"/>
  <c r="E576" i="17"/>
  <c r="F576" i="17"/>
  <c r="G576" i="17"/>
  <c r="H576" i="17"/>
  <c r="D577" i="17"/>
  <c r="E577" i="17"/>
  <c r="F577" i="17"/>
  <c r="G577" i="17"/>
  <c r="H577" i="17"/>
  <c r="D578" i="17"/>
  <c r="F578" i="17"/>
  <c r="G578" i="17"/>
  <c r="H578" i="17"/>
  <c r="D579" i="17"/>
  <c r="E579" i="17"/>
  <c r="F579" i="17"/>
  <c r="G579" i="17"/>
  <c r="H579" i="17"/>
  <c r="D580" i="17"/>
  <c r="E580" i="17"/>
  <c r="F580" i="17"/>
  <c r="G580" i="17"/>
  <c r="H580" i="17"/>
  <c r="D581" i="17"/>
  <c r="E581" i="17"/>
  <c r="F581" i="17"/>
  <c r="G581" i="17"/>
  <c r="H581" i="17"/>
  <c r="D582" i="17"/>
  <c r="E582" i="17"/>
  <c r="F582" i="17"/>
  <c r="G582" i="17"/>
  <c r="H582" i="17"/>
  <c r="D583" i="17"/>
  <c r="E583" i="17"/>
  <c r="F583" i="17"/>
  <c r="G583" i="17"/>
  <c r="H583" i="17"/>
  <c r="D584" i="17"/>
  <c r="E584" i="17"/>
  <c r="F584" i="17"/>
  <c r="G584" i="17"/>
  <c r="H584" i="17"/>
  <c r="D585" i="17"/>
  <c r="E585" i="17"/>
  <c r="F585" i="17"/>
  <c r="G585" i="17"/>
  <c r="H585" i="17"/>
  <c r="D586" i="17"/>
  <c r="E586" i="17"/>
  <c r="F586" i="17"/>
  <c r="G586" i="17"/>
  <c r="H586" i="17"/>
  <c r="D587" i="17"/>
  <c r="E587" i="17"/>
  <c r="F587" i="17"/>
  <c r="G587" i="17"/>
  <c r="H587" i="17"/>
  <c r="D588" i="17"/>
  <c r="E588" i="17"/>
  <c r="F588" i="17"/>
  <c r="G588" i="17"/>
  <c r="H588" i="17"/>
  <c r="D589" i="17"/>
  <c r="E589" i="17"/>
  <c r="F589" i="17"/>
  <c r="G589" i="17"/>
  <c r="H589" i="17"/>
  <c r="D590" i="17"/>
  <c r="E590" i="17"/>
  <c r="F590" i="17"/>
  <c r="G590" i="17"/>
  <c r="H590" i="17"/>
  <c r="D591" i="17"/>
  <c r="E591" i="17"/>
  <c r="F591" i="17"/>
  <c r="G591" i="17"/>
  <c r="H591" i="17"/>
  <c r="D592" i="17"/>
  <c r="E592" i="17"/>
  <c r="F592" i="17"/>
  <c r="G592" i="17"/>
  <c r="H592" i="17"/>
  <c r="D593" i="17"/>
  <c r="E593" i="17"/>
  <c r="F593" i="17"/>
  <c r="G593" i="17"/>
  <c r="H593" i="17"/>
  <c r="D594" i="17"/>
  <c r="E594" i="17"/>
  <c r="F594" i="17"/>
  <c r="G594" i="17"/>
  <c r="H594" i="17"/>
  <c r="D595" i="17"/>
  <c r="E595" i="17"/>
  <c r="F595" i="17"/>
  <c r="G595" i="17"/>
  <c r="H595" i="17"/>
  <c r="D596" i="17"/>
  <c r="E596" i="17"/>
  <c r="F596" i="17"/>
  <c r="G596" i="17"/>
  <c r="H596" i="17"/>
  <c r="D597" i="17"/>
  <c r="E597" i="17"/>
  <c r="F597" i="17"/>
  <c r="G597" i="17"/>
  <c r="H597" i="17"/>
  <c r="D598" i="17"/>
  <c r="E598" i="17"/>
  <c r="F598" i="17"/>
  <c r="G598" i="17"/>
  <c r="H598" i="17"/>
  <c r="D599" i="17"/>
  <c r="E599" i="17"/>
  <c r="F599" i="17"/>
  <c r="G599" i="17"/>
  <c r="H599" i="17"/>
  <c r="D600" i="17"/>
  <c r="E600" i="17"/>
  <c r="F600" i="17"/>
  <c r="G600" i="17"/>
  <c r="H600" i="17"/>
  <c r="D601" i="17"/>
  <c r="E601" i="17"/>
  <c r="F601" i="17"/>
  <c r="G601" i="17"/>
  <c r="H601" i="17"/>
  <c r="D602" i="17"/>
  <c r="E602" i="17"/>
  <c r="F602" i="17"/>
  <c r="G602" i="17"/>
  <c r="H602" i="17"/>
  <c r="D603" i="17"/>
  <c r="E603" i="17"/>
  <c r="F603" i="17"/>
  <c r="H603" i="17"/>
  <c r="D604" i="17"/>
  <c r="E604" i="17"/>
  <c r="F604" i="17"/>
  <c r="G604" i="17"/>
  <c r="H604" i="17"/>
  <c r="D605" i="17"/>
  <c r="E605" i="17"/>
  <c r="F605" i="17"/>
  <c r="G605" i="17"/>
  <c r="H605" i="17"/>
  <c r="D606" i="17"/>
  <c r="E606" i="17"/>
  <c r="F606" i="17"/>
  <c r="G606" i="17"/>
  <c r="H606" i="17"/>
  <c r="D607" i="17"/>
  <c r="E607" i="17"/>
  <c r="F607" i="17"/>
  <c r="G607" i="17"/>
  <c r="H607" i="17"/>
  <c r="D608" i="17"/>
  <c r="E608" i="17"/>
  <c r="F608" i="17"/>
  <c r="G608" i="17"/>
  <c r="H608" i="17"/>
  <c r="D609" i="17"/>
  <c r="E609" i="17"/>
  <c r="F609" i="17"/>
  <c r="G609" i="17"/>
  <c r="H609" i="17"/>
  <c r="D610" i="17"/>
  <c r="E610" i="17"/>
  <c r="F610" i="17"/>
  <c r="G610" i="17"/>
  <c r="H610" i="17"/>
  <c r="D611" i="17"/>
  <c r="E611" i="17"/>
  <c r="F611" i="17"/>
  <c r="G611" i="17"/>
  <c r="H611" i="17"/>
  <c r="D612" i="17"/>
  <c r="E612" i="17"/>
  <c r="F612" i="17"/>
  <c r="G612" i="17"/>
  <c r="H612" i="17"/>
  <c r="D613" i="17"/>
  <c r="E613" i="17"/>
  <c r="F613" i="17"/>
  <c r="G613" i="17"/>
  <c r="H613" i="17"/>
  <c r="D614" i="17"/>
  <c r="E614" i="17"/>
  <c r="F614" i="17"/>
  <c r="G614" i="17"/>
  <c r="H614" i="17"/>
  <c r="D615" i="17"/>
  <c r="E615" i="17"/>
  <c r="F615" i="17"/>
  <c r="G615" i="17"/>
  <c r="H615" i="17"/>
  <c r="D616" i="17"/>
  <c r="E616" i="17"/>
  <c r="F616" i="17"/>
  <c r="G616" i="17"/>
  <c r="H616" i="17"/>
  <c r="D617" i="17"/>
  <c r="E617" i="17"/>
  <c r="F617" i="17"/>
  <c r="G617" i="17"/>
  <c r="H617" i="17"/>
  <c r="D618" i="17"/>
  <c r="E618" i="17"/>
  <c r="F618" i="17"/>
  <c r="G618" i="17"/>
  <c r="H618" i="17"/>
  <c r="D619" i="17"/>
  <c r="E619" i="17"/>
  <c r="F619" i="17"/>
  <c r="G619" i="17"/>
  <c r="H619" i="17"/>
  <c r="D620" i="17"/>
  <c r="E620" i="17"/>
  <c r="F620" i="17"/>
  <c r="G620" i="17"/>
  <c r="H620" i="17"/>
  <c r="D621" i="17"/>
  <c r="E621" i="17"/>
  <c r="F621" i="17"/>
  <c r="G621" i="17"/>
  <c r="H621" i="17"/>
  <c r="D622" i="17"/>
  <c r="E622" i="17"/>
  <c r="F622" i="17"/>
  <c r="G622" i="17"/>
  <c r="H622" i="17"/>
  <c r="D623" i="17"/>
  <c r="F623" i="17"/>
  <c r="G623" i="17"/>
  <c r="H623" i="17"/>
  <c r="D624" i="17"/>
  <c r="E624" i="17"/>
  <c r="F624" i="17"/>
  <c r="G624" i="17"/>
  <c r="H624" i="17"/>
  <c r="D625" i="17"/>
  <c r="E625" i="17"/>
  <c r="F625" i="17"/>
  <c r="G625" i="17"/>
  <c r="H625" i="17"/>
  <c r="D626" i="17"/>
  <c r="E626" i="17"/>
  <c r="F626" i="17"/>
  <c r="G626" i="17"/>
  <c r="H626" i="17"/>
  <c r="D627" i="17"/>
  <c r="E627" i="17"/>
  <c r="F627" i="17"/>
  <c r="G627" i="17"/>
  <c r="H627" i="17"/>
  <c r="D628" i="17"/>
  <c r="E628" i="17"/>
  <c r="F628" i="17"/>
  <c r="G628" i="17"/>
  <c r="H628" i="17"/>
  <c r="D629" i="17"/>
  <c r="E629" i="17"/>
  <c r="F629" i="17"/>
  <c r="G629" i="17"/>
  <c r="H629" i="17"/>
  <c r="D630" i="17"/>
  <c r="E630" i="17"/>
  <c r="F630" i="17"/>
  <c r="G630" i="17"/>
  <c r="H630" i="17"/>
  <c r="D631" i="17"/>
  <c r="E631" i="17"/>
  <c r="F631" i="17"/>
  <c r="G631" i="17"/>
  <c r="H631" i="17"/>
  <c r="D632" i="17"/>
  <c r="E632" i="17"/>
  <c r="F632" i="17"/>
  <c r="G632" i="17"/>
  <c r="H632" i="17"/>
  <c r="D633" i="17"/>
  <c r="E633" i="17"/>
  <c r="F633" i="17"/>
  <c r="G633" i="17"/>
  <c r="H633" i="17"/>
  <c r="D634" i="17"/>
  <c r="E634" i="17"/>
  <c r="F634" i="17"/>
  <c r="G634" i="17"/>
  <c r="H634" i="17"/>
  <c r="D635" i="17"/>
  <c r="E635" i="17"/>
  <c r="F635" i="17"/>
  <c r="G635" i="17"/>
  <c r="H635" i="17"/>
  <c r="D636" i="17"/>
  <c r="E636" i="17"/>
  <c r="F636" i="17"/>
  <c r="G636" i="17"/>
  <c r="H636" i="17"/>
  <c r="D637" i="17"/>
  <c r="E637" i="17"/>
  <c r="F637" i="17"/>
  <c r="G637" i="17"/>
  <c r="H637" i="17"/>
  <c r="D638" i="17"/>
  <c r="E638" i="17"/>
  <c r="F638" i="17"/>
  <c r="G638" i="17"/>
  <c r="H638" i="17"/>
  <c r="D639" i="17"/>
  <c r="E639" i="17"/>
  <c r="F639" i="17"/>
  <c r="G639" i="17"/>
  <c r="H639" i="17"/>
  <c r="D640" i="17"/>
  <c r="E640" i="17"/>
  <c r="F640" i="17"/>
  <c r="G640" i="17"/>
  <c r="H640" i="17"/>
  <c r="D641" i="17"/>
  <c r="E641" i="17"/>
  <c r="F641" i="17"/>
  <c r="G641" i="17"/>
  <c r="H641" i="17"/>
  <c r="D642" i="17"/>
  <c r="E642" i="17"/>
  <c r="F642" i="17"/>
  <c r="G642" i="17"/>
  <c r="H642" i="17"/>
  <c r="D643" i="17"/>
  <c r="E643" i="17"/>
  <c r="F643" i="17"/>
  <c r="G643" i="17"/>
  <c r="H643" i="17"/>
  <c r="D644" i="17"/>
  <c r="E644" i="17"/>
  <c r="F644" i="17"/>
  <c r="G644" i="17"/>
  <c r="H644" i="17"/>
  <c r="D645" i="17"/>
  <c r="E645" i="17"/>
  <c r="F645" i="17"/>
  <c r="G645" i="17"/>
  <c r="H645" i="17"/>
  <c r="D646" i="17"/>
  <c r="E646" i="17"/>
  <c r="F646" i="17"/>
  <c r="G646" i="17"/>
  <c r="H646" i="17"/>
  <c r="D647" i="17"/>
  <c r="E647" i="17"/>
  <c r="F647" i="17"/>
  <c r="G647" i="17"/>
  <c r="H647" i="17"/>
  <c r="D648" i="17"/>
  <c r="E648" i="17"/>
  <c r="F648" i="17"/>
  <c r="G648" i="17"/>
  <c r="H648" i="17"/>
  <c r="D649" i="17"/>
  <c r="E649" i="17"/>
  <c r="F649" i="17"/>
  <c r="G649" i="17"/>
  <c r="H649" i="17"/>
  <c r="D650" i="17"/>
  <c r="E650" i="17"/>
  <c r="F650" i="17"/>
  <c r="G650" i="17"/>
  <c r="H650" i="17"/>
  <c r="D651" i="17"/>
  <c r="E651" i="17"/>
  <c r="F651" i="17"/>
  <c r="G651" i="17"/>
  <c r="H651" i="17"/>
  <c r="D652" i="17"/>
  <c r="E652" i="17"/>
  <c r="F652" i="17"/>
  <c r="G652" i="17"/>
  <c r="H652" i="17"/>
  <c r="D653" i="17"/>
  <c r="E653" i="17"/>
  <c r="F653" i="17"/>
  <c r="G653" i="17"/>
  <c r="H653" i="17"/>
  <c r="D654" i="17"/>
  <c r="E654" i="17"/>
  <c r="F654" i="17"/>
  <c r="G654" i="17"/>
  <c r="H654" i="17"/>
  <c r="D655" i="17"/>
  <c r="E655" i="17"/>
  <c r="F655" i="17"/>
  <c r="G655" i="17"/>
  <c r="H655" i="17"/>
  <c r="D656" i="17"/>
  <c r="E656" i="17"/>
  <c r="F656" i="17"/>
  <c r="G656" i="17"/>
  <c r="H656" i="17"/>
  <c r="D657" i="17"/>
  <c r="E657" i="17"/>
  <c r="F657" i="17"/>
  <c r="G657" i="17"/>
  <c r="H657" i="17"/>
  <c r="D658" i="17"/>
  <c r="E658" i="17"/>
  <c r="F658" i="17"/>
  <c r="G658" i="17"/>
  <c r="H658" i="17"/>
  <c r="D659" i="17"/>
  <c r="E659" i="17"/>
  <c r="F659" i="17"/>
  <c r="G659" i="17"/>
  <c r="H659" i="17"/>
  <c r="D660" i="17"/>
  <c r="E660" i="17"/>
  <c r="F660" i="17"/>
  <c r="G660" i="17"/>
  <c r="H660" i="17"/>
  <c r="D661" i="17"/>
  <c r="E661" i="17"/>
  <c r="F661" i="17"/>
  <c r="G661" i="17"/>
  <c r="H661" i="17"/>
  <c r="D662" i="17"/>
  <c r="E662" i="17"/>
  <c r="F662" i="17"/>
  <c r="G662" i="17"/>
  <c r="H662" i="17"/>
  <c r="D663" i="17"/>
  <c r="E663" i="17"/>
  <c r="F663" i="17"/>
  <c r="G663" i="17"/>
  <c r="H663" i="17"/>
  <c r="D664" i="17"/>
  <c r="E664" i="17"/>
  <c r="F664" i="17"/>
  <c r="G664" i="17"/>
  <c r="H664" i="17"/>
  <c r="D665" i="17"/>
  <c r="E665" i="17"/>
  <c r="F665" i="17"/>
  <c r="G665" i="17"/>
  <c r="H665" i="17"/>
  <c r="D666" i="17"/>
  <c r="E666" i="17"/>
  <c r="F666" i="17"/>
  <c r="G666" i="17"/>
  <c r="H666" i="17"/>
  <c r="D667" i="17"/>
  <c r="E667" i="17"/>
  <c r="F667" i="17"/>
  <c r="G667" i="17"/>
  <c r="H667" i="17"/>
  <c r="D668" i="17"/>
  <c r="E668" i="17"/>
  <c r="F668" i="17"/>
  <c r="G668" i="17"/>
  <c r="H668" i="17"/>
  <c r="D669" i="17"/>
  <c r="E669" i="17"/>
  <c r="F669" i="17"/>
  <c r="G669" i="17"/>
  <c r="H669" i="17"/>
  <c r="D670" i="17"/>
  <c r="E670" i="17"/>
  <c r="F670" i="17"/>
  <c r="G670" i="17"/>
  <c r="H670" i="17"/>
  <c r="D671" i="17"/>
  <c r="E671" i="17"/>
  <c r="F671" i="17"/>
  <c r="G671" i="17"/>
  <c r="H671" i="17"/>
  <c r="D672" i="17"/>
  <c r="E672" i="17"/>
  <c r="F672" i="17"/>
  <c r="G672" i="17"/>
  <c r="H672" i="17"/>
  <c r="D673" i="17"/>
  <c r="E673" i="17"/>
  <c r="F673" i="17"/>
  <c r="G673" i="17"/>
  <c r="H673" i="17"/>
  <c r="D674" i="17"/>
  <c r="E674" i="17"/>
  <c r="F674" i="17"/>
  <c r="G674" i="17"/>
  <c r="H674" i="17"/>
  <c r="D675" i="17"/>
  <c r="E675" i="17"/>
  <c r="F675" i="17"/>
  <c r="G675" i="17"/>
  <c r="H675" i="17"/>
  <c r="D676" i="17"/>
  <c r="E676" i="17"/>
  <c r="F676" i="17"/>
  <c r="G676" i="17"/>
  <c r="H676" i="17"/>
  <c r="C663" i="17"/>
  <c r="C664" i="17"/>
  <c r="C665" i="17"/>
  <c r="C666" i="17"/>
  <c r="C667" i="17"/>
  <c r="C668" i="17"/>
  <c r="C669" i="17"/>
  <c r="C670" i="17"/>
  <c r="C671" i="17"/>
  <c r="C672" i="17"/>
  <c r="C673" i="17"/>
  <c r="C674" i="17"/>
  <c r="C675" i="17"/>
  <c r="C676" i="17"/>
  <c r="C662" i="17"/>
  <c r="C648" i="17"/>
  <c r="C649" i="17"/>
  <c r="C650" i="17"/>
  <c r="C651" i="17"/>
  <c r="C652" i="17"/>
  <c r="C653" i="17"/>
  <c r="C654" i="17"/>
  <c r="C655" i="17"/>
  <c r="C656" i="17"/>
  <c r="C657" i="17"/>
  <c r="C658" i="17"/>
  <c r="C659" i="17"/>
  <c r="C660" i="17"/>
  <c r="C661" i="17"/>
  <c r="C647" i="17"/>
  <c r="C633" i="17"/>
  <c r="C634" i="17"/>
  <c r="C635" i="17"/>
  <c r="C636" i="17"/>
  <c r="C637" i="17"/>
  <c r="C638" i="17"/>
  <c r="C639" i="17"/>
  <c r="C640" i="17"/>
  <c r="C641" i="17"/>
  <c r="C642" i="17"/>
  <c r="C643" i="17"/>
  <c r="C644" i="17"/>
  <c r="C645" i="17"/>
  <c r="C646" i="17"/>
  <c r="C632" i="17"/>
  <c r="C631" i="17"/>
  <c r="C618" i="17"/>
  <c r="C619" i="17"/>
  <c r="C620" i="17"/>
  <c r="C621" i="17"/>
  <c r="C622" i="17"/>
  <c r="C623" i="17"/>
  <c r="C624" i="17"/>
  <c r="C625" i="17"/>
  <c r="C626" i="17"/>
  <c r="C627" i="17"/>
  <c r="C628" i="17"/>
  <c r="C629" i="17"/>
  <c r="C630" i="17"/>
  <c r="C617" i="17"/>
  <c r="C603" i="17"/>
  <c r="C604" i="17"/>
  <c r="C605" i="17"/>
  <c r="C606" i="17"/>
  <c r="C607" i="17"/>
  <c r="C608" i="17"/>
  <c r="C609" i="17"/>
  <c r="C610" i="17"/>
  <c r="C611" i="17"/>
  <c r="C612" i="17"/>
  <c r="C613" i="17"/>
  <c r="C614" i="17"/>
  <c r="C615" i="17"/>
  <c r="C616" i="17"/>
  <c r="C602" i="17"/>
  <c r="C588" i="17"/>
  <c r="C589" i="17"/>
  <c r="C590" i="17"/>
  <c r="C591" i="17"/>
  <c r="C592" i="17"/>
  <c r="C593" i="17"/>
  <c r="C594" i="17"/>
  <c r="C595" i="17"/>
  <c r="C596" i="17"/>
  <c r="C597" i="17"/>
  <c r="C598" i="17"/>
  <c r="C599" i="17"/>
  <c r="C600" i="17"/>
  <c r="C601" i="17"/>
  <c r="C587" i="17"/>
  <c r="C573" i="17"/>
  <c r="C574" i="17"/>
  <c r="C575" i="17"/>
  <c r="C576" i="17"/>
  <c r="C577" i="17"/>
  <c r="C578" i="17"/>
  <c r="C579" i="17"/>
  <c r="C580" i="17"/>
  <c r="C581" i="17"/>
  <c r="C582" i="17"/>
  <c r="C583" i="17"/>
  <c r="C584" i="17"/>
  <c r="C585" i="17"/>
  <c r="C586" i="17"/>
  <c r="C572" i="17"/>
  <c r="C558" i="17"/>
  <c r="C559" i="17"/>
  <c r="C560" i="17"/>
  <c r="C561" i="17"/>
  <c r="C562" i="17"/>
  <c r="C563" i="17"/>
  <c r="C564" i="17"/>
  <c r="C565" i="17"/>
  <c r="C566" i="17"/>
  <c r="C567" i="17"/>
  <c r="C568" i="17"/>
  <c r="C569" i="17"/>
  <c r="C570" i="17"/>
  <c r="C571" i="17"/>
  <c r="C557" i="17"/>
  <c r="C543" i="17"/>
  <c r="C544" i="17"/>
  <c r="C545" i="17"/>
  <c r="C546" i="17"/>
  <c r="C547" i="17"/>
  <c r="C548" i="17"/>
  <c r="C549" i="17"/>
  <c r="C550" i="17"/>
  <c r="C551" i="17"/>
  <c r="C552" i="17"/>
  <c r="C553" i="17"/>
  <c r="C554" i="17"/>
  <c r="C555" i="17"/>
  <c r="C556" i="17"/>
  <c r="C542" i="17"/>
  <c r="C528" i="17"/>
  <c r="C529" i="17"/>
  <c r="C530" i="17"/>
  <c r="C531" i="17"/>
  <c r="C532" i="17"/>
  <c r="C533" i="17"/>
  <c r="C534" i="17"/>
  <c r="C535" i="17"/>
  <c r="C536" i="17"/>
  <c r="C537" i="17"/>
  <c r="C538" i="17"/>
  <c r="C539" i="17"/>
  <c r="C540" i="17"/>
  <c r="C541" i="17"/>
  <c r="C527" i="17"/>
  <c r="C513" i="17"/>
  <c r="C514" i="17"/>
  <c r="C515" i="17"/>
  <c r="C516" i="17"/>
  <c r="C517" i="17"/>
  <c r="C518" i="17"/>
  <c r="C519" i="17"/>
  <c r="C520" i="17"/>
  <c r="C521" i="17"/>
  <c r="C522" i="17"/>
  <c r="C523" i="17"/>
  <c r="C524" i="17"/>
  <c r="C525" i="17"/>
  <c r="C526" i="17"/>
  <c r="C512" i="17"/>
  <c r="C498" i="17"/>
  <c r="C499" i="17"/>
  <c r="C500" i="17"/>
  <c r="C501" i="17"/>
  <c r="C502" i="17"/>
  <c r="C503" i="17"/>
  <c r="C504" i="17"/>
  <c r="C505" i="17"/>
  <c r="C506" i="17"/>
  <c r="C507" i="17"/>
  <c r="C508" i="17"/>
  <c r="C509" i="17"/>
  <c r="C510" i="17"/>
  <c r="C511" i="17"/>
  <c r="C497" i="17"/>
  <c r="C483" i="17"/>
  <c r="C484" i="17"/>
  <c r="C485" i="17"/>
  <c r="C486" i="17"/>
  <c r="C487" i="17"/>
  <c r="C488" i="17"/>
  <c r="C489" i="17"/>
  <c r="C490" i="17"/>
  <c r="C491" i="17"/>
  <c r="C492" i="17"/>
  <c r="C493" i="17"/>
  <c r="C494" i="17"/>
  <c r="C495" i="17"/>
  <c r="C496" i="17"/>
  <c r="C468" i="17"/>
  <c r="C469" i="17"/>
  <c r="C470" i="17"/>
  <c r="C471" i="17"/>
  <c r="C472" i="17"/>
  <c r="C473" i="17"/>
  <c r="C474" i="17"/>
  <c r="C475" i="17"/>
  <c r="C476" i="17"/>
  <c r="C477" i="17"/>
  <c r="C478" i="17"/>
  <c r="C479" i="17"/>
  <c r="C480" i="17"/>
  <c r="C481" i="17"/>
  <c r="C453" i="17"/>
  <c r="C454" i="17"/>
  <c r="C455" i="17"/>
  <c r="C456" i="17"/>
  <c r="C457" i="17"/>
  <c r="C458" i="17"/>
  <c r="C459" i="17"/>
  <c r="C460" i="17"/>
  <c r="C461" i="17"/>
  <c r="C462" i="17"/>
  <c r="C463" i="17"/>
  <c r="C464" i="17"/>
  <c r="C465" i="17"/>
  <c r="C466" i="17"/>
  <c r="C482" i="17"/>
  <c r="C467" i="17"/>
  <c r="C452" i="17"/>
  <c r="A633" i="17"/>
  <c r="A634" i="17" s="1"/>
  <c r="A635" i="17" s="1"/>
  <c r="A636" i="17" s="1"/>
  <c r="A637" i="17" s="1"/>
  <c r="A638" i="17" s="1"/>
  <c r="A639" i="17" s="1"/>
  <c r="A640" i="17" s="1"/>
  <c r="A641" i="17" s="1"/>
  <c r="A642" i="17" s="1"/>
  <c r="A643" i="17" s="1"/>
  <c r="A644" i="17" s="1"/>
  <c r="A645" i="17" s="1"/>
  <c r="A646" i="17" s="1"/>
  <c r="A647" i="17" s="1"/>
  <c r="A648" i="17" s="1"/>
  <c r="A649" i="17" s="1"/>
  <c r="A650" i="17" s="1"/>
  <c r="A651" i="17" s="1"/>
  <c r="A652" i="17" s="1"/>
  <c r="A653" i="17" s="1"/>
  <c r="A654" i="17" s="1"/>
  <c r="A655" i="17" s="1"/>
  <c r="A656" i="17" s="1"/>
  <c r="A657" i="17" s="1"/>
  <c r="A658" i="17" s="1"/>
  <c r="A659" i="17" s="1"/>
  <c r="A660" i="17" s="1"/>
  <c r="A661" i="17" s="1"/>
  <c r="A662" i="17" s="1"/>
  <c r="A663" i="17" s="1"/>
  <c r="A664" i="17" s="1"/>
  <c r="A665" i="17" s="1"/>
  <c r="A666" i="17" s="1"/>
  <c r="A667" i="17" s="1"/>
  <c r="A668" i="17" s="1"/>
  <c r="A669" i="17" s="1"/>
  <c r="A670" i="17" s="1"/>
  <c r="A671" i="17" s="1"/>
  <c r="A672" i="17" s="1"/>
  <c r="A673" i="17" s="1"/>
  <c r="A674" i="17" s="1"/>
  <c r="A675" i="17" s="1"/>
  <c r="A676" i="17" s="1"/>
  <c r="B675" i="17"/>
  <c r="B676" i="17"/>
  <c r="B667" i="17"/>
  <c r="B668" i="17"/>
  <c r="B669" i="17"/>
  <c r="B670" i="17"/>
  <c r="B671" i="17"/>
  <c r="B672" i="17"/>
  <c r="B673" i="17"/>
  <c r="B674" i="17"/>
  <c r="B658" i="17"/>
  <c r="B659" i="17"/>
  <c r="B660" i="17"/>
  <c r="B661" i="17"/>
  <c r="B662" i="17"/>
  <c r="B663" i="17"/>
  <c r="B664" i="17"/>
  <c r="B665" i="17"/>
  <c r="B666" i="17"/>
  <c r="B633" i="17"/>
  <c r="B634" i="17"/>
  <c r="B635" i="17"/>
  <c r="B636" i="17"/>
  <c r="B637" i="17"/>
  <c r="B638" i="17"/>
  <c r="B639" i="17"/>
  <c r="B640" i="17"/>
  <c r="B641" i="17"/>
  <c r="B642" i="17"/>
  <c r="B643" i="17"/>
  <c r="B644" i="17"/>
  <c r="B645" i="17"/>
  <c r="B646" i="17"/>
  <c r="B647" i="17"/>
  <c r="B648" i="17"/>
  <c r="B649" i="17"/>
  <c r="B650" i="17"/>
  <c r="B651" i="17"/>
  <c r="B652" i="17"/>
  <c r="B653" i="17"/>
  <c r="B654" i="17"/>
  <c r="B655" i="17"/>
  <c r="B656" i="17"/>
  <c r="B657" i="17"/>
  <c r="B632" i="17"/>
  <c r="A588" i="17"/>
  <c r="A589" i="17" s="1"/>
  <c r="A590" i="17" s="1"/>
  <c r="A591" i="17" s="1"/>
  <c r="A592" i="17" s="1"/>
  <c r="A593" i="17" s="1"/>
  <c r="A594" i="17" s="1"/>
  <c r="A595" i="17" s="1"/>
  <c r="A596" i="17" s="1"/>
  <c r="A597" i="17" s="1"/>
  <c r="A598" i="17" s="1"/>
  <c r="A599" i="17" s="1"/>
  <c r="A600" i="17" s="1"/>
  <c r="A601" i="17" s="1"/>
  <c r="A602" i="17" s="1"/>
  <c r="A603" i="17" s="1"/>
  <c r="A604" i="17" s="1"/>
  <c r="A605" i="17" s="1"/>
  <c r="A606" i="17" s="1"/>
  <c r="A607" i="17" s="1"/>
  <c r="A608" i="17" s="1"/>
  <c r="A609" i="17" s="1"/>
  <c r="A610" i="17" s="1"/>
  <c r="A611" i="17" s="1"/>
  <c r="A612" i="17" s="1"/>
  <c r="A613" i="17" s="1"/>
  <c r="A614" i="17" s="1"/>
  <c r="A615" i="17" s="1"/>
  <c r="A616" i="17" s="1"/>
  <c r="A617" i="17" s="1"/>
  <c r="A618" i="17" s="1"/>
  <c r="A619" i="17" s="1"/>
  <c r="A620" i="17" s="1"/>
  <c r="A621" i="17" s="1"/>
  <c r="A622" i="17" s="1"/>
  <c r="A623" i="17" s="1"/>
  <c r="A624" i="17" s="1"/>
  <c r="A625" i="17" s="1"/>
  <c r="A626" i="17" s="1"/>
  <c r="A627" i="17" s="1"/>
  <c r="A628" i="17" s="1"/>
  <c r="A629" i="17" s="1"/>
  <c r="A630" i="17" s="1"/>
  <c r="A631" i="17" s="1"/>
  <c r="B631" i="17"/>
  <c r="B628" i="17"/>
  <c r="B629" i="17"/>
  <c r="B630" i="17"/>
  <c r="B622" i="17"/>
  <c r="B623" i="17"/>
  <c r="B624" i="17"/>
  <c r="B625" i="17"/>
  <c r="B626" i="17"/>
  <c r="B627" i="17"/>
  <c r="B609" i="17"/>
  <c r="B610" i="17"/>
  <c r="B611" i="17"/>
  <c r="B612" i="17"/>
  <c r="B613" i="17"/>
  <c r="B614" i="17"/>
  <c r="B615" i="17"/>
  <c r="B616" i="17"/>
  <c r="B617" i="17"/>
  <c r="B618" i="17"/>
  <c r="B619" i="17"/>
  <c r="B620" i="17"/>
  <c r="B621" i="17"/>
  <c r="B587" i="17"/>
  <c r="B588" i="17"/>
  <c r="B589" i="17"/>
  <c r="B590" i="17"/>
  <c r="B591" i="17"/>
  <c r="B592" i="17"/>
  <c r="B593" i="17"/>
  <c r="B594" i="17"/>
  <c r="B595" i="17"/>
  <c r="B596" i="17"/>
  <c r="B597" i="17"/>
  <c r="B598" i="17"/>
  <c r="B599" i="17"/>
  <c r="B600" i="17"/>
  <c r="B601" i="17"/>
  <c r="B602" i="17"/>
  <c r="B603" i="17"/>
  <c r="B604" i="17"/>
  <c r="B605" i="17"/>
  <c r="B606" i="17"/>
  <c r="B607" i="17"/>
  <c r="B608" i="17"/>
  <c r="A453" i="17"/>
  <c r="A454" i="17" s="1"/>
  <c r="A455" i="17" s="1"/>
  <c r="A456" i="17" s="1"/>
  <c r="A457" i="17" s="1"/>
  <c r="A458" i="17" s="1"/>
  <c r="A459" i="17" s="1"/>
  <c r="A460" i="17" s="1"/>
  <c r="A461" i="17" s="1"/>
  <c r="A462" i="17" s="1"/>
  <c r="A463" i="17" s="1"/>
  <c r="A464" i="17" s="1"/>
  <c r="A465" i="17" s="1"/>
  <c r="A466" i="17" s="1"/>
  <c r="A467" i="17" s="1"/>
  <c r="A468" i="17" s="1"/>
  <c r="A469" i="17" s="1"/>
  <c r="A470" i="17" s="1"/>
  <c r="A471" i="17" s="1"/>
  <c r="A472" i="17" s="1"/>
  <c r="A473" i="17" s="1"/>
  <c r="A474" i="17" s="1"/>
  <c r="A475" i="17" s="1"/>
  <c r="A476" i="17" s="1"/>
  <c r="A477" i="17" s="1"/>
  <c r="A478" i="17" s="1"/>
  <c r="A479" i="17" s="1"/>
  <c r="A480" i="17" s="1"/>
  <c r="A481" i="17" s="1"/>
  <c r="A482" i="17" s="1"/>
  <c r="A483" i="17" s="1"/>
  <c r="A484" i="17" s="1"/>
  <c r="A485" i="17" s="1"/>
  <c r="A486" i="17" s="1"/>
  <c r="A487" i="17" s="1"/>
  <c r="A488" i="17" s="1"/>
  <c r="A489" i="17" s="1"/>
  <c r="A490" i="17" s="1"/>
  <c r="A491" i="17" s="1"/>
  <c r="A492" i="17" s="1"/>
  <c r="A493" i="17" s="1"/>
  <c r="A494" i="17" s="1"/>
  <c r="A495" i="17" s="1"/>
  <c r="A496" i="17" s="1"/>
  <c r="A498" i="17" s="1"/>
  <c r="A499" i="17" s="1"/>
  <c r="A500" i="17" s="1"/>
  <c r="A501" i="17" s="1"/>
  <c r="A502" i="17" s="1"/>
  <c r="A503" i="17" s="1"/>
  <c r="A504" i="17" s="1"/>
  <c r="A505" i="17" s="1"/>
  <c r="A506" i="17" s="1"/>
  <c r="A507" i="17" s="1"/>
  <c r="A508" i="17" s="1"/>
  <c r="A509" i="17" s="1"/>
  <c r="A510" i="17" s="1"/>
  <c r="A511" i="17" s="1"/>
  <c r="A512" i="17" s="1"/>
  <c r="A513" i="17" s="1"/>
  <c r="A514" i="17" s="1"/>
  <c r="A515" i="17" s="1"/>
  <c r="A516" i="17" s="1"/>
  <c r="A517" i="17" s="1"/>
  <c r="A518" i="17" s="1"/>
  <c r="A519" i="17" s="1"/>
  <c r="A520" i="17" s="1"/>
  <c r="A521" i="17" s="1"/>
  <c r="A522" i="17" s="1"/>
  <c r="A523" i="17" s="1"/>
  <c r="A524" i="17" s="1"/>
  <c r="A525" i="17" s="1"/>
  <c r="A526" i="17" s="1"/>
  <c r="A527" i="17" s="1"/>
  <c r="A528" i="17" s="1"/>
  <c r="A529" i="17" s="1"/>
  <c r="A530" i="17" s="1"/>
  <c r="A531" i="17" s="1"/>
  <c r="A532" i="17" s="1"/>
  <c r="A533" i="17" s="1"/>
  <c r="A534" i="17" s="1"/>
  <c r="A535" i="17" s="1"/>
  <c r="A536" i="17" s="1"/>
  <c r="A537" i="17" s="1"/>
  <c r="A538" i="17" s="1"/>
  <c r="A539" i="17" s="1"/>
  <c r="A540" i="17" s="1"/>
  <c r="A541" i="17" s="1"/>
  <c r="A543" i="17" s="1"/>
  <c r="A544" i="17" s="1"/>
  <c r="A545" i="17" s="1"/>
  <c r="A546" i="17" s="1"/>
  <c r="A547" i="17" s="1"/>
  <c r="A548" i="17" s="1"/>
  <c r="A549" i="17" s="1"/>
  <c r="A550" i="17" s="1"/>
  <c r="A551" i="17" s="1"/>
  <c r="A552" i="17" s="1"/>
  <c r="A553" i="17" s="1"/>
  <c r="A554" i="17" s="1"/>
  <c r="A555" i="17" s="1"/>
  <c r="A556" i="17" s="1"/>
  <c r="A557" i="17" s="1"/>
  <c r="A558" i="17" s="1"/>
  <c r="A559" i="17" s="1"/>
  <c r="A560" i="17" s="1"/>
  <c r="A561" i="17" s="1"/>
  <c r="A562" i="17" s="1"/>
  <c r="A563" i="17" s="1"/>
  <c r="A564" i="17" s="1"/>
  <c r="A565" i="17" s="1"/>
  <c r="A566" i="17" s="1"/>
  <c r="A567" i="17" s="1"/>
  <c r="A568" i="17" s="1"/>
  <c r="A569" i="17" s="1"/>
  <c r="A570" i="17" s="1"/>
  <c r="A571" i="17" s="1"/>
  <c r="A572" i="17" s="1"/>
  <c r="A573" i="17" s="1"/>
  <c r="A574" i="17" s="1"/>
  <c r="A575" i="17" s="1"/>
  <c r="A576" i="17" s="1"/>
  <c r="A577" i="17" s="1"/>
  <c r="A578" i="17" s="1"/>
  <c r="A579" i="17" s="1"/>
  <c r="A580" i="17" s="1"/>
  <c r="A581" i="17" s="1"/>
  <c r="A582" i="17" s="1"/>
  <c r="A583" i="17" s="1"/>
  <c r="A584" i="17" s="1"/>
  <c r="A585" i="17" s="1"/>
  <c r="A586" i="17" s="1"/>
  <c r="B584" i="17"/>
  <c r="B585" i="17"/>
  <c r="B586" i="17"/>
  <c r="B571" i="17"/>
  <c r="B572" i="17"/>
  <c r="B573" i="17"/>
  <c r="B574" i="17"/>
  <c r="B575" i="17"/>
  <c r="B576" i="17"/>
  <c r="B577" i="17"/>
  <c r="B578" i="17"/>
  <c r="B579" i="17"/>
  <c r="B580" i="17"/>
  <c r="B581" i="17"/>
  <c r="B582" i="17"/>
  <c r="B583" i="17"/>
  <c r="B557" i="17"/>
  <c r="B558" i="17"/>
  <c r="B559" i="17"/>
  <c r="B560" i="17"/>
  <c r="B561" i="17"/>
  <c r="B562" i="17"/>
  <c r="B563" i="17"/>
  <c r="B564" i="17"/>
  <c r="B565" i="17"/>
  <c r="B566" i="17"/>
  <c r="B567" i="17"/>
  <c r="B568" i="17"/>
  <c r="B569" i="17"/>
  <c r="B570" i="17"/>
  <c r="B543" i="17"/>
  <c r="B544" i="17"/>
  <c r="B545" i="17"/>
  <c r="B546" i="17"/>
  <c r="B547" i="17"/>
  <c r="B548" i="17"/>
  <c r="B549" i="17"/>
  <c r="B550" i="17"/>
  <c r="B551" i="17"/>
  <c r="B552" i="17"/>
  <c r="B553" i="17"/>
  <c r="B554" i="17"/>
  <c r="B555" i="17"/>
  <c r="B556" i="17"/>
  <c r="B519" i="17"/>
  <c r="B520" i="17"/>
  <c r="B521" i="17"/>
  <c r="B522" i="17"/>
  <c r="B523" i="17"/>
  <c r="B524" i="17"/>
  <c r="B525" i="17"/>
  <c r="B526" i="17"/>
  <c r="B527" i="17"/>
  <c r="B528" i="17"/>
  <c r="B529" i="17"/>
  <c r="B530" i="17"/>
  <c r="B531" i="17"/>
  <c r="B532" i="17"/>
  <c r="B533" i="17"/>
  <c r="B534" i="17"/>
  <c r="B535" i="17"/>
  <c r="B536" i="17"/>
  <c r="B537" i="17"/>
  <c r="B538" i="17"/>
  <c r="B539" i="17"/>
  <c r="B540" i="17"/>
  <c r="B541" i="17"/>
  <c r="B542" i="17"/>
  <c r="B492" i="17"/>
  <c r="B493" i="17"/>
  <c r="B494" i="17"/>
  <c r="B495" i="17"/>
  <c r="B496" i="17"/>
  <c r="B497" i="17"/>
  <c r="B498" i="17"/>
  <c r="B499" i="17"/>
  <c r="B500" i="17"/>
  <c r="B501" i="17"/>
  <c r="B502" i="17"/>
  <c r="B503" i="17"/>
  <c r="B504" i="17"/>
  <c r="B505" i="17"/>
  <c r="B506" i="17"/>
  <c r="B507" i="17"/>
  <c r="B508" i="17"/>
  <c r="B509" i="17"/>
  <c r="B510" i="17"/>
  <c r="B511" i="17"/>
  <c r="B512" i="17"/>
  <c r="B513" i="17"/>
  <c r="B514" i="17"/>
  <c r="B515" i="17"/>
  <c r="B516" i="17"/>
  <c r="B517" i="17"/>
  <c r="B518" i="17"/>
  <c r="B486" i="17"/>
  <c r="B487" i="17"/>
  <c r="B488" i="17"/>
  <c r="B489" i="17"/>
  <c r="B490" i="17"/>
  <c r="B491" i="17"/>
  <c r="B452" i="17"/>
  <c r="B453" i="17"/>
  <c r="B454" i="17"/>
  <c r="B455" i="17"/>
  <c r="B456" i="17"/>
  <c r="B457" i="17"/>
  <c r="B458" i="17"/>
  <c r="B459" i="17"/>
  <c r="B460" i="17"/>
  <c r="B461" i="17"/>
  <c r="B462" i="17"/>
  <c r="B463" i="17"/>
  <c r="B464" i="17"/>
  <c r="B465" i="17"/>
  <c r="B466" i="17"/>
  <c r="B467" i="17"/>
  <c r="B468" i="17"/>
  <c r="B469" i="17"/>
  <c r="B470" i="17"/>
  <c r="B471" i="17"/>
  <c r="B472" i="17"/>
  <c r="B473" i="17"/>
  <c r="B474" i="17"/>
  <c r="B475" i="17"/>
  <c r="B476" i="17"/>
  <c r="B477" i="17"/>
  <c r="B478" i="17"/>
  <c r="B479" i="17"/>
  <c r="B480" i="17"/>
  <c r="B481" i="17"/>
  <c r="B482" i="17"/>
  <c r="B483" i="17"/>
  <c r="B484" i="17"/>
  <c r="B485" i="17"/>
  <c r="C438" i="17"/>
  <c r="C439" i="17"/>
  <c r="C440" i="17"/>
  <c r="C441" i="17"/>
  <c r="C442" i="17"/>
  <c r="C443" i="17"/>
  <c r="C444" i="17"/>
  <c r="C445" i="17"/>
  <c r="C446" i="17"/>
  <c r="C447" i="17"/>
  <c r="C448" i="17"/>
  <c r="C449" i="17"/>
  <c r="C450" i="17"/>
  <c r="C451" i="17"/>
  <c r="C437" i="17"/>
  <c r="C423" i="17"/>
  <c r="C424" i="17"/>
  <c r="C425" i="17"/>
  <c r="C426" i="17"/>
  <c r="C427" i="17"/>
  <c r="C428" i="17"/>
  <c r="C429" i="17"/>
  <c r="C430" i="17"/>
  <c r="C431" i="17"/>
  <c r="C432" i="17"/>
  <c r="C433" i="17"/>
  <c r="C434" i="17"/>
  <c r="C435" i="17"/>
  <c r="C436" i="17"/>
  <c r="C422" i="17"/>
  <c r="C408" i="17"/>
  <c r="C409" i="17"/>
  <c r="C410" i="17"/>
  <c r="C411" i="17"/>
  <c r="C412" i="17"/>
  <c r="C413" i="17"/>
  <c r="C414" i="17"/>
  <c r="C415" i="17"/>
  <c r="C416" i="17"/>
  <c r="C417" i="17"/>
  <c r="C418" i="17"/>
  <c r="C419" i="17"/>
  <c r="C420" i="17"/>
  <c r="C421" i="17"/>
  <c r="C407" i="17"/>
  <c r="A407" i="17"/>
  <c r="A408" i="17" s="1"/>
  <c r="A409" i="17" s="1"/>
  <c r="A410" i="17" s="1"/>
  <c r="A411" i="17" s="1"/>
  <c r="A412" i="17" s="1"/>
  <c r="A413" i="17" s="1"/>
  <c r="A414" i="17" s="1"/>
  <c r="A415" i="17" s="1"/>
  <c r="A416" i="17" s="1"/>
  <c r="A417" i="17" s="1"/>
  <c r="A418" i="17" s="1"/>
  <c r="A419" i="17" s="1"/>
  <c r="A420" i="17" s="1"/>
  <c r="A421" i="17" s="1"/>
  <c r="A422" i="17" s="1"/>
  <c r="A423" i="17" s="1"/>
  <c r="A424" i="17" s="1"/>
  <c r="A425" i="17" s="1"/>
  <c r="A426" i="17" s="1"/>
  <c r="A427" i="17" s="1"/>
  <c r="A428" i="17" s="1"/>
  <c r="A429" i="17" s="1"/>
  <c r="A430" i="17" s="1"/>
  <c r="A431" i="17" s="1"/>
  <c r="A432" i="17" s="1"/>
  <c r="A433" i="17" s="1"/>
  <c r="A434" i="17" s="1"/>
  <c r="A435" i="17" s="1"/>
  <c r="A436" i="17" s="1"/>
  <c r="A437" i="17" s="1"/>
  <c r="A438" i="17" s="1"/>
  <c r="A439" i="17" s="1"/>
  <c r="A440" i="17" s="1"/>
  <c r="A441" i="17" s="1"/>
  <c r="A442" i="17" s="1"/>
  <c r="A443" i="17" s="1"/>
  <c r="A444" i="17" s="1"/>
  <c r="A445" i="17" s="1"/>
  <c r="A446" i="17" s="1"/>
  <c r="A447" i="17" s="1"/>
  <c r="A448" i="17" s="1"/>
  <c r="A449" i="17" s="1"/>
  <c r="A450" i="17" s="1"/>
  <c r="A451" i="17" s="1"/>
  <c r="B449" i="17"/>
  <c r="B450" i="17"/>
  <c r="B451" i="17"/>
  <c r="B441" i="17"/>
  <c r="B442" i="17"/>
  <c r="B443" i="17"/>
  <c r="B444" i="17"/>
  <c r="B445" i="17"/>
  <c r="B446" i="17"/>
  <c r="B447" i="17"/>
  <c r="B448" i="17"/>
  <c r="B422" i="17"/>
  <c r="B423" i="17"/>
  <c r="B424" i="17"/>
  <c r="B425" i="17"/>
  <c r="B426" i="17"/>
  <c r="B427" i="17"/>
  <c r="B428" i="17"/>
  <c r="B429" i="17"/>
  <c r="B430" i="17"/>
  <c r="B431" i="17"/>
  <c r="B432" i="17"/>
  <c r="B433" i="17"/>
  <c r="B434" i="17"/>
  <c r="B435" i="17"/>
  <c r="B436" i="17"/>
  <c r="B437" i="17"/>
  <c r="B438" i="17"/>
  <c r="B439" i="17"/>
  <c r="B440" i="17"/>
  <c r="B407" i="17"/>
  <c r="B408" i="17"/>
  <c r="B409" i="17"/>
  <c r="B410" i="17"/>
  <c r="B411" i="17"/>
  <c r="B412" i="17"/>
  <c r="B413" i="17"/>
  <c r="B414" i="17"/>
  <c r="B415" i="17"/>
  <c r="B416" i="17"/>
  <c r="B417" i="17"/>
  <c r="B418" i="17"/>
  <c r="B419" i="17"/>
  <c r="B420" i="17"/>
  <c r="B421" i="17"/>
  <c r="C393" i="17"/>
  <c r="C394" i="17"/>
  <c r="C395" i="17"/>
  <c r="C396" i="17"/>
  <c r="C397" i="17"/>
  <c r="C398" i="17"/>
  <c r="C399" i="17"/>
  <c r="C400" i="17"/>
  <c r="C401" i="17"/>
  <c r="C402" i="17"/>
  <c r="C403" i="17"/>
  <c r="C404" i="17"/>
  <c r="C405" i="17"/>
  <c r="C406" i="17"/>
  <c r="C392" i="17"/>
  <c r="C378" i="17"/>
  <c r="C379" i="17"/>
  <c r="C380" i="17"/>
  <c r="C381" i="17"/>
  <c r="C382" i="17"/>
  <c r="C383" i="17"/>
  <c r="C384" i="17"/>
  <c r="C385" i="17"/>
  <c r="C386" i="17"/>
  <c r="C387" i="17"/>
  <c r="C388" i="17"/>
  <c r="C389" i="17"/>
  <c r="C390" i="17"/>
  <c r="C391" i="17"/>
  <c r="C377" i="17"/>
  <c r="C363" i="17"/>
  <c r="C364" i="17"/>
  <c r="C365" i="17"/>
  <c r="C366" i="17"/>
  <c r="C367" i="17"/>
  <c r="C368" i="17"/>
  <c r="C369" i="17"/>
  <c r="C370" i="17"/>
  <c r="C371" i="17"/>
  <c r="C372" i="17"/>
  <c r="C373" i="17"/>
  <c r="C374" i="17"/>
  <c r="C375" i="17"/>
  <c r="C376" i="17"/>
  <c r="C362" i="17"/>
  <c r="C348" i="17"/>
  <c r="C349" i="17"/>
  <c r="C350" i="17"/>
  <c r="C351" i="17"/>
  <c r="C352" i="17"/>
  <c r="C353" i="17"/>
  <c r="C354" i="17"/>
  <c r="C355" i="17"/>
  <c r="C356" i="17"/>
  <c r="C357" i="17"/>
  <c r="C358" i="17"/>
  <c r="C359" i="17"/>
  <c r="C360" i="17"/>
  <c r="C361" i="17"/>
  <c r="C347" i="17"/>
  <c r="C333" i="17"/>
  <c r="C334" i="17"/>
  <c r="C335" i="17"/>
  <c r="C336" i="17"/>
  <c r="C337" i="17"/>
  <c r="C338" i="17"/>
  <c r="C339" i="17"/>
  <c r="C340" i="17"/>
  <c r="C341" i="17"/>
  <c r="C342" i="17"/>
  <c r="C343" i="17"/>
  <c r="C344" i="17"/>
  <c r="C345" i="17"/>
  <c r="C346" i="17"/>
  <c r="C332" i="17"/>
  <c r="C318" i="17"/>
  <c r="C319" i="17"/>
  <c r="C320" i="17"/>
  <c r="C321" i="17"/>
  <c r="C322" i="17"/>
  <c r="C323" i="17"/>
  <c r="C324" i="17"/>
  <c r="C325" i="17"/>
  <c r="C326" i="17"/>
  <c r="C327" i="17"/>
  <c r="C328" i="17"/>
  <c r="C329" i="17"/>
  <c r="C330" i="17"/>
  <c r="C331" i="17"/>
  <c r="C317" i="17"/>
  <c r="A359" i="17"/>
  <c r="C303" i="17"/>
  <c r="C304" i="17"/>
  <c r="C305" i="17"/>
  <c r="C306" i="17"/>
  <c r="C307" i="17"/>
  <c r="C308" i="17"/>
  <c r="C309" i="17"/>
  <c r="C310" i="17"/>
  <c r="C311" i="17"/>
  <c r="C312" i="17"/>
  <c r="C313" i="17"/>
  <c r="C314" i="17"/>
  <c r="C315" i="17"/>
  <c r="C316" i="17"/>
  <c r="C302" i="17"/>
  <c r="C288" i="17"/>
  <c r="C289" i="17"/>
  <c r="C290" i="17"/>
  <c r="C291" i="17"/>
  <c r="C292" i="17"/>
  <c r="C293" i="17"/>
  <c r="C294" i="17"/>
  <c r="C295" i="17"/>
  <c r="C296" i="17"/>
  <c r="C297" i="17"/>
  <c r="C298" i="17"/>
  <c r="C299" i="17"/>
  <c r="C300" i="17"/>
  <c r="C301" i="17"/>
  <c r="C287" i="17"/>
  <c r="C273" i="17"/>
  <c r="C274" i="17"/>
  <c r="C275" i="17"/>
  <c r="C276" i="17"/>
  <c r="C277" i="17"/>
  <c r="C278" i="17"/>
  <c r="C279" i="17"/>
  <c r="C280" i="17"/>
  <c r="C281" i="17"/>
  <c r="C282" i="17"/>
  <c r="C283" i="17"/>
  <c r="C284" i="17"/>
  <c r="C285" i="17"/>
  <c r="C286" i="17"/>
  <c r="C272" i="17"/>
  <c r="A274" i="17"/>
  <c r="A275" i="17"/>
  <c r="A276" i="17" s="1"/>
  <c r="A277" i="17" s="1"/>
  <c r="A278" i="17" s="1"/>
  <c r="A279" i="17" s="1"/>
  <c r="A280" i="17" s="1"/>
  <c r="A281" i="17" s="1"/>
  <c r="A282" i="17" s="1"/>
  <c r="A283" i="17" s="1"/>
  <c r="A284" i="17" s="1"/>
  <c r="A285" i="17" s="1"/>
  <c r="A286" i="17" s="1"/>
  <c r="A287" i="17" s="1"/>
  <c r="A288" i="17" s="1"/>
  <c r="A289" i="17" s="1"/>
  <c r="A290" i="17" s="1"/>
  <c r="A291" i="17" s="1"/>
  <c r="A292" i="17" s="1"/>
  <c r="A293" i="17" s="1"/>
  <c r="A294" i="17" s="1"/>
  <c r="A295" i="17" s="1"/>
  <c r="A296" i="17" s="1"/>
  <c r="A297" i="17" s="1"/>
  <c r="A298" i="17" s="1"/>
  <c r="A299" i="17" s="1"/>
  <c r="A300" i="17" s="1"/>
  <c r="A301" i="17" s="1"/>
  <c r="A302" i="17" s="1"/>
  <c r="A303" i="17" s="1"/>
  <c r="A304" i="17" s="1"/>
  <c r="A305" i="17" s="1"/>
  <c r="A306" i="17" s="1"/>
  <c r="A307" i="17" s="1"/>
  <c r="A308" i="17" s="1"/>
  <c r="A309" i="17" s="1"/>
  <c r="A310" i="17" s="1"/>
  <c r="A311" i="17" s="1"/>
  <c r="A312" i="17" s="1"/>
  <c r="A313" i="17" s="1"/>
  <c r="A314" i="17" s="1"/>
  <c r="A315" i="17" s="1"/>
  <c r="A316" i="17" s="1"/>
  <c r="A318" i="17" s="1"/>
  <c r="A319" i="17" s="1"/>
  <c r="A320" i="17" s="1"/>
  <c r="A321" i="17" s="1"/>
  <c r="A322" i="17" s="1"/>
  <c r="A323" i="17" s="1"/>
  <c r="A324" i="17" s="1"/>
  <c r="A325" i="17" s="1"/>
  <c r="A326" i="17" s="1"/>
  <c r="A327" i="17" s="1"/>
  <c r="A328" i="17" s="1"/>
  <c r="A329" i="17" s="1"/>
  <c r="A330" i="17" s="1"/>
  <c r="A331" i="17" s="1"/>
  <c r="A332" i="17" s="1"/>
  <c r="A333" i="17" s="1"/>
  <c r="A334" i="17" s="1"/>
  <c r="A335" i="17" s="1"/>
  <c r="A336" i="17" s="1"/>
  <c r="A337" i="17" s="1"/>
  <c r="A338" i="17" s="1"/>
  <c r="A339" i="17" s="1"/>
  <c r="A340" i="17" s="1"/>
  <c r="A341" i="17" s="1"/>
  <c r="A342" i="17" s="1"/>
  <c r="A343" i="17" s="1"/>
  <c r="A344" i="17" s="1"/>
  <c r="A345" i="17" s="1"/>
  <c r="A346" i="17" s="1"/>
  <c r="A347" i="17" s="1"/>
  <c r="A348" i="17" s="1"/>
  <c r="A349" i="17" s="1"/>
  <c r="A350" i="17" s="1"/>
  <c r="A351" i="17" s="1"/>
  <c r="A352" i="17" s="1"/>
  <c r="A353" i="17" s="1"/>
  <c r="A354" i="17" s="1"/>
  <c r="A355" i="17" s="1"/>
  <c r="A356" i="17" s="1"/>
  <c r="A357" i="17" s="1"/>
  <c r="A358" i="17" s="1"/>
  <c r="A360" i="17" s="1"/>
  <c r="A361" i="17" s="1"/>
  <c r="A363" i="17" s="1"/>
  <c r="A364" i="17" s="1"/>
  <c r="A365" i="17" s="1"/>
  <c r="A366" i="17" s="1"/>
  <c r="A367" i="17" s="1"/>
  <c r="A368" i="17" s="1"/>
  <c r="A369" i="17" s="1"/>
  <c r="A370" i="17" s="1"/>
  <c r="A371" i="17" s="1"/>
  <c r="A372" i="17" s="1"/>
  <c r="A373" i="17" s="1"/>
  <c r="A374" i="17" s="1"/>
  <c r="A375" i="17" s="1"/>
  <c r="A376" i="17" s="1"/>
  <c r="A377" i="17" s="1"/>
  <c r="A378" i="17" s="1"/>
  <c r="A379" i="17" s="1"/>
  <c r="A380" i="17" s="1"/>
  <c r="A381" i="17" s="1"/>
  <c r="A382" i="17" s="1"/>
  <c r="A383" i="17" s="1"/>
  <c r="A384" i="17" s="1"/>
  <c r="A385" i="17" s="1"/>
  <c r="A386" i="17" s="1"/>
  <c r="A387" i="17" s="1"/>
  <c r="A388" i="17" s="1"/>
  <c r="A389" i="17" s="1"/>
  <c r="A390" i="17" s="1"/>
  <c r="A391" i="17" s="1"/>
  <c r="A392" i="17" s="1"/>
  <c r="A393" i="17" s="1"/>
  <c r="A394" i="17" s="1"/>
  <c r="A395" i="17" s="1"/>
  <c r="A396" i="17" s="1"/>
  <c r="A397" i="17" s="1"/>
  <c r="A398" i="17" s="1"/>
  <c r="A399" i="17" s="1"/>
  <c r="A400" i="17" s="1"/>
  <c r="A401" i="17" s="1"/>
  <c r="A402" i="17" s="1"/>
  <c r="A403" i="17" s="1"/>
  <c r="A404" i="17" s="1"/>
  <c r="A405" i="17" s="1"/>
  <c r="B273" i="17"/>
  <c r="B274" i="17"/>
  <c r="B275" i="17"/>
  <c r="B276" i="17"/>
  <c r="B321" i="17" s="1"/>
  <c r="B366" i="17" s="1"/>
  <c r="B277" i="17"/>
  <c r="B278" i="17"/>
  <c r="B279" i="17"/>
  <c r="B280" i="17"/>
  <c r="B325" i="17" s="1"/>
  <c r="B370" i="17" s="1"/>
  <c r="B281" i="17"/>
  <c r="B282" i="17"/>
  <c r="B283" i="17"/>
  <c r="B284" i="17"/>
  <c r="B329" i="17" s="1"/>
  <c r="B374" i="17" s="1"/>
  <c r="B285" i="17"/>
  <c r="B286" i="17"/>
  <c r="B287" i="17"/>
  <c r="B288" i="17"/>
  <c r="B333" i="17" s="1"/>
  <c r="B378" i="17" s="1"/>
  <c r="B289" i="17"/>
  <c r="B290" i="17"/>
  <c r="B291" i="17"/>
  <c r="B292" i="17"/>
  <c r="B337" i="17" s="1"/>
  <c r="B382" i="17" s="1"/>
  <c r="B293" i="17"/>
  <c r="B294" i="17"/>
  <c r="B295" i="17"/>
  <c r="B296" i="17"/>
  <c r="B341" i="17" s="1"/>
  <c r="B386" i="17" s="1"/>
  <c r="B297" i="17"/>
  <c r="B298" i="17"/>
  <c r="B299" i="17"/>
  <c r="B300" i="17"/>
  <c r="B345" i="17" s="1"/>
  <c r="B390" i="17" s="1"/>
  <c r="B301" i="17"/>
  <c r="B302" i="17"/>
  <c r="B303" i="17"/>
  <c r="B304" i="17"/>
  <c r="B349" i="17" s="1"/>
  <c r="B394" i="17" s="1"/>
  <c r="B305" i="17"/>
  <c r="B306" i="17"/>
  <c r="B307" i="17"/>
  <c r="B308" i="17"/>
  <c r="B353" i="17" s="1"/>
  <c r="B398" i="17" s="1"/>
  <c r="B309" i="17"/>
  <c r="B310" i="17"/>
  <c r="B311" i="17"/>
  <c r="B312" i="17"/>
  <c r="B357" i="17" s="1"/>
  <c r="B402" i="17" s="1"/>
  <c r="B313" i="17"/>
  <c r="B314" i="17"/>
  <c r="B315" i="17"/>
  <c r="B316" i="17"/>
  <c r="B361" i="17" s="1"/>
  <c r="B406" i="17" s="1"/>
  <c r="B317" i="17"/>
  <c r="B318" i="17"/>
  <c r="B319" i="17"/>
  <c r="B320" i="17"/>
  <c r="B365" i="17" s="1"/>
  <c r="B322" i="17"/>
  <c r="B323" i="17"/>
  <c r="B324" i="17"/>
  <c r="B369" i="17" s="1"/>
  <c r="B326" i="17"/>
  <c r="B327" i="17"/>
  <c r="B328" i="17"/>
  <c r="B373" i="17" s="1"/>
  <c r="B330" i="17"/>
  <c r="B331" i="17"/>
  <c r="B332" i="17"/>
  <c r="B377" i="17" s="1"/>
  <c r="B334" i="17"/>
  <c r="B335" i="17"/>
  <c r="B336" i="17"/>
  <c r="B381" i="17" s="1"/>
  <c r="B338" i="17"/>
  <c r="B339" i="17"/>
  <c r="B340" i="17"/>
  <c r="B385" i="17" s="1"/>
  <c r="B342" i="17"/>
  <c r="B343" i="17"/>
  <c r="B344" i="17"/>
  <c r="B389" i="17" s="1"/>
  <c r="B346" i="17"/>
  <c r="B347" i="17"/>
  <c r="B348" i="17"/>
  <c r="B393" i="17" s="1"/>
  <c r="B350" i="17"/>
  <c r="B351" i="17"/>
  <c r="B352" i="17"/>
  <c r="B397" i="17" s="1"/>
  <c r="B354" i="17"/>
  <c r="B355" i="17"/>
  <c r="B356" i="17"/>
  <c r="B401" i="17" s="1"/>
  <c r="B358" i="17"/>
  <c r="B359" i="17"/>
  <c r="B360" i="17"/>
  <c r="B405" i="17" s="1"/>
  <c r="B362" i="17"/>
  <c r="B363" i="17"/>
  <c r="B364" i="17"/>
  <c r="B367" i="17"/>
  <c r="B368" i="17"/>
  <c r="B371" i="17"/>
  <c r="B372" i="17"/>
  <c r="B375" i="17"/>
  <c r="B376" i="17"/>
  <c r="B379" i="17"/>
  <c r="B380" i="17"/>
  <c r="B383" i="17"/>
  <c r="B384" i="17"/>
  <c r="B387" i="17"/>
  <c r="B388" i="17"/>
  <c r="B391" i="17"/>
  <c r="B392" i="17"/>
  <c r="B395" i="17"/>
  <c r="B396" i="17"/>
  <c r="B399" i="17"/>
  <c r="B400" i="17"/>
  <c r="B403" i="17"/>
  <c r="B404" i="17"/>
  <c r="B272" i="17"/>
  <c r="A273" i="17"/>
  <c r="D227" i="17"/>
  <c r="E227" i="17"/>
  <c r="F227" i="17"/>
  <c r="G227" i="17"/>
  <c r="H227" i="17"/>
  <c r="D228" i="17"/>
  <c r="E228" i="17"/>
  <c r="F228" i="17"/>
  <c r="G228" i="17"/>
  <c r="H228" i="17"/>
  <c r="D229" i="17"/>
  <c r="E229" i="17"/>
  <c r="F229" i="17"/>
  <c r="G229" i="17"/>
  <c r="H229" i="17"/>
  <c r="D230" i="17"/>
  <c r="E230" i="17"/>
  <c r="F230" i="17"/>
  <c r="G230" i="17"/>
  <c r="H230" i="17"/>
  <c r="D231" i="17"/>
  <c r="E231" i="17"/>
  <c r="F231" i="17"/>
  <c r="G231" i="17"/>
  <c r="H231" i="17"/>
  <c r="D232" i="17"/>
  <c r="E232" i="17"/>
  <c r="F232" i="17"/>
  <c r="G232" i="17"/>
  <c r="H232" i="17"/>
  <c r="D233" i="17"/>
  <c r="E233" i="17"/>
  <c r="F233" i="17"/>
  <c r="G233" i="17"/>
  <c r="H233" i="17"/>
  <c r="D234" i="17"/>
  <c r="E234" i="17"/>
  <c r="F234" i="17"/>
  <c r="G234" i="17"/>
  <c r="H234" i="17"/>
  <c r="D235" i="17"/>
  <c r="E235" i="17"/>
  <c r="F235" i="17"/>
  <c r="G235" i="17"/>
  <c r="H235" i="17"/>
  <c r="D236" i="17"/>
  <c r="E236" i="17"/>
  <c r="F236" i="17"/>
  <c r="G236" i="17"/>
  <c r="H236" i="17"/>
  <c r="D237" i="17"/>
  <c r="E237" i="17"/>
  <c r="F237" i="17"/>
  <c r="G237" i="17"/>
  <c r="H237" i="17"/>
  <c r="D238" i="17"/>
  <c r="E238" i="17"/>
  <c r="F238" i="17"/>
  <c r="G238" i="17"/>
  <c r="H238" i="17"/>
  <c r="D239" i="17"/>
  <c r="E239" i="17"/>
  <c r="F239" i="17"/>
  <c r="G239" i="17"/>
  <c r="H239" i="17"/>
  <c r="D240" i="17"/>
  <c r="E240" i="17"/>
  <c r="F240" i="17"/>
  <c r="G240" i="17"/>
  <c r="H240" i="17"/>
  <c r="D241" i="17"/>
  <c r="E241" i="17"/>
  <c r="F241" i="17"/>
  <c r="G241" i="17"/>
  <c r="H241" i="17"/>
  <c r="D242" i="17"/>
  <c r="E242" i="17"/>
  <c r="F242" i="17"/>
  <c r="G242" i="17"/>
  <c r="H242" i="17"/>
  <c r="D243" i="17"/>
  <c r="E243" i="17"/>
  <c r="F243" i="17"/>
  <c r="G243" i="17"/>
  <c r="H243" i="17"/>
  <c r="D244" i="17"/>
  <c r="E244" i="17"/>
  <c r="F244" i="17"/>
  <c r="G244" i="17"/>
  <c r="H244" i="17"/>
  <c r="D245" i="17"/>
  <c r="E245" i="17"/>
  <c r="F245" i="17"/>
  <c r="G245" i="17"/>
  <c r="H245" i="17"/>
  <c r="D246" i="17"/>
  <c r="E246" i="17"/>
  <c r="F246" i="17"/>
  <c r="G246" i="17"/>
  <c r="H246" i="17"/>
  <c r="D247" i="17"/>
  <c r="E247" i="17"/>
  <c r="F247" i="17"/>
  <c r="G247" i="17"/>
  <c r="H247" i="17"/>
  <c r="D248" i="17"/>
  <c r="E248" i="17"/>
  <c r="F248" i="17"/>
  <c r="G248" i="17"/>
  <c r="H248" i="17"/>
  <c r="D249" i="17"/>
  <c r="E249" i="17"/>
  <c r="F249" i="17"/>
  <c r="G249" i="17"/>
  <c r="H249" i="17"/>
  <c r="D250" i="17"/>
  <c r="E250" i="17"/>
  <c r="F250" i="17"/>
  <c r="G250" i="17"/>
  <c r="H250" i="17"/>
  <c r="D251" i="17"/>
  <c r="E251" i="17"/>
  <c r="F251" i="17"/>
  <c r="G251" i="17"/>
  <c r="H251" i="17"/>
  <c r="D252" i="17"/>
  <c r="E252" i="17"/>
  <c r="F252" i="17"/>
  <c r="G252" i="17"/>
  <c r="H252" i="17"/>
  <c r="D253" i="17"/>
  <c r="E253" i="17"/>
  <c r="F253" i="17"/>
  <c r="G253" i="17"/>
  <c r="H253" i="17"/>
  <c r="D254" i="17"/>
  <c r="E254" i="17"/>
  <c r="F254" i="17"/>
  <c r="G254" i="17"/>
  <c r="H254" i="17"/>
  <c r="D255" i="17"/>
  <c r="E255" i="17"/>
  <c r="F255" i="17"/>
  <c r="G255" i="17"/>
  <c r="H255" i="17"/>
  <c r="D256" i="17"/>
  <c r="E256" i="17"/>
  <c r="F256" i="17"/>
  <c r="G256" i="17"/>
  <c r="H256" i="17"/>
  <c r="D257" i="17"/>
  <c r="E257" i="17"/>
  <c r="F257" i="17"/>
  <c r="G257" i="17"/>
  <c r="H257" i="17"/>
  <c r="D258" i="17"/>
  <c r="E258" i="17"/>
  <c r="F258" i="17"/>
  <c r="G258" i="17"/>
  <c r="H258" i="17"/>
  <c r="D259" i="17"/>
  <c r="E259" i="17"/>
  <c r="F259" i="17"/>
  <c r="G259" i="17"/>
  <c r="H259" i="17"/>
  <c r="D260" i="17"/>
  <c r="E260" i="17"/>
  <c r="F260" i="17"/>
  <c r="G260" i="17"/>
  <c r="H260" i="17"/>
  <c r="D261" i="17"/>
  <c r="E261" i="17"/>
  <c r="F261" i="17"/>
  <c r="G261" i="17"/>
  <c r="H261" i="17"/>
  <c r="D262" i="17"/>
  <c r="E262" i="17"/>
  <c r="F262" i="17"/>
  <c r="G262" i="17"/>
  <c r="H262" i="17"/>
  <c r="D263" i="17"/>
  <c r="E263" i="17"/>
  <c r="F263" i="17"/>
  <c r="G263" i="17"/>
  <c r="H263" i="17"/>
  <c r="D264" i="17"/>
  <c r="E264" i="17"/>
  <c r="F264" i="17"/>
  <c r="G264" i="17"/>
  <c r="H264" i="17"/>
  <c r="D265" i="17"/>
  <c r="E265" i="17"/>
  <c r="F265" i="17"/>
  <c r="G265" i="17"/>
  <c r="H265" i="17"/>
  <c r="D266" i="17"/>
  <c r="E266" i="17"/>
  <c r="F266" i="17"/>
  <c r="G266" i="17"/>
  <c r="H266" i="17"/>
  <c r="D267" i="17"/>
  <c r="E267" i="17"/>
  <c r="F267" i="17"/>
  <c r="G267" i="17"/>
  <c r="H267" i="17"/>
  <c r="D268" i="17"/>
  <c r="E268" i="17"/>
  <c r="F268" i="17"/>
  <c r="G268" i="17"/>
  <c r="H268" i="17"/>
  <c r="D269" i="17"/>
  <c r="E269" i="17"/>
  <c r="F269" i="17"/>
  <c r="G269" i="17"/>
  <c r="H269" i="17"/>
  <c r="D270" i="17"/>
  <c r="E270" i="17"/>
  <c r="F270" i="17"/>
  <c r="G270" i="17"/>
  <c r="H270" i="17"/>
  <c r="D271" i="17"/>
  <c r="E271" i="17"/>
  <c r="F271" i="17"/>
  <c r="G271" i="17"/>
  <c r="H271" i="17"/>
  <c r="C258" i="17"/>
  <c r="C259" i="17"/>
  <c r="C260" i="17"/>
  <c r="C261" i="17"/>
  <c r="C262" i="17"/>
  <c r="C263" i="17"/>
  <c r="C264" i="17"/>
  <c r="C265" i="17"/>
  <c r="C266" i="17"/>
  <c r="C267" i="17"/>
  <c r="C268" i="17"/>
  <c r="C269" i="17"/>
  <c r="C270" i="17"/>
  <c r="C271" i="17"/>
  <c r="C257" i="17"/>
  <c r="C243" i="17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C242" i="17"/>
  <c r="C240" i="17"/>
  <c r="C241" i="17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27" i="17"/>
  <c r="A229" i="17"/>
  <c r="A230" i="17" s="1"/>
  <c r="A231" i="17" s="1"/>
  <c r="A232" i="17" s="1"/>
  <c r="A233" i="17" s="1"/>
  <c r="A234" i="17" s="1"/>
  <c r="A235" i="17" s="1"/>
  <c r="A236" i="17" s="1"/>
  <c r="A237" i="17" s="1"/>
  <c r="A238" i="17" s="1"/>
  <c r="A239" i="17" s="1"/>
  <c r="A240" i="17" s="1"/>
  <c r="A241" i="17" s="1"/>
  <c r="A242" i="17" s="1"/>
  <c r="A243" i="17" s="1"/>
  <c r="A244" i="17" s="1"/>
  <c r="A245" i="17" s="1"/>
  <c r="A246" i="17" s="1"/>
  <c r="A247" i="17" s="1"/>
  <c r="A248" i="17" s="1"/>
  <c r="A249" i="17" s="1"/>
  <c r="A250" i="17" s="1"/>
  <c r="A251" i="17" s="1"/>
  <c r="A252" i="17" s="1"/>
  <c r="A253" i="17" s="1"/>
  <c r="A254" i="17" s="1"/>
  <c r="A255" i="17" s="1"/>
  <c r="A256" i="17" s="1"/>
  <c r="A257" i="17" s="1"/>
  <c r="A258" i="17" s="1"/>
  <c r="A259" i="17" s="1"/>
  <c r="A260" i="17" s="1"/>
  <c r="A261" i="17" s="1"/>
  <c r="A262" i="17" s="1"/>
  <c r="A263" i="17" s="1"/>
  <c r="A264" i="17" s="1"/>
  <c r="A265" i="17" s="1"/>
  <c r="A266" i="17" s="1"/>
  <c r="A267" i="17" s="1"/>
  <c r="A268" i="17" s="1"/>
  <c r="A269" i="17" s="1"/>
  <c r="A270" i="17" s="1"/>
  <c r="A271" i="17" s="1"/>
  <c r="B228" i="17"/>
  <c r="B229" i="17"/>
  <c r="B230" i="17"/>
  <c r="B231" i="17"/>
  <c r="B232" i="17"/>
  <c r="B233" i="17"/>
  <c r="B234" i="17"/>
  <c r="B235" i="17"/>
  <c r="B236" i="17"/>
  <c r="B237" i="17"/>
  <c r="B238" i="17"/>
  <c r="B239" i="17"/>
  <c r="B240" i="17"/>
  <c r="B241" i="17"/>
  <c r="B242" i="17"/>
  <c r="B243" i="17"/>
  <c r="B244" i="17"/>
  <c r="B245" i="17"/>
  <c r="B246" i="17"/>
  <c r="B247" i="17"/>
  <c r="B248" i="17"/>
  <c r="B249" i="17"/>
  <c r="B250" i="17"/>
  <c r="B251" i="17"/>
  <c r="B252" i="17"/>
  <c r="B253" i="17"/>
  <c r="B254" i="17"/>
  <c r="B255" i="17"/>
  <c r="B256" i="17"/>
  <c r="B257" i="17"/>
  <c r="B258" i="17"/>
  <c r="B259" i="17"/>
  <c r="B260" i="17"/>
  <c r="B261" i="17"/>
  <c r="B262" i="17"/>
  <c r="B263" i="17"/>
  <c r="B264" i="17"/>
  <c r="B265" i="17"/>
  <c r="B266" i="17"/>
  <c r="B267" i="17"/>
  <c r="B268" i="17"/>
  <c r="B269" i="17"/>
  <c r="B270" i="17"/>
  <c r="B271" i="17"/>
  <c r="B227" i="17"/>
  <c r="A228" i="17"/>
  <c r="D182" i="17"/>
  <c r="E182" i="17"/>
  <c r="F182" i="17"/>
  <c r="G182" i="17"/>
  <c r="H182" i="17"/>
  <c r="D183" i="17"/>
  <c r="E183" i="17"/>
  <c r="F183" i="17"/>
  <c r="G183" i="17"/>
  <c r="H183" i="17"/>
  <c r="D184" i="17"/>
  <c r="E184" i="17"/>
  <c r="F184" i="17"/>
  <c r="G184" i="17"/>
  <c r="H184" i="17"/>
  <c r="D185" i="17"/>
  <c r="E185" i="17"/>
  <c r="F185" i="17"/>
  <c r="G185" i="17"/>
  <c r="H185" i="17"/>
  <c r="D186" i="17"/>
  <c r="E186" i="17"/>
  <c r="F186" i="17"/>
  <c r="G186" i="17"/>
  <c r="H186" i="17"/>
  <c r="D187" i="17"/>
  <c r="E187" i="17"/>
  <c r="F187" i="17"/>
  <c r="G187" i="17"/>
  <c r="H187" i="17"/>
  <c r="D188" i="17"/>
  <c r="E188" i="17"/>
  <c r="F188" i="17"/>
  <c r="G188" i="17"/>
  <c r="H188" i="17"/>
  <c r="D189" i="17"/>
  <c r="E189" i="17"/>
  <c r="F189" i="17"/>
  <c r="G189" i="17"/>
  <c r="H189" i="17"/>
  <c r="D190" i="17"/>
  <c r="E190" i="17"/>
  <c r="F190" i="17"/>
  <c r="G190" i="17"/>
  <c r="H190" i="17"/>
  <c r="D191" i="17"/>
  <c r="E191" i="17"/>
  <c r="F191" i="17"/>
  <c r="G191" i="17"/>
  <c r="H191" i="17"/>
  <c r="D192" i="17"/>
  <c r="E192" i="17"/>
  <c r="F192" i="17"/>
  <c r="G192" i="17"/>
  <c r="H192" i="17"/>
  <c r="D193" i="17"/>
  <c r="E193" i="17"/>
  <c r="F193" i="17"/>
  <c r="G193" i="17"/>
  <c r="H193" i="17"/>
  <c r="D194" i="17"/>
  <c r="E194" i="17"/>
  <c r="F194" i="17"/>
  <c r="G194" i="17"/>
  <c r="H194" i="17"/>
  <c r="D195" i="17"/>
  <c r="E195" i="17"/>
  <c r="F195" i="17"/>
  <c r="G195" i="17"/>
  <c r="H195" i="17"/>
  <c r="D196" i="17"/>
  <c r="E196" i="17"/>
  <c r="F196" i="17"/>
  <c r="G196" i="17"/>
  <c r="H196" i="17"/>
  <c r="D197" i="17"/>
  <c r="E197" i="17"/>
  <c r="F197" i="17"/>
  <c r="G197" i="17"/>
  <c r="H197" i="17"/>
  <c r="D198" i="17"/>
  <c r="E198" i="17"/>
  <c r="F198" i="17"/>
  <c r="G198" i="17"/>
  <c r="H198" i="17"/>
  <c r="D199" i="17"/>
  <c r="E199" i="17"/>
  <c r="F199" i="17"/>
  <c r="G199" i="17"/>
  <c r="H199" i="17"/>
  <c r="D200" i="17"/>
  <c r="E200" i="17"/>
  <c r="F200" i="17"/>
  <c r="G200" i="17"/>
  <c r="H200" i="17"/>
  <c r="D201" i="17"/>
  <c r="E201" i="17"/>
  <c r="F201" i="17"/>
  <c r="G201" i="17"/>
  <c r="H201" i="17"/>
  <c r="D202" i="17"/>
  <c r="E202" i="17"/>
  <c r="F202" i="17"/>
  <c r="G202" i="17"/>
  <c r="H202" i="17"/>
  <c r="D203" i="17"/>
  <c r="E203" i="17"/>
  <c r="F203" i="17"/>
  <c r="G203" i="17"/>
  <c r="H203" i="17"/>
  <c r="D204" i="17"/>
  <c r="E204" i="17"/>
  <c r="F204" i="17"/>
  <c r="G204" i="17"/>
  <c r="H204" i="17"/>
  <c r="D205" i="17"/>
  <c r="E205" i="17"/>
  <c r="F205" i="17"/>
  <c r="G205" i="17"/>
  <c r="H205" i="17"/>
  <c r="D206" i="17"/>
  <c r="E206" i="17"/>
  <c r="F206" i="17"/>
  <c r="G206" i="17"/>
  <c r="H206" i="17"/>
  <c r="D207" i="17"/>
  <c r="E207" i="17"/>
  <c r="F207" i="17"/>
  <c r="G207" i="17"/>
  <c r="H207" i="17"/>
  <c r="D208" i="17"/>
  <c r="E208" i="17"/>
  <c r="F208" i="17"/>
  <c r="G208" i="17"/>
  <c r="H208" i="17"/>
  <c r="D209" i="17"/>
  <c r="E209" i="17"/>
  <c r="F209" i="17"/>
  <c r="G209" i="17"/>
  <c r="H209" i="17"/>
  <c r="D210" i="17"/>
  <c r="E210" i="17"/>
  <c r="F210" i="17"/>
  <c r="G210" i="17"/>
  <c r="H210" i="17"/>
  <c r="D211" i="17"/>
  <c r="E211" i="17"/>
  <c r="F211" i="17"/>
  <c r="G211" i="17"/>
  <c r="H211" i="17"/>
  <c r="D212" i="17"/>
  <c r="E212" i="17"/>
  <c r="F212" i="17"/>
  <c r="G212" i="17"/>
  <c r="H212" i="17"/>
  <c r="D213" i="17"/>
  <c r="E213" i="17"/>
  <c r="F213" i="17"/>
  <c r="G213" i="17"/>
  <c r="H213" i="17"/>
  <c r="D214" i="17"/>
  <c r="E214" i="17"/>
  <c r="F214" i="17"/>
  <c r="G214" i="17"/>
  <c r="H214" i="17"/>
  <c r="D215" i="17"/>
  <c r="E215" i="17"/>
  <c r="F215" i="17"/>
  <c r="G215" i="17"/>
  <c r="H215" i="17"/>
  <c r="D216" i="17"/>
  <c r="E216" i="17"/>
  <c r="F216" i="17"/>
  <c r="G216" i="17"/>
  <c r="H216" i="17"/>
  <c r="D217" i="17"/>
  <c r="E217" i="17"/>
  <c r="F217" i="17"/>
  <c r="G217" i="17"/>
  <c r="H217" i="17"/>
  <c r="D218" i="17"/>
  <c r="E218" i="17"/>
  <c r="F218" i="17"/>
  <c r="G218" i="17"/>
  <c r="H218" i="17"/>
  <c r="D219" i="17"/>
  <c r="E219" i="17"/>
  <c r="F219" i="17"/>
  <c r="G219" i="17"/>
  <c r="H219" i="17"/>
  <c r="D220" i="17"/>
  <c r="E220" i="17"/>
  <c r="F220" i="17"/>
  <c r="G220" i="17"/>
  <c r="H220" i="17"/>
  <c r="D221" i="17"/>
  <c r="E221" i="17"/>
  <c r="F221" i="17"/>
  <c r="G221" i="17"/>
  <c r="H221" i="17"/>
  <c r="D222" i="17"/>
  <c r="E222" i="17"/>
  <c r="F222" i="17"/>
  <c r="G222" i="17"/>
  <c r="H222" i="17"/>
  <c r="D223" i="17"/>
  <c r="E223" i="17"/>
  <c r="F223" i="17"/>
  <c r="G223" i="17"/>
  <c r="H223" i="17"/>
  <c r="D224" i="17"/>
  <c r="E224" i="17"/>
  <c r="F224" i="17"/>
  <c r="G224" i="17"/>
  <c r="H224" i="17"/>
  <c r="D225" i="17"/>
  <c r="E225" i="17"/>
  <c r="F225" i="17"/>
  <c r="G225" i="17"/>
  <c r="H225" i="17"/>
  <c r="D226" i="17"/>
  <c r="E226" i="17"/>
  <c r="F226" i="17"/>
  <c r="G226" i="17"/>
  <c r="H226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8" i="17"/>
  <c r="C199" i="17"/>
  <c r="C200" i="17"/>
  <c r="C201" i="17"/>
  <c r="C202" i="17"/>
  <c r="C203" i="17"/>
  <c r="C204" i="17"/>
  <c r="C205" i="17"/>
  <c r="C206" i="17"/>
  <c r="C207" i="17"/>
  <c r="C208" i="17"/>
  <c r="C209" i="17"/>
  <c r="C210" i="17"/>
  <c r="C211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12" i="17"/>
  <c r="C197" i="17"/>
  <c r="C182" i="17"/>
  <c r="A184" i="17"/>
  <c r="A185" i="17" s="1"/>
  <c r="A186" i="17" s="1"/>
  <c r="A187" i="17" s="1"/>
  <c r="A188" i="17" s="1"/>
  <c r="A189" i="17" s="1"/>
  <c r="A190" i="17" s="1"/>
  <c r="A191" i="17" s="1"/>
  <c r="A192" i="17" s="1"/>
  <c r="A193" i="17" s="1"/>
  <c r="A194" i="17" s="1"/>
  <c r="A195" i="17" s="1"/>
  <c r="A196" i="17" s="1"/>
  <c r="A197" i="17" s="1"/>
  <c r="A198" i="17" s="1"/>
  <c r="A199" i="17" s="1"/>
  <c r="A200" i="17" s="1"/>
  <c r="A201" i="17" s="1"/>
  <c r="A202" i="17" s="1"/>
  <c r="A203" i="17" s="1"/>
  <c r="A204" i="17" s="1"/>
  <c r="A205" i="17" s="1"/>
  <c r="A206" i="17" s="1"/>
  <c r="A207" i="17" s="1"/>
  <c r="A208" i="17" s="1"/>
  <c r="A209" i="17" s="1"/>
  <c r="A210" i="17" s="1"/>
  <c r="A211" i="17" s="1"/>
  <c r="A212" i="17" s="1"/>
  <c r="A213" i="17" s="1"/>
  <c r="A214" i="17" s="1"/>
  <c r="A215" i="17" s="1"/>
  <c r="A216" i="17" s="1"/>
  <c r="A217" i="17" s="1"/>
  <c r="A218" i="17" s="1"/>
  <c r="A219" i="17" s="1"/>
  <c r="A220" i="17" s="1"/>
  <c r="A221" i="17" s="1"/>
  <c r="A222" i="17" s="1"/>
  <c r="A223" i="17" s="1"/>
  <c r="A224" i="17" s="1"/>
  <c r="A225" i="17" s="1"/>
  <c r="A226" i="17" s="1"/>
  <c r="B224" i="17"/>
  <c r="B225" i="17"/>
  <c r="B226" i="17"/>
  <c r="B222" i="17"/>
  <c r="B223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182" i="17"/>
  <c r="A183" i="17"/>
  <c r="D137" i="17"/>
  <c r="E137" i="17"/>
  <c r="F137" i="17"/>
  <c r="G137" i="17"/>
  <c r="H137" i="17"/>
  <c r="D138" i="17"/>
  <c r="E138" i="17"/>
  <c r="F138" i="17"/>
  <c r="G138" i="17"/>
  <c r="H138" i="17"/>
  <c r="D139" i="17"/>
  <c r="E139" i="17"/>
  <c r="F139" i="17"/>
  <c r="G139" i="17"/>
  <c r="H139" i="17"/>
  <c r="D140" i="17"/>
  <c r="E140" i="17"/>
  <c r="F140" i="17"/>
  <c r="G140" i="17"/>
  <c r="H140" i="17"/>
  <c r="D141" i="17"/>
  <c r="E141" i="17"/>
  <c r="F141" i="17"/>
  <c r="G141" i="17"/>
  <c r="H141" i="17"/>
  <c r="D142" i="17"/>
  <c r="E142" i="17"/>
  <c r="F142" i="17"/>
  <c r="G142" i="17"/>
  <c r="H142" i="17"/>
  <c r="D143" i="17"/>
  <c r="E143" i="17"/>
  <c r="F143" i="17"/>
  <c r="G143" i="17"/>
  <c r="H143" i="17"/>
  <c r="D144" i="17"/>
  <c r="E144" i="17"/>
  <c r="F144" i="17"/>
  <c r="G144" i="17"/>
  <c r="H144" i="17"/>
  <c r="D145" i="17"/>
  <c r="E145" i="17"/>
  <c r="F145" i="17"/>
  <c r="G145" i="17"/>
  <c r="H145" i="17"/>
  <c r="D146" i="17"/>
  <c r="E146" i="17"/>
  <c r="F146" i="17"/>
  <c r="G146" i="17"/>
  <c r="H146" i="17"/>
  <c r="D147" i="17"/>
  <c r="E147" i="17"/>
  <c r="F147" i="17"/>
  <c r="G147" i="17"/>
  <c r="H147" i="17"/>
  <c r="D148" i="17"/>
  <c r="E148" i="17"/>
  <c r="F148" i="17"/>
  <c r="G148" i="17"/>
  <c r="H148" i="17"/>
  <c r="D149" i="17"/>
  <c r="E149" i="17"/>
  <c r="F149" i="17"/>
  <c r="G149" i="17"/>
  <c r="H149" i="17"/>
  <c r="D150" i="17"/>
  <c r="E150" i="17"/>
  <c r="F150" i="17"/>
  <c r="G150" i="17"/>
  <c r="H150" i="17"/>
  <c r="D151" i="17"/>
  <c r="E151" i="17"/>
  <c r="F151" i="17"/>
  <c r="G151" i="17"/>
  <c r="H151" i="17"/>
  <c r="D152" i="17"/>
  <c r="E152" i="17"/>
  <c r="F152" i="17"/>
  <c r="G152" i="17"/>
  <c r="H152" i="17"/>
  <c r="D153" i="17"/>
  <c r="E153" i="17"/>
  <c r="F153" i="17"/>
  <c r="G153" i="17"/>
  <c r="H153" i="17"/>
  <c r="D154" i="17"/>
  <c r="E154" i="17"/>
  <c r="F154" i="17"/>
  <c r="G154" i="17"/>
  <c r="H154" i="17"/>
  <c r="D155" i="17"/>
  <c r="E155" i="17"/>
  <c r="F155" i="17"/>
  <c r="G155" i="17"/>
  <c r="H155" i="17"/>
  <c r="D156" i="17"/>
  <c r="E156" i="17"/>
  <c r="F156" i="17"/>
  <c r="G156" i="17"/>
  <c r="H156" i="17"/>
  <c r="D157" i="17"/>
  <c r="E157" i="17"/>
  <c r="F157" i="17"/>
  <c r="G157" i="17"/>
  <c r="H157" i="17"/>
  <c r="D158" i="17"/>
  <c r="E158" i="17"/>
  <c r="F158" i="17"/>
  <c r="G158" i="17"/>
  <c r="H158" i="17"/>
  <c r="D159" i="17"/>
  <c r="E159" i="17"/>
  <c r="F159" i="17"/>
  <c r="G159" i="17"/>
  <c r="H159" i="17"/>
  <c r="D160" i="17"/>
  <c r="E160" i="17"/>
  <c r="F160" i="17"/>
  <c r="G160" i="17"/>
  <c r="H160" i="17"/>
  <c r="D161" i="17"/>
  <c r="E161" i="17"/>
  <c r="F161" i="17"/>
  <c r="G161" i="17"/>
  <c r="H161" i="17"/>
  <c r="D162" i="17"/>
  <c r="E162" i="17"/>
  <c r="F162" i="17"/>
  <c r="G162" i="17"/>
  <c r="H162" i="17"/>
  <c r="D163" i="17"/>
  <c r="E163" i="17"/>
  <c r="F163" i="17"/>
  <c r="G163" i="17"/>
  <c r="H163" i="17"/>
  <c r="D164" i="17"/>
  <c r="E164" i="17"/>
  <c r="F164" i="17"/>
  <c r="G164" i="17"/>
  <c r="H164" i="17"/>
  <c r="D165" i="17"/>
  <c r="E165" i="17"/>
  <c r="F165" i="17"/>
  <c r="G165" i="17"/>
  <c r="H165" i="17"/>
  <c r="D166" i="17"/>
  <c r="E166" i="17"/>
  <c r="F166" i="17"/>
  <c r="G166" i="17"/>
  <c r="H166" i="17"/>
  <c r="D167" i="17"/>
  <c r="E167" i="17"/>
  <c r="F167" i="17"/>
  <c r="G167" i="17"/>
  <c r="H167" i="17"/>
  <c r="D168" i="17"/>
  <c r="E168" i="17"/>
  <c r="F168" i="17"/>
  <c r="G168" i="17"/>
  <c r="H168" i="17"/>
  <c r="D169" i="17"/>
  <c r="E169" i="17"/>
  <c r="F169" i="17"/>
  <c r="G169" i="17"/>
  <c r="H169" i="17"/>
  <c r="D170" i="17"/>
  <c r="E170" i="17"/>
  <c r="F170" i="17"/>
  <c r="G170" i="17"/>
  <c r="H170" i="17"/>
  <c r="D171" i="17"/>
  <c r="E171" i="17"/>
  <c r="F171" i="17"/>
  <c r="G171" i="17"/>
  <c r="H171" i="17"/>
  <c r="D172" i="17"/>
  <c r="E172" i="17"/>
  <c r="F172" i="17"/>
  <c r="G172" i="17"/>
  <c r="H172" i="17"/>
  <c r="D173" i="17"/>
  <c r="E173" i="17"/>
  <c r="F173" i="17"/>
  <c r="G173" i="17"/>
  <c r="H173" i="17"/>
  <c r="D174" i="17"/>
  <c r="E174" i="17"/>
  <c r="F174" i="17"/>
  <c r="G174" i="17"/>
  <c r="H174" i="17"/>
  <c r="D175" i="17"/>
  <c r="E175" i="17"/>
  <c r="F175" i="17"/>
  <c r="G175" i="17"/>
  <c r="H175" i="17"/>
  <c r="D176" i="17"/>
  <c r="E176" i="17"/>
  <c r="F176" i="17"/>
  <c r="G176" i="17"/>
  <c r="H176" i="17"/>
  <c r="D177" i="17"/>
  <c r="E177" i="17"/>
  <c r="F177" i="17"/>
  <c r="G177" i="17"/>
  <c r="H177" i="17"/>
  <c r="D178" i="17"/>
  <c r="E178" i="17"/>
  <c r="F178" i="17"/>
  <c r="G178" i="17"/>
  <c r="H178" i="17"/>
  <c r="D179" i="17"/>
  <c r="E179" i="17"/>
  <c r="F179" i="17"/>
  <c r="G179" i="17"/>
  <c r="H179" i="17"/>
  <c r="D180" i="17"/>
  <c r="E180" i="17"/>
  <c r="F180" i="17"/>
  <c r="G180" i="17"/>
  <c r="H180" i="17"/>
  <c r="D181" i="17"/>
  <c r="E181" i="17"/>
  <c r="F181" i="17"/>
  <c r="G181" i="17"/>
  <c r="H181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67" i="17"/>
  <c r="C152" i="17"/>
  <c r="C137" i="17"/>
  <c r="A139" i="17"/>
  <c r="A140" i="17" s="1"/>
  <c r="A141" i="17" s="1"/>
  <c r="A142" i="17" s="1"/>
  <c r="A143" i="17" s="1"/>
  <c r="A144" i="17" s="1"/>
  <c r="A145" i="17" s="1"/>
  <c r="A146" i="17" s="1"/>
  <c r="A147" i="17" s="1"/>
  <c r="A148" i="17" s="1"/>
  <c r="A149" i="17" s="1"/>
  <c r="A150" i="17" s="1"/>
  <c r="A151" i="17" s="1"/>
  <c r="A152" i="17" s="1"/>
  <c r="A153" i="17" s="1"/>
  <c r="A154" i="17" s="1"/>
  <c r="A155" i="17" s="1"/>
  <c r="A156" i="17" s="1"/>
  <c r="A157" i="17" s="1"/>
  <c r="A158" i="17" s="1"/>
  <c r="A159" i="17" s="1"/>
  <c r="A160" i="17" s="1"/>
  <c r="A161" i="17" s="1"/>
  <c r="A162" i="17" s="1"/>
  <c r="A163" i="17" s="1"/>
  <c r="A164" i="17" s="1"/>
  <c r="A165" i="17" s="1"/>
  <c r="A166" i="17" s="1"/>
  <c r="A167" i="17" s="1"/>
  <c r="A168" i="17" s="1"/>
  <c r="A169" i="17" s="1"/>
  <c r="A170" i="17" s="1"/>
  <c r="A171" i="17" s="1"/>
  <c r="A172" i="17" s="1"/>
  <c r="A173" i="17" s="1"/>
  <c r="A174" i="17" s="1"/>
  <c r="A175" i="17" s="1"/>
  <c r="A176" i="17" s="1"/>
  <c r="A177" i="17" s="1"/>
  <c r="A178" i="17" s="1"/>
  <c r="A179" i="17" s="1"/>
  <c r="A180" i="17" s="1"/>
  <c r="A181" i="17" s="1"/>
  <c r="B181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38" i="17"/>
  <c r="B137" i="17"/>
  <c r="A138" i="17"/>
  <c r="D92" i="17"/>
  <c r="E92" i="17"/>
  <c r="F92" i="17"/>
  <c r="G92" i="17"/>
  <c r="H92" i="17"/>
  <c r="D93" i="17"/>
  <c r="E93" i="17"/>
  <c r="F93" i="17"/>
  <c r="G93" i="17"/>
  <c r="H93" i="17"/>
  <c r="D94" i="17"/>
  <c r="E94" i="17"/>
  <c r="F94" i="17"/>
  <c r="G94" i="17"/>
  <c r="H94" i="17"/>
  <c r="D95" i="17"/>
  <c r="E95" i="17"/>
  <c r="F95" i="17"/>
  <c r="G95" i="17"/>
  <c r="H95" i="17"/>
  <c r="D96" i="17"/>
  <c r="E96" i="17"/>
  <c r="F96" i="17"/>
  <c r="G96" i="17"/>
  <c r="H96" i="17"/>
  <c r="D97" i="17"/>
  <c r="E97" i="17"/>
  <c r="F97" i="17"/>
  <c r="G97" i="17"/>
  <c r="H97" i="17"/>
  <c r="D98" i="17"/>
  <c r="E98" i="17"/>
  <c r="F98" i="17"/>
  <c r="G98" i="17"/>
  <c r="H98" i="17"/>
  <c r="D99" i="17"/>
  <c r="E99" i="17"/>
  <c r="F99" i="17"/>
  <c r="G99" i="17"/>
  <c r="H99" i="17"/>
  <c r="D100" i="17"/>
  <c r="E100" i="17"/>
  <c r="F100" i="17"/>
  <c r="G100" i="17"/>
  <c r="H100" i="17"/>
  <c r="D101" i="17"/>
  <c r="E101" i="17"/>
  <c r="F101" i="17"/>
  <c r="G101" i="17"/>
  <c r="H101" i="17"/>
  <c r="D102" i="17"/>
  <c r="E102" i="17"/>
  <c r="F102" i="17"/>
  <c r="G102" i="17"/>
  <c r="H102" i="17"/>
  <c r="D103" i="17"/>
  <c r="E103" i="17"/>
  <c r="F103" i="17"/>
  <c r="G103" i="17"/>
  <c r="H103" i="17"/>
  <c r="D104" i="17"/>
  <c r="E104" i="17"/>
  <c r="F104" i="17"/>
  <c r="G104" i="17"/>
  <c r="H104" i="17"/>
  <c r="D105" i="17"/>
  <c r="E105" i="17"/>
  <c r="F105" i="17"/>
  <c r="G105" i="17"/>
  <c r="H105" i="17"/>
  <c r="D106" i="17"/>
  <c r="E106" i="17"/>
  <c r="F106" i="17"/>
  <c r="G106" i="17"/>
  <c r="H106" i="17"/>
  <c r="D107" i="17"/>
  <c r="E107" i="17"/>
  <c r="F107" i="17"/>
  <c r="G107" i="17"/>
  <c r="H107" i="17"/>
  <c r="D108" i="17"/>
  <c r="E108" i="17"/>
  <c r="F108" i="17"/>
  <c r="G108" i="17"/>
  <c r="H108" i="17"/>
  <c r="D109" i="17"/>
  <c r="E109" i="17"/>
  <c r="F109" i="17"/>
  <c r="G109" i="17"/>
  <c r="H109" i="17"/>
  <c r="D110" i="17"/>
  <c r="E110" i="17"/>
  <c r="F110" i="17"/>
  <c r="G110" i="17"/>
  <c r="H110" i="17"/>
  <c r="D111" i="17"/>
  <c r="E111" i="17"/>
  <c r="F111" i="17"/>
  <c r="G111" i="17"/>
  <c r="H111" i="17"/>
  <c r="D112" i="17"/>
  <c r="E112" i="17"/>
  <c r="F112" i="17"/>
  <c r="G112" i="17"/>
  <c r="H112" i="17"/>
  <c r="D113" i="17"/>
  <c r="E113" i="17"/>
  <c r="F113" i="17"/>
  <c r="G113" i="17"/>
  <c r="H113" i="17"/>
  <c r="D114" i="17"/>
  <c r="E114" i="17"/>
  <c r="F114" i="17"/>
  <c r="G114" i="17"/>
  <c r="H114" i="17"/>
  <c r="D115" i="17"/>
  <c r="E115" i="17"/>
  <c r="F115" i="17"/>
  <c r="G115" i="17"/>
  <c r="H115" i="17"/>
  <c r="D116" i="17"/>
  <c r="E116" i="17"/>
  <c r="F116" i="17"/>
  <c r="G116" i="17"/>
  <c r="H116" i="17"/>
  <c r="D117" i="17"/>
  <c r="E117" i="17"/>
  <c r="F117" i="17"/>
  <c r="G117" i="17"/>
  <c r="H117" i="17"/>
  <c r="D118" i="17"/>
  <c r="E118" i="17"/>
  <c r="F118" i="17"/>
  <c r="G118" i="17"/>
  <c r="H118" i="17"/>
  <c r="D119" i="17"/>
  <c r="E119" i="17"/>
  <c r="F119" i="17"/>
  <c r="G119" i="17"/>
  <c r="H119" i="17"/>
  <c r="D120" i="17"/>
  <c r="E120" i="17"/>
  <c r="F120" i="17"/>
  <c r="G120" i="17"/>
  <c r="H120" i="17"/>
  <c r="D121" i="17"/>
  <c r="E121" i="17"/>
  <c r="F121" i="17"/>
  <c r="G121" i="17"/>
  <c r="H121" i="17"/>
  <c r="D122" i="17"/>
  <c r="E122" i="17"/>
  <c r="F122" i="17"/>
  <c r="G122" i="17"/>
  <c r="H122" i="17"/>
  <c r="D123" i="17"/>
  <c r="E123" i="17"/>
  <c r="F123" i="17"/>
  <c r="G123" i="17"/>
  <c r="H123" i="17"/>
  <c r="D124" i="17"/>
  <c r="E124" i="17"/>
  <c r="F124" i="17"/>
  <c r="G124" i="17"/>
  <c r="H124" i="17"/>
  <c r="D125" i="17"/>
  <c r="E125" i="17"/>
  <c r="F125" i="17"/>
  <c r="G125" i="17"/>
  <c r="H125" i="17"/>
  <c r="D126" i="17"/>
  <c r="E126" i="17"/>
  <c r="F126" i="17"/>
  <c r="G126" i="17"/>
  <c r="H126" i="17"/>
  <c r="D127" i="17"/>
  <c r="E127" i="17"/>
  <c r="F127" i="17"/>
  <c r="G127" i="17"/>
  <c r="H127" i="17"/>
  <c r="D128" i="17"/>
  <c r="E128" i="17"/>
  <c r="F128" i="17"/>
  <c r="G128" i="17"/>
  <c r="H128" i="17"/>
  <c r="D129" i="17"/>
  <c r="E129" i="17"/>
  <c r="F129" i="17"/>
  <c r="G129" i="17"/>
  <c r="H129" i="17"/>
  <c r="D130" i="17"/>
  <c r="E130" i="17"/>
  <c r="F130" i="17"/>
  <c r="G130" i="17"/>
  <c r="H130" i="17"/>
  <c r="D131" i="17"/>
  <c r="E131" i="17"/>
  <c r="F131" i="17"/>
  <c r="G131" i="17"/>
  <c r="H131" i="17"/>
  <c r="D132" i="17"/>
  <c r="E132" i="17"/>
  <c r="F132" i="17"/>
  <c r="G132" i="17"/>
  <c r="H132" i="17"/>
  <c r="D133" i="17"/>
  <c r="E133" i="17"/>
  <c r="F133" i="17"/>
  <c r="G133" i="17"/>
  <c r="H133" i="17"/>
  <c r="D134" i="17"/>
  <c r="E134" i="17"/>
  <c r="F134" i="17"/>
  <c r="G134" i="17"/>
  <c r="H134" i="17"/>
  <c r="D135" i="17"/>
  <c r="E135" i="17"/>
  <c r="F135" i="17"/>
  <c r="G135" i="17"/>
  <c r="H135" i="17"/>
  <c r="D136" i="17"/>
  <c r="E136" i="17"/>
  <c r="F136" i="17"/>
  <c r="G136" i="17"/>
  <c r="H136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22" i="17"/>
  <c r="C92" i="17"/>
  <c r="A94" i="17"/>
  <c r="A95" i="17" s="1"/>
  <c r="A96" i="17" s="1"/>
  <c r="A97" i="17" s="1"/>
  <c r="A98" i="17" s="1"/>
  <c r="A99" i="17" s="1"/>
  <c r="A100" i="17" s="1"/>
  <c r="A101" i="17" s="1"/>
  <c r="A102" i="17" s="1"/>
  <c r="A103" i="17" s="1"/>
  <c r="A104" i="17" s="1"/>
  <c r="A105" i="17" s="1"/>
  <c r="A106" i="17" s="1"/>
  <c r="A107" i="17" s="1"/>
  <c r="A108" i="17" s="1"/>
  <c r="A109" i="17" s="1"/>
  <c r="A110" i="17" s="1"/>
  <c r="A111" i="17" s="1"/>
  <c r="A112" i="17" s="1"/>
  <c r="A113" i="17" s="1"/>
  <c r="A114" i="17" s="1"/>
  <c r="A115" i="17" s="1"/>
  <c r="A116" i="17" s="1"/>
  <c r="A117" i="17" s="1"/>
  <c r="A118" i="17" s="1"/>
  <c r="A119" i="17" s="1"/>
  <c r="A120" i="17" s="1"/>
  <c r="A121" i="17" s="1"/>
  <c r="A122" i="17" s="1"/>
  <c r="A123" i="17" s="1"/>
  <c r="A124" i="17" s="1"/>
  <c r="A125" i="17" s="1"/>
  <c r="A126" i="17" s="1"/>
  <c r="A127" i="17" s="1"/>
  <c r="A128" i="17" s="1"/>
  <c r="A129" i="17" s="1"/>
  <c r="A130" i="17" s="1"/>
  <c r="A131" i="17" s="1"/>
  <c r="A132" i="17" s="1"/>
  <c r="A133" i="17" s="1"/>
  <c r="A134" i="17" s="1"/>
  <c r="A135" i="17" s="1"/>
  <c r="A136" i="17" s="1"/>
  <c r="B136" i="17"/>
  <c r="B125" i="17"/>
  <c r="B126" i="17"/>
  <c r="B127" i="17"/>
  <c r="B128" i="17"/>
  <c r="B129" i="17"/>
  <c r="B130" i="17"/>
  <c r="B131" i="17"/>
  <c r="B132" i="17"/>
  <c r="B133" i="17"/>
  <c r="B134" i="17"/>
  <c r="B135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92" i="17"/>
  <c r="A93" i="17"/>
  <c r="D62" i="17"/>
  <c r="E62" i="17"/>
  <c r="F62" i="17"/>
  <c r="G62" i="17"/>
  <c r="H62" i="17"/>
  <c r="D63" i="17"/>
  <c r="E63" i="17"/>
  <c r="F63" i="17"/>
  <c r="G63" i="17"/>
  <c r="H63" i="17"/>
  <c r="D64" i="17"/>
  <c r="E64" i="17"/>
  <c r="F64" i="17"/>
  <c r="G64" i="17"/>
  <c r="H64" i="17"/>
  <c r="D65" i="17"/>
  <c r="E65" i="17"/>
  <c r="F65" i="17"/>
  <c r="G65" i="17"/>
  <c r="H65" i="17"/>
  <c r="D66" i="17"/>
  <c r="E66" i="17"/>
  <c r="F66" i="17"/>
  <c r="G66" i="17"/>
  <c r="H66" i="17"/>
  <c r="D67" i="17"/>
  <c r="E67" i="17"/>
  <c r="F67" i="17"/>
  <c r="G67" i="17"/>
  <c r="H67" i="17"/>
  <c r="D68" i="17"/>
  <c r="E68" i="17"/>
  <c r="F68" i="17"/>
  <c r="G68" i="17"/>
  <c r="H68" i="17"/>
  <c r="D69" i="17"/>
  <c r="E69" i="17"/>
  <c r="F69" i="17"/>
  <c r="G69" i="17"/>
  <c r="H69" i="17"/>
  <c r="D70" i="17"/>
  <c r="E70" i="17"/>
  <c r="F70" i="17"/>
  <c r="G70" i="17"/>
  <c r="H70" i="17"/>
  <c r="D71" i="17"/>
  <c r="E71" i="17"/>
  <c r="F71" i="17"/>
  <c r="G71" i="17"/>
  <c r="H71" i="17"/>
  <c r="D72" i="17"/>
  <c r="E72" i="17"/>
  <c r="F72" i="17"/>
  <c r="G72" i="17"/>
  <c r="H72" i="17"/>
  <c r="D73" i="17"/>
  <c r="E73" i="17"/>
  <c r="F73" i="17"/>
  <c r="G73" i="17"/>
  <c r="H73" i="17"/>
  <c r="D74" i="17"/>
  <c r="E74" i="17"/>
  <c r="F74" i="17"/>
  <c r="G74" i="17"/>
  <c r="H74" i="17"/>
  <c r="D75" i="17"/>
  <c r="E75" i="17"/>
  <c r="F75" i="17"/>
  <c r="G75" i="17"/>
  <c r="H75" i="17"/>
  <c r="D76" i="17"/>
  <c r="E76" i="17"/>
  <c r="F76" i="17"/>
  <c r="G76" i="17"/>
  <c r="H76" i="17"/>
  <c r="D77" i="17"/>
  <c r="E77" i="17"/>
  <c r="F77" i="17"/>
  <c r="G77" i="17"/>
  <c r="H77" i="17"/>
  <c r="D78" i="17"/>
  <c r="E78" i="17"/>
  <c r="F78" i="17"/>
  <c r="G78" i="17"/>
  <c r="H78" i="17"/>
  <c r="D79" i="17"/>
  <c r="E79" i="17"/>
  <c r="F79" i="17"/>
  <c r="G79" i="17"/>
  <c r="H79" i="17"/>
  <c r="D80" i="17"/>
  <c r="E80" i="17"/>
  <c r="F80" i="17"/>
  <c r="G80" i="17"/>
  <c r="H80" i="17"/>
  <c r="D81" i="17"/>
  <c r="E81" i="17"/>
  <c r="F81" i="17"/>
  <c r="G81" i="17"/>
  <c r="H81" i="17"/>
  <c r="D82" i="17"/>
  <c r="E82" i="17"/>
  <c r="F82" i="17"/>
  <c r="G82" i="17"/>
  <c r="H82" i="17"/>
  <c r="D83" i="17"/>
  <c r="E83" i="17"/>
  <c r="F83" i="17"/>
  <c r="G83" i="17"/>
  <c r="H83" i="17"/>
  <c r="D84" i="17"/>
  <c r="E84" i="17"/>
  <c r="F84" i="17"/>
  <c r="G84" i="17"/>
  <c r="H84" i="17"/>
  <c r="D85" i="17"/>
  <c r="E85" i="17"/>
  <c r="F85" i="17"/>
  <c r="G85" i="17"/>
  <c r="H85" i="17"/>
  <c r="D86" i="17"/>
  <c r="E86" i="17"/>
  <c r="F86" i="17"/>
  <c r="G86" i="17"/>
  <c r="H86" i="17"/>
  <c r="D87" i="17"/>
  <c r="E87" i="17"/>
  <c r="F87" i="17"/>
  <c r="G87" i="17"/>
  <c r="H87" i="17"/>
  <c r="D88" i="17"/>
  <c r="E88" i="17"/>
  <c r="F88" i="17"/>
  <c r="G88" i="17"/>
  <c r="H88" i="17"/>
  <c r="D89" i="17"/>
  <c r="E89" i="17"/>
  <c r="F89" i="17"/>
  <c r="G89" i="17"/>
  <c r="H89" i="17"/>
  <c r="D90" i="17"/>
  <c r="E90" i="17"/>
  <c r="F90" i="17"/>
  <c r="G90" i="17"/>
  <c r="H90" i="17"/>
  <c r="D91" i="17"/>
  <c r="E91" i="17"/>
  <c r="F91" i="17"/>
  <c r="G91" i="17"/>
  <c r="H91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77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62" i="17"/>
  <c r="D47" i="17"/>
  <c r="E47" i="17"/>
  <c r="F47" i="17"/>
  <c r="G47" i="17"/>
  <c r="H47" i="17"/>
  <c r="D48" i="17"/>
  <c r="E48" i="17"/>
  <c r="F48" i="17"/>
  <c r="G48" i="17"/>
  <c r="H48" i="17"/>
  <c r="D49" i="17"/>
  <c r="E49" i="17"/>
  <c r="F49" i="17"/>
  <c r="G49" i="17"/>
  <c r="H49" i="17"/>
  <c r="D50" i="17"/>
  <c r="E50" i="17"/>
  <c r="F50" i="17"/>
  <c r="G50" i="17"/>
  <c r="H50" i="17"/>
  <c r="D51" i="17"/>
  <c r="E51" i="17"/>
  <c r="F51" i="17"/>
  <c r="G51" i="17"/>
  <c r="H51" i="17"/>
  <c r="D52" i="17"/>
  <c r="E52" i="17"/>
  <c r="F52" i="17"/>
  <c r="G52" i="17"/>
  <c r="H52" i="17"/>
  <c r="D53" i="17"/>
  <c r="E53" i="17"/>
  <c r="F53" i="17"/>
  <c r="G53" i="17"/>
  <c r="H53" i="17"/>
  <c r="D54" i="17"/>
  <c r="E54" i="17"/>
  <c r="F54" i="17"/>
  <c r="G54" i="17"/>
  <c r="H54" i="17"/>
  <c r="D55" i="17"/>
  <c r="E55" i="17"/>
  <c r="F55" i="17"/>
  <c r="G55" i="17"/>
  <c r="H55" i="17"/>
  <c r="D56" i="17"/>
  <c r="E56" i="17"/>
  <c r="F56" i="17"/>
  <c r="G56" i="17"/>
  <c r="H56" i="17"/>
  <c r="D57" i="17"/>
  <c r="E57" i="17"/>
  <c r="F57" i="17"/>
  <c r="G57" i="17"/>
  <c r="H57" i="17"/>
  <c r="D58" i="17"/>
  <c r="E58" i="17"/>
  <c r="F58" i="17"/>
  <c r="G58" i="17"/>
  <c r="H58" i="17"/>
  <c r="D59" i="17"/>
  <c r="E59" i="17"/>
  <c r="F59" i="17"/>
  <c r="G59" i="17"/>
  <c r="H59" i="17"/>
  <c r="D60" i="17"/>
  <c r="E60" i="17"/>
  <c r="F60" i="17"/>
  <c r="G60" i="17"/>
  <c r="H60" i="17"/>
  <c r="D61" i="17"/>
  <c r="E61" i="17"/>
  <c r="F61" i="17"/>
  <c r="G61" i="17"/>
  <c r="H61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47" i="17"/>
  <c r="A74" i="17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47" i="17"/>
  <c r="A49" i="17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48" i="17"/>
  <c r="C33" i="17"/>
  <c r="D33" i="17"/>
  <c r="E33" i="17"/>
  <c r="F33" i="17"/>
  <c r="G33" i="17"/>
  <c r="H33" i="17"/>
  <c r="C34" i="17"/>
  <c r="D34" i="17"/>
  <c r="E34" i="17"/>
  <c r="F34" i="17"/>
  <c r="G34" i="17"/>
  <c r="H34" i="17"/>
  <c r="C35" i="17"/>
  <c r="D35" i="17"/>
  <c r="E35" i="17"/>
  <c r="F35" i="17"/>
  <c r="G35" i="17"/>
  <c r="H35" i="17"/>
  <c r="C36" i="17"/>
  <c r="D36" i="17"/>
  <c r="E36" i="17"/>
  <c r="F36" i="17"/>
  <c r="G36" i="17"/>
  <c r="H36" i="17"/>
  <c r="C37" i="17"/>
  <c r="D37" i="17"/>
  <c r="E37" i="17"/>
  <c r="F37" i="17"/>
  <c r="G37" i="17"/>
  <c r="H37" i="17"/>
  <c r="C38" i="17"/>
  <c r="D38" i="17"/>
  <c r="E38" i="17"/>
  <c r="F38" i="17"/>
  <c r="G38" i="17"/>
  <c r="H38" i="17"/>
  <c r="C39" i="17"/>
  <c r="D39" i="17"/>
  <c r="E39" i="17"/>
  <c r="F39" i="17"/>
  <c r="G39" i="17"/>
  <c r="H39" i="17"/>
  <c r="C40" i="17"/>
  <c r="D40" i="17"/>
  <c r="E40" i="17"/>
  <c r="F40" i="17"/>
  <c r="H40" i="17"/>
  <c r="C41" i="17"/>
  <c r="D41" i="17"/>
  <c r="E41" i="17"/>
  <c r="F41" i="17"/>
  <c r="G41" i="17"/>
  <c r="H41" i="17"/>
  <c r="C42" i="17"/>
  <c r="D42" i="17"/>
  <c r="E42" i="17"/>
  <c r="F42" i="17"/>
  <c r="G42" i="17"/>
  <c r="H42" i="17"/>
  <c r="C43" i="17"/>
  <c r="D43" i="17"/>
  <c r="E43" i="17"/>
  <c r="F43" i="17"/>
  <c r="G43" i="17"/>
  <c r="H43" i="17"/>
  <c r="C44" i="17"/>
  <c r="D44" i="17"/>
  <c r="E44" i="17"/>
  <c r="F44" i="17"/>
  <c r="G44" i="17"/>
  <c r="H44" i="17"/>
  <c r="C45" i="17"/>
  <c r="D45" i="17"/>
  <c r="E45" i="17"/>
  <c r="F45" i="17"/>
  <c r="G45" i="17"/>
  <c r="H45" i="17"/>
  <c r="C46" i="17"/>
  <c r="D46" i="17"/>
  <c r="E46" i="17"/>
  <c r="F46" i="17"/>
  <c r="G46" i="17"/>
  <c r="H46" i="17"/>
  <c r="D32" i="17"/>
  <c r="E32" i="17"/>
  <c r="F32" i="17"/>
  <c r="G32" i="17"/>
  <c r="H32" i="17"/>
  <c r="A33" i="17"/>
  <c r="A34" i="17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32" i="17"/>
  <c r="C32" i="17"/>
  <c r="B3" i="18"/>
  <c r="B4" i="18"/>
  <c r="B5" i="18"/>
  <c r="B6" i="18"/>
  <c r="B7" i="18"/>
  <c r="B8" i="18"/>
  <c r="B9" i="18"/>
  <c r="B10" i="18"/>
  <c r="B11" i="18"/>
  <c r="B12" i="18"/>
  <c r="B13" i="18"/>
  <c r="B2" i="18"/>
  <c r="A3" i="18"/>
  <c r="A4" i="18" s="1"/>
  <c r="A5" i="18" s="1"/>
  <c r="A6" i="18" s="1"/>
  <c r="A7" i="18" s="1"/>
  <c r="A8" i="18" s="1"/>
  <c r="A9" i="18" s="1"/>
  <c r="A10" i="18" s="1"/>
  <c r="A11" i="18" s="1"/>
  <c r="A12" i="18" s="1"/>
  <c r="A13" i="18" s="1"/>
  <c r="C3" i="18"/>
  <c r="C4" i="18"/>
  <c r="C5" i="18"/>
  <c r="C6" i="18"/>
  <c r="C7" i="18"/>
  <c r="C8" i="18"/>
  <c r="C9" i="18"/>
  <c r="C10" i="18"/>
  <c r="C11" i="18"/>
  <c r="C12" i="18"/>
  <c r="C13" i="18"/>
  <c r="C2" i="18"/>
  <c r="C30" i="17"/>
  <c r="D30" i="17"/>
  <c r="E30" i="17"/>
  <c r="F30" i="17"/>
  <c r="G30" i="17"/>
  <c r="H30" i="17"/>
  <c r="C31" i="17"/>
  <c r="D31" i="17"/>
  <c r="E31" i="17"/>
  <c r="F31" i="17"/>
  <c r="G31" i="17"/>
  <c r="H31" i="17"/>
  <c r="C18" i="17"/>
  <c r="D18" i="17"/>
  <c r="E18" i="17"/>
  <c r="F18" i="17"/>
  <c r="G18" i="17"/>
  <c r="H18" i="17"/>
  <c r="C19" i="17"/>
  <c r="D19" i="17"/>
  <c r="E19" i="17"/>
  <c r="F19" i="17"/>
  <c r="G19" i="17"/>
  <c r="H19" i="17"/>
  <c r="C20" i="17"/>
  <c r="D20" i="17"/>
  <c r="E20" i="17"/>
  <c r="F20" i="17"/>
  <c r="G20" i="17"/>
  <c r="H20" i="17"/>
  <c r="C21" i="17"/>
  <c r="D21" i="17"/>
  <c r="E21" i="17"/>
  <c r="F21" i="17"/>
  <c r="G21" i="17"/>
  <c r="H21" i="17"/>
  <c r="C22" i="17"/>
  <c r="D22" i="17"/>
  <c r="E22" i="17"/>
  <c r="F22" i="17"/>
  <c r="G22" i="17"/>
  <c r="H22" i="17"/>
  <c r="C23" i="17"/>
  <c r="D23" i="17"/>
  <c r="E23" i="17"/>
  <c r="F23" i="17"/>
  <c r="G23" i="17"/>
  <c r="H23" i="17"/>
  <c r="C24" i="17"/>
  <c r="D24" i="17"/>
  <c r="E24" i="17"/>
  <c r="F24" i="17"/>
  <c r="G24" i="17"/>
  <c r="H24" i="17"/>
  <c r="C25" i="17"/>
  <c r="D25" i="17"/>
  <c r="E25" i="17"/>
  <c r="F25" i="17"/>
  <c r="G25" i="17"/>
  <c r="H25" i="17"/>
  <c r="C26" i="17"/>
  <c r="D26" i="17"/>
  <c r="E26" i="17"/>
  <c r="F26" i="17"/>
  <c r="G26" i="17"/>
  <c r="H26" i="17"/>
  <c r="C27" i="17"/>
  <c r="D27" i="17"/>
  <c r="E27" i="17"/>
  <c r="F27" i="17"/>
  <c r="G27" i="17"/>
  <c r="H27" i="17"/>
  <c r="C28" i="17"/>
  <c r="D28" i="17"/>
  <c r="E28" i="17"/>
  <c r="F28" i="17"/>
  <c r="G28" i="17"/>
  <c r="H28" i="17"/>
  <c r="C29" i="17"/>
  <c r="D29" i="17"/>
  <c r="E29" i="17"/>
  <c r="F29" i="17"/>
  <c r="G29" i="17"/>
  <c r="H29" i="17"/>
  <c r="D17" i="17"/>
  <c r="E17" i="17"/>
  <c r="F17" i="17"/>
  <c r="G17" i="17"/>
  <c r="H17" i="17"/>
  <c r="C17" i="17"/>
  <c r="C16" i="17"/>
  <c r="D16" i="17"/>
  <c r="E16" i="17"/>
  <c r="F16" i="17"/>
  <c r="G16" i="17"/>
  <c r="H16" i="17"/>
  <c r="C14" i="17"/>
  <c r="D14" i="17"/>
  <c r="E14" i="17"/>
  <c r="F14" i="17"/>
  <c r="G14" i="17"/>
  <c r="H14" i="17"/>
  <c r="C15" i="17"/>
  <c r="D15" i="17"/>
  <c r="E15" i="17"/>
  <c r="F15" i="17"/>
  <c r="G15" i="17"/>
  <c r="H15" i="17"/>
  <c r="C11" i="17"/>
  <c r="D11" i="17"/>
  <c r="E11" i="17"/>
  <c r="F11" i="17"/>
  <c r="G11" i="17"/>
  <c r="H11" i="17"/>
  <c r="C12" i="17"/>
  <c r="D12" i="17"/>
  <c r="E12" i="17"/>
  <c r="F12" i="17"/>
  <c r="G12" i="17"/>
  <c r="H12" i="17"/>
  <c r="C13" i="17"/>
  <c r="D13" i="17"/>
  <c r="E13" i="17"/>
  <c r="F13" i="17"/>
  <c r="G13" i="17"/>
  <c r="H13" i="17"/>
  <c r="C3" i="17"/>
  <c r="D3" i="17"/>
  <c r="E3" i="17"/>
  <c r="F3" i="17"/>
  <c r="G3" i="17"/>
  <c r="H3" i="17"/>
  <c r="C4" i="17"/>
  <c r="D4" i="17"/>
  <c r="E4" i="17"/>
  <c r="F4" i="17"/>
  <c r="G4" i="17"/>
  <c r="H4" i="17"/>
  <c r="C5" i="17"/>
  <c r="D5" i="17"/>
  <c r="E5" i="17"/>
  <c r="F5" i="17"/>
  <c r="G5" i="17"/>
  <c r="H5" i="17"/>
  <c r="C6" i="17"/>
  <c r="D6" i="17"/>
  <c r="E6" i="17"/>
  <c r="F6" i="17"/>
  <c r="G6" i="17"/>
  <c r="H6" i="17"/>
  <c r="C7" i="17"/>
  <c r="D7" i="17"/>
  <c r="E7" i="17"/>
  <c r="F7" i="17"/>
  <c r="G7" i="17"/>
  <c r="H7" i="17"/>
  <c r="C8" i="17"/>
  <c r="D8" i="17"/>
  <c r="E8" i="17"/>
  <c r="F8" i="17"/>
  <c r="G8" i="17"/>
  <c r="H8" i="17"/>
  <c r="C9" i="17"/>
  <c r="D9" i="17"/>
  <c r="E9" i="17"/>
  <c r="F9" i="17"/>
  <c r="G9" i="17"/>
  <c r="H9" i="17"/>
  <c r="C10" i="17"/>
  <c r="D10" i="17"/>
  <c r="E10" i="17"/>
  <c r="F10" i="17"/>
  <c r="G10" i="17"/>
  <c r="H10" i="17"/>
  <c r="D2" i="17"/>
  <c r="E2" i="17"/>
  <c r="F2" i="17"/>
  <c r="G2" i="17"/>
  <c r="H2" i="17"/>
  <c r="C2" i="17"/>
  <c r="F40" i="10"/>
  <c r="R40" i="10" s="1"/>
  <c r="AD40" i="10" s="1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T448" i="15"/>
  <c r="U448" i="15"/>
  <c r="V448" i="15"/>
  <c r="W448" i="15"/>
  <c r="T449" i="15"/>
  <c r="U449" i="15"/>
  <c r="V449" i="15"/>
  <c r="W449" i="15"/>
  <c r="T450" i="15"/>
  <c r="U450" i="15"/>
  <c r="V450" i="15"/>
  <c r="W450" i="15"/>
  <c r="T451" i="15"/>
  <c r="U451" i="15"/>
  <c r="V451" i="15"/>
  <c r="W451" i="15"/>
  <c r="T452" i="15"/>
  <c r="U452" i="15"/>
  <c r="V452" i="15"/>
  <c r="W452" i="15"/>
  <c r="T453" i="15"/>
  <c r="U453" i="15"/>
  <c r="V453" i="15"/>
  <c r="W453" i="15"/>
  <c r="T454" i="15"/>
  <c r="U454" i="15"/>
  <c r="V454" i="15"/>
  <c r="W454" i="15"/>
  <c r="T455" i="15"/>
  <c r="U455" i="15"/>
  <c r="V455" i="15"/>
  <c r="W455" i="15"/>
  <c r="T456" i="15"/>
  <c r="U456" i="15"/>
  <c r="V456" i="15"/>
  <c r="T457" i="15"/>
  <c r="U457" i="15"/>
  <c r="V457" i="15"/>
  <c r="W457" i="15"/>
  <c r="T458" i="15"/>
  <c r="U458" i="15"/>
  <c r="V458" i="15"/>
  <c r="W458" i="15"/>
  <c r="T459" i="15"/>
  <c r="U459" i="15"/>
  <c r="V459" i="15"/>
  <c r="W459" i="15"/>
  <c r="T460" i="15"/>
  <c r="U460" i="15"/>
  <c r="V460" i="15"/>
  <c r="W460" i="15"/>
  <c r="T461" i="15"/>
  <c r="U461" i="15"/>
  <c r="V461" i="15"/>
  <c r="W461" i="15"/>
  <c r="T462" i="15"/>
  <c r="U462" i="15"/>
  <c r="V462" i="15"/>
  <c r="W462" i="15"/>
  <c r="S462" i="15"/>
  <c r="S461" i="15"/>
  <c r="S460" i="15"/>
  <c r="S459" i="15"/>
  <c r="S458" i="15"/>
  <c r="S457" i="15"/>
  <c r="S456" i="15"/>
  <c r="S455" i="15"/>
  <c r="S454" i="15"/>
  <c r="S453" i="15"/>
  <c r="S452" i="15"/>
  <c r="S451" i="15"/>
  <c r="S450" i="15"/>
  <c r="S449" i="15"/>
  <c r="S448" i="15"/>
  <c r="L448" i="15"/>
  <c r="M448" i="15"/>
  <c r="N448" i="15"/>
  <c r="O448" i="15"/>
  <c r="L449" i="15"/>
  <c r="M449" i="15"/>
  <c r="N449" i="15"/>
  <c r="O449" i="15"/>
  <c r="L450" i="15"/>
  <c r="M450" i="15"/>
  <c r="N450" i="15"/>
  <c r="O450" i="15"/>
  <c r="L451" i="15"/>
  <c r="M451" i="15"/>
  <c r="N451" i="15"/>
  <c r="O451" i="15"/>
  <c r="L452" i="15"/>
  <c r="M452" i="15"/>
  <c r="N452" i="15"/>
  <c r="O452" i="15"/>
  <c r="L453" i="15"/>
  <c r="M453" i="15"/>
  <c r="N453" i="15"/>
  <c r="O453" i="15"/>
  <c r="L454" i="15"/>
  <c r="M454" i="15"/>
  <c r="N454" i="15"/>
  <c r="O454" i="15"/>
  <c r="L455" i="15"/>
  <c r="M455" i="15"/>
  <c r="N455" i="15"/>
  <c r="O455" i="15"/>
  <c r="L456" i="15"/>
  <c r="M456" i="15"/>
  <c r="N456" i="15"/>
  <c r="O456" i="15"/>
  <c r="L457" i="15"/>
  <c r="M457" i="15"/>
  <c r="N457" i="15"/>
  <c r="O457" i="15"/>
  <c r="L458" i="15"/>
  <c r="M458" i="15"/>
  <c r="N458" i="15"/>
  <c r="O458" i="15"/>
  <c r="L459" i="15"/>
  <c r="M459" i="15"/>
  <c r="N459" i="15"/>
  <c r="O459" i="15"/>
  <c r="L460" i="15"/>
  <c r="M460" i="15"/>
  <c r="N460" i="15"/>
  <c r="O460" i="15"/>
  <c r="L461" i="15"/>
  <c r="M461" i="15"/>
  <c r="N461" i="15"/>
  <c r="O461" i="15"/>
  <c r="L462" i="15"/>
  <c r="M462" i="15"/>
  <c r="N462" i="15"/>
  <c r="O462" i="15"/>
  <c r="K462" i="15"/>
  <c r="K461" i="15"/>
  <c r="K460" i="15"/>
  <c r="K459" i="15"/>
  <c r="K458" i="15"/>
  <c r="K457" i="15"/>
  <c r="K456" i="15"/>
  <c r="K455" i="15"/>
  <c r="K454" i="15"/>
  <c r="K453" i="15"/>
  <c r="K452" i="15"/>
  <c r="K451" i="15"/>
  <c r="K450" i="15"/>
  <c r="K449" i="15"/>
  <c r="K448" i="15"/>
  <c r="D448" i="15"/>
  <c r="E448" i="15"/>
  <c r="F448" i="15"/>
  <c r="G448" i="15"/>
  <c r="D449" i="15"/>
  <c r="E449" i="15"/>
  <c r="F449" i="15"/>
  <c r="G449" i="15"/>
  <c r="D450" i="15"/>
  <c r="E450" i="15"/>
  <c r="F450" i="15"/>
  <c r="G450" i="15"/>
  <c r="D451" i="15"/>
  <c r="E451" i="15"/>
  <c r="F451" i="15"/>
  <c r="G451" i="15"/>
  <c r="D452" i="15"/>
  <c r="E452" i="15"/>
  <c r="F452" i="15"/>
  <c r="G452" i="15"/>
  <c r="D453" i="15"/>
  <c r="E453" i="15"/>
  <c r="F453" i="15"/>
  <c r="G453" i="15"/>
  <c r="D454" i="15"/>
  <c r="E454" i="15"/>
  <c r="F454" i="15"/>
  <c r="G454" i="15"/>
  <c r="D455" i="15"/>
  <c r="E455" i="15"/>
  <c r="F455" i="15"/>
  <c r="G455" i="15"/>
  <c r="D456" i="15"/>
  <c r="E456" i="15"/>
  <c r="F456" i="15"/>
  <c r="G456" i="15"/>
  <c r="D457" i="15"/>
  <c r="E457" i="15"/>
  <c r="F457" i="15"/>
  <c r="G457" i="15"/>
  <c r="D458" i="15"/>
  <c r="E458" i="15"/>
  <c r="F458" i="15"/>
  <c r="G458" i="15"/>
  <c r="D459" i="15"/>
  <c r="E459" i="15"/>
  <c r="F459" i="15"/>
  <c r="G459" i="15"/>
  <c r="D460" i="15"/>
  <c r="E460" i="15"/>
  <c r="F460" i="15"/>
  <c r="G460" i="15"/>
  <c r="D461" i="15"/>
  <c r="E461" i="15"/>
  <c r="F461" i="15"/>
  <c r="G461" i="15"/>
  <c r="D462" i="15"/>
  <c r="E462" i="15"/>
  <c r="F462" i="15"/>
  <c r="G462" i="15"/>
  <c r="C462" i="15"/>
  <c r="C461" i="15"/>
  <c r="C460" i="15"/>
  <c r="C459" i="15"/>
  <c r="C458" i="15"/>
  <c r="C457" i="15"/>
  <c r="C456" i="15"/>
  <c r="C455" i="15"/>
  <c r="C454" i="15"/>
  <c r="C453" i="15"/>
  <c r="C452" i="15"/>
  <c r="C451" i="15"/>
  <c r="C450" i="15"/>
  <c r="C449" i="15"/>
  <c r="C448" i="15"/>
  <c r="T427" i="15"/>
  <c r="U427" i="15"/>
  <c r="V427" i="15"/>
  <c r="W427" i="15"/>
  <c r="T428" i="15"/>
  <c r="U428" i="15"/>
  <c r="V428" i="15"/>
  <c r="W428" i="15"/>
  <c r="T429" i="15"/>
  <c r="U429" i="15"/>
  <c r="V429" i="15"/>
  <c r="W429" i="15"/>
  <c r="T430" i="15"/>
  <c r="U430" i="15"/>
  <c r="V430" i="15"/>
  <c r="W430" i="15"/>
  <c r="T431" i="15"/>
  <c r="U431" i="15"/>
  <c r="V431" i="15"/>
  <c r="W431" i="15"/>
  <c r="T432" i="15"/>
  <c r="U432" i="15"/>
  <c r="V432" i="15"/>
  <c r="W432" i="15"/>
  <c r="T433" i="15"/>
  <c r="U433" i="15"/>
  <c r="V433" i="15"/>
  <c r="W433" i="15"/>
  <c r="T434" i="15"/>
  <c r="U434" i="15"/>
  <c r="V434" i="15"/>
  <c r="W434" i="15"/>
  <c r="T435" i="15"/>
  <c r="U435" i="15"/>
  <c r="V435" i="15"/>
  <c r="W435" i="15"/>
  <c r="T436" i="15"/>
  <c r="U436" i="15"/>
  <c r="V436" i="15"/>
  <c r="W436" i="15"/>
  <c r="T437" i="15"/>
  <c r="U437" i="15"/>
  <c r="V437" i="15"/>
  <c r="W437" i="15"/>
  <c r="T438" i="15"/>
  <c r="U438" i="15"/>
  <c r="V438" i="15"/>
  <c r="W438" i="15"/>
  <c r="T439" i="15"/>
  <c r="U439" i="15"/>
  <c r="V439" i="15"/>
  <c r="W439" i="15"/>
  <c r="T440" i="15"/>
  <c r="U440" i="15"/>
  <c r="V440" i="15"/>
  <c r="W440" i="15"/>
  <c r="T441" i="15"/>
  <c r="U441" i="15"/>
  <c r="V441" i="15"/>
  <c r="W441" i="15"/>
  <c r="S441" i="15"/>
  <c r="S440" i="15"/>
  <c r="S439" i="15"/>
  <c r="S438" i="15"/>
  <c r="S437" i="15"/>
  <c r="S436" i="15"/>
  <c r="S435" i="15"/>
  <c r="S434" i="15"/>
  <c r="S433" i="15"/>
  <c r="S432" i="15"/>
  <c r="S431" i="15"/>
  <c r="S430" i="15"/>
  <c r="S429" i="15"/>
  <c r="S428" i="15"/>
  <c r="S427" i="15"/>
  <c r="L427" i="15"/>
  <c r="M427" i="15"/>
  <c r="N427" i="15"/>
  <c r="O427" i="15"/>
  <c r="L428" i="15"/>
  <c r="M428" i="15"/>
  <c r="N428" i="15"/>
  <c r="O428" i="15"/>
  <c r="L429" i="15"/>
  <c r="M429" i="15"/>
  <c r="N429" i="15"/>
  <c r="O429" i="15"/>
  <c r="L430" i="15"/>
  <c r="M430" i="15"/>
  <c r="N430" i="15"/>
  <c r="O430" i="15"/>
  <c r="L431" i="15"/>
  <c r="M431" i="15"/>
  <c r="N431" i="15"/>
  <c r="O431" i="15"/>
  <c r="L432" i="15"/>
  <c r="M432" i="15"/>
  <c r="N432" i="15"/>
  <c r="O432" i="15"/>
  <c r="L433" i="15"/>
  <c r="M433" i="15"/>
  <c r="N433" i="15"/>
  <c r="O433" i="15"/>
  <c r="L434" i="15"/>
  <c r="M434" i="15"/>
  <c r="N434" i="15"/>
  <c r="O434" i="15"/>
  <c r="L435" i="15"/>
  <c r="M435" i="15"/>
  <c r="N435" i="15"/>
  <c r="O435" i="15"/>
  <c r="L436" i="15"/>
  <c r="M436" i="15"/>
  <c r="N436" i="15"/>
  <c r="O436" i="15"/>
  <c r="L437" i="15"/>
  <c r="M437" i="15"/>
  <c r="N437" i="15"/>
  <c r="O437" i="15"/>
  <c r="L438" i="15"/>
  <c r="M438" i="15"/>
  <c r="N438" i="15"/>
  <c r="O438" i="15"/>
  <c r="L439" i="15"/>
  <c r="M439" i="15"/>
  <c r="N439" i="15"/>
  <c r="O439" i="15"/>
  <c r="L440" i="15"/>
  <c r="M440" i="15"/>
  <c r="N440" i="15"/>
  <c r="O440" i="15"/>
  <c r="L441" i="15"/>
  <c r="M441" i="15"/>
  <c r="N441" i="15"/>
  <c r="O441" i="15"/>
  <c r="K436" i="15"/>
  <c r="K441" i="15"/>
  <c r="K440" i="15"/>
  <c r="K439" i="15"/>
  <c r="K438" i="15"/>
  <c r="K437" i="15"/>
  <c r="K435" i="15"/>
  <c r="K434" i="15"/>
  <c r="K433" i="15"/>
  <c r="K432" i="15"/>
  <c r="K431" i="15"/>
  <c r="K430" i="15"/>
  <c r="K429" i="15"/>
  <c r="K428" i="15"/>
  <c r="K427" i="15"/>
  <c r="D427" i="15"/>
  <c r="E427" i="15"/>
  <c r="F427" i="15"/>
  <c r="G427" i="15"/>
  <c r="D428" i="15"/>
  <c r="E428" i="15"/>
  <c r="F428" i="15"/>
  <c r="G428" i="15"/>
  <c r="D429" i="15"/>
  <c r="E429" i="15"/>
  <c r="F429" i="15"/>
  <c r="G429" i="15"/>
  <c r="D430" i="15"/>
  <c r="E430" i="15"/>
  <c r="F430" i="15"/>
  <c r="G430" i="15"/>
  <c r="D431" i="15"/>
  <c r="E431" i="15"/>
  <c r="F431" i="15"/>
  <c r="G431" i="15"/>
  <c r="D432" i="15"/>
  <c r="E432" i="15"/>
  <c r="F432" i="15"/>
  <c r="G432" i="15"/>
  <c r="D433" i="15"/>
  <c r="E433" i="15"/>
  <c r="F433" i="15"/>
  <c r="G433" i="15"/>
  <c r="D434" i="15"/>
  <c r="E434" i="15"/>
  <c r="F434" i="15"/>
  <c r="G434" i="15"/>
  <c r="D435" i="15"/>
  <c r="E435" i="15"/>
  <c r="F435" i="15"/>
  <c r="G435" i="15"/>
  <c r="D436" i="15"/>
  <c r="E436" i="15"/>
  <c r="F436" i="15"/>
  <c r="G436" i="15"/>
  <c r="D437" i="15"/>
  <c r="E437" i="15"/>
  <c r="F437" i="15"/>
  <c r="G437" i="15"/>
  <c r="D438" i="15"/>
  <c r="E438" i="15"/>
  <c r="F438" i="15"/>
  <c r="G438" i="15"/>
  <c r="D439" i="15"/>
  <c r="E439" i="15"/>
  <c r="F439" i="15"/>
  <c r="G439" i="15"/>
  <c r="D440" i="15"/>
  <c r="E440" i="15"/>
  <c r="F440" i="15"/>
  <c r="G440" i="15"/>
  <c r="D441" i="15"/>
  <c r="E441" i="15"/>
  <c r="F441" i="15"/>
  <c r="G441" i="15"/>
  <c r="C441" i="15"/>
  <c r="C440" i="15"/>
  <c r="C439" i="15"/>
  <c r="C438" i="15"/>
  <c r="C437" i="15"/>
  <c r="C436" i="15"/>
  <c r="C435" i="15"/>
  <c r="C434" i="15"/>
  <c r="C433" i="15"/>
  <c r="C432" i="15"/>
  <c r="C431" i="15"/>
  <c r="C430" i="15"/>
  <c r="C429" i="15"/>
  <c r="C428" i="15"/>
  <c r="C427" i="15"/>
  <c r="T406" i="15"/>
  <c r="U406" i="15"/>
  <c r="V406" i="15"/>
  <c r="W406" i="15"/>
  <c r="T407" i="15"/>
  <c r="U407" i="15"/>
  <c r="V407" i="15"/>
  <c r="W407" i="15"/>
  <c r="T408" i="15"/>
  <c r="U408" i="15"/>
  <c r="V408" i="15"/>
  <c r="W408" i="15"/>
  <c r="T409" i="15"/>
  <c r="U409" i="15"/>
  <c r="V409" i="15"/>
  <c r="W409" i="15"/>
  <c r="T410" i="15"/>
  <c r="U410" i="15"/>
  <c r="V410" i="15"/>
  <c r="W410" i="15"/>
  <c r="T411" i="15"/>
  <c r="U411" i="15"/>
  <c r="V411" i="15"/>
  <c r="W411" i="15"/>
  <c r="T412" i="15"/>
  <c r="U412" i="15"/>
  <c r="V412" i="15"/>
  <c r="W412" i="15"/>
  <c r="T413" i="15"/>
  <c r="U413" i="15"/>
  <c r="V413" i="15"/>
  <c r="W413" i="15"/>
  <c r="T414" i="15"/>
  <c r="U414" i="15"/>
  <c r="V414" i="15"/>
  <c r="W414" i="15"/>
  <c r="T415" i="15"/>
  <c r="U415" i="15"/>
  <c r="V415" i="15"/>
  <c r="W415" i="15"/>
  <c r="T416" i="15"/>
  <c r="U416" i="15"/>
  <c r="V416" i="15"/>
  <c r="W416" i="15"/>
  <c r="T417" i="15"/>
  <c r="U417" i="15"/>
  <c r="V417" i="15"/>
  <c r="W417" i="15"/>
  <c r="T418" i="15"/>
  <c r="U418" i="15"/>
  <c r="V418" i="15"/>
  <c r="W418" i="15"/>
  <c r="T419" i="15"/>
  <c r="U419" i="15"/>
  <c r="V419" i="15"/>
  <c r="W419" i="15"/>
  <c r="T420" i="15"/>
  <c r="U420" i="15"/>
  <c r="V420" i="15"/>
  <c r="W420" i="15"/>
  <c r="S420" i="15"/>
  <c r="S419" i="15"/>
  <c r="S418" i="15"/>
  <c r="S417" i="15"/>
  <c r="S416" i="15"/>
  <c r="S415" i="15"/>
  <c r="S414" i="15"/>
  <c r="S413" i="15"/>
  <c r="S412" i="15"/>
  <c r="S411" i="15"/>
  <c r="S410" i="15"/>
  <c r="S409" i="15"/>
  <c r="S408" i="15"/>
  <c r="S407" i="15"/>
  <c r="S406" i="15"/>
  <c r="L406" i="15"/>
  <c r="M406" i="15"/>
  <c r="N406" i="15"/>
  <c r="O406" i="15"/>
  <c r="L407" i="15"/>
  <c r="M407" i="15"/>
  <c r="N407" i="15"/>
  <c r="O407" i="15"/>
  <c r="L408" i="15"/>
  <c r="M408" i="15"/>
  <c r="N408" i="15"/>
  <c r="O408" i="15"/>
  <c r="L409" i="15"/>
  <c r="M409" i="15"/>
  <c r="N409" i="15"/>
  <c r="O409" i="15"/>
  <c r="L410" i="15"/>
  <c r="M410" i="15"/>
  <c r="N410" i="15"/>
  <c r="O410" i="15"/>
  <c r="L411" i="15"/>
  <c r="M411" i="15"/>
  <c r="N411" i="15"/>
  <c r="O411" i="15"/>
  <c r="L412" i="15"/>
  <c r="M412" i="15"/>
  <c r="N412" i="15"/>
  <c r="O412" i="15"/>
  <c r="L413" i="15"/>
  <c r="M413" i="15"/>
  <c r="N413" i="15"/>
  <c r="O413" i="15"/>
  <c r="L414" i="15"/>
  <c r="M414" i="15"/>
  <c r="N414" i="15"/>
  <c r="O414" i="15"/>
  <c r="L415" i="15"/>
  <c r="M415" i="15"/>
  <c r="N415" i="15"/>
  <c r="O415" i="15"/>
  <c r="L416" i="15"/>
  <c r="M416" i="15"/>
  <c r="N416" i="15"/>
  <c r="O416" i="15"/>
  <c r="L417" i="15"/>
  <c r="M417" i="15"/>
  <c r="N417" i="15"/>
  <c r="O417" i="15"/>
  <c r="L418" i="15"/>
  <c r="M418" i="15"/>
  <c r="N418" i="15"/>
  <c r="O418" i="15"/>
  <c r="L419" i="15"/>
  <c r="M419" i="15"/>
  <c r="N419" i="15"/>
  <c r="O419" i="15"/>
  <c r="L420" i="15"/>
  <c r="M420" i="15"/>
  <c r="N420" i="15"/>
  <c r="O420" i="15"/>
  <c r="K420" i="15"/>
  <c r="K419" i="15"/>
  <c r="K418" i="15"/>
  <c r="K417" i="15"/>
  <c r="K416" i="15"/>
  <c r="K415" i="15"/>
  <c r="K414" i="15"/>
  <c r="K413" i="15"/>
  <c r="K412" i="15"/>
  <c r="K411" i="15"/>
  <c r="K410" i="15"/>
  <c r="K409" i="15"/>
  <c r="K408" i="15"/>
  <c r="K407" i="15"/>
  <c r="K406" i="15"/>
  <c r="D406" i="15"/>
  <c r="E406" i="15"/>
  <c r="F406" i="15"/>
  <c r="G406" i="15"/>
  <c r="D407" i="15"/>
  <c r="E407" i="15"/>
  <c r="F407" i="15"/>
  <c r="G407" i="15"/>
  <c r="D408" i="15"/>
  <c r="E408" i="15"/>
  <c r="F408" i="15"/>
  <c r="G408" i="15"/>
  <c r="D409" i="15"/>
  <c r="E409" i="15"/>
  <c r="F409" i="15"/>
  <c r="G409" i="15"/>
  <c r="D410" i="15"/>
  <c r="E410" i="15"/>
  <c r="F410" i="15"/>
  <c r="G410" i="15"/>
  <c r="D411" i="15"/>
  <c r="E411" i="15"/>
  <c r="F411" i="15"/>
  <c r="G411" i="15"/>
  <c r="D412" i="15"/>
  <c r="E412" i="15"/>
  <c r="F412" i="15"/>
  <c r="G412" i="15"/>
  <c r="D413" i="15"/>
  <c r="E413" i="15"/>
  <c r="F413" i="15"/>
  <c r="G413" i="15"/>
  <c r="D414" i="15"/>
  <c r="E414" i="15"/>
  <c r="F414" i="15"/>
  <c r="G414" i="15"/>
  <c r="D415" i="15"/>
  <c r="E415" i="15"/>
  <c r="F415" i="15"/>
  <c r="G415" i="15"/>
  <c r="D416" i="15"/>
  <c r="E416" i="15"/>
  <c r="F416" i="15"/>
  <c r="G416" i="15"/>
  <c r="D417" i="15"/>
  <c r="E417" i="15"/>
  <c r="F417" i="15"/>
  <c r="G417" i="15"/>
  <c r="D418" i="15"/>
  <c r="E418" i="15"/>
  <c r="F418" i="15"/>
  <c r="G418" i="15"/>
  <c r="D419" i="15"/>
  <c r="E419" i="15"/>
  <c r="F419" i="15"/>
  <c r="G419" i="15"/>
  <c r="D420" i="15"/>
  <c r="E420" i="15"/>
  <c r="F420" i="15"/>
  <c r="G420" i="15"/>
  <c r="C420" i="15"/>
  <c r="C419" i="15"/>
  <c r="C418" i="15"/>
  <c r="C417" i="15"/>
  <c r="C416" i="15"/>
  <c r="C415" i="15"/>
  <c r="C414" i="15"/>
  <c r="C413" i="15"/>
  <c r="C412" i="15"/>
  <c r="C411" i="15"/>
  <c r="C410" i="15"/>
  <c r="C409" i="15"/>
  <c r="C408" i="15"/>
  <c r="C407" i="15"/>
  <c r="C406" i="15"/>
  <c r="T385" i="15"/>
  <c r="U385" i="15"/>
  <c r="V385" i="15"/>
  <c r="W385" i="15"/>
  <c r="T386" i="15"/>
  <c r="U386" i="15"/>
  <c r="V386" i="15"/>
  <c r="W386" i="15"/>
  <c r="T387" i="15"/>
  <c r="U387" i="15"/>
  <c r="V387" i="15"/>
  <c r="W387" i="15"/>
  <c r="T388" i="15"/>
  <c r="U388" i="15"/>
  <c r="V388" i="15"/>
  <c r="W388" i="15"/>
  <c r="T389" i="15"/>
  <c r="U389" i="15"/>
  <c r="V389" i="15"/>
  <c r="G846" i="17" s="1"/>
  <c r="W389" i="15"/>
  <c r="T390" i="15"/>
  <c r="U390" i="15"/>
  <c r="V390" i="15"/>
  <c r="W390" i="15"/>
  <c r="T391" i="15"/>
  <c r="U391" i="15"/>
  <c r="V391" i="15"/>
  <c r="W391" i="15"/>
  <c r="T392" i="15"/>
  <c r="U392" i="15"/>
  <c r="V392" i="15"/>
  <c r="W392" i="15"/>
  <c r="T393" i="15"/>
  <c r="U393" i="15"/>
  <c r="V393" i="15"/>
  <c r="W393" i="15"/>
  <c r="T394" i="15"/>
  <c r="U394" i="15"/>
  <c r="V394" i="15"/>
  <c r="W394" i="15"/>
  <c r="T395" i="15"/>
  <c r="U395" i="15"/>
  <c r="V395" i="15"/>
  <c r="W395" i="15"/>
  <c r="T396" i="15"/>
  <c r="U396" i="15"/>
  <c r="V396" i="15"/>
  <c r="W396" i="15"/>
  <c r="T397" i="15"/>
  <c r="U397" i="15"/>
  <c r="V397" i="15"/>
  <c r="W397" i="15"/>
  <c r="T398" i="15"/>
  <c r="U398" i="15"/>
  <c r="V398" i="15"/>
  <c r="W398" i="15"/>
  <c r="T399" i="15"/>
  <c r="U399" i="15"/>
  <c r="V399" i="15"/>
  <c r="W399" i="15"/>
  <c r="S399" i="15"/>
  <c r="S398" i="15"/>
  <c r="S397" i="15"/>
  <c r="S396" i="15"/>
  <c r="S395" i="15"/>
  <c r="S394" i="15"/>
  <c r="S393" i="15"/>
  <c r="S392" i="15"/>
  <c r="S391" i="15"/>
  <c r="S390" i="15"/>
  <c r="S389" i="15"/>
  <c r="S388" i="15"/>
  <c r="S387" i="15"/>
  <c r="S386" i="15"/>
  <c r="S385" i="15"/>
  <c r="L385" i="15"/>
  <c r="M385" i="15"/>
  <c r="N385" i="15"/>
  <c r="O385" i="15"/>
  <c r="L386" i="15"/>
  <c r="M386" i="15"/>
  <c r="N386" i="15"/>
  <c r="O386" i="15"/>
  <c r="L387" i="15"/>
  <c r="M387" i="15"/>
  <c r="N387" i="15"/>
  <c r="O387" i="15"/>
  <c r="L388" i="15"/>
  <c r="M388" i="15"/>
  <c r="N388" i="15"/>
  <c r="O388" i="15"/>
  <c r="L389" i="15"/>
  <c r="M389" i="15"/>
  <c r="N389" i="15"/>
  <c r="O389" i="15"/>
  <c r="L390" i="15"/>
  <c r="M390" i="15"/>
  <c r="N390" i="15"/>
  <c r="O390" i="15"/>
  <c r="L391" i="15"/>
  <c r="M391" i="15"/>
  <c r="N391" i="15"/>
  <c r="O391" i="15"/>
  <c r="L392" i="15"/>
  <c r="M392" i="15"/>
  <c r="N392" i="15"/>
  <c r="O392" i="15"/>
  <c r="L393" i="15"/>
  <c r="M393" i="15"/>
  <c r="N393" i="15"/>
  <c r="O393" i="15"/>
  <c r="L394" i="15"/>
  <c r="M394" i="15"/>
  <c r="N394" i="15"/>
  <c r="O394" i="15"/>
  <c r="L395" i="15"/>
  <c r="M395" i="15"/>
  <c r="N395" i="15"/>
  <c r="O395" i="15"/>
  <c r="L396" i="15"/>
  <c r="M396" i="15"/>
  <c r="N396" i="15"/>
  <c r="O396" i="15"/>
  <c r="L397" i="15"/>
  <c r="M397" i="15"/>
  <c r="N397" i="15"/>
  <c r="O397" i="15"/>
  <c r="L398" i="15"/>
  <c r="M398" i="15"/>
  <c r="N398" i="15"/>
  <c r="O398" i="15"/>
  <c r="L399" i="15"/>
  <c r="M399" i="15"/>
  <c r="N399" i="15"/>
  <c r="O399" i="15"/>
  <c r="K399" i="15"/>
  <c r="K398" i="15"/>
  <c r="K397" i="15"/>
  <c r="K396" i="15"/>
  <c r="K395" i="15"/>
  <c r="K394" i="15"/>
  <c r="K393" i="15"/>
  <c r="K392" i="15"/>
  <c r="K391" i="15"/>
  <c r="K390" i="15"/>
  <c r="K389" i="15"/>
  <c r="K388" i="15"/>
  <c r="K387" i="15"/>
  <c r="K386" i="15"/>
  <c r="K385" i="15"/>
  <c r="D385" i="15"/>
  <c r="E385" i="15"/>
  <c r="F385" i="15"/>
  <c r="G385" i="15"/>
  <c r="D386" i="15"/>
  <c r="E386" i="15"/>
  <c r="F386" i="15"/>
  <c r="G386" i="15"/>
  <c r="D387" i="15"/>
  <c r="E387" i="15"/>
  <c r="F387" i="15"/>
  <c r="G387" i="15"/>
  <c r="D388" i="15"/>
  <c r="E388" i="15"/>
  <c r="F388" i="15"/>
  <c r="G388" i="15"/>
  <c r="D389" i="15"/>
  <c r="E389" i="15"/>
  <c r="F389" i="15"/>
  <c r="G389" i="15"/>
  <c r="D390" i="15"/>
  <c r="E390" i="15"/>
  <c r="F390" i="15"/>
  <c r="G390" i="15"/>
  <c r="D391" i="15"/>
  <c r="E391" i="15"/>
  <c r="F391" i="15"/>
  <c r="G391" i="15"/>
  <c r="D392" i="15"/>
  <c r="E392" i="15"/>
  <c r="F392" i="15"/>
  <c r="G392" i="15"/>
  <c r="D393" i="15"/>
  <c r="E393" i="15"/>
  <c r="F393" i="15"/>
  <c r="G393" i="15"/>
  <c r="D394" i="15"/>
  <c r="E394" i="15"/>
  <c r="F394" i="15"/>
  <c r="G394" i="15"/>
  <c r="D395" i="15"/>
  <c r="E395" i="15"/>
  <c r="F395" i="15"/>
  <c r="G395" i="15"/>
  <c r="D396" i="15"/>
  <c r="E396" i="15"/>
  <c r="F396" i="15"/>
  <c r="G396" i="15"/>
  <c r="D397" i="15"/>
  <c r="E397" i="15"/>
  <c r="F397" i="15"/>
  <c r="G397" i="15"/>
  <c r="D398" i="15"/>
  <c r="E398" i="15"/>
  <c r="F398" i="15"/>
  <c r="G398" i="15"/>
  <c r="D399" i="15"/>
  <c r="E399" i="15"/>
  <c r="F399" i="15"/>
  <c r="G399" i="15"/>
  <c r="C399" i="15"/>
  <c r="C398" i="15"/>
  <c r="C397" i="15"/>
  <c r="C396" i="15"/>
  <c r="C395" i="15"/>
  <c r="C394" i="15"/>
  <c r="C393" i="15"/>
  <c r="C392" i="15"/>
  <c r="C391" i="15"/>
  <c r="C390" i="15"/>
  <c r="C389" i="15"/>
  <c r="C388" i="15"/>
  <c r="C387" i="15"/>
  <c r="C386" i="15"/>
  <c r="C385" i="15"/>
  <c r="T364" i="15"/>
  <c r="U364" i="15"/>
  <c r="V364" i="15"/>
  <c r="W364" i="15"/>
  <c r="T365" i="15"/>
  <c r="U365" i="15"/>
  <c r="V365" i="15"/>
  <c r="W365" i="15"/>
  <c r="T366" i="15"/>
  <c r="U366" i="15"/>
  <c r="V366" i="15"/>
  <c r="W366" i="15"/>
  <c r="T367" i="15"/>
  <c r="U367" i="15"/>
  <c r="V367" i="15"/>
  <c r="W367" i="15"/>
  <c r="T368" i="15"/>
  <c r="U368" i="15"/>
  <c r="V368" i="15"/>
  <c r="W368" i="15"/>
  <c r="T369" i="15"/>
  <c r="U369" i="15"/>
  <c r="V369" i="15"/>
  <c r="W369" i="15"/>
  <c r="T370" i="15"/>
  <c r="U370" i="15"/>
  <c r="V370" i="15"/>
  <c r="W370" i="15"/>
  <c r="T371" i="15"/>
  <c r="U371" i="15"/>
  <c r="V371" i="15"/>
  <c r="W371" i="15"/>
  <c r="T372" i="15"/>
  <c r="U372" i="15"/>
  <c r="V372" i="15"/>
  <c r="W372" i="15"/>
  <c r="T373" i="15"/>
  <c r="U373" i="15"/>
  <c r="V373" i="15"/>
  <c r="W373" i="15"/>
  <c r="T374" i="15"/>
  <c r="U374" i="15"/>
  <c r="V374" i="15"/>
  <c r="W374" i="15"/>
  <c r="T375" i="15"/>
  <c r="U375" i="15"/>
  <c r="V375" i="15"/>
  <c r="W375" i="15"/>
  <c r="T376" i="15"/>
  <c r="U376" i="15"/>
  <c r="V376" i="15"/>
  <c r="W376" i="15"/>
  <c r="T377" i="15"/>
  <c r="U377" i="15"/>
  <c r="V377" i="15"/>
  <c r="W377" i="15"/>
  <c r="T378" i="15"/>
  <c r="U378" i="15"/>
  <c r="V378" i="15"/>
  <c r="W378" i="15"/>
  <c r="S378" i="15"/>
  <c r="S377" i="15"/>
  <c r="S376" i="15"/>
  <c r="S375" i="15"/>
  <c r="S374" i="15"/>
  <c r="S373" i="15"/>
  <c r="S372" i="15"/>
  <c r="S371" i="15"/>
  <c r="S370" i="15"/>
  <c r="S369" i="15"/>
  <c r="S368" i="15"/>
  <c r="S367" i="15"/>
  <c r="S366" i="15"/>
  <c r="S365" i="15"/>
  <c r="S364" i="15"/>
  <c r="L367" i="15"/>
  <c r="M367" i="15"/>
  <c r="N367" i="15"/>
  <c r="O367" i="15"/>
  <c r="K367" i="15"/>
  <c r="L364" i="15"/>
  <c r="M364" i="15"/>
  <c r="N364" i="15"/>
  <c r="O364" i="15"/>
  <c r="L365" i="15"/>
  <c r="M365" i="15"/>
  <c r="N365" i="15"/>
  <c r="O365" i="15"/>
  <c r="L366" i="15"/>
  <c r="M366" i="15"/>
  <c r="N366" i="15"/>
  <c r="O366" i="15"/>
  <c r="L368" i="15"/>
  <c r="M368" i="15"/>
  <c r="N368" i="15"/>
  <c r="O368" i="15"/>
  <c r="L369" i="15"/>
  <c r="M369" i="15"/>
  <c r="N369" i="15"/>
  <c r="O369" i="15"/>
  <c r="L370" i="15"/>
  <c r="M370" i="15"/>
  <c r="N370" i="15"/>
  <c r="O370" i="15"/>
  <c r="L371" i="15"/>
  <c r="M371" i="15"/>
  <c r="N371" i="15"/>
  <c r="O371" i="15"/>
  <c r="L372" i="15"/>
  <c r="M372" i="15"/>
  <c r="N372" i="15"/>
  <c r="O372" i="15"/>
  <c r="L373" i="15"/>
  <c r="M373" i="15"/>
  <c r="N373" i="15"/>
  <c r="O373" i="15"/>
  <c r="L374" i="15"/>
  <c r="M374" i="15"/>
  <c r="N374" i="15"/>
  <c r="O374" i="15"/>
  <c r="L375" i="15"/>
  <c r="M375" i="15"/>
  <c r="N375" i="15"/>
  <c r="O375" i="15"/>
  <c r="L376" i="15"/>
  <c r="M376" i="15"/>
  <c r="N376" i="15"/>
  <c r="O376" i="15"/>
  <c r="L377" i="15"/>
  <c r="M377" i="15"/>
  <c r="N377" i="15"/>
  <c r="O377" i="15"/>
  <c r="L378" i="15"/>
  <c r="M378" i="15"/>
  <c r="N378" i="15"/>
  <c r="O378" i="15"/>
  <c r="K378" i="15"/>
  <c r="K377" i="15"/>
  <c r="K376" i="15"/>
  <c r="K375" i="15"/>
  <c r="K374" i="15"/>
  <c r="K373" i="15"/>
  <c r="K372" i="15"/>
  <c r="K371" i="15"/>
  <c r="K370" i="15"/>
  <c r="K369" i="15"/>
  <c r="K368" i="15"/>
  <c r="K366" i="15"/>
  <c r="K365" i="15"/>
  <c r="K364" i="15"/>
  <c r="D364" i="15"/>
  <c r="E364" i="15"/>
  <c r="F364" i="15"/>
  <c r="G364" i="15"/>
  <c r="D365" i="15"/>
  <c r="E365" i="15"/>
  <c r="F365" i="15"/>
  <c r="G365" i="15"/>
  <c r="D366" i="15"/>
  <c r="E366" i="15"/>
  <c r="F366" i="15"/>
  <c r="G366" i="15"/>
  <c r="D367" i="15"/>
  <c r="E367" i="15"/>
  <c r="F367" i="15"/>
  <c r="G367" i="15"/>
  <c r="D368" i="15"/>
  <c r="E368" i="15"/>
  <c r="F368" i="15"/>
  <c r="G368" i="15"/>
  <c r="D369" i="15"/>
  <c r="E369" i="15"/>
  <c r="F369" i="15"/>
  <c r="G369" i="15"/>
  <c r="D370" i="15"/>
  <c r="E370" i="15"/>
  <c r="F370" i="15"/>
  <c r="G370" i="15"/>
  <c r="D371" i="15"/>
  <c r="E371" i="15"/>
  <c r="F371" i="15"/>
  <c r="G371" i="15"/>
  <c r="D372" i="15"/>
  <c r="E372" i="15"/>
  <c r="F372" i="15"/>
  <c r="G372" i="15"/>
  <c r="D373" i="15"/>
  <c r="E373" i="15"/>
  <c r="F373" i="15"/>
  <c r="G373" i="15"/>
  <c r="D374" i="15"/>
  <c r="E374" i="15"/>
  <c r="F374" i="15"/>
  <c r="G374" i="15"/>
  <c r="D375" i="15"/>
  <c r="E375" i="15"/>
  <c r="F375" i="15"/>
  <c r="G375" i="15"/>
  <c r="D376" i="15"/>
  <c r="E376" i="15"/>
  <c r="F376" i="15"/>
  <c r="G376" i="15"/>
  <c r="D377" i="15"/>
  <c r="E377" i="15"/>
  <c r="F377" i="15"/>
  <c r="G377" i="15"/>
  <c r="D378" i="15"/>
  <c r="E378" i="15"/>
  <c r="F378" i="15"/>
  <c r="G378" i="15"/>
  <c r="C378" i="15"/>
  <c r="C377" i="15"/>
  <c r="C376" i="15"/>
  <c r="C375" i="15"/>
  <c r="C374" i="15"/>
  <c r="C373" i="15"/>
  <c r="C372" i="15"/>
  <c r="C371" i="15"/>
  <c r="C370" i="15"/>
  <c r="C369" i="15"/>
  <c r="C368" i="15"/>
  <c r="C367" i="15"/>
  <c r="C366" i="15"/>
  <c r="C365" i="15"/>
  <c r="C364" i="15"/>
  <c r="T343" i="15"/>
  <c r="U343" i="15"/>
  <c r="V343" i="15"/>
  <c r="W343" i="15"/>
  <c r="T344" i="15"/>
  <c r="U344" i="15"/>
  <c r="V344" i="15"/>
  <c r="W344" i="15"/>
  <c r="T345" i="15"/>
  <c r="U345" i="15"/>
  <c r="V345" i="15"/>
  <c r="W345" i="15"/>
  <c r="T346" i="15"/>
  <c r="U346" i="15"/>
  <c r="V346" i="15"/>
  <c r="W346" i="15"/>
  <c r="T347" i="15"/>
  <c r="U347" i="15"/>
  <c r="V347" i="15"/>
  <c r="W347" i="15"/>
  <c r="T348" i="15"/>
  <c r="U348" i="15"/>
  <c r="V348" i="15"/>
  <c r="W348" i="15"/>
  <c r="T349" i="15"/>
  <c r="U349" i="15"/>
  <c r="V349" i="15"/>
  <c r="W349" i="15"/>
  <c r="T350" i="15"/>
  <c r="U350" i="15"/>
  <c r="V350" i="15"/>
  <c r="W350" i="15"/>
  <c r="T351" i="15"/>
  <c r="U351" i="15"/>
  <c r="V351" i="15"/>
  <c r="W351" i="15"/>
  <c r="T352" i="15"/>
  <c r="U352" i="15"/>
  <c r="V352" i="15"/>
  <c r="W352" i="15"/>
  <c r="T353" i="15"/>
  <c r="U353" i="15"/>
  <c r="V353" i="15"/>
  <c r="W353" i="15"/>
  <c r="T354" i="15"/>
  <c r="U354" i="15"/>
  <c r="V354" i="15"/>
  <c r="W354" i="15"/>
  <c r="T355" i="15"/>
  <c r="U355" i="15"/>
  <c r="V355" i="15"/>
  <c r="W355" i="15"/>
  <c r="T356" i="15"/>
  <c r="U356" i="15"/>
  <c r="V356" i="15"/>
  <c r="W356" i="15"/>
  <c r="T357" i="15"/>
  <c r="U357" i="15"/>
  <c r="V357" i="15"/>
  <c r="W357" i="15"/>
  <c r="S357" i="15"/>
  <c r="S356" i="15"/>
  <c r="S355" i="15"/>
  <c r="S354" i="15"/>
  <c r="S353" i="15"/>
  <c r="S352" i="15"/>
  <c r="S351" i="15"/>
  <c r="S350" i="15"/>
  <c r="S349" i="15"/>
  <c r="S348" i="15"/>
  <c r="S347" i="15"/>
  <c r="S346" i="15"/>
  <c r="S345" i="15"/>
  <c r="S344" i="15"/>
  <c r="S343" i="15"/>
  <c r="L343" i="15"/>
  <c r="M343" i="15"/>
  <c r="N343" i="15"/>
  <c r="O343" i="15"/>
  <c r="L344" i="15"/>
  <c r="M344" i="15"/>
  <c r="N344" i="15"/>
  <c r="O344" i="15"/>
  <c r="L345" i="15"/>
  <c r="M345" i="15"/>
  <c r="N345" i="15"/>
  <c r="O345" i="15"/>
  <c r="L346" i="15"/>
  <c r="M346" i="15"/>
  <c r="N346" i="15"/>
  <c r="O346" i="15"/>
  <c r="L347" i="15"/>
  <c r="M347" i="15"/>
  <c r="N347" i="15"/>
  <c r="O347" i="15"/>
  <c r="L348" i="15"/>
  <c r="M348" i="15"/>
  <c r="N348" i="15"/>
  <c r="O348" i="15"/>
  <c r="L349" i="15"/>
  <c r="M349" i="15"/>
  <c r="N349" i="15"/>
  <c r="O349" i="15"/>
  <c r="L350" i="15"/>
  <c r="M350" i="15"/>
  <c r="N350" i="15"/>
  <c r="O350" i="15"/>
  <c r="L351" i="15"/>
  <c r="M351" i="15"/>
  <c r="N351" i="15"/>
  <c r="O351" i="15"/>
  <c r="L352" i="15"/>
  <c r="M352" i="15"/>
  <c r="N352" i="15"/>
  <c r="O352" i="15"/>
  <c r="L353" i="15"/>
  <c r="M353" i="15"/>
  <c r="N353" i="15"/>
  <c r="O353" i="15"/>
  <c r="L354" i="15"/>
  <c r="M354" i="15"/>
  <c r="N354" i="15"/>
  <c r="O354" i="15"/>
  <c r="L355" i="15"/>
  <c r="M355" i="15"/>
  <c r="N355" i="15"/>
  <c r="O355" i="15"/>
  <c r="L356" i="15"/>
  <c r="M356" i="15"/>
  <c r="N356" i="15"/>
  <c r="O356" i="15"/>
  <c r="L357" i="15"/>
  <c r="M357" i="15"/>
  <c r="N357" i="15"/>
  <c r="O357" i="15"/>
  <c r="K357" i="15"/>
  <c r="K356" i="15"/>
  <c r="K355" i="15"/>
  <c r="K354" i="15"/>
  <c r="K353" i="15"/>
  <c r="K352" i="15"/>
  <c r="K351" i="15"/>
  <c r="K350" i="15"/>
  <c r="K349" i="15"/>
  <c r="K348" i="15"/>
  <c r="K347" i="15"/>
  <c r="K346" i="15"/>
  <c r="K345" i="15"/>
  <c r="K344" i="15"/>
  <c r="K343" i="15"/>
  <c r="D343" i="15"/>
  <c r="E343" i="15"/>
  <c r="F343" i="15"/>
  <c r="G343" i="15"/>
  <c r="D344" i="15"/>
  <c r="E344" i="15"/>
  <c r="F344" i="15"/>
  <c r="G344" i="15"/>
  <c r="D345" i="15"/>
  <c r="E345" i="15"/>
  <c r="F345" i="15"/>
  <c r="G345" i="15"/>
  <c r="D346" i="15"/>
  <c r="E346" i="15"/>
  <c r="F346" i="15"/>
  <c r="G346" i="15"/>
  <c r="D347" i="15"/>
  <c r="E347" i="15"/>
  <c r="F347" i="15"/>
  <c r="G347" i="15"/>
  <c r="D348" i="15"/>
  <c r="E348" i="15"/>
  <c r="F348" i="15"/>
  <c r="G348" i="15"/>
  <c r="D349" i="15"/>
  <c r="E349" i="15"/>
  <c r="F349" i="15"/>
  <c r="G349" i="15"/>
  <c r="D350" i="15"/>
  <c r="E350" i="15"/>
  <c r="F350" i="15"/>
  <c r="G350" i="15"/>
  <c r="D351" i="15"/>
  <c r="E351" i="15"/>
  <c r="F351" i="15"/>
  <c r="G351" i="15"/>
  <c r="D352" i="15"/>
  <c r="E352" i="15"/>
  <c r="F352" i="15"/>
  <c r="G352" i="15"/>
  <c r="D353" i="15"/>
  <c r="E353" i="15"/>
  <c r="F353" i="15"/>
  <c r="G353" i="15"/>
  <c r="D354" i="15"/>
  <c r="E354" i="15"/>
  <c r="F354" i="15"/>
  <c r="G354" i="15"/>
  <c r="D355" i="15"/>
  <c r="E355" i="15"/>
  <c r="F355" i="15"/>
  <c r="G355" i="15"/>
  <c r="D356" i="15"/>
  <c r="E356" i="15"/>
  <c r="F356" i="15"/>
  <c r="G356" i="15"/>
  <c r="D357" i="15"/>
  <c r="E357" i="15"/>
  <c r="F357" i="15"/>
  <c r="G357" i="15"/>
  <c r="C348" i="15"/>
  <c r="C357" i="15"/>
  <c r="C356" i="15"/>
  <c r="C355" i="15"/>
  <c r="C354" i="15"/>
  <c r="C353" i="15"/>
  <c r="C352" i="15"/>
  <c r="C351" i="15"/>
  <c r="C350" i="15"/>
  <c r="C349" i="15"/>
  <c r="C347" i="15"/>
  <c r="C346" i="15"/>
  <c r="C345" i="15"/>
  <c r="C344" i="15"/>
  <c r="C343" i="15"/>
  <c r="T322" i="15"/>
  <c r="U322" i="15"/>
  <c r="V322" i="15"/>
  <c r="W322" i="15"/>
  <c r="T323" i="15"/>
  <c r="U323" i="15"/>
  <c r="V323" i="15"/>
  <c r="W323" i="15"/>
  <c r="T324" i="15"/>
  <c r="U324" i="15"/>
  <c r="V324" i="15"/>
  <c r="W324" i="15"/>
  <c r="T325" i="15"/>
  <c r="U325" i="15"/>
  <c r="V325" i="15"/>
  <c r="W325" i="15"/>
  <c r="T326" i="15"/>
  <c r="U326" i="15"/>
  <c r="V326" i="15"/>
  <c r="W326" i="15"/>
  <c r="T327" i="15"/>
  <c r="U327" i="15"/>
  <c r="V327" i="15"/>
  <c r="W327" i="15"/>
  <c r="T328" i="15"/>
  <c r="U328" i="15"/>
  <c r="V328" i="15"/>
  <c r="W328" i="15"/>
  <c r="T329" i="15"/>
  <c r="U329" i="15"/>
  <c r="V329" i="15"/>
  <c r="W329" i="15"/>
  <c r="T330" i="15"/>
  <c r="U330" i="15"/>
  <c r="V330" i="15"/>
  <c r="W330" i="15"/>
  <c r="T331" i="15"/>
  <c r="U331" i="15"/>
  <c r="V331" i="15"/>
  <c r="W331" i="15"/>
  <c r="T332" i="15"/>
  <c r="U332" i="15"/>
  <c r="V332" i="15"/>
  <c r="W332" i="15"/>
  <c r="T333" i="15"/>
  <c r="U333" i="15"/>
  <c r="V333" i="15"/>
  <c r="W333" i="15"/>
  <c r="T334" i="15"/>
  <c r="U334" i="15"/>
  <c r="V334" i="15"/>
  <c r="W334" i="15"/>
  <c r="T335" i="15"/>
  <c r="U335" i="15"/>
  <c r="V335" i="15"/>
  <c r="W335" i="15"/>
  <c r="T336" i="15"/>
  <c r="U336" i="15"/>
  <c r="V336" i="15"/>
  <c r="W336" i="15"/>
  <c r="S336" i="15"/>
  <c r="S335" i="15"/>
  <c r="S334" i="15"/>
  <c r="S333" i="15"/>
  <c r="S332" i="15"/>
  <c r="S331" i="15"/>
  <c r="S330" i="15"/>
  <c r="S329" i="15"/>
  <c r="S328" i="15"/>
  <c r="S327" i="15"/>
  <c r="S326" i="15"/>
  <c r="S325" i="15"/>
  <c r="S324" i="15"/>
  <c r="S323" i="15"/>
  <c r="S322" i="15"/>
  <c r="L322" i="15"/>
  <c r="M322" i="15"/>
  <c r="N322" i="15"/>
  <c r="O322" i="15"/>
  <c r="L323" i="15"/>
  <c r="M323" i="15"/>
  <c r="N323" i="15"/>
  <c r="O323" i="15"/>
  <c r="L324" i="15"/>
  <c r="M324" i="15"/>
  <c r="N324" i="15"/>
  <c r="O324" i="15"/>
  <c r="L325" i="15"/>
  <c r="M325" i="15"/>
  <c r="N325" i="15"/>
  <c r="O325" i="15"/>
  <c r="L326" i="15"/>
  <c r="M326" i="15"/>
  <c r="N326" i="15"/>
  <c r="O326" i="15"/>
  <c r="L327" i="15"/>
  <c r="M327" i="15"/>
  <c r="N327" i="15"/>
  <c r="O327" i="15"/>
  <c r="L328" i="15"/>
  <c r="M328" i="15"/>
  <c r="N328" i="15"/>
  <c r="O328" i="15"/>
  <c r="L329" i="15"/>
  <c r="M329" i="15"/>
  <c r="N329" i="15"/>
  <c r="O329" i="15"/>
  <c r="L330" i="15"/>
  <c r="M330" i="15"/>
  <c r="N330" i="15"/>
  <c r="O330" i="15"/>
  <c r="L331" i="15"/>
  <c r="M331" i="15"/>
  <c r="N331" i="15"/>
  <c r="O331" i="15"/>
  <c r="L332" i="15"/>
  <c r="M332" i="15"/>
  <c r="N332" i="15"/>
  <c r="O332" i="15"/>
  <c r="L333" i="15"/>
  <c r="M333" i="15"/>
  <c r="N333" i="15"/>
  <c r="O333" i="15"/>
  <c r="L334" i="15"/>
  <c r="M334" i="15"/>
  <c r="N334" i="15"/>
  <c r="O334" i="15"/>
  <c r="L335" i="15"/>
  <c r="M335" i="15"/>
  <c r="N335" i="15"/>
  <c r="O335" i="15"/>
  <c r="L336" i="15"/>
  <c r="M336" i="15"/>
  <c r="N336" i="15"/>
  <c r="O336" i="15"/>
  <c r="K336" i="15"/>
  <c r="K335" i="15"/>
  <c r="K334" i="15"/>
  <c r="K333" i="15"/>
  <c r="K332" i="15"/>
  <c r="K331" i="15"/>
  <c r="K330" i="15"/>
  <c r="K329" i="15"/>
  <c r="K328" i="15"/>
  <c r="K327" i="15"/>
  <c r="K326" i="15"/>
  <c r="K325" i="15"/>
  <c r="K324" i="15"/>
  <c r="K323" i="15"/>
  <c r="K322" i="15"/>
  <c r="D322" i="15"/>
  <c r="E322" i="15"/>
  <c r="F322" i="15"/>
  <c r="G322" i="15"/>
  <c r="D323" i="15"/>
  <c r="E323" i="15"/>
  <c r="F323" i="15"/>
  <c r="G323" i="15"/>
  <c r="D324" i="15"/>
  <c r="E324" i="15"/>
  <c r="F324" i="15"/>
  <c r="G324" i="15"/>
  <c r="D325" i="15"/>
  <c r="E325" i="15"/>
  <c r="F325" i="15"/>
  <c r="G325" i="15"/>
  <c r="D326" i="15"/>
  <c r="E326" i="15"/>
  <c r="F326" i="15"/>
  <c r="G326" i="15"/>
  <c r="D327" i="15"/>
  <c r="E327" i="15"/>
  <c r="F327" i="15"/>
  <c r="G327" i="15"/>
  <c r="D328" i="15"/>
  <c r="E328" i="15"/>
  <c r="F328" i="15"/>
  <c r="G328" i="15"/>
  <c r="D329" i="15"/>
  <c r="E329" i="15"/>
  <c r="F329" i="15"/>
  <c r="G329" i="15"/>
  <c r="D330" i="15"/>
  <c r="E330" i="15"/>
  <c r="F330" i="15"/>
  <c r="G330" i="15"/>
  <c r="D331" i="15"/>
  <c r="E331" i="15"/>
  <c r="F331" i="15"/>
  <c r="G331" i="15"/>
  <c r="D332" i="15"/>
  <c r="E332" i="15"/>
  <c r="F332" i="15"/>
  <c r="G332" i="15"/>
  <c r="D333" i="15"/>
  <c r="E333" i="15"/>
  <c r="F333" i="15"/>
  <c r="G333" i="15"/>
  <c r="D334" i="15"/>
  <c r="E334" i="15"/>
  <c r="F334" i="15"/>
  <c r="G334" i="15"/>
  <c r="D335" i="15"/>
  <c r="E335" i="15"/>
  <c r="F335" i="15"/>
  <c r="G335" i="15"/>
  <c r="D336" i="15"/>
  <c r="E336" i="15"/>
  <c r="F336" i="15"/>
  <c r="G336" i="15"/>
  <c r="C336" i="15"/>
  <c r="C335" i="15"/>
  <c r="C334" i="15"/>
  <c r="C333" i="15"/>
  <c r="C332" i="15"/>
  <c r="C331" i="15"/>
  <c r="C330" i="15"/>
  <c r="C329" i="15"/>
  <c r="C328" i="15"/>
  <c r="C327" i="15"/>
  <c r="C326" i="15"/>
  <c r="C324" i="15"/>
  <c r="C323" i="15"/>
  <c r="C322" i="15"/>
  <c r="C325" i="15"/>
  <c r="T301" i="15"/>
  <c r="U301" i="15"/>
  <c r="V301" i="15"/>
  <c r="W301" i="15"/>
  <c r="T302" i="15"/>
  <c r="U302" i="15"/>
  <c r="V302" i="15"/>
  <c r="W302" i="15"/>
  <c r="T303" i="15"/>
  <c r="U303" i="15"/>
  <c r="V303" i="15"/>
  <c r="W303" i="15"/>
  <c r="T304" i="15"/>
  <c r="U304" i="15"/>
  <c r="V304" i="15"/>
  <c r="W304" i="15"/>
  <c r="T305" i="15"/>
  <c r="U305" i="15"/>
  <c r="V305" i="15"/>
  <c r="W305" i="15"/>
  <c r="T306" i="15"/>
  <c r="U306" i="15"/>
  <c r="V306" i="15"/>
  <c r="W306" i="15"/>
  <c r="T307" i="15"/>
  <c r="U307" i="15"/>
  <c r="V307" i="15"/>
  <c r="W307" i="15"/>
  <c r="T308" i="15"/>
  <c r="U308" i="15"/>
  <c r="V308" i="15"/>
  <c r="W308" i="15"/>
  <c r="T309" i="15"/>
  <c r="U309" i="15"/>
  <c r="V309" i="15"/>
  <c r="W309" i="15"/>
  <c r="T310" i="15"/>
  <c r="U310" i="15"/>
  <c r="V310" i="15"/>
  <c r="W310" i="15"/>
  <c r="T311" i="15"/>
  <c r="U311" i="15"/>
  <c r="V311" i="15"/>
  <c r="W311" i="15"/>
  <c r="T312" i="15"/>
  <c r="U312" i="15"/>
  <c r="V312" i="15"/>
  <c r="W312" i="15"/>
  <c r="T313" i="15"/>
  <c r="U313" i="15"/>
  <c r="V313" i="15"/>
  <c r="W313" i="15"/>
  <c r="T314" i="15"/>
  <c r="U314" i="15"/>
  <c r="V314" i="15"/>
  <c r="W314" i="15"/>
  <c r="T315" i="15"/>
  <c r="U315" i="15"/>
  <c r="V315" i="15"/>
  <c r="W315" i="15"/>
  <c r="S315" i="15"/>
  <c r="S314" i="15"/>
  <c r="S313" i="15"/>
  <c r="S312" i="15"/>
  <c r="S311" i="15"/>
  <c r="S310" i="15"/>
  <c r="S309" i="15"/>
  <c r="S308" i="15"/>
  <c r="S307" i="15"/>
  <c r="S306" i="15"/>
  <c r="S305" i="15"/>
  <c r="S304" i="15"/>
  <c r="S303" i="15"/>
  <c r="S302" i="15"/>
  <c r="S301" i="15"/>
  <c r="L301" i="15"/>
  <c r="M301" i="15"/>
  <c r="N301" i="15"/>
  <c r="O301" i="15"/>
  <c r="L302" i="15"/>
  <c r="M302" i="15"/>
  <c r="N302" i="15"/>
  <c r="O302" i="15"/>
  <c r="L303" i="15"/>
  <c r="M303" i="15"/>
  <c r="N303" i="15"/>
  <c r="O303" i="15"/>
  <c r="L304" i="15"/>
  <c r="M304" i="15"/>
  <c r="N304" i="15"/>
  <c r="O304" i="15"/>
  <c r="L305" i="15"/>
  <c r="M305" i="15"/>
  <c r="N305" i="15"/>
  <c r="O305" i="15"/>
  <c r="L306" i="15"/>
  <c r="M306" i="15"/>
  <c r="N306" i="15"/>
  <c r="O306" i="15"/>
  <c r="L307" i="15"/>
  <c r="M307" i="15"/>
  <c r="N307" i="15"/>
  <c r="O307" i="15"/>
  <c r="L308" i="15"/>
  <c r="M308" i="15"/>
  <c r="N308" i="15"/>
  <c r="O308" i="15"/>
  <c r="L309" i="15"/>
  <c r="M309" i="15"/>
  <c r="N309" i="15"/>
  <c r="O309" i="15"/>
  <c r="L310" i="15"/>
  <c r="M310" i="15"/>
  <c r="N310" i="15"/>
  <c r="O310" i="15"/>
  <c r="L311" i="15"/>
  <c r="M311" i="15"/>
  <c r="N311" i="15"/>
  <c r="O311" i="15"/>
  <c r="L312" i="15"/>
  <c r="M312" i="15"/>
  <c r="N312" i="15"/>
  <c r="O312" i="15"/>
  <c r="L313" i="15"/>
  <c r="M313" i="15"/>
  <c r="N313" i="15"/>
  <c r="O313" i="15"/>
  <c r="L314" i="15"/>
  <c r="M314" i="15"/>
  <c r="N314" i="15"/>
  <c r="O314" i="15"/>
  <c r="L315" i="15"/>
  <c r="M315" i="15"/>
  <c r="N315" i="15"/>
  <c r="O315" i="15"/>
  <c r="K315" i="15"/>
  <c r="K314" i="15"/>
  <c r="K313" i="15"/>
  <c r="K312" i="15"/>
  <c r="K311" i="15"/>
  <c r="K310" i="15"/>
  <c r="K309" i="15"/>
  <c r="K308" i="15"/>
  <c r="K307" i="15"/>
  <c r="K306" i="15"/>
  <c r="K305" i="15"/>
  <c r="K304" i="15"/>
  <c r="K303" i="15"/>
  <c r="K302" i="15"/>
  <c r="K301" i="15"/>
  <c r="D301" i="15"/>
  <c r="E301" i="15"/>
  <c r="F301" i="15"/>
  <c r="G301" i="15"/>
  <c r="D302" i="15"/>
  <c r="E302" i="15"/>
  <c r="F302" i="15"/>
  <c r="G302" i="15"/>
  <c r="D303" i="15"/>
  <c r="E303" i="15"/>
  <c r="F303" i="15"/>
  <c r="G303" i="15"/>
  <c r="D304" i="15"/>
  <c r="E304" i="15"/>
  <c r="F304" i="15"/>
  <c r="G304" i="15"/>
  <c r="D305" i="15"/>
  <c r="E305" i="15"/>
  <c r="F305" i="15"/>
  <c r="G305" i="15"/>
  <c r="D306" i="15"/>
  <c r="E306" i="15"/>
  <c r="F306" i="15"/>
  <c r="G306" i="15"/>
  <c r="D307" i="15"/>
  <c r="E307" i="15"/>
  <c r="F307" i="15"/>
  <c r="G307" i="15"/>
  <c r="D308" i="15"/>
  <c r="E308" i="15"/>
  <c r="F308" i="15"/>
  <c r="G308" i="15"/>
  <c r="D309" i="15"/>
  <c r="E309" i="15"/>
  <c r="F309" i="15"/>
  <c r="G309" i="15"/>
  <c r="D310" i="15"/>
  <c r="E310" i="15"/>
  <c r="F310" i="15"/>
  <c r="G310" i="15"/>
  <c r="D311" i="15"/>
  <c r="E311" i="15"/>
  <c r="F311" i="15"/>
  <c r="G311" i="15"/>
  <c r="D312" i="15"/>
  <c r="E312" i="15"/>
  <c r="F312" i="15"/>
  <c r="G312" i="15"/>
  <c r="D313" i="15"/>
  <c r="E313" i="15"/>
  <c r="F313" i="15"/>
  <c r="G313" i="15"/>
  <c r="D314" i="15"/>
  <c r="E314" i="15"/>
  <c r="F314" i="15"/>
  <c r="G314" i="15"/>
  <c r="D315" i="15"/>
  <c r="E315" i="15"/>
  <c r="F315" i="15"/>
  <c r="G315" i="15"/>
  <c r="C315" i="15"/>
  <c r="C314" i="15"/>
  <c r="C313" i="15"/>
  <c r="C312" i="15"/>
  <c r="C311" i="15"/>
  <c r="C310" i="15"/>
  <c r="C309" i="15"/>
  <c r="C308" i="15"/>
  <c r="C307" i="15"/>
  <c r="C306" i="15"/>
  <c r="C305" i="15"/>
  <c r="C304" i="15"/>
  <c r="C303" i="15"/>
  <c r="C302" i="15"/>
  <c r="C301" i="15"/>
  <c r="T280" i="15"/>
  <c r="U280" i="15"/>
  <c r="V280" i="15"/>
  <c r="W280" i="15"/>
  <c r="T281" i="15"/>
  <c r="U281" i="15"/>
  <c r="V281" i="15"/>
  <c r="W281" i="15"/>
  <c r="T282" i="15"/>
  <c r="U282" i="15"/>
  <c r="V282" i="15"/>
  <c r="W282" i="15"/>
  <c r="T283" i="15"/>
  <c r="U283" i="15"/>
  <c r="V283" i="15"/>
  <c r="W283" i="15"/>
  <c r="T284" i="15"/>
  <c r="U284" i="15"/>
  <c r="V284" i="15"/>
  <c r="W284" i="15"/>
  <c r="T285" i="15"/>
  <c r="U285" i="15"/>
  <c r="V285" i="15"/>
  <c r="W285" i="15"/>
  <c r="T286" i="15"/>
  <c r="E623" i="17" s="1"/>
  <c r="U286" i="15"/>
  <c r="V286" i="15"/>
  <c r="W286" i="15"/>
  <c r="T287" i="15"/>
  <c r="U287" i="15"/>
  <c r="V287" i="15"/>
  <c r="W287" i="15"/>
  <c r="T288" i="15"/>
  <c r="U288" i="15"/>
  <c r="V288" i="15"/>
  <c r="W288" i="15"/>
  <c r="T289" i="15"/>
  <c r="U289" i="15"/>
  <c r="V289" i="15"/>
  <c r="W289" i="15"/>
  <c r="T290" i="15"/>
  <c r="U290" i="15"/>
  <c r="V290" i="15"/>
  <c r="W290" i="15"/>
  <c r="T291" i="15"/>
  <c r="U291" i="15"/>
  <c r="V291" i="15"/>
  <c r="W291" i="15"/>
  <c r="T292" i="15"/>
  <c r="U292" i="15"/>
  <c r="V292" i="15"/>
  <c r="W292" i="15"/>
  <c r="T293" i="15"/>
  <c r="U293" i="15"/>
  <c r="V293" i="15"/>
  <c r="W293" i="15"/>
  <c r="T294" i="15"/>
  <c r="U294" i="15"/>
  <c r="V294" i="15"/>
  <c r="W294" i="15"/>
  <c r="S294" i="15"/>
  <c r="S293" i="15"/>
  <c r="S292" i="15"/>
  <c r="S291" i="15"/>
  <c r="S290" i="15"/>
  <c r="S289" i="15"/>
  <c r="S288" i="15"/>
  <c r="S287" i="15"/>
  <c r="S286" i="15"/>
  <c r="S285" i="15"/>
  <c r="S284" i="15"/>
  <c r="S283" i="15"/>
  <c r="S282" i="15"/>
  <c r="S281" i="15"/>
  <c r="S280" i="15"/>
  <c r="L280" i="15"/>
  <c r="M280" i="15"/>
  <c r="N280" i="15"/>
  <c r="O280" i="15"/>
  <c r="L281" i="15"/>
  <c r="M281" i="15"/>
  <c r="N281" i="15"/>
  <c r="G603" i="17" s="1"/>
  <c r="O281" i="15"/>
  <c r="L282" i="15"/>
  <c r="M282" i="15"/>
  <c r="N282" i="15"/>
  <c r="O282" i="15"/>
  <c r="L283" i="15"/>
  <c r="M283" i="15"/>
  <c r="N283" i="15"/>
  <c r="O283" i="15"/>
  <c r="L284" i="15"/>
  <c r="M284" i="15"/>
  <c r="N284" i="15"/>
  <c r="O284" i="15"/>
  <c r="L285" i="15"/>
  <c r="M285" i="15"/>
  <c r="N285" i="15"/>
  <c r="O285" i="15"/>
  <c r="L286" i="15"/>
  <c r="M286" i="15"/>
  <c r="N286" i="15"/>
  <c r="O286" i="15"/>
  <c r="L287" i="15"/>
  <c r="M287" i="15"/>
  <c r="N287" i="15"/>
  <c r="O287" i="15"/>
  <c r="L288" i="15"/>
  <c r="M288" i="15"/>
  <c r="N288" i="15"/>
  <c r="O288" i="15"/>
  <c r="L289" i="15"/>
  <c r="M289" i="15"/>
  <c r="N289" i="15"/>
  <c r="O289" i="15"/>
  <c r="L290" i="15"/>
  <c r="M290" i="15"/>
  <c r="N290" i="15"/>
  <c r="O290" i="15"/>
  <c r="L291" i="15"/>
  <c r="M291" i="15"/>
  <c r="N291" i="15"/>
  <c r="O291" i="15"/>
  <c r="L292" i="15"/>
  <c r="M292" i="15"/>
  <c r="N292" i="15"/>
  <c r="O292" i="15"/>
  <c r="L293" i="15"/>
  <c r="M293" i="15"/>
  <c r="N293" i="15"/>
  <c r="O293" i="15"/>
  <c r="L294" i="15"/>
  <c r="M294" i="15"/>
  <c r="N294" i="15"/>
  <c r="O294" i="15"/>
  <c r="K294" i="15"/>
  <c r="K293" i="15"/>
  <c r="K292" i="15"/>
  <c r="K291" i="15"/>
  <c r="K290" i="15"/>
  <c r="K289" i="15"/>
  <c r="K288" i="15"/>
  <c r="K287" i="15"/>
  <c r="K286" i="15"/>
  <c r="K285" i="15"/>
  <c r="K284" i="15"/>
  <c r="K283" i="15"/>
  <c r="K282" i="15"/>
  <c r="K281" i="15"/>
  <c r="K280" i="15"/>
  <c r="D280" i="15"/>
  <c r="E280" i="15"/>
  <c r="F280" i="15"/>
  <c r="G280" i="15"/>
  <c r="D281" i="15"/>
  <c r="E281" i="15"/>
  <c r="F281" i="15"/>
  <c r="G281" i="15"/>
  <c r="D282" i="15"/>
  <c r="E282" i="15"/>
  <c r="F282" i="15"/>
  <c r="G282" i="15"/>
  <c r="D283" i="15"/>
  <c r="E283" i="15"/>
  <c r="F283" i="15"/>
  <c r="G283" i="15"/>
  <c r="D284" i="15"/>
  <c r="E284" i="15"/>
  <c r="F284" i="15"/>
  <c r="G284" i="15"/>
  <c r="D285" i="15"/>
  <c r="E285" i="15"/>
  <c r="F285" i="15"/>
  <c r="G285" i="15"/>
  <c r="D286" i="15"/>
  <c r="E286" i="15"/>
  <c r="F286" i="15"/>
  <c r="G286" i="15"/>
  <c r="D287" i="15"/>
  <c r="E287" i="15"/>
  <c r="F287" i="15"/>
  <c r="G287" i="15"/>
  <c r="D288" i="15"/>
  <c r="E288" i="15"/>
  <c r="F288" i="15"/>
  <c r="G288" i="15"/>
  <c r="D289" i="15"/>
  <c r="E289" i="15"/>
  <c r="F289" i="15"/>
  <c r="G289" i="15"/>
  <c r="D290" i="15"/>
  <c r="E290" i="15"/>
  <c r="F290" i="15"/>
  <c r="G290" i="15"/>
  <c r="D291" i="15"/>
  <c r="E291" i="15"/>
  <c r="F291" i="15"/>
  <c r="G291" i="15"/>
  <c r="D292" i="15"/>
  <c r="E292" i="15"/>
  <c r="F292" i="15"/>
  <c r="G292" i="15"/>
  <c r="D293" i="15"/>
  <c r="E293" i="15"/>
  <c r="F293" i="15"/>
  <c r="G293" i="15"/>
  <c r="D294" i="15"/>
  <c r="E294" i="15"/>
  <c r="F294" i="15"/>
  <c r="G294" i="15"/>
  <c r="C294" i="15"/>
  <c r="C293" i="15"/>
  <c r="C292" i="15"/>
  <c r="C291" i="15"/>
  <c r="C290" i="15"/>
  <c r="C289" i="15"/>
  <c r="C288" i="15"/>
  <c r="C287" i="15"/>
  <c r="C286" i="15"/>
  <c r="C285" i="15"/>
  <c r="C284" i="15"/>
  <c r="C283" i="15"/>
  <c r="C282" i="15"/>
  <c r="C281" i="15"/>
  <c r="C280" i="15"/>
  <c r="T259" i="15"/>
  <c r="U259" i="15"/>
  <c r="V259" i="15"/>
  <c r="W259" i="15"/>
  <c r="T260" i="15"/>
  <c r="U260" i="15"/>
  <c r="V260" i="15"/>
  <c r="W260" i="15"/>
  <c r="T261" i="15"/>
  <c r="U261" i="15"/>
  <c r="V261" i="15"/>
  <c r="W261" i="15"/>
  <c r="T262" i="15"/>
  <c r="U262" i="15"/>
  <c r="V262" i="15"/>
  <c r="W262" i="15"/>
  <c r="T263" i="15"/>
  <c r="U263" i="15"/>
  <c r="V263" i="15"/>
  <c r="W263" i="15"/>
  <c r="T264" i="15"/>
  <c r="U264" i="15"/>
  <c r="V264" i="15"/>
  <c r="W264" i="15"/>
  <c r="T265" i="15"/>
  <c r="E578" i="17" s="1"/>
  <c r="U265" i="15"/>
  <c r="V265" i="15"/>
  <c r="W265" i="15"/>
  <c r="T266" i="15"/>
  <c r="U266" i="15"/>
  <c r="V266" i="15"/>
  <c r="W266" i="15"/>
  <c r="T267" i="15"/>
  <c r="U267" i="15"/>
  <c r="V267" i="15"/>
  <c r="W267" i="15"/>
  <c r="T268" i="15"/>
  <c r="U268" i="15"/>
  <c r="V268" i="15"/>
  <c r="W268" i="15"/>
  <c r="T269" i="15"/>
  <c r="U269" i="15"/>
  <c r="V269" i="15"/>
  <c r="W269" i="15"/>
  <c r="T270" i="15"/>
  <c r="U270" i="15"/>
  <c r="V270" i="15"/>
  <c r="W270" i="15"/>
  <c r="T271" i="15"/>
  <c r="U271" i="15"/>
  <c r="V271" i="15"/>
  <c r="W271" i="15"/>
  <c r="T272" i="15"/>
  <c r="U272" i="15"/>
  <c r="V272" i="15"/>
  <c r="W272" i="15"/>
  <c r="T273" i="15"/>
  <c r="U273" i="15"/>
  <c r="V273" i="15"/>
  <c r="W273" i="15"/>
  <c r="S273" i="15"/>
  <c r="S272" i="15"/>
  <c r="S271" i="15"/>
  <c r="S270" i="15"/>
  <c r="S269" i="15"/>
  <c r="S268" i="15"/>
  <c r="S267" i="15"/>
  <c r="S266" i="15"/>
  <c r="S265" i="15"/>
  <c r="S264" i="15"/>
  <c r="S263" i="15"/>
  <c r="S262" i="15"/>
  <c r="S261" i="15"/>
  <c r="S260" i="15"/>
  <c r="S259" i="15"/>
  <c r="L259" i="15"/>
  <c r="M259" i="15"/>
  <c r="N259" i="15"/>
  <c r="O259" i="15"/>
  <c r="L260" i="15"/>
  <c r="M260" i="15"/>
  <c r="N260" i="15"/>
  <c r="O260" i="15"/>
  <c r="L261" i="15"/>
  <c r="M261" i="15"/>
  <c r="N261" i="15"/>
  <c r="O261" i="15"/>
  <c r="L262" i="15"/>
  <c r="M262" i="15"/>
  <c r="N262" i="15"/>
  <c r="O262" i="15"/>
  <c r="L263" i="15"/>
  <c r="M263" i="15"/>
  <c r="N263" i="15"/>
  <c r="O263" i="15"/>
  <c r="L264" i="15"/>
  <c r="M264" i="15"/>
  <c r="N264" i="15"/>
  <c r="O264" i="15"/>
  <c r="L265" i="15"/>
  <c r="M265" i="15"/>
  <c r="N265" i="15"/>
  <c r="O265" i="15"/>
  <c r="L266" i="15"/>
  <c r="M266" i="15"/>
  <c r="N266" i="15"/>
  <c r="O266" i="15"/>
  <c r="L267" i="15"/>
  <c r="M267" i="15"/>
  <c r="N267" i="15"/>
  <c r="O267" i="15"/>
  <c r="L268" i="15"/>
  <c r="M268" i="15"/>
  <c r="N268" i="15"/>
  <c r="O268" i="15"/>
  <c r="L269" i="15"/>
  <c r="M269" i="15"/>
  <c r="N269" i="15"/>
  <c r="O269" i="15"/>
  <c r="L270" i="15"/>
  <c r="M270" i="15"/>
  <c r="N270" i="15"/>
  <c r="O270" i="15"/>
  <c r="L271" i="15"/>
  <c r="M271" i="15"/>
  <c r="N271" i="15"/>
  <c r="O271" i="15"/>
  <c r="L272" i="15"/>
  <c r="M272" i="15"/>
  <c r="N272" i="15"/>
  <c r="O272" i="15"/>
  <c r="L273" i="15"/>
  <c r="M273" i="15"/>
  <c r="N273" i="15"/>
  <c r="O273" i="15"/>
  <c r="K273" i="15"/>
  <c r="K272" i="15"/>
  <c r="K271" i="15"/>
  <c r="K270" i="15"/>
  <c r="K269" i="15"/>
  <c r="K268" i="15"/>
  <c r="K267" i="15"/>
  <c r="K266" i="15"/>
  <c r="K265" i="15"/>
  <c r="K264" i="15"/>
  <c r="K263" i="15"/>
  <c r="K262" i="15"/>
  <c r="K261" i="15"/>
  <c r="K260" i="15"/>
  <c r="K259" i="15"/>
  <c r="D259" i="15"/>
  <c r="E259" i="15"/>
  <c r="F259" i="15"/>
  <c r="G259" i="15"/>
  <c r="D260" i="15"/>
  <c r="E260" i="15"/>
  <c r="F260" i="15"/>
  <c r="G260" i="15"/>
  <c r="D261" i="15"/>
  <c r="E261" i="15"/>
  <c r="F261" i="15"/>
  <c r="G261" i="15"/>
  <c r="D262" i="15"/>
  <c r="E262" i="15"/>
  <c r="F262" i="15"/>
  <c r="G262" i="15"/>
  <c r="D263" i="15"/>
  <c r="E263" i="15"/>
  <c r="F263" i="15"/>
  <c r="G263" i="15"/>
  <c r="D264" i="15"/>
  <c r="E264" i="15"/>
  <c r="F264" i="15"/>
  <c r="G264" i="15"/>
  <c r="D265" i="15"/>
  <c r="E265" i="15"/>
  <c r="F265" i="15"/>
  <c r="G265" i="15"/>
  <c r="D266" i="15"/>
  <c r="E266" i="15"/>
  <c r="F266" i="15"/>
  <c r="G266" i="15"/>
  <c r="D267" i="15"/>
  <c r="E267" i="15"/>
  <c r="F267" i="15"/>
  <c r="G267" i="15"/>
  <c r="D268" i="15"/>
  <c r="E268" i="15"/>
  <c r="F268" i="15"/>
  <c r="G268" i="15"/>
  <c r="D269" i="15"/>
  <c r="E269" i="15"/>
  <c r="F269" i="15"/>
  <c r="G269" i="15"/>
  <c r="D270" i="15"/>
  <c r="E270" i="15"/>
  <c r="F270" i="15"/>
  <c r="G270" i="15"/>
  <c r="D271" i="15"/>
  <c r="E271" i="15"/>
  <c r="F271" i="15"/>
  <c r="G271" i="15"/>
  <c r="D272" i="15"/>
  <c r="E272" i="15"/>
  <c r="F272" i="15"/>
  <c r="G272" i="15"/>
  <c r="D273" i="15"/>
  <c r="E273" i="15"/>
  <c r="F273" i="15"/>
  <c r="G273" i="15"/>
  <c r="C273" i="15"/>
  <c r="C272" i="15"/>
  <c r="C271" i="15"/>
  <c r="C270" i="15"/>
  <c r="C269" i="15"/>
  <c r="C268" i="15"/>
  <c r="C267" i="15"/>
  <c r="C266" i="15"/>
  <c r="C265" i="15"/>
  <c r="C264" i="15"/>
  <c r="C263" i="15"/>
  <c r="C262" i="15"/>
  <c r="C261" i="15"/>
  <c r="C260" i="15"/>
  <c r="C259" i="15"/>
  <c r="T238" i="15"/>
  <c r="U238" i="15"/>
  <c r="V238" i="15"/>
  <c r="W238" i="15"/>
  <c r="T239" i="15"/>
  <c r="U239" i="15"/>
  <c r="V239" i="15"/>
  <c r="W239" i="15"/>
  <c r="T240" i="15"/>
  <c r="U240" i="15"/>
  <c r="V240" i="15"/>
  <c r="W240" i="15"/>
  <c r="T241" i="15"/>
  <c r="U241" i="15"/>
  <c r="V241" i="15"/>
  <c r="W241" i="15"/>
  <c r="T242" i="15"/>
  <c r="U242" i="15"/>
  <c r="V242" i="15"/>
  <c r="W242" i="15"/>
  <c r="T243" i="15"/>
  <c r="U243" i="15"/>
  <c r="V243" i="15"/>
  <c r="W243" i="15"/>
  <c r="T244" i="15"/>
  <c r="E533" i="17" s="1"/>
  <c r="U244" i="15"/>
  <c r="V244" i="15"/>
  <c r="W244" i="15"/>
  <c r="T245" i="15"/>
  <c r="U245" i="15"/>
  <c r="V245" i="15"/>
  <c r="W245" i="15"/>
  <c r="T246" i="15"/>
  <c r="U246" i="15"/>
  <c r="V246" i="15"/>
  <c r="W246" i="15"/>
  <c r="T247" i="15"/>
  <c r="U247" i="15"/>
  <c r="V247" i="15"/>
  <c r="W247" i="15"/>
  <c r="T248" i="15"/>
  <c r="U248" i="15"/>
  <c r="V248" i="15"/>
  <c r="W248" i="15"/>
  <c r="T249" i="15"/>
  <c r="U249" i="15"/>
  <c r="V249" i="15"/>
  <c r="W249" i="15"/>
  <c r="T250" i="15"/>
  <c r="U250" i="15"/>
  <c r="V250" i="15"/>
  <c r="W250" i="15"/>
  <c r="T251" i="15"/>
  <c r="U251" i="15"/>
  <c r="V251" i="15"/>
  <c r="W251" i="15"/>
  <c r="T252" i="15"/>
  <c r="U252" i="15"/>
  <c r="V252" i="15"/>
  <c r="W252" i="15"/>
  <c r="S252" i="15"/>
  <c r="S251" i="15"/>
  <c r="S250" i="15"/>
  <c r="S249" i="15"/>
  <c r="S248" i="15"/>
  <c r="S247" i="15"/>
  <c r="S246" i="15"/>
  <c r="S245" i="15"/>
  <c r="S244" i="15"/>
  <c r="S243" i="15"/>
  <c r="S242" i="15"/>
  <c r="S241" i="15"/>
  <c r="S240" i="15"/>
  <c r="S239" i="15"/>
  <c r="S238" i="15"/>
  <c r="L238" i="15"/>
  <c r="M238" i="15"/>
  <c r="N238" i="15"/>
  <c r="O238" i="15"/>
  <c r="L239" i="15"/>
  <c r="M239" i="15"/>
  <c r="N239" i="15"/>
  <c r="O239" i="15"/>
  <c r="L240" i="15"/>
  <c r="M240" i="15"/>
  <c r="N240" i="15"/>
  <c r="O240" i="15"/>
  <c r="L241" i="15"/>
  <c r="M241" i="15"/>
  <c r="N241" i="15"/>
  <c r="O241" i="15"/>
  <c r="L242" i="15"/>
  <c r="M242" i="15"/>
  <c r="N242" i="15"/>
  <c r="O242" i="15"/>
  <c r="L243" i="15"/>
  <c r="M243" i="15"/>
  <c r="N243" i="15"/>
  <c r="O243" i="15"/>
  <c r="L244" i="15"/>
  <c r="M244" i="15"/>
  <c r="N244" i="15"/>
  <c r="O244" i="15"/>
  <c r="L245" i="15"/>
  <c r="M245" i="15"/>
  <c r="N245" i="15"/>
  <c r="O245" i="15"/>
  <c r="L246" i="15"/>
  <c r="M246" i="15"/>
  <c r="N246" i="15"/>
  <c r="O246" i="15"/>
  <c r="L247" i="15"/>
  <c r="M247" i="15"/>
  <c r="N247" i="15"/>
  <c r="O247" i="15"/>
  <c r="L248" i="15"/>
  <c r="M248" i="15"/>
  <c r="N248" i="15"/>
  <c r="O248" i="15"/>
  <c r="L249" i="15"/>
  <c r="M249" i="15"/>
  <c r="N249" i="15"/>
  <c r="O249" i="15"/>
  <c r="L250" i="15"/>
  <c r="M250" i="15"/>
  <c r="N250" i="15"/>
  <c r="O250" i="15"/>
  <c r="L251" i="15"/>
  <c r="M251" i="15"/>
  <c r="N251" i="15"/>
  <c r="O251" i="15"/>
  <c r="L252" i="15"/>
  <c r="M252" i="15"/>
  <c r="N252" i="15"/>
  <c r="O252" i="15"/>
  <c r="K252" i="15"/>
  <c r="K251" i="15"/>
  <c r="K250" i="15"/>
  <c r="K249" i="15"/>
  <c r="K248" i="15"/>
  <c r="K247" i="15"/>
  <c r="K246" i="15"/>
  <c r="K245" i="15"/>
  <c r="K244" i="15"/>
  <c r="K243" i="15"/>
  <c r="K242" i="15"/>
  <c r="K241" i="15"/>
  <c r="K240" i="15"/>
  <c r="K239" i="15"/>
  <c r="K238" i="15"/>
  <c r="D238" i="15"/>
  <c r="E238" i="15"/>
  <c r="F238" i="15"/>
  <c r="G238" i="15"/>
  <c r="D239" i="15"/>
  <c r="E239" i="15"/>
  <c r="F239" i="15"/>
  <c r="G239" i="15"/>
  <c r="D240" i="15"/>
  <c r="E240" i="15"/>
  <c r="F240" i="15"/>
  <c r="G240" i="15"/>
  <c r="D241" i="15"/>
  <c r="E241" i="15"/>
  <c r="F241" i="15"/>
  <c r="G241" i="15"/>
  <c r="D242" i="15"/>
  <c r="E242" i="15"/>
  <c r="F242" i="15"/>
  <c r="G242" i="15"/>
  <c r="D243" i="15"/>
  <c r="E243" i="15"/>
  <c r="F243" i="15"/>
  <c r="G243" i="15"/>
  <c r="D244" i="15"/>
  <c r="E244" i="15"/>
  <c r="F244" i="15"/>
  <c r="G244" i="15"/>
  <c r="D245" i="15"/>
  <c r="E245" i="15"/>
  <c r="F245" i="15"/>
  <c r="G245" i="15"/>
  <c r="D246" i="15"/>
  <c r="E246" i="15"/>
  <c r="F246" i="15"/>
  <c r="G246" i="15"/>
  <c r="D247" i="15"/>
  <c r="E247" i="15"/>
  <c r="F247" i="15"/>
  <c r="G247" i="15"/>
  <c r="D248" i="15"/>
  <c r="E248" i="15"/>
  <c r="F248" i="15"/>
  <c r="G248" i="15"/>
  <c r="D249" i="15"/>
  <c r="E249" i="15"/>
  <c r="F249" i="15"/>
  <c r="G249" i="15"/>
  <c r="D250" i="15"/>
  <c r="E250" i="15"/>
  <c r="F250" i="15"/>
  <c r="G250" i="15"/>
  <c r="D251" i="15"/>
  <c r="E251" i="15"/>
  <c r="F251" i="15"/>
  <c r="G251" i="15"/>
  <c r="D252" i="15"/>
  <c r="E252" i="15"/>
  <c r="F252" i="15"/>
  <c r="G252" i="15"/>
  <c r="C252" i="15"/>
  <c r="C251" i="15"/>
  <c r="C250" i="15"/>
  <c r="C249" i="15"/>
  <c r="C248" i="15"/>
  <c r="C247" i="15"/>
  <c r="C246" i="15"/>
  <c r="C245" i="15"/>
  <c r="C244" i="15"/>
  <c r="C243" i="15"/>
  <c r="C242" i="15"/>
  <c r="C241" i="15"/>
  <c r="C240" i="15"/>
  <c r="C239" i="15"/>
  <c r="C238" i="15"/>
  <c r="T217" i="15"/>
  <c r="U217" i="15"/>
  <c r="V217" i="15"/>
  <c r="W217" i="15"/>
  <c r="T218" i="15"/>
  <c r="U218" i="15"/>
  <c r="V218" i="15"/>
  <c r="W218" i="15"/>
  <c r="T219" i="15"/>
  <c r="U219" i="15"/>
  <c r="V219" i="15"/>
  <c r="W219" i="15"/>
  <c r="T220" i="15"/>
  <c r="U220" i="15"/>
  <c r="V220" i="15"/>
  <c r="W220" i="15"/>
  <c r="T221" i="15"/>
  <c r="U221" i="15"/>
  <c r="V221" i="15"/>
  <c r="W221" i="15"/>
  <c r="T222" i="15"/>
  <c r="U222" i="15"/>
  <c r="V222" i="15"/>
  <c r="W222" i="15"/>
  <c r="T223" i="15"/>
  <c r="E488" i="17" s="1"/>
  <c r="U223" i="15"/>
  <c r="V223" i="15"/>
  <c r="W223" i="15"/>
  <c r="T224" i="15"/>
  <c r="U224" i="15"/>
  <c r="V224" i="15"/>
  <c r="W224" i="15"/>
  <c r="T225" i="15"/>
  <c r="U225" i="15"/>
  <c r="V225" i="15"/>
  <c r="W225" i="15"/>
  <c r="T226" i="15"/>
  <c r="U226" i="15"/>
  <c r="V226" i="15"/>
  <c r="W226" i="15"/>
  <c r="T227" i="15"/>
  <c r="U227" i="15"/>
  <c r="V227" i="15"/>
  <c r="W227" i="15"/>
  <c r="T228" i="15"/>
  <c r="U228" i="15"/>
  <c r="V228" i="15"/>
  <c r="W228" i="15"/>
  <c r="T229" i="15"/>
  <c r="U229" i="15"/>
  <c r="V229" i="15"/>
  <c r="W229" i="15"/>
  <c r="T230" i="15"/>
  <c r="U230" i="15"/>
  <c r="V230" i="15"/>
  <c r="W230" i="15"/>
  <c r="T231" i="15"/>
  <c r="U231" i="15"/>
  <c r="V231" i="15"/>
  <c r="W231" i="15"/>
  <c r="S231" i="15"/>
  <c r="S230" i="15"/>
  <c r="S229" i="15"/>
  <c r="S228" i="15"/>
  <c r="S227" i="15"/>
  <c r="S226" i="15"/>
  <c r="S225" i="15"/>
  <c r="S224" i="15"/>
  <c r="S223" i="15"/>
  <c r="S222" i="15"/>
  <c r="S221" i="15"/>
  <c r="S220" i="15"/>
  <c r="S219" i="15"/>
  <c r="S218" i="15"/>
  <c r="S217" i="15"/>
  <c r="L217" i="15"/>
  <c r="M217" i="15"/>
  <c r="N217" i="15"/>
  <c r="O217" i="15"/>
  <c r="L218" i="15"/>
  <c r="M218" i="15"/>
  <c r="N218" i="15"/>
  <c r="O218" i="15"/>
  <c r="L219" i="15"/>
  <c r="M219" i="15"/>
  <c r="N219" i="15"/>
  <c r="O219" i="15"/>
  <c r="L220" i="15"/>
  <c r="M220" i="15"/>
  <c r="N220" i="15"/>
  <c r="O220" i="15"/>
  <c r="L221" i="15"/>
  <c r="M221" i="15"/>
  <c r="N221" i="15"/>
  <c r="O221" i="15"/>
  <c r="L222" i="15"/>
  <c r="M222" i="15"/>
  <c r="N222" i="15"/>
  <c r="O222" i="15"/>
  <c r="L223" i="15"/>
  <c r="M223" i="15"/>
  <c r="N223" i="15"/>
  <c r="O223" i="15"/>
  <c r="L224" i="15"/>
  <c r="M224" i="15"/>
  <c r="N224" i="15"/>
  <c r="O224" i="15"/>
  <c r="L225" i="15"/>
  <c r="M225" i="15"/>
  <c r="N225" i="15"/>
  <c r="O225" i="15"/>
  <c r="L226" i="15"/>
  <c r="M226" i="15"/>
  <c r="N226" i="15"/>
  <c r="O226" i="15"/>
  <c r="L227" i="15"/>
  <c r="M227" i="15"/>
  <c r="N227" i="15"/>
  <c r="O227" i="15"/>
  <c r="L228" i="15"/>
  <c r="M228" i="15"/>
  <c r="N228" i="15"/>
  <c r="O228" i="15"/>
  <c r="L229" i="15"/>
  <c r="M229" i="15"/>
  <c r="N229" i="15"/>
  <c r="O229" i="15"/>
  <c r="L230" i="15"/>
  <c r="M230" i="15"/>
  <c r="N230" i="15"/>
  <c r="O230" i="15"/>
  <c r="L231" i="15"/>
  <c r="M231" i="15"/>
  <c r="N231" i="15"/>
  <c r="O231" i="15"/>
  <c r="K231" i="15"/>
  <c r="K230" i="15"/>
  <c r="K229" i="15"/>
  <c r="K228" i="15"/>
  <c r="K227" i="15"/>
  <c r="K226" i="15"/>
  <c r="K225" i="15"/>
  <c r="K224" i="15"/>
  <c r="K223" i="15"/>
  <c r="K222" i="15"/>
  <c r="K221" i="15"/>
  <c r="K220" i="15"/>
  <c r="K219" i="15"/>
  <c r="K218" i="15"/>
  <c r="K217" i="15"/>
  <c r="D217" i="15"/>
  <c r="E217" i="15"/>
  <c r="F217" i="15"/>
  <c r="G217" i="15"/>
  <c r="D218" i="15"/>
  <c r="E218" i="15"/>
  <c r="F218" i="15"/>
  <c r="G218" i="15"/>
  <c r="D219" i="15"/>
  <c r="E219" i="15"/>
  <c r="F219" i="15"/>
  <c r="G219" i="15"/>
  <c r="D220" i="15"/>
  <c r="E220" i="15"/>
  <c r="F220" i="15"/>
  <c r="G220" i="15"/>
  <c r="D221" i="15"/>
  <c r="E221" i="15"/>
  <c r="F221" i="15"/>
  <c r="G221" i="15"/>
  <c r="D222" i="15"/>
  <c r="E222" i="15"/>
  <c r="F222" i="15"/>
  <c r="G222" i="15"/>
  <c r="D223" i="15"/>
  <c r="E223" i="15"/>
  <c r="F223" i="15"/>
  <c r="G223" i="15"/>
  <c r="D224" i="15"/>
  <c r="E224" i="15"/>
  <c r="F224" i="15"/>
  <c r="G224" i="15"/>
  <c r="D225" i="15"/>
  <c r="E225" i="15"/>
  <c r="F225" i="15"/>
  <c r="G225" i="15"/>
  <c r="D226" i="15"/>
  <c r="E226" i="15"/>
  <c r="F226" i="15"/>
  <c r="G226" i="15"/>
  <c r="D227" i="15"/>
  <c r="E227" i="15"/>
  <c r="F227" i="15"/>
  <c r="G227" i="15"/>
  <c r="D228" i="15"/>
  <c r="E228" i="15"/>
  <c r="F228" i="15"/>
  <c r="G228" i="15"/>
  <c r="D229" i="15"/>
  <c r="E229" i="15"/>
  <c r="F229" i="15"/>
  <c r="G229" i="15"/>
  <c r="D230" i="15"/>
  <c r="E230" i="15"/>
  <c r="F230" i="15"/>
  <c r="G230" i="15"/>
  <c r="D231" i="15"/>
  <c r="E231" i="15"/>
  <c r="F231" i="15"/>
  <c r="G231" i="15"/>
  <c r="C231" i="15"/>
  <c r="C230" i="15"/>
  <c r="C229" i="15"/>
  <c r="C228" i="15"/>
  <c r="C227" i="15"/>
  <c r="C226" i="15"/>
  <c r="C225" i="15"/>
  <c r="C224" i="15"/>
  <c r="C223" i="15"/>
  <c r="C222" i="15"/>
  <c r="C221" i="15"/>
  <c r="C220" i="15"/>
  <c r="C219" i="15"/>
  <c r="C218" i="15"/>
  <c r="C217" i="15"/>
  <c r="T196" i="15"/>
  <c r="U196" i="15"/>
  <c r="V196" i="15"/>
  <c r="W196" i="15"/>
  <c r="T197" i="15"/>
  <c r="U197" i="15"/>
  <c r="V197" i="15"/>
  <c r="W197" i="15"/>
  <c r="T198" i="15"/>
  <c r="U198" i="15"/>
  <c r="V198" i="15"/>
  <c r="W198" i="15"/>
  <c r="T199" i="15"/>
  <c r="U199" i="15"/>
  <c r="V199" i="15"/>
  <c r="W199" i="15"/>
  <c r="T200" i="15"/>
  <c r="U200" i="15"/>
  <c r="V200" i="15"/>
  <c r="W200" i="15"/>
  <c r="T201" i="15"/>
  <c r="U201" i="15"/>
  <c r="V201" i="15"/>
  <c r="W201" i="15"/>
  <c r="T202" i="15"/>
  <c r="U202" i="15"/>
  <c r="V202" i="15"/>
  <c r="W202" i="15"/>
  <c r="T203" i="15"/>
  <c r="U203" i="15"/>
  <c r="V203" i="15"/>
  <c r="W203" i="15"/>
  <c r="T204" i="15"/>
  <c r="U204" i="15"/>
  <c r="V204" i="15"/>
  <c r="W204" i="15"/>
  <c r="T205" i="15"/>
  <c r="U205" i="15"/>
  <c r="V205" i="15"/>
  <c r="W205" i="15"/>
  <c r="T206" i="15"/>
  <c r="U206" i="15"/>
  <c r="V206" i="15"/>
  <c r="W206" i="15"/>
  <c r="T207" i="15"/>
  <c r="U207" i="15"/>
  <c r="V207" i="15"/>
  <c r="W207" i="15"/>
  <c r="T208" i="15"/>
  <c r="U208" i="15"/>
  <c r="V208" i="15"/>
  <c r="W208" i="15"/>
  <c r="T209" i="15"/>
  <c r="U209" i="15"/>
  <c r="V209" i="15"/>
  <c r="W209" i="15"/>
  <c r="T210" i="15"/>
  <c r="U210" i="15"/>
  <c r="V210" i="15"/>
  <c r="W210" i="15"/>
  <c r="S210" i="15"/>
  <c r="S209" i="15"/>
  <c r="S208" i="15"/>
  <c r="S207" i="15"/>
  <c r="S206" i="15"/>
  <c r="S205" i="15"/>
  <c r="S204" i="15"/>
  <c r="S203" i="15"/>
  <c r="S202" i="15"/>
  <c r="S201" i="15"/>
  <c r="S200" i="15"/>
  <c r="S199" i="15"/>
  <c r="S198" i="15"/>
  <c r="S197" i="15"/>
  <c r="S196" i="15"/>
  <c r="L196" i="15"/>
  <c r="M196" i="15"/>
  <c r="N196" i="15"/>
  <c r="O196" i="15"/>
  <c r="L197" i="15"/>
  <c r="M197" i="15"/>
  <c r="N197" i="15"/>
  <c r="O197" i="15"/>
  <c r="L198" i="15"/>
  <c r="M198" i="15"/>
  <c r="N198" i="15"/>
  <c r="O198" i="15"/>
  <c r="L199" i="15"/>
  <c r="M199" i="15"/>
  <c r="N199" i="15"/>
  <c r="O199" i="15"/>
  <c r="L200" i="15"/>
  <c r="M200" i="15"/>
  <c r="N200" i="15"/>
  <c r="O200" i="15"/>
  <c r="L201" i="15"/>
  <c r="M201" i="15"/>
  <c r="N201" i="15"/>
  <c r="O201" i="15"/>
  <c r="L202" i="15"/>
  <c r="M202" i="15"/>
  <c r="N202" i="15"/>
  <c r="O202" i="15"/>
  <c r="L203" i="15"/>
  <c r="M203" i="15"/>
  <c r="N203" i="15"/>
  <c r="O203" i="15"/>
  <c r="L204" i="15"/>
  <c r="M204" i="15"/>
  <c r="N204" i="15"/>
  <c r="O204" i="15"/>
  <c r="L205" i="15"/>
  <c r="M205" i="15"/>
  <c r="N205" i="15"/>
  <c r="O205" i="15"/>
  <c r="L206" i="15"/>
  <c r="M206" i="15"/>
  <c r="N206" i="15"/>
  <c r="O206" i="15"/>
  <c r="L207" i="15"/>
  <c r="M207" i="15"/>
  <c r="N207" i="15"/>
  <c r="O207" i="15"/>
  <c r="L208" i="15"/>
  <c r="M208" i="15"/>
  <c r="N208" i="15"/>
  <c r="O208" i="15"/>
  <c r="L209" i="15"/>
  <c r="M209" i="15"/>
  <c r="N209" i="15"/>
  <c r="O209" i="15"/>
  <c r="L210" i="15"/>
  <c r="M210" i="15"/>
  <c r="N210" i="15"/>
  <c r="O210" i="15"/>
  <c r="K210" i="15"/>
  <c r="K209" i="15"/>
  <c r="K208" i="15"/>
  <c r="K207" i="15"/>
  <c r="K206" i="15"/>
  <c r="K205" i="15"/>
  <c r="K204" i="15"/>
  <c r="K203" i="15"/>
  <c r="K202" i="15"/>
  <c r="K201" i="15"/>
  <c r="K200" i="15"/>
  <c r="K199" i="15"/>
  <c r="K198" i="15"/>
  <c r="K197" i="15"/>
  <c r="K196" i="15"/>
  <c r="D196" i="15"/>
  <c r="E196" i="15"/>
  <c r="F196" i="15"/>
  <c r="G196" i="15"/>
  <c r="D197" i="15"/>
  <c r="E197" i="15"/>
  <c r="F197" i="15"/>
  <c r="G197" i="15"/>
  <c r="D198" i="15"/>
  <c r="E198" i="15"/>
  <c r="F198" i="15"/>
  <c r="G198" i="15"/>
  <c r="D199" i="15"/>
  <c r="E199" i="15"/>
  <c r="F199" i="15"/>
  <c r="G199" i="15"/>
  <c r="D200" i="15"/>
  <c r="E200" i="15"/>
  <c r="F200" i="15"/>
  <c r="G200" i="15"/>
  <c r="D201" i="15"/>
  <c r="E201" i="15"/>
  <c r="F201" i="15"/>
  <c r="G201" i="15"/>
  <c r="D202" i="15"/>
  <c r="E202" i="15"/>
  <c r="F202" i="15"/>
  <c r="G202" i="15"/>
  <c r="D203" i="15"/>
  <c r="E203" i="15"/>
  <c r="F203" i="15"/>
  <c r="G203" i="15"/>
  <c r="D204" i="15"/>
  <c r="E204" i="15"/>
  <c r="F204" i="15"/>
  <c r="G204" i="15"/>
  <c r="D205" i="15"/>
  <c r="E205" i="15"/>
  <c r="F205" i="15"/>
  <c r="G205" i="15"/>
  <c r="D206" i="15"/>
  <c r="E206" i="15"/>
  <c r="F206" i="15"/>
  <c r="G206" i="15"/>
  <c r="D207" i="15"/>
  <c r="E207" i="15"/>
  <c r="F207" i="15"/>
  <c r="G207" i="15"/>
  <c r="D208" i="15"/>
  <c r="E208" i="15"/>
  <c r="F208" i="15"/>
  <c r="G208" i="15"/>
  <c r="D209" i="15"/>
  <c r="E209" i="15"/>
  <c r="F209" i="15"/>
  <c r="G209" i="15"/>
  <c r="D210" i="15"/>
  <c r="E210" i="15"/>
  <c r="F210" i="15"/>
  <c r="G210" i="15"/>
  <c r="C210" i="15"/>
  <c r="C209" i="15"/>
  <c r="C208" i="15"/>
  <c r="C207" i="15"/>
  <c r="C206" i="15"/>
  <c r="C205" i="15"/>
  <c r="C204" i="15"/>
  <c r="C203" i="15"/>
  <c r="C202" i="15"/>
  <c r="C201" i="15"/>
  <c r="C200" i="15"/>
  <c r="C199" i="15"/>
  <c r="C198" i="15"/>
  <c r="C197" i="15"/>
  <c r="C196" i="15"/>
  <c r="T175" i="15"/>
  <c r="U175" i="15"/>
  <c r="V175" i="15"/>
  <c r="W175" i="15"/>
  <c r="T176" i="15"/>
  <c r="U176" i="15"/>
  <c r="V176" i="15"/>
  <c r="W176" i="15"/>
  <c r="T177" i="15"/>
  <c r="U177" i="15"/>
  <c r="V177" i="15"/>
  <c r="W177" i="15"/>
  <c r="T178" i="15"/>
  <c r="U178" i="15"/>
  <c r="V178" i="15"/>
  <c r="W178" i="15"/>
  <c r="T179" i="15"/>
  <c r="U179" i="15"/>
  <c r="V179" i="15"/>
  <c r="W179" i="15"/>
  <c r="T180" i="15"/>
  <c r="U180" i="15"/>
  <c r="V180" i="15"/>
  <c r="W180" i="15"/>
  <c r="T181" i="15"/>
  <c r="U181" i="15"/>
  <c r="V181" i="15"/>
  <c r="W181" i="15"/>
  <c r="T182" i="15"/>
  <c r="U182" i="15"/>
  <c r="V182" i="15"/>
  <c r="W182" i="15"/>
  <c r="T183" i="15"/>
  <c r="U183" i="15"/>
  <c r="V183" i="15"/>
  <c r="W183" i="15"/>
  <c r="T184" i="15"/>
  <c r="U184" i="15"/>
  <c r="V184" i="15"/>
  <c r="W184" i="15"/>
  <c r="T185" i="15"/>
  <c r="U185" i="15"/>
  <c r="V185" i="15"/>
  <c r="W185" i="15"/>
  <c r="T186" i="15"/>
  <c r="U186" i="15"/>
  <c r="V186" i="15"/>
  <c r="W186" i="15"/>
  <c r="T187" i="15"/>
  <c r="U187" i="15"/>
  <c r="V187" i="15"/>
  <c r="W187" i="15"/>
  <c r="T188" i="15"/>
  <c r="U188" i="15"/>
  <c r="V188" i="15"/>
  <c r="W188" i="15"/>
  <c r="T189" i="15"/>
  <c r="U189" i="15"/>
  <c r="V189" i="15"/>
  <c r="W189" i="15"/>
  <c r="S189" i="15"/>
  <c r="S188" i="15"/>
  <c r="S187" i="15"/>
  <c r="S186" i="15"/>
  <c r="S185" i="15"/>
  <c r="S184" i="15"/>
  <c r="S183" i="15"/>
  <c r="S182" i="15"/>
  <c r="S181" i="15"/>
  <c r="S180" i="15"/>
  <c r="S179" i="15"/>
  <c r="S178" i="15"/>
  <c r="S177" i="15"/>
  <c r="S176" i="15"/>
  <c r="S175" i="15"/>
  <c r="L175" i="15"/>
  <c r="M175" i="15"/>
  <c r="N175" i="15"/>
  <c r="O175" i="15"/>
  <c r="L176" i="15"/>
  <c r="M176" i="15"/>
  <c r="N176" i="15"/>
  <c r="O176" i="15"/>
  <c r="L177" i="15"/>
  <c r="M177" i="15"/>
  <c r="N177" i="15"/>
  <c r="O177" i="15"/>
  <c r="L178" i="15"/>
  <c r="M178" i="15"/>
  <c r="N178" i="15"/>
  <c r="O178" i="15"/>
  <c r="L179" i="15"/>
  <c r="M179" i="15"/>
  <c r="N179" i="15"/>
  <c r="O179" i="15"/>
  <c r="L180" i="15"/>
  <c r="M180" i="15"/>
  <c r="N180" i="15"/>
  <c r="O180" i="15"/>
  <c r="L181" i="15"/>
  <c r="M181" i="15"/>
  <c r="N181" i="15"/>
  <c r="O181" i="15"/>
  <c r="L182" i="15"/>
  <c r="M182" i="15"/>
  <c r="N182" i="15"/>
  <c r="O182" i="15"/>
  <c r="L183" i="15"/>
  <c r="M183" i="15"/>
  <c r="N183" i="15"/>
  <c r="O183" i="15"/>
  <c r="L184" i="15"/>
  <c r="M184" i="15"/>
  <c r="N184" i="15"/>
  <c r="O184" i="15"/>
  <c r="L185" i="15"/>
  <c r="M185" i="15"/>
  <c r="N185" i="15"/>
  <c r="O185" i="15"/>
  <c r="L186" i="15"/>
  <c r="M186" i="15"/>
  <c r="N186" i="15"/>
  <c r="O186" i="15"/>
  <c r="L187" i="15"/>
  <c r="M187" i="15"/>
  <c r="N187" i="15"/>
  <c r="O187" i="15"/>
  <c r="L188" i="15"/>
  <c r="M188" i="15"/>
  <c r="N188" i="15"/>
  <c r="O188" i="15"/>
  <c r="L189" i="15"/>
  <c r="M189" i="15"/>
  <c r="N189" i="15"/>
  <c r="O189" i="15"/>
  <c r="K189" i="15"/>
  <c r="K188" i="15"/>
  <c r="K187" i="15"/>
  <c r="K186" i="15"/>
  <c r="K185" i="15"/>
  <c r="K184" i="15"/>
  <c r="K183" i="15"/>
  <c r="K182" i="15"/>
  <c r="K181" i="15"/>
  <c r="K180" i="15"/>
  <c r="K179" i="15"/>
  <c r="K178" i="15"/>
  <c r="K177" i="15"/>
  <c r="K176" i="15"/>
  <c r="K175" i="15"/>
  <c r="D175" i="15"/>
  <c r="E175" i="15"/>
  <c r="F175" i="15"/>
  <c r="G175" i="15"/>
  <c r="D176" i="15"/>
  <c r="E176" i="15"/>
  <c r="F176" i="15"/>
  <c r="G176" i="15"/>
  <c r="D177" i="15"/>
  <c r="E177" i="15"/>
  <c r="F177" i="15"/>
  <c r="G177" i="15"/>
  <c r="D178" i="15"/>
  <c r="E178" i="15"/>
  <c r="F178" i="15"/>
  <c r="G178" i="15"/>
  <c r="D179" i="15"/>
  <c r="E179" i="15"/>
  <c r="F179" i="15"/>
  <c r="G179" i="15"/>
  <c r="D180" i="15"/>
  <c r="E180" i="15"/>
  <c r="F180" i="15"/>
  <c r="G367" i="17" s="1"/>
  <c r="G180" i="15"/>
  <c r="D181" i="15"/>
  <c r="E181" i="15"/>
  <c r="F181" i="15"/>
  <c r="G368" i="17" s="1"/>
  <c r="G181" i="15"/>
  <c r="D182" i="15"/>
  <c r="E182" i="15"/>
  <c r="F182" i="15"/>
  <c r="G182" i="15"/>
  <c r="D183" i="15"/>
  <c r="E183" i="15"/>
  <c r="F183" i="15"/>
  <c r="G183" i="15"/>
  <c r="D184" i="15"/>
  <c r="E184" i="15"/>
  <c r="F184" i="15"/>
  <c r="G184" i="15"/>
  <c r="D185" i="15"/>
  <c r="E185" i="15"/>
  <c r="F185" i="15"/>
  <c r="G185" i="15"/>
  <c r="D186" i="15"/>
  <c r="E186" i="15"/>
  <c r="F186" i="15"/>
  <c r="G186" i="15"/>
  <c r="D187" i="15"/>
  <c r="E187" i="15"/>
  <c r="F187" i="15"/>
  <c r="G187" i="15"/>
  <c r="D188" i="15"/>
  <c r="E188" i="15"/>
  <c r="F188" i="15"/>
  <c r="G188" i="15"/>
  <c r="D189" i="15"/>
  <c r="E189" i="15"/>
  <c r="F189" i="15"/>
  <c r="G189" i="15"/>
  <c r="C189" i="15"/>
  <c r="C188" i="15"/>
  <c r="C187" i="15"/>
  <c r="C186" i="15"/>
  <c r="C185" i="15"/>
  <c r="C184" i="15"/>
  <c r="C183" i="15"/>
  <c r="C182" i="15"/>
  <c r="C181" i="15"/>
  <c r="C180" i="15"/>
  <c r="C179" i="15"/>
  <c r="C178" i="15"/>
  <c r="C177" i="15"/>
  <c r="C176" i="15"/>
  <c r="C175" i="15"/>
  <c r="T154" i="15"/>
  <c r="U154" i="15"/>
  <c r="V154" i="15"/>
  <c r="W154" i="15"/>
  <c r="T155" i="15"/>
  <c r="U155" i="15"/>
  <c r="V155" i="15"/>
  <c r="W155" i="15"/>
  <c r="T156" i="15"/>
  <c r="U156" i="15"/>
  <c r="V156" i="15"/>
  <c r="W156" i="15"/>
  <c r="T157" i="15"/>
  <c r="U157" i="15"/>
  <c r="V157" i="15"/>
  <c r="W157" i="15"/>
  <c r="T158" i="15"/>
  <c r="U158" i="15"/>
  <c r="V158" i="15"/>
  <c r="W158" i="15"/>
  <c r="T159" i="15"/>
  <c r="U159" i="15"/>
  <c r="V159" i="15"/>
  <c r="W159" i="15"/>
  <c r="T160" i="15"/>
  <c r="U160" i="15"/>
  <c r="V160" i="15"/>
  <c r="W160" i="15"/>
  <c r="T161" i="15"/>
  <c r="U161" i="15"/>
  <c r="V161" i="15"/>
  <c r="W161" i="15"/>
  <c r="T162" i="15"/>
  <c r="U162" i="15"/>
  <c r="V162" i="15"/>
  <c r="W162" i="15"/>
  <c r="T163" i="15"/>
  <c r="U163" i="15"/>
  <c r="V163" i="15"/>
  <c r="W163" i="15"/>
  <c r="T164" i="15"/>
  <c r="U164" i="15"/>
  <c r="V164" i="15"/>
  <c r="W164" i="15"/>
  <c r="T165" i="15"/>
  <c r="U165" i="15"/>
  <c r="V165" i="15"/>
  <c r="W165" i="15"/>
  <c r="T166" i="15"/>
  <c r="U166" i="15"/>
  <c r="V166" i="15"/>
  <c r="W166" i="15"/>
  <c r="T167" i="15"/>
  <c r="U167" i="15"/>
  <c r="V167" i="15"/>
  <c r="W167" i="15"/>
  <c r="T168" i="15"/>
  <c r="U168" i="15"/>
  <c r="V168" i="15"/>
  <c r="W168" i="15"/>
  <c r="S168" i="15"/>
  <c r="S167" i="15"/>
  <c r="S166" i="15"/>
  <c r="S165" i="15"/>
  <c r="S164" i="15"/>
  <c r="S163" i="15"/>
  <c r="S162" i="15"/>
  <c r="S161" i="15"/>
  <c r="S160" i="15"/>
  <c r="S159" i="15"/>
  <c r="S158" i="15"/>
  <c r="S157" i="15"/>
  <c r="S156" i="15"/>
  <c r="S155" i="15"/>
  <c r="S154" i="15"/>
  <c r="L154" i="15"/>
  <c r="M154" i="15"/>
  <c r="N154" i="15"/>
  <c r="O154" i="15"/>
  <c r="L155" i="15"/>
  <c r="M155" i="15"/>
  <c r="N155" i="15"/>
  <c r="O155" i="15"/>
  <c r="L156" i="15"/>
  <c r="M156" i="15"/>
  <c r="N156" i="15"/>
  <c r="O156" i="15"/>
  <c r="L157" i="15"/>
  <c r="M157" i="15"/>
  <c r="N157" i="15"/>
  <c r="O157" i="15"/>
  <c r="L158" i="15"/>
  <c r="M158" i="15"/>
  <c r="N158" i="15"/>
  <c r="O158" i="15"/>
  <c r="L159" i="15"/>
  <c r="M159" i="15"/>
  <c r="N159" i="15"/>
  <c r="O159" i="15"/>
  <c r="L160" i="15"/>
  <c r="M160" i="15"/>
  <c r="N160" i="15"/>
  <c r="O160" i="15"/>
  <c r="L161" i="15"/>
  <c r="M161" i="15"/>
  <c r="N161" i="15"/>
  <c r="O161" i="15"/>
  <c r="L162" i="15"/>
  <c r="M162" i="15"/>
  <c r="N162" i="15"/>
  <c r="O162" i="15"/>
  <c r="L163" i="15"/>
  <c r="M163" i="15"/>
  <c r="N163" i="15"/>
  <c r="O163" i="15"/>
  <c r="L164" i="15"/>
  <c r="M164" i="15"/>
  <c r="N164" i="15"/>
  <c r="O164" i="15"/>
  <c r="L165" i="15"/>
  <c r="M165" i="15"/>
  <c r="N165" i="15"/>
  <c r="O165" i="15"/>
  <c r="L166" i="15"/>
  <c r="M166" i="15"/>
  <c r="N166" i="15"/>
  <c r="O166" i="15"/>
  <c r="L167" i="15"/>
  <c r="M167" i="15"/>
  <c r="N167" i="15"/>
  <c r="O167" i="15"/>
  <c r="L168" i="15"/>
  <c r="M168" i="15"/>
  <c r="N168" i="15"/>
  <c r="O168" i="15"/>
  <c r="K168" i="15"/>
  <c r="K167" i="15"/>
  <c r="K166" i="15"/>
  <c r="K165" i="15"/>
  <c r="K164" i="15"/>
  <c r="K163" i="15"/>
  <c r="K162" i="15"/>
  <c r="K161" i="15"/>
  <c r="K160" i="15"/>
  <c r="K159" i="15"/>
  <c r="K158" i="15"/>
  <c r="K157" i="15"/>
  <c r="K156" i="15"/>
  <c r="K155" i="15"/>
  <c r="K154" i="15"/>
  <c r="D154" i="15"/>
  <c r="E154" i="15"/>
  <c r="F154" i="15"/>
  <c r="G154" i="15"/>
  <c r="D155" i="15"/>
  <c r="E155" i="15"/>
  <c r="F155" i="15"/>
  <c r="G155" i="15"/>
  <c r="D156" i="15"/>
  <c r="E156" i="15"/>
  <c r="F156" i="15"/>
  <c r="G156" i="15"/>
  <c r="D157" i="15"/>
  <c r="E157" i="15"/>
  <c r="F157" i="15"/>
  <c r="G157" i="15"/>
  <c r="D158" i="15"/>
  <c r="E158" i="15"/>
  <c r="F158" i="15"/>
  <c r="G158" i="15"/>
  <c r="D159" i="15"/>
  <c r="E159" i="15"/>
  <c r="F159" i="15"/>
  <c r="G159" i="15"/>
  <c r="D160" i="15"/>
  <c r="E160" i="15"/>
  <c r="F160" i="15"/>
  <c r="G160" i="15"/>
  <c r="D161" i="15"/>
  <c r="E161" i="15"/>
  <c r="F161" i="15"/>
  <c r="G161" i="15"/>
  <c r="D162" i="15"/>
  <c r="E162" i="15"/>
  <c r="F162" i="15"/>
  <c r="G162" i="15"/>
  <c r="D163" i="15"/>
  <c r="E163" i="15"/>
  <c r="F163" i="15"/>
  <c r="G163" i="15"/>
  <c r="D164" i="15"/>
  <c r="E164" i="15"/>
  <c r="F164" i="15"/>
  <c r="G164" i="15"/>
  <c r="D165" i="15"/>
  <c r="E165" i="15"/>
  <c r="F165" i="15"/>
  <c r="G165" i="15"/>
  <c r="D166" i="15"/>
  <c r="E166" i="15"/>
  <c r="F166" i="15"/>
  <c r="G166" i="15"/>
  <c r="D167" i="15"/>
  <c r="E167" i="15"/>
  <c r="F167" i="15"/>
  <c r="G167" i="15"/>
  <c r="D168" i="15"/>
  <c r="E168" i="15"/>
  <c r="F168" i="15"/>
  <c r="G168" i="15"/>
  <c r="C168" i="15"/>
  <c r="C167" i="15"/>
  <c r="C166" i="15"/>
  <c r="C165" i="15"/>
  <c r="C164" i="15"/>
  <c r="C163" i="15"/>
  <c r="C162" i="15"/>
  <c r="C161" i="15"/>
  <c r="C160" i="15"/>
  <c r="C159" i="15"/>
  <c r="C158" i="15"/>
  <c r="C157" i="15"/>
  <c r="C156" i="15"/>
  <c r="C155" i="15"/>
  <c r="C154" i="15"/>
  <c r="T133" i="15"/>
  <c r="U133" i="15"/>
  <c r="V133" i="15"/>
  <c r="W133" i="15"/>
  <c r="T134" i="15"/>
  <c r="U134" i="15"/>
  <c r="V134" i="15"/>
  <c r="W134" i="15"/>
  <c r="T135" i="15"/>
  <c r="U135" i="15"/>
  <c r="V135" i="15"/>
  <c r="W135" i="15"/>
  <c r="T136" i="15"/>
  <c r="U136" i="15"/>
  <c r="V136" i="15"/>
  <c r="W136" i="15"/>
  <c r="T137" i="15"/>
  <c r="U137" i="15"/>
  <c r="V137" i="15"/>
  <c r="W137" i="15"/>
  <c r="T138" i="15"/>
  <c r="U138" i="15"/>
  <c r="V138" i="15"/>
  <c r="W138" i="15"/>
  <c r="T139" i="15"/>
  <c r="U139" i="15"/>
  <c r="V139" i="15"/>
  <c r="W139" i="15"/>
  <c r="T140" i="15"/>
  <c r="U140" i="15"/>
  <c r="V140" i="15"/>
  <c r="W140" i="15"/>
  <c r="T141" i="15"/>
  <c r="U141" i="15"/>
  <c r="V141" i="15"/>
  <c r="W141" i="15"/>
  <c r="T142" i="15"/>
  <c r="U142" i="15"/>
  <c r="V142" i="15"/>
  <c r="W142" i="15"/>
  <c r="T143" i="15"/>
  <c r="U143" i="15"/>
  <c r="V143" i="15"/>
  <c r="W143" i="15"/>
  <c r="T144" i="15"/>
  <c r="U144" i="15"/>
  <c r="V144" i="15"/>
  <c r="W144" i="15"/>
  <c r="T145" i="15"/>
  <c r="U145" i="15"/>
  <c r="V145" i="15"/>
  <c r="W145" i="15"/>
  <c r="T146" i="15"/>
  <c r="U146" i="15"/>
  <c r="V146" i="15"/>
  <c r="W146" i="15"/>
  <c r="T147" i="15"/>
  <c r="U147" i="15"/>
  <c r="V147" i="15"/>
  <c r="W147" i="15"/>
  <c r="S147" i="15"/>
  <c r="S146" i="15"/>
  <c r="S145" i="15"/>
  <c r="S144" i="15"/>
  <c r="S143" i="15"/>
  <c r="S142" i="15"/>
  <c r="S141" i="15"/>
  <c r="S140" i="15"/>
  <c r="S139" i="15"/>
  <c r="S138" i="15"/>
  <c r="S137" i="15"/>
  <c r="S136" i="15"/>
  <c r="S135" i="15"/>
  <c r="S134" i="15"/>
  <c r="S133" i="15"/>
  <c r="L133" i="15"/>
  <c r="M133" i="15"/>
  <c r="N133" i="15"/>
  <c r="O133" i="15"/>
  <c r="L134" i="15"/>
  <c r="M134" i="15"/>
  <c r="N134" i="15"/>
  <c r="O134" i="15"/>
  <c r="L135" i="15"/>
  <c r="M135" i="15"/>
  <c r="N135" i="15"/>
  <c r="O135" i="15"/>
  <c r="L136" i="15"/>
  <c r="M136" i="15"/>
  <c r="N136" i="15"/>
  <c r="O136" i="15"/>
  <c r="L137" i="15"/>
  <c r="M137" i="15"/>
  <c r="N137" i="15"/>
  <c r="O137" i="15"/>
  <c r="L138" i="15"/>
  <c r="M138" i="15"/>
  <c r="N138" i="15"/>
  <c r="O138" i="15"/>
  <c r="L139" i="15"/>
  <c r="M139" i="15"/>
  <c r="N139" i="15"/>
  <c r="O139" i="15"/>
  <c r="L140" i="15"/>
  <c r="M140" i="15"/>
  <c r="N140" i="15"/>
  <c r="O140" i="15"/>
  <c r="L141" i="15"/>
  <c r="M141" i="15"/>
  <c r="N141" i="15"/>
  <c r="O141" i="15"/>
  <c r="L142" i="15"/>
  <c r="M142" i="15"/>
  <c r="N142" i="15"/>
  <c r="O142" i="15"/>
  <c r="L143" i="15"/>
  <c r="M143" i="15"/>
  <c r="N143" i="15"/>
  <c r="O143" i="15"/>
  <c r="L144" i="15"/>
  <c r="M144" i="15"/>
  <c r="N144" i="15"/>
  <c r="O144" i="15"/>
  <c r="L145" i="15"/>
  <c r="M145" i="15"/>
  <c r="N145" i="15"/>
  <c r="O145" i="15"/>
  <c r="L146" i="15"/>
  <c r="M146" i="15"/>
  <c r="N146" i="15"/>
  <c r="O146" i="15"/>
  <c r="L147" i="15"/>
  <c r="M147" i="15"/>
  <c r="N147" i="15"/>
  <c r="O147" i="15"/>
  <c r="K147" i="15"/>
  <c r="K146" i="15"/>
  <c r="K145" i="15"/>
  <c r="K144" i="15"/>
  <c r="K143" i="15"/>
  <c r="K142" i="15"/>
  <c r="K141" i="15"/>
  <c r="K140" i="15"/>
  <c r="K139" i="15"/>
  <c r="K138" i="15"/>
  <c r="K137" i="15"/>
  <c r="K136" i="15"/>
  <c r="K135" i="15"/>
  <c r="K134" i="15"/>
  <c r="K133" i="15"/>
  <c r="D133" i="15"/>
  <c r="E133" i="15"/>
  <c r="F133" i="15"/>
  <c r="G133" i="15"/>
  <c r="D134" i="15"/>
  <c r="E134" i="15"/>
  <c r="F134" i="15"/>
  <c r="G134" i="15"/>
  <c r="D135" i="15"/>
  <c r="E135" i="15"/>
  <c r="F135" i="15"/>
  <c r="G135" i="15"/>
  <c r="D136" i="15"/>
  <c r="E136" i="15"/>
  <c r="F136" i="15"/>
  <c r="G136" i="15"/>
  <c r="D137" i="15"/>
  <c r="E137" i="15"/>
  <c r="F137" i="15"/>
  <c r="G137" i="15"/>
  <c r="D138" i="15"/>
  <c r="E138" i="15"/>
  <c r="F138" i="15"/>
  <c r="G138" i="15"/>
  <c r="D139" i="15"/>
  <c r="E139" i="15"/>
  <c r="F139" i="15"/>
  <c r="G139" i="15"/>
  <c r="D140" i="15"/>
  <c r="E140" i="15"/>
  <c r="F140" i="15"/>
  <c r="G140" i="15"/>
  <c r="D141" i="15"/>
  <c r="E141" i="15"/>
  <c r="F141" i="15"/>
  <c r="G141" i="15"/>
  <c r="D142" i="15"/>
  <c r="E142" i="15"/>
  <c r="F142" i="15"/>
  <c r="G142" i="15"/>
  <c r="D143" i="15"/>
  <c r="E143" i="15"/>
  <c r="F143" i="15"/>
  <c r="G143" i="15"/>
  <c r="D144" i="15"/>
  <c r="E144" i="15"/>
  <c r="F144" i="15"/>
  <c r="G144" i="15"/>
  <c r="D145" i="15"/>
  <c r="E145" i="15"/>
  <c r="F145" i="15"/>
  <c r="G145" i="15"/>
  <c r="D146" i="15"/>
  <c r="E146" i="15"/>
  <c r="F146" i="15"/>
  <c r="G146" i="15"/>
  <c r="D147" i="15"/>
  <c r="E147" i="15"/>
  <c r="F147" i="15"/>
  <c r="G147" i="15"/>
  <c r="C147" i="15"/>
  <c r="C146" i="15"/>
  <c r="C145" i="15"/>
  <c r="C144" i="15"/>
  <c r="C143" i="15"/>
  <c r="C142" i="15"/>
  <c r="C141" i="15"/>
  <c r="C140" i="15"/>
  <c r="C139" i="15"/>
  <c r="C138" i="15"/>
  <c r="C137" i="15"/>
  <c r="C136" i="15"/>
  <c r="C135" i="15"/>
  <c r="C134" i="15"/>
  <c r="C133" i="15"/>
  <c r="T112" i="15"/>
  <c r="U112" i="15"/>
  <c r="V112" i="15"/>
  <c r="W112" i="15"/>
  <c r="T113" i="15"/>
  <c r="U113" i="15"/>
  <c r="V113" i="15"/>
  <c r="W113" i="15"/>
  <c r="T114" i="15"/>
  <c r="U114" i="15"/>
  <c r="V114" i="15"/>
  <c r="W114" i="15"/>
  <c r="T115" i="15"/>
  <c r="U115" i="15"/>
  <c r="V115" i="15"/>
  <c r="W115" i="15"/>
  <c r="T116" i="15"/>
  <c r="U116" i="15"/>
  <c r="V116" i="15"/>
  <c r="W116" i="15"/>
  <c r="T117" i="15"/>
  <c r="U117" i="15"/>
  <c r="V117" i="15"/>
  <c r="W117" i="15"/>
  <c r="T118" i="15"/>
  <c r="U118" i="15"/>
  <c r="V118" i="15"/>
  <c r="W118" i="15"/>
  <c r="T119" i="15"/>
  <c r="U119" i="15"/>
  <c r="V119" i="15"/>
  <c r="W119" i="15"/>
  <c r="T120" i="15"/>
  <c r="U120" i="15"/>
  <c r="V120" i="15"/>
  <c r="W120" i="15"/>
  <c r="T121" i="15"/>
  <c r="U121" i="15"/>
  <c r="V121" i="15"/>
  <c r="W121" i="15"/>
  <c r="T122" i="15"/>
  <c r="U122" i="15"/>
  <c r="V122" i="15"/>
  <c r="W122" i="15"/>
  <c r="T123" i="15"/>
  <c r="U123" i="15"/>
  <c r="V123" i="15"/>
  <c r="W123" i="15"/>
  <c r="T124" i="15"/>
  <c r="U124" i="15"/>
  <c r="V124" i="15"/>
  <c r="W124" i="15"/>
  <c r="T125" i="15"/>
  <c r="U125" i="15"/>
  <c r="V125" i="15"/>
  <c r="W125" i="15"/>
  <c r="T126" i="15"/>
  <c r="U126" i="15"/>
  <c r="V126" i="15"/>
  <c r="W126" i="15"/>
  <c r="S126" i="15"/>
  <c r="S125" i="15"/>
  <c r="S124" i="15"/>
  <c r="S123" i="15"/>
  <c r="S122" i="15"/>
  <c r="S121" i="15"/>
  <c r="S120" i="15"/>
  <c r="S119" i="15"/>
  <c r="S118" i="15"/>
  <c r="S117" i="15"/>
  <c r="S116" i="15"/>
  <c r="S115" i="15"/>
  <c r="S114" i="15"/>
  <c r="S113" i="15"/>
  <c r="S112" i="15"/>
  <c r="L112" i="15"/>
  <c r="M112" i="15"/>
  <c r="N112" i="15"/>
  <c r="O112" i="15"/>
  <c r="L113" i="15"/>
  <c r="M113" i="15"/>
  <c r="N113" i="15"/>
  <c r="O113" i="15"/>
  <c r="L114" i="15"/>
  <c r="M114" i="15"/>
  <c r="N114" i="15"/>
  <c r="O114" i="15"/>
  <c r="L115" i="15"/>
  <c r="M115" i="15"/>
  <c r="N115" i="15"/>
  <c r="O115" i="15"/>
  <c r="L116" i="15"/>
  <c r="M116" i="15"/>
  <c r="N116" i="15"/>
  <c r="O116" i="15"/>
  <c r="L117" i="15"/>
  <c r="M117" i="15"/>
  <c r="N117" i="15"/>
  <c r="O117" i="15"/>
  <c r="L118" i="15"/>
  <c r="M118" i="15"/>
  <c r="N118" i="15"/>
  <c r="O118" i="15"/>
  <c r="L119" i="15"/>
  <c r="M119" i="15"/>
  <c r="N119" i="15"/>
  <c r="O119" i="15"/>
  <c r="L120" i="15"/>
  <c r="M120" i="15"/>
  <c r="N120" i="15"/>
  <c r="O120" i="15"/>
  <c r="L121" i="15"/>
  <c r="M121" i="15"/>
  <c r="N121" i="15"/>
  <c r="O121" i="15"/>
  <c r="L122" i="15"/>
  <c r="M122" i="15"/>
  <c r="N122" i="15"/>
  <c r="O122" i="15"/>
  <c r="L123" i="15"/>
  <c r="M123" i="15"/>
  <c r="N123" i="15"/>
  <c r="O123" i="15"/>
  <c r="L124" i="15"/>
  <c r="M124" i="15"/>
  <c r="N124" i="15"/>
  <c r="O124" i="15"/>
  <c r="L125" i="15"/>
  <c r="M125" i="15"/>
  <c r="N125" i="15"/>
  <c r="O125" i="15"/>
  <c r="L126" i="15"/>
  <c r="M126" i="15"/>
  <c r="N126" i="15"/>
  <c r="O126" i="15"/>
  <c r="K126" i="15"/>
  <c r="K125" i="15"/>
  <c r="K124" i="15"/>
  <c r="K123" i="15"/>
  <c r="K122" i="15"/>
  <c r="K121" i="15"/>
  <c r="K120" i="15"/>
  <c r="K119" i="15"/>
  <c r="K118" i="15"/>
  <c r="K117" i="15"/>
  <c r="K116" i="15"/>
  <c r="K115" i="15"/>
  <c r="K114" i="15"/>
  <c r="K113" i="15"/>
  <c r="K112" i="15"/>
  <c r="D112" i="15"/>
  <c r="E112" i="15"/>
  <c r="F112" i="15"/>
  <c r="G112" i="15"/>
  <c r="D113" i="15"/>
  <c r="E113" i="15"/>
  <c r="F113" i="15"/>
  <c r="G113" i="15"/>
  <c r="D114" i="15"/>
  <c r="E114" i="15"/>
  <c r="F114" i="15"/>
  <c r="G114" i="15"/>
  <c r="D115" i="15"/>
  <c r="E115" i="15"/>
  <c r="F115" i="15"/>
  <c r="G115" i="15"/>
  <c r="D116" i="15"/>
  <c r="E116" i="15"/>
  <c r="F116" i="15"/>
  <c r="G116" i="15"/>
  <c r="D117" i="15"/>
  <c r="E117" i="15"/>
  <c r="F117" i="15"/>
  <c r="G117" i="15"/>
  <c r="D118" i="15"/>
  <c r="E118" i="15"/>
  <c r="F118" i="15"/>
  <c r="G118" i="15"/>
  <c r="D119" i="15"/>
  <c r="E119" i="15"/>
  <c r="F119" i="15"/>
  <c r="G119" i="15"/>
  <c r="D120" i="15"/>
  <c r="E120" i="15"/>
  <c r="F120" i="15"/>
  <c r="G120" i="15"/>
  <c r="D121" i="15"/>
  <c r="E121" i="15"/>
  <c r="F121" i="15"/>
  <c r="G121" i="15"/>
  <c r="D122" i="15"/>
  <c r="E122" i="15"/>
  <c r="F122" i="15"/>
  <c r="G122" i="15"/>
  <c r="D123" i="15"/>
  <c r="E123" i="15"/>
  <c r="F123" i="15"/>
  <c r="G123" i="15"/>
  <c r="D124" i="15"/>
  <c r="E124" i="15"/>
  <c r="F124" i="15"/>
  <c r="G124" i="15"/>
  <c r="D125" i="15"/>
  <c r="E125" i="15"/>
  <c r="F125" i="15"/>
  <c r="G125" i="15"/>
  <c r="D126" i="15"/>
  <c r="E126" i="15"/>
  <c r="F126" i="15"/>
  <c r="G126" i="15"/>
  <c r="C126" i="15"/>
  <c r="C125" i="15"/>
  <c r="C124" i="15"/>
  <c r="C123" i="15"/>
  <c r="C122" i="15"/>
  <c r="C121" i="15"/>
  <c r="C120" i="15"/>
  <c r="C119" i="15"/>
  <c r="C118" i="15"/>
  <c r="C117" i="15"/>
  <c r="C116" i="15"/>
  <c r="C115" i="15"/>
  <c r="C114" i="15"/>
  <c r="C113" i="15"/>
  <c r="C112" i="15"/>
  <c r="T91" i="15"/>
  <c r="U91" i="15"/>
  <c r="V91" i="15"/>
  <c r="W91" i="15"/>
  <c r="T92" i="15"/>
  <c r="U92" i="15"/>
  <c r="V92" i="15"/>
  <c r="W92" i="15"/>
  <c r="T93" i="15"/>
  <c r="U93" i="15"/>
  <c r="V93" i="15"/>
  <c r="W93" i="15"/>
  <c r="T94" i="15"/>
  <c r="U94" i="15"/>
  <c r="V94" i="15"/>
  <c r="W94" i="15"/>
  <c r="T95" i="15"/>
  <c r="U95" i="15"/>
  <c r="V95" i="15"/>
  <c r="W95" i="15"/>
  <c r="T96" i="15"/>
  <c r="U96" i="15"/>
  <c r="V96" i="15"/>
  <c r="W96" i="15"/>
  <c r="T97" i="15"/>
  <c r="U97" i="15"/>
  <c r="V97" i="15"/>
  <c r="W97" i="15"/>
  <c r="T98" i="15"/>
  <c r="U98" i="15"/>
  <c r="V98" i="15"/>
  <c r="W98" i="15"/>
  <c r="T99" i="15"/>
  <c r="U99" i="15"/>
  <c r="V99" i="15"/>
  <c r="W99" i="15"/>
  <c r="T100" i="15"/>
  <c r="U100" i="15"/>
  <c r="V100" i="15"/>
  <c r="W100" i="15"/>
  <c r="T101" i="15"/>
  <c r="U101" i="15"/>
  <c r="V101" i="15"/>
  <c r="W101" i="15"/>
  <c r="T102" i="15"/>
  <c r="U102" i="15"/>
  <c r="V102" i="15"/>
  <c r="W102" i="15"/>
  <c r="T103" i="15"/>
  <c r="U103" i="15"/>
  <c r="V103" i="15"/>
  <c r="W103" i="15"/>
  <c r="T104" i="15"/>
  <c r="U104" i="15"/>
  <c r="V104" i="15"/>
  <c r="W104" i="15"/>
  <c r="T105" i="15"/>
  <c r="U105" i="15"/>
  <c r="V105" i="15"/>
  <c r="W105" i="15"/>
  <c r="S105" i="15"/>
  <c r="S104" i="15"/>
  <c r="S103" i="15"/>
  <c r="S102" i="15"/>
  <c r="S101" i="15"/>
  <c r="S100" i="15"/>
  <c r="S99" i="15"/>
  <c r="S98" i="15"/>
  <c r="S97" i="15"/>
  <c r="S96" i="15"/>
  <c r="S95" i="15"/>
  <c r="S94" i="15"/>
  <c r="S93" i="15"/>
  <c r="S92" i="15"/>
  <c r="S91" i="15"/>
  <c r="L91" i="15"/>
  <c r="M91" i="15"/>
  <c r="N91" i="15"/>
  <c r="O91" i="15"/>
  <c r="L92" i="15"/>
  <c r="M92" i="15"/>
  <c r="N92" i="15"/>
  <c r="O92" i="15"/>
  <c r="L93" i="15"/>
  <c r="M93" i="15"/>
  <c r="N93" i="15"/>
  <c r="O93" i="15"/>
  <c r="L94" i="15"/>
  <c r="M94" i="15"/>
  <c r="N94" i="15"/>
  <c r="O94" i="15"/>
  <c r="L95" i="15"/>
  <c r="M95" i="15"/>
  <c r="N95" i="15"/>
  <c r="O95" i="15"/>
  <c r="L96" i="15"/>
  <c r="M96" i="15"/>
  <c r="N96" i="15"/>
  <c r="O96" i="15"/>
  <c r="L97" i="15"/>
  <c r="M97" i="15"/>
  <c r="N97" i="15"/>
  <c r="O97" i="15"/>
  <c r="L98" i="15"/>
  <c r="M98" i="15"/>
  <c r="N98" i="15"/>
  <c r="O98" i="15"/>
  <c r="L99" i="15"/>
  <c r="M99" i="15"/>
  <c r="N99" i="15"/>
  <c r="O99" i="15"/>
  <c r="L100" i="15"/>
  <c r="M100" i="15"/>
  <c r="N100" i="15"/>
  <c r="O100" i="15"/>
  <c r="L101" i="15"/>
  <c r="M101" i="15"/>
  <c r="N101" i="15"/>
  <c r="O101" i="15"/>
  <c r="L102" i="15"/>
  <c r="M102" i="15"/>
  <c r="N102" i="15"/>
  <c r="O102" i="15"/>
  <c r="L103" i="15"/>
  <c r="M103" i="15"/>
  <c r="N103" i="15"/>
  <c r="O103" i="15"/>
  <c r="L104" i="15"/>
  <c r="M104" i="15"/>
  <c r="N104" i="15"/>
  <c r="O104" i="15"/>
  <c r="L105" i="15"/>
  <c r="M105" i="15"/>
  <c r="N105" i="15"/>
  <c r="O105" i="15"/>
  <c r="K105" i="15"/>
  <c r="K104" i="15"/>
  <c r="K103" i="15"/>
  <c r="K102" i="15"/>
  <c r="K101" i="15"/>
  <c r="K100" i="15"/>
  <c r="K99" i="15"/>
  <c r="K98" i="15"/>
  <c r="K97" i="15"/>
  <c r="K96" i="15"/>
  <c r="K95" i="15"/>
  <c r="K94" i="15"/>
  <c r="K93" i="15"/>
  <c r="K92" i="15"/>
  <c r="K91" i="15"/>
  <c r="D91" i="15"/>
  <c r="E91" i="15"/>
  <c r="F91" i="15"/>
  <c r="G91" i="15"/>
  <c r="D92" i="15"/>
  <c r="E92" i="15"/>
  <c r="F92" i="15"/>
  <c r="G92" i="15"/>
  <c r="D93" i="15"/>
  <c r="E93" i="15"/>
  <c r="F93" i="15"/>
  <c r="G93" i="15"/>
  <c r="D94" i="15"/>
  <c r="E94" i="15"/>
  <c r="F94" i="15"/>
  <c r="G94" i="15"/>
  <c r="D95" i="15"/>
  <c r="E95" i="15"/>
  <c r="F95" i="15"/>
  <c r="G95" i="15"/>
  <c r="D96" i="15"/>
  <c r="E96" i="15"/>
  <c r="F96" i="15"/>
  <c r="G96" i="15"/>
  <c r="D97" i="15"/>
  <c r="E97" i="15"/>
  <c r="F97" i="15"/>
  <c r="G97" i="15"/>
  <c r="D98" i="15"/>
  <c r="E98" i="15"/>
  <c r="F98" i="15"/>
  <c r="G98" i="15"/>
  <c r="D99" i="15"/>
  <c r="E99" i="15"/>
  <c r="F99" i="15"/>
  <c r="G99" i="15"/>
  <c r="D100" i="15"/>
  <c r="E100" i="15"/>
  <c r="F100" i="15"/>
  <c r="G100" i="15"/>
  <c r="D101" i="15"/>
  <c r="E101" i="15"/>
  <c r="F101" i="15"/>
  <c r="G101" i="15"/>
  <c r="D102" i="15"/>
  <c r="E102" i="15"/>
  <c r="F102" i="15"/>
  <c r="G102" i="15"/>
  <c r="D103" i="15"/>
  <c r="E103" i="15"/>
  <c r="F103" i="15"/>
  <c r="G103" i="15"/>
  <c r="D104" i="15"/>
  <c r="E104" i="15"/>
  <c r="F104" i="15"/>
  <c r="G104" i="15"/>
  <c r="D105" i="15"/>
  <c r="E105" i="15"/>
  <c r="F105" i="15"/>
  <c r="G105" i="15"/>
  <c r="C105" i="15"/>
  <c r="C104" i="15"/>
  <c r="C103" i="15"/>
  <c r="C102" i="15"/>
  <c r="C101" i="15"/>
  <c r="C100" i="15"/>
  <c r="C99" i="15"/>
  <c r="C98" i="15"/>
  <c r="C97" i="15"/>
  <c r="C96" i="15"/>
  <c r="C95" i="15"/>
  <c r="C94" i="15"/>
  <c r="C93" i="15"/>
  <c r="C92" i="15"/>
  <c r="C91" i="15"/>
  <c r="T70" i="15"/>
  <c r="U70" i="15"/>
  <c r="V70" i="15"/>
  <c r="W70" i="15"/>
  <c r="T71" i="15"/>
  <c r="U71" i="15"/>
  <c r="V71" i="15"/>
  <c r="W71" i="15"/>
  <c r="T72" i="15"/>
  <c r="U72" i="15"/>
  <c r="V72" i="15"/>
  <c r="W72" i="15"/>
  <c r="T73" i="15"/>
  <c r="U73" i="15"/>
  <c r="V73" i="15"/>
  <c r="W73" i="15"/>
  <c r="T74" i="15"/>
  <c r="U74" i="15"/>
  <c r="V74" i="15"/>
  <c r="W74" i="15"/>
  <c r="T75" i="15"/>
  <c r="U75" i="15"/>
  <c r="V75" i="15"/>
  <c r="W75" i="15"/>
  <c r="T76" i="15"/>
  <c r="U76" i="15"/>
  <c r="V76" i="15"/>
  <c r="W76" i="15"/>
  <c r="T77" i="15"/>
  <c r="U77" i="15"/>
  <c r="V77" i="15"/>
  <c r="W77" i="15"/>
  <c r="T78" i="15"/>
  <c r="U78" i="15"/>
  <c r="V78" i="15"/>
  <c r="W78" i="15"/>
  <c r="T79" i="15"/>
  <c r="U79" i="15"/>
  <c r="V79" i="15"/>
  <c r="W79" i="15"/>
  <c r="T80" i="15"/>
  <c r="U80" i="15"/>
  <c r="V80" i="15"/>
  <c r="W80" i="15"/>
  <c r="T81" i="15"/>
  <c r="U81" i="15"/>
  <c r="V81" i="15"/>
  <c r="W81" i="15"/>
  <c r="T82" i="15"/>
  <c r="U82" i="15"/>
  <c r="V82" i="15"/>
  <c r="W82" i="15"/>
  <c r="T83" i="15"/>
  <c r="U83" i="15"/>
  <c r="V83" i="15"/>
  <c r="W83" i="15"/>
  <c r="T84" i="15"/>
  <c r="U84" i="15"/>
  <c r="V84" i="15"/>
  <c r="W84" i="15"/>
  <c r="S84" i="15"/>
  <c r="S83" i="15"/>
  <c r="S82" i="15"/>
  <c r="S81" i="15"/>
  <c r="S80" i="15"/>
  <c r="S79" i="15"/>
  <c r="S78" i="15"/>
  <c r="S77" i="15"/>
  <c r="S76" i="15"/>
  <c r="S75" i="15"/>
  <c r="S74" i="15"/>
  <c r="S73" i="15"/>
  <c r="S72" i="15"/>
  <c r="S71" i="15"/>
  <c r="S70" i="15"/>
  <c r="L70" i="15"/>
  <c r="M70" i="15"/>
  <c r="N70" i="15"/>
  <c r="O70" i="15"/>
  <c r="L71" i="15"/>
  <c r="M71" i="15"/>
  <c r="N71" i="15"/>
  <c r="O71" i="15"/>
  <c r="L72" i="15"/>
  <c r="M72" i="15"/>
  <c r="N72" i="15"/>
  <c r="O72" i="15"/>
  <c r="L73" i="15"/>
  <c r="M73" i="15"/>
  <c r="N73" i="15"/>
  <c r="O73" i="15"/>
  <c r="L74" i="15"/>
  <c r="M74" i="15"/>
  <c r="N74" i="15"/>
  <c r="O74" i="15"/>
  <c r="L75" i="15"/>
  <c r="M75" i="15"/>
  <c r="N75" i="15"/>
  <c r="O75" i="15"/>
  <c r="L76" i="15"/>
  <c r="M76" i="15"/>
  <c r="N76" i="15"/>
  <c r="O76" i="15"/>
  <c r="L77" i="15"/>
  <c r="M77" i="15"/>
  <c r="N77" i="15"/>
  <c r="O77" i="15"/>
  <c r="L78" i="15"/>
  <c r="M78" i="15"/>
  <c r="N78" i="15"/>
  <c r="O78" i="15"/>
  <c r="L79" i="15"/>
  <c r="M79" i="15"/>
  <c r="N79" i="15"/>
  <c r="O79" i="15"/>
  <c r="L80" i="15"/>
  <c r="M80" i="15"/>
  <c r="N80" i="15"/>
  <c r="O80" i="15"/>
  <c r="L81" i="15"/>
  <c r="M81" i="15"/>
  <c r="N81" i="15"/>
  <c r="O81" i="15"/>
  <c r="L82" i="15"/>
  <c r="M82" i="15"/>
  <c r="N82" i="15"/>
  <c r="O82" i="15"/>
  <c r="L83" i="15"/>
  <c r="M83" i="15"/>
  <c r="N83" i="15"/>
  <c r="O83" i="15"/>
  <c r="L84" i="15"/>
  <c r="M84" i="15"/>
  <c r="N84" i="15"/>
  <c r="O84" i="15"/>
  <c r="K84" i="15"/>
  <c r="K83" i="15"/>
  <c r="K82" i="15"/>
  <c r="K81" i="15"/>
  <c r="K80" i="15"/>
  <c r="K79" i="15"/>
  <c r="K78" i="15"/>
  <c r="K77" i="15"/>
  <c r="K76" i="15"/>
  <c r="K75" i="15"/>
  <c r="K74" i="15"/>
  <c r="K73" i="15"/>
  <c r="K72" i="15"/>
  <c r="K71" i="15"/>
  <c r="K70" i="15"/>
  <c r="D70" i="15"/>
  <c r="E70" i="15"/>
  <c r="F70" i="15"/>
  <c r="G70" i="15"/>
  <c r="D71" i="15"/>
  <c r="E71" i="15"/>
  <c r="F71" i="15"/>
  <c r="G71" i="15"/>
  <c r="D72" i="15"/>
  <c r="E72" i="15"/>
  <c r="F72" i="15"/>
  <c r="G72" i="15"/>
  <c r="D73" i="15"/>
  <c r="E73" i="15"/>
  <c r="F73" i="15"/>
  <c r="G73" i="15"/>
  <c r="D74" i="15"/>
  <c r="E74" i="15"/>
  <c r="F74" i="15"/>
  <c r="G74" i="15"/>
  <c r="D75" i="15"/>
  <c r="E75" i="15"/>
  <c r="F75" i="15"/>
  <c r="G75" i="15"/>
  <c r="D76" i="15"/>
  <c r="E76" i="15"/>
  <c r="F76" i="15"/>
  <c r="G76" i="15"/>
  <c r="D77" i="15"/>
  <c r="E77" i="15"/>
  <c r="F77" i="15"/>
  <c r="G77" i="15"/>
  <c r="D78" i="15"/>
  <c r="E78" i="15"/>
  <c r="F78" i="15"/>
  <c r="G78" i="15"/>
  <c r="D79" i="15"/>
  <c r="E79" i="15"/>
  <c r="F79" i="15"/>
  <c r="G79" i="15"/>
  <c r="D80" i="15"/>
  <c r="E80" i="15"/>
  <c r="F80" i="15"/>
  <c r="G80" i="15"/>
  <c r="D81" i="15"/>
  <c r="E81" i="15"/>
  <c r="F81" i="15"/>
  <c r="G81" i="15"/>
  <c r="D82" i="15"/>
  <c r="E82" i="15"/>
  <c r="F82" i="15"/>
  <c r="G82" i="15"/>
  <c r="D83" i="15"/>
  <c r="E83" i="15"/>
  <c r="F83" i="15"/>
  <c r="G83" i="15"/>
  <c r="D84" i="15"/>
  <c r="E84" i="15"/>
  <c r="F84" i="15"/>
  <c r="G84" i="15"/>
  <c r="T49" i="15"/>
  <c r="U49" i="15"/>
  <c r="V49" i="15"/>
  <c r="W49" i="15"/>
  <c r="T50" i="15"/>
  <c r="U50" i="15"/>
  <c r="V50" i="15"/>
  <c r="W50" i="15"/>
  <c r="T51" i="15"/>
  <c r="U51" i="15"/>
  <c r="V51" i="15"/>
  <c r="W51" i="15"/>
  <c r="T52" i="15"/>
  <c r="U52" i="15"/>
  <c r="V52" i="15"/>
  <c r="W52" i="15"/>
  <c r="T53" i="15"/>
  <c r="U53" i="15"/>
  <c r="V53" i="15"/>
  <c r="W53" i="15"/>
  <c r="T54" i="15"/>
  <c r="U54" i="15"/>
  <c r="V54" i="15"/>
  <c r="W54" i="15"/>
  <c r="T55" i="15"/>
  <c r="U55" i="15"/>
  <c r="V55" i="15"/>
  <c r="W55" i="15"/>
  <c r="T56" i="15"/>
  <c r="U56" i="15"/>
  <c r="V56" i="15"/>
  <c r="W56" i="15"/>
  <c r="T57" i="15"/>
  <c r="U57" i="15"/>
  <c r="V57" i="15"/>
  <c r="W57" i="15"/>
  <c r="T58" i="15"/>
  <c r="U58" i="15"/>
  <c r="V58" i="15"/>
  <c r="W58" i="15"/>
  <c r="T59" i="15"/>
  <c r="U59" i="15"/>
  <c r="V59" i="15"/>
  <c r="W59" i="15"/>
  <c r="T60" i="15"/>
  <c r="U60" i="15"/>
  <c r="V60" i="15"/>
  <c r="W60" i="15"/>
  <c r="T61" i="15"/>
  <c r="U61" i="15"/>
  <c r="V61" i="15"/>
  <c r="W61" i="15"/>
  <c r="T62" i="15"/>
  <c r="U62" i="15"/>
  <c r="V62" i="15"/>
  <c r="W62" i="15"/>
  <c r="T63" i="15"/>
  <c r="U63" i="15"/>
  <c r="V63" i="15"/>
  <c r="W63" i="15"/>
  <c r="S63" i="15"/>
  <c r="S62" i="15"/>
  <c r="S61" i="15"/>
  <c r="S60" i="15"/>
  <c r="S59" i="15"/>
  <c r="S58" i="15"/>
  <c r="S57" i="15"/>
  <c r="S56" i="15"/>
  <c r="S55" i="15"/>
  <c r="S54" i="15"/>
  <c r="S53" i="15"/>
  <c r="S52" i="15"/>
  <c r="S51" i="15"/>
  <c r="S50" i="15"/>
  <c r="S49" i="15"/>
  <c r="L49" i="15"/>
  <c r="M49" i="15"/>
  <c r="N49" i="15"/>
  <c r="O49" i="15"/>
  <c r="L50" i="15"/>
  <c r="M50" i="15"/>
  <c r="N50" i="15"/>
  <c r="O50" i="15"/>
  <c r="L51" i="15"/>
  <c r="M51" i="15"/>
  <c r="N51" i="15"/>
  <c r="O51" i="15"/>
  <c r="L52" i="15"/>
  <c r="M52" i="15"/>
  <c r="N52" i="15"/>
  <c r="O52" i="15"/>
  <c r="L53" i="15"/>
  <c r="M53" i="15"/>
  <c r="N53" i="15"/>
  <c r="O53" i="15"/>
  <c r="L54" i="15"/>
  <c r="M54" i="15"/>
  <c r="N54" i="15"/>
  <c r="O54" i="15"/>
  <c r="L55" i="15"/>
  <c r="M55" i="15"/>
  <c r="N55" i="15"/>
  <c r="O55" i="15"/>
  <c r="L56" i="15"/>
  <c r="M56" i="15"/>
  <c r="N56" i="15"/>
  <c r="O56" i="15"/>
  <c r="L57" i="15"/>
  <c r="M57" i="15"/>
  <c r="N57" i="15"/>
  <c r="O57" i="15"/>
  <c r="L58" i="15"/>
  <c r="M58" i="15"/>
  <c r="N58" i="15"/>
  <c r="O58" i="15"/>
  <c r="L59" i="15"/>
  <c r="M59" i="15"/>
  <c r="N59" i="15"/>
  <c r="O59" i="15"/>
  <c r="L60" i="15"/>
  <c r="M60" i="15"/>
  <c r="N60" i="15"/>
  <c r="O60" i="15"/>
  <c r="L61" i="15"/>
  <c r="M61" i="15"/>
  <c r="N61" i="15"/>
  <c r="O61" i="15"/>
  <c r="L62" i="15"/>
  <c r="M62" i="15"/>
  <c r="N62" i="15"/>
  <c r="O62" i="15"/>
  <c r="L63" i="15"/>
  <c r="M63" i="15"/>
  <c r="N63" i="15"/>
  <c r="O63" i="15"/>
  <c r="K63" i="15"/>
  <c r="K62" i="15"/>
  <c r="K61" i="15"/>
  <c r="K60" i="15"/>
  <c r="K59" i="15"/>
  <c r="K58" i="15"/>
  <c r="K57" i="15"/>
  <c r="K56" i="15"/>
  <c r="K55" i="15"/>
  <c r="K54" i="15"/>
  <c r="K53" i="15"/>
  <c r="K52" i="15"/>
  <c r="K51" i="15"/>
  <c r="K50" i="15"/>
  <c r="K49" i="15"/>
  <c r="D49" i="15"/>
  <c r="E49" i="15"/>
  <c r="F49" i="15"/>
  <c r="G49" i="15"/>
  <c r="D50" i="15"/>
  <c r="E50" i="15"/>
  <c r="F50" i="15"/>
  <c r="G50" i="15"/>
  <c r="D51" i="15"/>
  <c r="E51" i="15"/>
  <c r="F51" i="15"/>
  <c r="G51" i="15"/>
  <c r="D52" i="15"/>
  <c r="E52" i="15"/>
  <c r="F52" i="15"/>
  <c r="G52" i="15"/>
  <c r="D53" i="15"/>
  <c r="E53" i="15"/>
  <c r="F53" i="15"/>
  <c r="G53" i="15"/>
  <c r="D54" i="15"/>
  <c r="E54" i="15"/>
  <c r="F54" i="15"/>
  <c r="G54" i="15"/>
  <c r="D55" i="15"/>
  <c r="E55" i="15"/>
  <c r="F55" i="15"/>
  <c r="G55" i="15"/>
  <c r="D56" i="15"/>
  <c r="E56" i="15"/>
  <c r="F56" i="15"/>
  <c r="G56" i="15"/>
  <c r="D57" i="15"/>
  <c r="E57" i="15"/>
  <c r="F57" i="15"/>
  <c r="G57" i="15"/>
  <c r="D58" i="15"/>
  <c r="E58" i="15"/>
  <c r="F58" i="15"/>
  <c r="G58" i="15"/>
  <c r="D59" i="15"/>
  <c r="E59" i="15"/>
  <c r="F59" i="15"/>
  <c r="G59" i="15"/>
  <c r="D60" i="15"/>
  <c r="E60" i="15"/>
  <c r="F60" i="15"/>
  <c r="G60" i="15"/>
  <c r="D61" i="15"/>
  <c r="E61" i="15"/>
  <c r="F61" i="15"/>
  <c r="G61" i="15"/>
  <c r="D62" i="15"/>
  <c r="E62" i="15"/>
  <c r="F62" i="15"/>
  <c r="G62" i="15"/>
  <c r="D63" i="15"/>
  <c r="E63" i="15"/>
  <c r="F63" i="15"/>
  <c r="G63" i="15"/>
  <c r="C63" i="15"/>
  <c r="C62" i="15"/>
  <c r="C61" i="15"/>
  <c r="C60" i="15"/>
  <c r="C59" i="15"/>
  <c r="C58" i="15"/>
  <c r="C57" i="15"/>
  <c r="C56" i="15"/>
  <c r="C55" i="15"/>
  <c r="C54" i="15"/>
  <c r="C53" i="15"/>
  <c r="C52" i="15"/>
  <c r="C51" i="15"/>
  <c r="C50" i="15"/>
  <c r="C49" i="15"/>
  <c r="T28" i="15"/>
  <c r="U28" i="15"/>
  <c r="V28" i="15"/>
  <c r="W28" i="15"/>
  <c r="T29" i="15"/>
  <c r="U29" i="15"/>
  <c r="V29" i="15"/>
  <c r="W29" i="15"/>
  <c r="T30" i="15"/>
  <c r="U30" i="15"/>
  <c r="V30" i="15"/>
  <c r="W30" i="15"/>
  <c r="T31" i="15"/>
  <c r="U31" i="15"/>
  <c r="V31" i="15"/>
  <c r="W31" i="15"/>
  <c r="T32" i="15"/>
  <c r="U32" i="15"/>
  <c r="V32" i="15"/>
  <c r="W32" i="15"/>
  <c r="T33" i="15"/>
  <c r="U33" i="15"/>
  <c r="V33" i="15"/>
  <c r="W33" i="15"/>
  <c r="T34" i="15"/>
  <c r="U34" i="15"/>
  <c r="V34" i="15"/>
  <c r="W34" i="15"/>
  <c r="T35" i="15"/>
  <c r="U35" i="15"/>
  <c r="V35" i="15"/>
  <c r="W35" i="15"/>
  <c r="T36" i="15"/>
  <c r="U36" i="15"/>
  <c r="V36" i="15"/>
  <c r="W36" i="15"/>
  <c r="T37" i="15"/>
  <c r="U37" i="15"/>
  <c r="V37" i="15"/>
  <c r="W37" i="15"/>
  <c r="T38" i="15"/>
  <c r="U38" i="15"/>
  <c r="V38" i="15"/>
  <c r="W38" i="15"/>
  <c r="T39" i="15"/>
  <c r="U39" i="15"/>
  <c r="V39" i="15"/>
  <c r="W39" i="15"/>
  <c r="T40" i="15"/>
  <c r="U40" i="15"/>
  <c r="V40" i="15"/>
  <c r="W40" i="15"/>
  <c r="T41" i="15"/>
  <c r="U41" i="15"/>
  <c r="V41" i="15"/>
  <c r="W41" i="15"/>
  <c r="T42" i="15"/>
  <c r="U42" i="15"/>
  <c r="V42" i="15"/>
  <c r="W42" i="15"/>
  <c r="S42" i="15"/>
  <c r="S41" i="15"/>
  <c r="S40" i="15"/>
  <c r="S39" i="15"/>
  <c r="S38" i="15"/>
  <c r="S37" i="15"/>
  <c r="S36" i="15"/>
  <c r="S35" i="15"/>
  <c r="S34" i="15"/>
  <c r="S33" i="15"/>
  <c r="S32" i="15"/>
  <c r="S31" i="15"/>
  <c r="S30" i="15"/>
  <c r="S29" i="15"/>
  <c r="S28" i="15"/>
  <c r="L28" i="15"/>
  <c r="M28" i="15"/>
  <c r="N28" i="15"/>
  <c r="O28" i="15"/>
  <c r="L29" i="15"/>
  <c r="M29" i="15"/>
  <c r="N29" i="15"/>
  <c r="O29" i="15"/>
  <c r="L30" i="15"/>
  <c r="M30" i="15"/>
  <c r="N30" i="15"/>
  <c r="O30" i="15"/>
  <c r="L31" i="15"/>
  <c r="M31" i="15"/>
  <c r="N31" i="15"/>
  <c r="O31" i="15"/>
  <c r="L32" i="15"/>
  <c r="M32" i="15"/>
  <c r="N32" i="15"/>
  <c r="O32" i="15"/>
  <c r="L33" i="15"/>
  <c r="M33" i="15"/>
  <c r="N33" i="15"/>
  <c r="O33" i="15"/>
  <c r="L34" i="15"/>
  <c r="M34" i="15"/>
  <c r="N34" i="15"/>
  <c r="O34" i="15"/>
  <c r="L35" i="15"/>
  <c r="M35" i="15"/>
  <c r="N35" i="15"/>
  <c r="O35" i="15"/>
  <c r="L36" i="15"/>
  <c r="M36" i="15"/>
  <c r="N36" i="15"/>
  <c r="O36" i="15"/>
  <c r="L37" i="15"/>
  <c r="M37" i="15"/>
  <c r="N37" i="15"/>
  <c r="O37" i="15"/>
  <c r="L38" i="15"/>
  <c r="M38" i="15"/>
  <c r="N38" i="15"/>
  <c r="O38" i="15"/>
  <c r="L39" i="15"/>
  <c r="M39" i="15"/>
  <c r="N39" i="15"/>
  <c r="O39" i="15"/>
  <c r="L40" i="15"/>
  <c r="M40" i="15"/>
  <c r="N40" i="15"/>
  <c r="O40" i="15"/>
  <c r="L41" i="15"/>
  <c r="M41" i="15"/>
  <c r="N41" i="15"/>
  <c r="O41" i="15"/>
  <c r="L42" i="15"/>
  <c r="M42" i="15"/>
  <c r="N42" i="15"/>
  <c r="O42" i="15"/>
  <c r="K42" i="15"/>
  <c r="K41" i="15"/>
  <c r="K40" i="15"/>
  <c r="K39" i="15"/>
  <c r="K38" i="15"/>
  <c r="K37" i="15"/>
  <c r="K36" i="15"/>
  <c r="K35" i="15"/>
  <c r="K34" i="15"/>
  <c r="K33" i="15"/>
  <c r="K32" i="15"/>
  <c r="K31" i="15"/>
  <c r="K30" i="15"/>
  <c r="K29" i="15"/>
  <c r="K28" i="15"/>
  <c r="D28" i="15"/>
  <c r="E28" i="15"/>
  <c r="F28" i="15"/>
  <c r="G28" i="15"/>
  <c r="D29" i="15"/>
  <c r="E29" i="15"/>
  <c r="F29" i="15"/>
  <c r="G29" i="15"/>
  <c r="D30" i="15"/>
  <c r="E30" i="15"/>
  <c r="F30" i="15"/>
  <c r="G30" i="15"/>
  <c r="D31" i="15"/>
  <c r="E31" i="15"/>
  <c r="F31" i="15"/>
  <c r="G31" i="15"/>
  <c r="D32" i="15"/>
  <c r="E32" i="15"/>
  <c r="F32" i="15"/>
  <c r="G32" i="15"/>
  <c r="D33" i="15"/>
  <c r="E33" i="15"/>
  <c r="F33" i="15"/>
  <c r="G33" i="15"/>
  <c r="D34" i="15"/>
  <c r="E34" i="15"/>
  <c r="F34" i="15"/>
  <c r="G34" i="15"/>
  <c r="D35" i="15"/>
  <c r="E35" i="15"/>
  <c r="F35" i="15"/>
  <c r="G35" i="15"/>
  <c r="D36" i="15"/>
  <c r="E36" i="15"/>
  <c r="F36" i="15"/>
  <c r="G36" i="15"/>
  <c r="D37" i="15"/>
  <c r="E37" i="15"/>
  <c r="F37" i="15"/>
  <c r="G37" i="15"/>
  <c r="D38" i="15"/>
  <c r="E38" i="15"/>
  <c r="F38" i="15"/>
  <c r="G38" i="15"/>
  <c r="D39" i="15"/>
  <c r="E39" i="15"/>
  <c r="F39" i="15"/>
  <c r="G39" i="15"/>
  <c r="D40" i="15"/>
  <c r="E40" i="15"/>
  <c r="F40" i="15"/>
  <c r="G40" i="15"/>
  <c r="D41" i="15"/>
  <c r="E41" i="15"/>
  <c r="F41" i="15"/>
  <c r="G41" i="15"/>
  <c r="D42" i="15"/>
  <c r="E42" i="15"/>
  <c r="F42" i="15"/>
  <c r="G42" i="15"/>
  <c r="C42" i="15"/>
  <c r="C41" i="15"/>
  <c r="C40" i="15"/>
  <c r="C39" i="15"/>
  <c r="C38" i="15"/>
  <c r="C37" i="15"/>
  <c r="C36" i="15"/>
  <c r="C35" i="15"/>
  <c r="C34" i="15"/>
  <c r="C33" i="15"/>
  <c r="C32" i="15"/>
  <c r="C31" i="15"/>
  <c r="C30" i="15"/>
  <c r="C29" i="15"/>
  <c r="C28" i="15"/>
  <c r="T7" i="15"/>
  <c r="U7" i="15"/>
  <c r="V7" i="15"/>
  <c r="W7" i="15"/>
  <c r="T8" i="15"/>
  <c r="U8" i="15"/>
  <c r="V8" i="15"/>
  <c r="W8" i="15"/>
  <c r="T9" i="15"/>
  <c r="U9" i="15"/>
  <c r="V9" i="15"/>
  <c r="W9" i="15"/>
  <c r="T10" i="15"/>
  <c r="U10" i="15"/>
  <c r="V10" i="15"/>
  <c r="W10" i="15"/>
  <c r="T11" i="15"/>
  <c r="U11" i="15"/>
  <c r="V11" i="15"/>
  <c r="W11" i="15"/>
  <c r="T12" i="15"/>
  <c r="U12" i="15"/>
  <c r="V12" i="15"/>
  <c r="W12" i="15"/>
  <c r="T13" i="15"/>
  <c r="U13" i="15"/>
  <c r="V13" i="15"/>
  <c r="W13" i="15"/>
  <c r="T14" i="15"/>
  <c r="U14" i="15"/>
  <c r="V14" i="15"/>
  <c r="W14" i="15"/>
  <c r="T15" i="15"/>
  <c r="U15" i="15"/>
  <c r="V15" i="15"/>
  <c r="G40" i="17" s="1"/>
  <c r="W15" i="15"/>
  <c r="T16" i="15"/>
  <c r="U16" i="15"/>
  <c r="V16" i="15"/>
  <c r="W16" i="15"/>
  <c r="T17" i="15"/>
  <c r="U17" i="15"/>
  <c r="V17" i="15"/>
  <c r="W17" i="15"/>
  <c r="T18" i="15"/>
  <c r="U18" i="15"/>
  <c r="V18" i="15"/>
  <c r="W18" i="15"/>
  <c r="T19" i="15"/>
  <c r="U19" i="15"/>
  <c r="V19" i="15"/>
  <c r="W19" i="15"/>
  <c r="T20" i="15"/>
  <c r="U20" i="15"/>
  <c r="V20" i="15"/>
  <c r="W20" i="15"/>
  <c r="T21" i="15"/>
  <c r="U21" i="15"/>
  <c r="V21" i="15"/>
  <c r="W21" i="15"/>
  <c r="S21" i="15"/>
  <c r="S20" i="15"/>
  <c r="S19" i="15"/>
  <c r="S18" i="15"/>
  <c r="S17" i="15"/>
  <c r="S16" i="15"/>
  <c r="S15" i="15"/>
  <c r="S14" i="15"/>
  <c r="S13" i="15"/>
  <c r="S12" i="15"/>
  <c r="S11" i="15"/>
  <c r="S10" i="15"/>
  <c r="S9" i="15"/>
  <c r="S8" i="15"/>
  <c r="C7" i="15"/>
  <c r="S7" i="15"/>
  <c r="K13" i="15"/>
  <c r="L8" i="15"/>
  <c r="M8" i="15"/>
  <c r="N8" i="15"/>
  <c r="O8" i="15"/>
  <c r="L9" i="15"/>
  <c r="M9" i="15"/>
  <c r="N9" i="15"/>
  <c r="O9" i="15"/>
  <c r="L10" i="15"/>
  <c r="M10" i="15"/>
  <c r="N10" i="15"/>
  <c r="O10" i="15"/>
  <c r="L11" i="15"/>
  <c r="M11" i="15"/>
  <c r="N11" i="15"/>
  <c r="O11" i="15"/>
  <c r="L12" i="15"/>
  <c r="M12" i="15"/>
  <c r="N12" i="15"/>
  <c r="O12" i="15"/>
  <c r="L13" i="15"/>
  <c r="M13" i="15"/>
  <c r="N13" i="15"/>
  <c r="O13" i="15"/>
  <c r="L14" i="15"/>
  <c r="M14" i="15"/>
  <c r="N14" i="15"/>
  <c r="O14" i="15"/>
  <c r="L15" i="15"/>
  <c r="M15" i="15"/>
  <c r="N15" i="15"/>
  <c r="O15" i="15"/>
  <c r="L16" i="15"/>
  <c r="M16" i="15"/>
  <c r="N16" i="15"/>
  <c r="O16" i="15"/>
  <c r="L17" i="15"/>
  <c r="M17" i="15"/>
  <c r="N17" i="15"/>
  <c r="O17" i="15"/>
  <c r="L18" i="15"/>
  <c r="M18" i="15"/>
  <c r="N18" i="15"/>
  <c r="O18" i="15"/>
  <c r="L19" i="15"/>
  <c r="M19" i="15"/>
  <c r="N19" i="15"/>
  <c r="O19" i="15"/>
  <c r="L20" i="15"/>
  <c r="M20" i="15"/>
  <c r="N20" i="15"/>
  <c r="O20" i="15"/>
  <c r="L21" i="15"/>
  <c r="M21" i="15"/>
  <c r="N21" i="15"/>
  <c r="O21" i="15"/>
  <c r="K21" i="15"/>
  <c r="K20" i="15"/>
  <c r="K19" i="15"/>
  <c r="K18" i="15"/>
  <c r="K17" i="15"/>
  <c r="K16" i="15"/>
  <c r="K15" i="15"/>
  <c r="K14" i="15"/>
  <c r="K12" i="15"/>
  <c r="K11" i="15"/>
  <c r="K10" i="15"/>
  <c r="K9" i="15"/>
  <c r="K8" i="15"/>
  <c r="L7" i="15"/>
  <c r="M7" i="15"/>
  <c r="N7" i="15"/>
  <c r="O7" i="15"/>
  <c r="K7" i="15"/>
  <c r="D9" i="15"/>
  <c r="E9" i="15"/>
  <c r="F9" i="15"/>
  <c r="G9" i="15"/>
  <c r="D10" i="15"/>
  <c r="E10" i="15"/>
  <c r="F10" i="15"/>
  <c r="G10" i="15"/>
  <c r="D11" i="15"/>
  <c r="E11" i="15"/>
  <c r="F11" i="15"/>
  <c r="G11" i="15"/>
  <c r="D12" i="15"/>
  <c r="E12" i="15"/>
  <c r="F12" i="15"/>
  <c r="G12" i="15"/>
  <c r="D13" i="15"/>
  <c r="E13" i="15"/>
  <c r="F13" i="15"/>
  <c r="G13" i="15"/>
  <c r="D14" i="15"/>
  <c r="E14" i="15"/>
  <c r="F14" i="15"/>
  <c r="G14" i="15"/>
  <c r="D15" i="15"/>
  <c r="E15" i="15"/>
  <c r="F15" i="15"/>
  <c r="G15" i="15"/>
  <c r="D16" i="15"/>
  <c r="E16" i="15"/>
  <c r="F16" i="15"/>
  <c r="G16" i="15"/>
  <c r="D17" i="15"/>
  <c r="E17" i="15"/>
  <c r="F17" i="15"/>
  <c r="G17" i="15"/>
  <c r="D18" i="15"/>
  <c r="E18" i="15"/>
  <c r="F18" i="15"/>
  <c r="G18" i="15"/>
  <c r="D19" i="15"/>
  <c r="E19" i="15"/>
  <c r="F19" i="15"/>
  <c r="G19" i="15"/>
  <c r="D20" i="15"/>
  <c r="E20" i="15"/>
  <c r="F20" i="15"/>
  <c r="G20" i="15"/>
  <c r="D21" i="15"/>
  <c r="E21" i="15"/>
  <c r="F21" i="15"/>
  <c r="G21" i="15"/>
  <c r="C21" i="15"/>
  <c r="C20" i="15"/>
  <c r="C19" i="15"/>
  <c r="C18" i="15"/>
  <c r="C17" i="15"/>
  <c r="C16" i="15"/>
  <c r="C15" i="15"/>
  <c r="C14" i="15"/>
  <c r="C13" i="15"/>
  <c r="C12" i="15"/>
  <c r="C11" i="15"/>
  <c r="C10" i="15"/>
  <c r="C9" i="15"/>
  <c r="D8" i="15"/>
  <c r="E8" i="15"/>
  <c r="F8" i="15"/>
  <c r="G8" i="15"/>
  <c r="C8" i="15"/>
  <c r="D7" i="15"/>
  <c r="E7" i="15"/>
  <c r="F7" i="15"/>
  <c r="G7" i="15"/>
  <c r="F390" i="7"/>
  <c r="AG307" i="7"/>
  <c r="AI307" i="7" s="1"/>
  <c r="AE411" i="7"/>
  <c r="AE410" i="7"/>
  <c r="AE409" i="7"/>
  <c r="AE408" i="7"/>
  <c r="AE407" i="7"/>
  <c r="AE406" i="7"/>
  <c r="AE405" i="7"/>
  <c r="AE404" i="7"/>
  <c r="AE403" i="7"/>
  <c r="AE402" i="7"/>
  <c r="AE401" i="7"/>
  <c r="AF401" i="7" s="1"/>
  <c r="AE400" i="7"/>
  <c r="AE399" i="7"/>
  <c r="AE398" i="7"/>
  <c r="AE397" i="7"/>
  <c r="AF397" i="7" s="1"/>
  <c r="AE396" i="7"/>
  <c r="AE395" i="7"/>
  <c r="AE394" i="7"/>
  <c r="AE393" i="7"/>
  <c r="AE392" i="7"/>
  <c r="AE391" i="7"/>
  <c r="AE390" i="7"/>
  <c r="AE389" i="7"/>
  <c r="AF389" i="7" s="1"/>
  <c r="S411" i="7"/>
  <c r="S410" i="7"/>
  <c r="S409" i="7"/>
  <c r="S408" i="7"/>
  <c r="S407" i="7"/>
  <c r="S406" i="7"/>
  <c r="S405" i="7"/>
  <c r="S404" i="7"/>
  <c r="S403" i="7"/>
  <c r="S402" i="7"/>
  <c r="S401" i="7"/>
  <c r="S400" i="7"/>
  <c r="S399" i="7"/>
  <c r="S398" i="7"/>
  <c r="S397" i="7"/>
  <c r="S396" i="7"/>
  <c r="S395" i="7"/>
  <c r="S394" i="7"/>
  <c r="S393" i="7"/>
  <c r="S392" i="7"/>
  <c r="S391" i="7"/>
  <c r="S390" i="7"/>
  <c r="S389" i="7"/>
  <c r="T389" i="7" s="1"/>
  <c r="G411" i="7"/>
  <c r="G410" i="7"/>
  <c r="G409" i="7"/>
  <c r="H409" i="7" s="1"/>
  <c r="G408" i="7"/>
  <c r="G407" i="7"/>
  <c r="G406" i="7"/>
  <c r="G405" i="7"/>
  <c r="G404" i="7"/>
  <c r="H404" i="7" s="1"/>
  <c r="G403" i="7"/>
  <c r="G402" i="7"/>
  <c r="G401" i="7"/>
  <c r="G400" i="7"/>
  <c r="G399" i="7"/>
  <c r="G398" i="7"/>
  <c r="G397" i="7"/>
  <c r="H397" i="7" s="1"/>
  <c r="G396" i="7"/>
  <c r="H396" i="7" s="1"/>
  <c r="G395" i="7"/>
  <c r="G394" i="7"/>
  <c r="G393" i="7"/>
  <c r="G392" i="7"/>
  <c r="G391" i="7"/>
  <c r="G390" i="7"/>
  <c r="G389" i="7"/>
  <c r="H389" i="7" s="1"/>
  <c r="AE383" i="7"/>
  <c r="AE382" i="7"/>
  <c r="AF382" i="7" s="1"/>
  <c r="AE381" i="7"/>
  <c r="AE380" i="7"/>
  <c r="AE379" i="7"/>
  <c r="AF379" i="7" s="1"/>
  <c r="AE378" i="7"/>
  <c r="AE377" i="7"/>
  <c r="AG377" i="7" s="1"/>
  <c r="AI377" i="7" s="1"/>
  <c r="AE376" i="7"/>
  <c r="AE375" i="7"/>
  <c r="AF375" i="7" s="1"/>
  <c r="AE374" i="7"/>
  <c r="AE373" i="7"/>
  <c r="AE372" i="7"/>
  <c r="AE371" i="7"/>
  <c r="AF371" i="7" s="1"/>
  <c r="AE370" i="7"/>
  <c r="AE369" i="7"/>
  <c r="AE368" i="7"/>
  <c r="AE367" i="7"/>
  <c r="AF367" i="7" s="1"/>
  <c r="AE366" i="7"/>
  <c r="AF366" i="7" s="1"/>
  <c r="AE365" i="7"/>
  <c r="AE364" i="7"/>
  <c r="AE363" i="7"/>
  <c r="AE362" i="7"/>
  <c r="AE361" i="7"/>
  <c r="AF361" i="7" s="1"/>
  <c r="S383" i="7"/>
  <c r="U383" i="7" s="1"/>
  <c r="W383" i="7" s="1"/>
  <c r="S382" i="7"/>
  <c r="S381" i="7"/>
  <c r="S380" i="7"/>
  <c r="S379" i="7"/>
  <c r="S378" i="7"/>
  <c r="S377" i="7"/>
  <c r="T377" i="7" s="1"/>
  <c r="S376" i="7"/>
  <c r="S375" i="7"/>
  <c r="S374" i="7"/>
  <c r="S373" i="7"/>
  <c r="S372" i="7"/>
  <c r="T372" i="7" s="1"/>
  <c r="S371" i="7"/>
  <c r="S370" i="7"/>
  <c r="S369" i="7"/>
  <c r="S368" i="7"/>
  <c r="S367" i="7"/>
  <c r="U367" i="7" s="1"/>
  <c r="W367" i="7" s="1"/>
  <c r="S366" i="7"/>
  <c r="S365" i="7"/>
  <c r="S364" i="7"/>
  <c r="S363" i="7"/>
  <c r="S362" i="7"/>
  <c r="S361" i="7"/>
  <c r="T361" i="7" s="1"/>
  <c r="G383" i="7"/>
  <c r="H383" i="7" s="1"/>
  <c r="G382" i="7"/>
  <c r="I382" i="7" s="1"/>
  <c r="K382" i="7" s="1"/>
  <c r="G381" i="7"/>
  <c r="G380" i="7"/>
  <c r="G379" i="7"/>
  <c r="G378" i="7"/>
  <c r="I378" i="7" s="1"/>
  <c r="K378" i="7" s="1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H361" i="7" s="1"/>
  <c r="AE355" i="7"/>
  <c r="AE354" i="7"/>
  <c r="AE353" i="7"/>
  <c r="AE352" i="7"/>
  <c r="AE351" i="7"/>
  <c r="AE350" i="7"/>
  <c r="AE349" i="7"/>
  <c r="AF349" i="7" s="1"/>
  <c r="AE348" i="7"/>
  <c r="AE347" i="7"/>
  <c r="AE346" i="7"/>
  <c r="AE345" i="7"/>
  <c r="AE344" i="7"/>
  <c r="AE343" i="7"/>
  <c r="AE342" i="7"/>
  <c r="AE341" i="7"/>
  <c r="AF341" i="7" s="1"/>
  <c r="AE340" i="7"/>
  <c r="AF340" i="7" s="1"/>
  <c r="AE339" i="7"/>
  <c r="AE338" i="7"/>
  <c r="AE337" i="7"/>
  <c r="AE336" i="7"/>
  <c r="AE335" i="7"/>
  <c r="AE334" i="7"/>
  <c r="AE333" i="7"/>
  <c r="AF333" i="7" s="1"/>
  <c r="S355" i="7"/>
  <c r="T355" i="7" s="1"/>
  <c r="S354" i="7"/>
  <c r="T354" i="7" s="1"/>
  <c r="S353" i="7"/>
  <c r="S352" i="7"/>
  <c r="S351" i="7"/>
  <c r="T351" i="7" s="1"/>
  <c r="S350" i="7"/>
  <c r="S349" i="7"/>
  <c r="S348" i="7"/>
  <c r="S347" i="7"/>
  <c r="S346" i="7"/>
  <c r="S345" i="7"/>
  <c r="S344" i="7"/>
  <c r="S343" i="7"/>
  <c r="T343" i="7" s="1"/>
  <c r="S342" i="7"/>
  <c r="S341" i="7"/>
  <c r="S340" i="7"/>
  <c r="S339" i="7"/>
  <c r="T339" i="7" s="1"/>
  <c r="S338" i="7"/>
  <c r="S337" i="7"/>
  <c r="S336" i="7"/>
  <c r="S335" i="7"/>
  <c r="T335" i="7" s="1"/>
  <c r="S334" i="7"/>
  <c r="S333" i="7"/>
  <c r="T333" i="7" s="1"/>
  <c r="G355" i="7"/>
  <c r="G354" i="7"/>
  <c r="G353" i="7"/>
  <c r="G352" i="7"/>
  <c r="H352" i="7" s="1"/>
  <c r="G351" i="7"/>
  <c r="G350" i="7"/>
  <c r="G349" i="7"/>
  <c r="G348" i="7"/>
  <c r="G347" i="7"/>
  <c r="I347" i="7" s="1"/>
  <c r="K347" i="7" s="1"/>
  <c r="G346" i="7"/>
  <c r="I346" i="7" s="1"/>
  <c r="K346" i="7" s="1"/>
  <c r="G345" i="7"/>
  <c r="H345" i="7" s="1"/>
  <c r="G344" i="7"/>
  <c r="G343" i="7"/>
  <c r="G342" i="7"/>
  <c r="G341" i="7"/>
  <c r="G340" i="7"/>
  <c r="G339" i="7"/>
  <c r="G338" i="7"/>
  <c r="G337" i="7"/>
  <c r="G336" i="7"/>
  <c r="G335" i="7"/>
  <c r="G334" i="7"/>
  <c r="G333" i="7"/>
  <c r="H333" i="7" s="1"/>
  <c r="AE328" i="7"/>
  <c r="AE327" i="7"/>
  <c r="AE326" i="7"/>
  <c r="AE325" i="7"/>
  <c r="AE324" i="7"/>
  <c r="AG324" i="7" s="1"/>
  <c r="AI324" i="7" s="1"/>
  <c r="AE323" i="7"/>
  <c r="AE322" i="7"/>
  <c r="AE321" i="7"/>
  <c r="AE320" i="7"/>
  <c r="AE319" i="7"/>
  <c r="AE318" i="7"/>
  <c r="AE317" i="7"/>
  <c r="AE316" i="7"/>
  <c r="AF316" i="7" s="1"/>
  <c r="AE315" i="7"/>
  <c r="AE314" i="7"/>
  <c r="AE313" i="7"/>
  <c r="AE312" i="7"/>
  <c r="AE311" i="7"/>
  <c r="AE310" i="7"/>
  <c r="AE309" i="7"/>
  <c r="AE308" i="7"/>
  <c r="AE307" i="7"/>
  <c r="AF307" i="7" s="1"/>
  <c r="AE306" i="7"/>
  <c r="AF306" i="7" s="1"/>
  <c r="S328" i="7"/>
  <c r="S327" i="7"/>
  <c r="S326" i="7"/>
  <c r="S325" i="7"/>
  <c r="S324" i="7"/>
  <c r="S323" i="7"/>
  <c r="S322" i="7"/>
  <c r="S321" i="7"/>
  <c r="T321" i="7" s="1"/>
  <c r="S320" i="7"/>
  <c r="S319" i="7"/>
  <c r="S318" i="7"/>
  <c r="T318" i="7" s="1"/>
  <c r="S317" i="7"/>
  <c r="S316" i="7"/>
  <c r="S315" i="7"/>
  <c r="S314" i="7"/>
  <c r="S313" i="7"/>
  <c r="S312" i="7"/>
  <c r="S311" i="7"/>
  <c r="S310" i="7"/>
  <c r="T310" i="7" s="1"/>
  <c r="S309" i="7"/>
  <c r="S308" i="7"/>
  <c r="S307" i="7"/>
  <c r="S306" i="7"/>
  <c r="T306" i="7" s="1"/>
  <c r="G328" i="7"/>
  <c r="I328" i="7" s="1"/>
  <c r="K328" i="7" s="1"/>
  <c r="G327" i="7"/>
  <c r="G326" i="7"/>
  <c r="G325" i="7"/>
  <c r="G324" i="7"/>
  <c r="G323" i="7"/>
  <c r="G322" i="7"/>
  <c r="G321" i="7"/>
  <c r="G320" i="7"/>
  <c r="G319" i="7"/>
  <c r="G318" i="7"/>
  <c r="G317" i="7"/>
  <c r="H317" i="7" s="1"/>
  <c r="G316" i="7"/>
  <c r="I316" i="7" s="1"/>
  <c r="K316" i="7" s="1"/>
  <c r="G315" i="7"/>
  <c r="G314" i="7"/>
  <c r="G313" i="7"/>
  <c r="G312" i="7"/>
  <c r="G311" i="7"/>
  <c r="G310" i="7"/>
  <c r="I310" i="7" s="1"/>
  <c r="K310" i="7" s="1"/>
  <c r="G309" i="7"/>
  <c r="G308" i="7"/>
  <c r="G307" i="7"/>
  <c r="G306" i="7"/>
  <c r="H306" i="7" s="1"/>
  <c r="AE301" i="7"/>
  <c r="AE300" i="7"/>
  <c r="AE299" i="7"/>
  <c r="AE298" i="7"/>
  <c r="AE297" i="7"/>
  <c r="AE296" i="7"/>
  <c r="AE295" i="7"/>
  <c r="AE294" i="7"/>
  <c r="AE293" i="7"/>
  <c r="AF293" i="7" s="1"/>
  <c r="AE292" i="7"/>
  <c r="AE291" i="7"/>
  <c r="AE290" i="7"/>
  <c r="AE289" i="7"/>
  <c r="AE288" i="7"/>
  <c r="AE287" i="7"/>
  <c r="AE286" i="7"/>
  <c r="AE285" i="7"/>
  <c r="AE284" i="7"/>
  <c r="AE283" i="7"/>
  <c r="AE282" i="7"/>
  <c r="AF282" i="7" s="1"/>
  <c r="AE281" i="7"/>
  <c r="AE280" i="7"/>
  <c r="AE279" i="7"/>
  <c r="AF279" i="7" s="1"/>
  <c r="S301" i="7"/>
  <c r="S300" i="7"/>
  <c r="S299" i="7"/>
  <c r="S298" i="7"/>
  <c r="S297" i="7"/>
  <c r="S296" i="7"/>
  <c r="T296" i="7" s="1"/>
  <c r="S295" i="7"/>
  <c r="S294" i="7"/>
  <c r="S293" i="7"/>
  <c r="S292" i="7"/>
  <c r="S291" i="7"/>
  <c r="S290" i="7"/>
  <c r="S289" i="7"/>
  <c r="S288" i="7"/>
  <c r="U288" i="7" s="1"/>
  <c r="W288" i="7" s="1"/>
  <c r="S287" i="7"/>
  <c r="S286" i="7"/>
  <c r="S285" i="7"/>
  <c r="S284" i="7"/>
  <c r="S283" i="7"/>
  <c r="S282" i="7"/>
  <c r="S281" i="7"/>
  <c r="S280" i="7"/>
  <c r="S279" i="7"/>
  <c r="T279" i="7" s="1"/>
  <c r="G301" i="7"/>
  <c r="G300" i="7"/>
  <c r="G299" i="7"/>
  <c r="G298" i="7"/>
  <c r="G297" i="7"/>
  <c r="I297" i="7" s="1"/>
  <c r="K297" i="7" s="1"/>
  <c r="G296" i="7"/>
  <c r="G295" i="7"/>
  <c r="G294" i="7"/>
  <c r="G293" i="7"/>
  <c r="G292" i="7"/>
  <c r="G291" i="7"/>
  <c r="G290" i="7"/>
  <c r="G289" i="7"/>
  <c r="G288" i="7"/>
  <c r="I288" i="7" s="1"/>
  <c r="K288" i="7" s="1"/>
  <c r="G287" i="7"/>
  <c r="G286" i="7"/>
  <c r="G285" i="7"/>
  <c r="G284" i="7"/>
  <c r="G283" i="7"/>
  <c r="I283" i="7" s="1"/>
  <c r="K283" i="7" s="1"/>
  <c r="G282" i="7"/>
  <c r="H282" i="7" s="1"/>
  <c r="G281" i="7"/>
  <c r="H281" i="7" s="1"/>
  <c r="G280" i="7"/>
  <c r="G279" i="7"/>
  <c r="H279" i="7" s="1"/>
  <c r="AE274" i="7"/>
  <c r="AE273" i="7"/>
  <c r="AE272" i="7"/>
  <c r="AE271" i="7"/>
  <c r="AF271" i="7" s="1"/>
  <c r="AE270" i="7"/>
  <c r="AE269" i="7"/>
  <c r="AE268" i="7"/>
  <c r="AE267" i="7"/>
  <c r="AF267" i="7" s="1"/>
  <c r="AE266" i="7"/>
  <c r="AE265" i="7"/>
  <c r="AE264" i="7"/>
  <c r="AE263" i="7"/>
  <c r="AE262" i="7"/>
  <c r="AE261" i="7"/>
  <c r="AF261" i="7" s="1"/>
  <c r="AE260" i="7"/>
  <c r="AE259" i="7"/>
  <c r="AE258" i="7"/>
  <c r="AE257" i="7"/>
  <c r="AE256" i="7"/>
  <c r="AE255" i="7"/>
  <c r="AF255" i="7" s="1"/>
  <c r="AE254" i="7"/>
  <c r="AE253" i="7"/>
  <c r="AE252" i="7"/>
  <c r="AF252" i="7" s="1"/>
  <c r="S274" i="7"/>
  <c r="T274" i="7" s="1"/>
  <c r="S273" i="7"/>
  <c r="S272" i="7"/>
  <c r="S271" i="7"/>
  <c r="T271" i="7" s="1"/>
  <c r="S270" i="7"/>
  <c r="S269" i="7"/>
  <c r="T269" i="7" s="1"/>
  <c r="S268" i="7"/>
  <c r="S267" i="7"/>
  <c r="S266" i="7"/>
  <c r="U266" i="7" s="1"/>
  <c r="W266" i="7" s="1"/>
  <c r="S265" i="7"/>
  <c r="S264" i="7"/>
  <c r="S263" i="7"/>
  <c r="S262" i="7"/>
  <c r="S261" i="7"/>
  <c r="S260" i="7"/>
  <c r="S259" i="7"/>
  <c r="S258" i="7"/>
  <c r="T258" i="7" s="1"/>
  <c r="S257" i="7"/>
  <c r="T257" i="7" s="1"/>
  <c r="S256" i="7"/>
  <c r="S255" i="7"/>
  <c r="S254" i="7"/>
  <c r="S253" i="7"/>
  <c r="S252" i="7"/>
  <c r="T252" i="7" s="1"/>
  <c r="G274" i="7"/>
  <c r="G273" i="7"/>
  <c r="G272" i="7"/>
  <c r="H272" i="7" s="1"/>
  <c r="G271" i="7"/>
  <c r="G270" i="7"/>
  <c r="G269" i="7"/>
  <c r="G268" i="7"/>
  <c r="G267" i="7"/>
  <c r="G266" i="7"/>
  <c r="I266" i="7" s="1"/>
  <c r="K266" i="7" s="1"/>
  <c r="G265" i="7"/>
  <c r="I265" i="7" s="1"/>
  <c r="K265" i="7" s="1"/>
  <c r="G264" i="7"/>
  <c r="G263" i="7"/>
  <c r="H263" i="7" s="1"/>
  <c r="G262" i="7"/>
  <c r="G261" i="7"/>
  <c r="H261" i="7" s="1"/>
  <c r="G260" i="7"/>
  <c r="G259" i="7"/>
  <c r="G258" i="7"/>
  <c r="G257" i="7"/>
  <c r="G256" i="7"/>
  <c r="H256" i="7" s="1"/>
  <c r="G255" i="7"/>
  <c r="G254" i="7"/>
  <c r="G253" i="7"/>
  <c r="G252" i="7"/>
  <c r="H252" i="7" s="1"/>
  <c r="AE247" i="7"/>
  <c r="AE246" i="7"/>
  <c r="AE245" i="7"/>
  <c r="AE244" i="7"/>
  <c r="AE243" i="7"/>
  <c r="AF243" i="7" s="1"/>
  <c r="AE242" i="7"/>
  <c r="AE241" i="7"/>
  <c r="AE240" i="7"/>
  <c r="AE239" i="7"/>
  <c r="AE238" i="7"/>
  <c r="AE237" i="7"/>
  <c r="AG237" i="7" s="1"/>
  <c r="AI237" i="7" s="1"/>
  <c r="AE236" i="7"/>
  <c r="AF236" i="7" s="1"/>
  <c r="AE235" i="7"/>
  <c r="AE234" i="7"/>
  <c r="AG234" i="7" s="1"/>
  <c r="AI234" i="7" s="1"/>
  <c r="AE233" i="7"/>
  <c r="AE232" i="7"/>
  <c r="AE231" i="7"/>
  <c r="AF231" i="7" s="1"/>
  <c r="AE230" i="7"/>
  <c r="AF230" i="7" s="1"/>
  <c r="AE229" i="7"/>
  <c r="AE228" i="7"/>
  <c r="AE227" i="7"/>
  <c r="AE226" i="7"/>
  <c r="AE225" i="7"/>
  <c r="AF225" i="7" s="1"/>
  <c r="S247" i="7"/>
  <c r="S246" i="7"/>
  <c r="T246" i="7" s="1"/>
  <c r="S245" i="7"/>
  <c r="S244" i="7"/>
  <c r="T244" i="7" s="1"/>
  <c r="S243" i="7"/>
  <c r="S242" i="7"/>
  <c r="S241" i="7"/>
  <c r="S240" i="7"/>
  <c r="S239" i="7"/>
  <c r="S238" i="7"/>
  <c r="T238" i="7" s="1"/>
  <c r="S237" i="7"/>
  <c r="T237" i="7" s="1"/>
  <c r="S236" i="7"/>
  <c r="S235" i="7"/>
  <c r="S234" i="7"/>
  <c r="S233" i="7"/>
  <c r="S232" i="7"/>
  <c r="S231" i="7"/>
  <c r="S230" i="7"/>
  <c r="T230" i="7" s="1"/>
  <c r="S229" i="7"/>
  <c r="S228" i="7"/>
  <c r="T228" i="7" s="1"/>
  <c r="S227" i="7"/>
  <c r="S226" i="7"/>
  <c r="S225" i="7"/>
  <c r="T225" i="7" s="1"/>
  <c r="G247" i="7"/>
  <c r="G246" i="7"/>
  <c r="G245" i="7"/>
  <c r="G244" i="7"/>
  <c r="I244" i="7" s="1"/>
  <c r="K244" i="7" s="1"/>
  <c r="G243" i="7"/>
  <c r="H243" i="7" s="1"/>
  <c r="G242" i="7"/>
  <c r="G241" i="7"/>
  <c r="G240" i="7"/>
  <c r="G239" i="7"/>
  <c r="G238" i="7"/>
  <c r="H238" i="7" s="1"/>
  <c r="G237" i="7"/>
  <c r="G236" i="7"/>
  <c r="G235" i="7"/>
  <c r="G234" i="7"/>
  <c r="G233" i="7"/>
  <c r="G232" i="7"/>
  <c r="H232" i="7" s="1"/>
  <c r="G231" i="7"/>
  <c r="G230" i="7"/>
  <c r="G229" i="7"/>
  <c r="G228" i="7"/>
  <c r="I228" i="7" s="1"/>
  <c r="K228" i="7" s="1"/>
  <c r="G227" i="7"/>
  <c r="G226" i="7"/>
  <c r="H226" i="7" s="1"/>
  <c r="G225" i="7"/>
  <c r="H225" i="7" s="1"/>
  <c r="AE219" i="7"/>
  <c r="AE218" i="7"/>
  <c r="AE217" i="7"/>
  <c r="AE216" i="7"/>
  <c r="AG216" i="7" s="1"/>
  <c r="AI216" i="7" s="1"/>
  <c r="AE215" i="7"/>
  <c r="AE214" i="7"/>
  <c r="AF214" i="7" s="1"/>
  <c r="AE213" i="7"/>
  <c r="AE212" i="7"/>
  <c r="AF212" i="7" s="1"/>
  <c r="AE211" i="7"/>
  <c r="AE210" i="7"/>
  <c r="AE209" i="7"/>
  <c r="AE208" i="7"/>
  <c r="AE207" i="7"/>
  <c r="AE206" i="7"/>
  <c r="AE205" i="7"/>
  <c r="AF205" i="7" s="1"/>
  <c r="AE204" i="7"/>
  <c r="AF204" i="7" s="1"/>
  <c r="AE203" i="7"/>
  <c r="AE202" i="7"/>
  <c r="AE201" i="7"/>
  <c r="AE200" i="7"/>
  <c r="AE199" i="7"/>
  <c r="AE198" i="7"/>
  <c r="AE197" i="7"/>
  <c r="AF197" i="7" s="1"/>
  <c r="S219" i="7"/>
  <c r="S218" i="7"/>
  <c r="T218" i="7" s="1"/>
  <c r="S217" i="7"/>
  <c r="S216" i="7"/>
  <c r="S215" i="7"/>
  <c r="S214" i="7"/>
  <c r="S213" i="7"/>
  <c r="S212" i="7"/>
  <c r="T212" i="7" s="1"/>
  <c r="S211" i="7"/>
  <c r="T211" i="7" s="1"/>
  <c r="S210" i="7"/>
  <c r="S209" i="7"/>
  <c r="U209" i="7" s="1"/>
  <c r="W209" i="7" s="1"/>
  <c r="S208" i="7"/>
  <c r="S207" i="7"/>
  <c r="S206" i="7"/>
  <c r="S205" i="7"/>
  <c r="S204" i="7"/>
  <c r="S203" i="7"/>
  <c r="S202" i="7"/>
  <c r="S201" i="7"/>
  <c r="S200" i="7"/>
  <c r="S199" i="7"/>
  <c r="T199" i="7" s="1"/>
  <c r="S198" i="7"/>
  <c r="S197" i="7"/>
  <c r="T197" i="7" s="1"/>
  <c r="G219" i="7"/>
  <c r="I219" i="7" s="1"/>
  <c r="K219" i="7" s="1"/>
  <c r="G218" i="7"/>
  <c r="G217" i="7"/>
  <c r="H217" i="7" s="1"/>
  <c r="G216" i="7"/>
  <c r="G215" i="7"/>
  <c r="G214" i="7"/>
  <c r="G213" i="7"/>
  <c r="G212" i="7"/>
  <c r="G211" i="7"/>
  <c r="H211" i="7" s="1"/>
  <c r="G210" i="7"/>
  <c r="G209" i="7"/>
  <c r="G208" i="7"/>
  <c r="G207" i="7"/>
  <c r="G206" i="7"/>
  <c r="G205" i="7"/>
  <c r="H205" i="7" s="1"/>
  <c r="G204" i="7"/>
  <c r="H204" i="7" s="1"/>
  <c r="G203" i="7"/>
  <c r="G202" i="7"/>
  <c r="G201" i="7"/>
  <c r="G200" i="7"/>
  <c r="G199" i="7"/>
  <c r="G198" i="7"/>
  <c r="G197" i="7"/>
  <c r="H197" i="7" s="1"/>
  <c r="AE192" i="7"/>
  <c r="AG192" i="7" s="1"/>
  <c r="AE191" i="7"/>
  <c r="AF191" i="7" s="1"/>
  <c r="AE190" i="7"/>
  <c r="AF190" i="7" s="1"/>
  <c r="AE189" i="7"/>
  <c r="AE188" i="7"/>
  <c r="AF188" i="7" s="1"/>
  <c r="AE187" i="7"/>
  <c r="AE186" i="7"/>
  <c r="AF186" i="7" s="1"/>
  <c r="AE185" i="7"/>
  <c r="AE184" i="7"/>
  <c r="AF184" i="7" s="1"/>
  <c r="AE183" i="7"/>
  <c r="AE182" i="7"/>
  <c r="AE181" i="7"/>
  <c r="AE180" i="7"/>
  <c r="AE179" i="7"/>
  <c r="AF179" i="7" s="1"/>
  <c r="AE178" i="7"/>
  <c r="AE177" i="7"/>
  <c r="AE176" i="7"/>
  <c r="AE175" i="7"/>
  <c r="AE174" i="7"/>
  <c r="AF174" i="7" s="1"/>
  <c r="AE173" i="7"/>
  <c r="AE172" i="7"/>
  <c r="AF172" i="7" s="1"/>
  <c r="AE171" i="7"/>
  <c r="AG171" i="7" s="1"/>
  <c r="AE170" i="7"/>
  <c r="AF170" i="7" s="1"/>
  <c r="S192" i="7"/>
  <c r="T192" i="7" s="1"/>
  <c r="S191" i="7"/>
  <c r="S190" i="7"/>
  <c r="T190" i="7" s="1"/>
  <c r="S189" i="7"/>
  <c r="S188" i="7"/>
  <c r="S187" i="7"/>
  <c r="S186" i="7"/>
  <c r="T186" i="7" s="1"/>
  <c r="S185" i="7"/>
  <c r="T185" i="7" s="1"/>
  <c r="S184" i="7"/>
  <c r="S183" i="7"/>
  <c r="S182" i="7"/>
  <c r="S181" i="7"/>
  <c r="T181" i="7" s="1"/>
  <c r="S180" i="7"/>
  <c r="S179" i="7"/>
  <c r="S178" i="7"/>
  <c r="S177" i="7"/>
  <c r="S176" i="7"/>
  <c r="S175" i="7"/>
  <c r="S174" i="7"/>
  <c r="T174" i="7" s="1"/>
  <c r="S173" i="7"/>
  <c r="U173" i="7" s="1"/>
  <c r="V173" i="7" s="1"/>
  <c r="S172" i="7"/>
  <c r="S171" i="7"/>
  <c r="S170" i="7"/>
  <c r="T170" i="7" s="1"/>
  <c r="G192" i="7"/>
  <c r="H192" i="7" s="1"/>
  <c r="G191" i="7"/>
  <c r="G190" i="7"/>
  <c r="H190" i="7" s="1"/>
  <c r="G189" i="7"/>
  <c r="G188" i="7"/>
  <c r="G187" i="7"/>
  <c r="G186" i="7"/>
  <c r="G185" i="7"/>
  <c r="G184" i="7"/>
  <c r="G183" i="7"/>
  <c r="G182" i="7"/>
  <c r="G181" i="7"/>
  <c r="G180" i="7"/>
  <c r="H180" i="7" s="1"/>
  <c r="G179" i="7"/>
  <c r="G178" i="7"/>
  <c r="H178" i="7" s="1"/>
  <c r="G177" i="7"/>
  <c r="G176" i="7"/>
  <c r="H176" i="7" s="1"/>
  <c r="G175" i="7"/>
  <c r="G174" i="7"/>
  <c r="H174" i="7" s="1"/>
  <c r="G173" i="7"/>
  <c r="G172" i="7"/>
  <c r="G171" i="7"/>
  <c r="G170" i="7"/>
  <c r="H170" i="7" s="1"/>
  <c r="AE165" i="7"/>
  <c r="AF165" i="7" s="1"/>
  <c r="AE164" i="7"/>
  <c r="AE163" i="7"/>
  <c r="AE162" i="7"/>
  <c r="AF162" i="7" s="1"/>
  <c r="AE161" i="7"/>
  <c r="AF161" i="7" s="1"/>
  <c r="AE160" i="7"/>
  <c r="AE159" i="7"/>
  <c r="AE158" i="7"/>
  <c r="AF158" i="7" s="1"/>
  <c r="AE157" i="7"/>
  <c r="AE156" i="7"/>
  <c r="AE155" i="7"/>
  <c r="AE154" i="7"/>
  <c r="AE153" i="7"/>
  <c r="AE152" i="7"/>
  <c r="AE151" i="7"/>
  <c r="AE150" i="7"/>
  <c r="AF150" i="7" s="1"/>
  <c r="AE149" i="7"/>
  <c r="AF149" i="7" s="1"/>
  <c r="AE148" i="7"/>
  <c r="AE147" i="7"/>
  <c r="AE146" i="7"/>
  <c r="AE145" i="7"/>
  <c r="AF145" i="7" s="1"/>
  <c r="AE144" i="7"/>
  <c r="AE143" i="7"/>
  <c r="AF143" i="7" s="1"/>
  <c r="S165" i="7"/>
  <c r="U165" i="7" s="1"/>
  <c r="S164" i="7"/>
  <c r="S163" i="7"/>
  <c r="S162" i="7"/>
  <c r="S161" i="7"/>
  <c r="S160" i="7"/>
  <c r="S159" i="7"/>
  <c r="S158" i="7"/>
  <c r="S157" i="7"/>
  <c r="S156" i="7"/>
  <c r="T156" i="7" s="1"/>
  <c r="S155" i="7"/>
  <c r="T155" i="7" s="1"/>
  <c r="S154" i="7"/>
  <c r="S153" i="7"/>
  <c r="S152" i="7"/>
  <c r="S151" i="7"/>
  <c r="T151" i="7" s="1"/>
  <c r="S150" i="7"/>
  <c r="S149" i="7"/>
  <c r="S148" i="7"/>
  <c r="S147" i="7"/>
  <c r="S146" i="7"/>
  <c r="S145" i="7"/>
  <c r="S144" i="7"/>
  <c r="T144" i="7" s="1"/>
  <c r="S143" i="7"/>
  <c r="T143" i="7" s="1"/>
  <c r="G165" i="7"/>
  <c r="G164" i="7"/>
  <c r="I164" i="7" s="1"/>
  <c r="G163" i="7"/>
  <c r="G162" i="7"/>
  <c r="H162" i="7" s="1"/>
  <c r="G161" i="7"/>
  <c r="H161" i="7" s="1"/>
  <c r="G160" i="7"/>
  <c r="G159" i="7"/>
  <c r="G158" i="7"/>
  <c r="G157" i="7"/>
  <c r="G156" i="7"/>
  <c r="G155" i="7"/>
  <c r="H155" i="7" s="1"/>
  <c r="G154" i="7"/>
  <c r="G153" i="7"/>
  <c r="I153" i="7" s="1"/>
  <c r="G152" i="7"/>
  <c r="G151" i="7"/>
  <c r="H151" i="7" s="1"/>
  <c r="G150" i="7"/>
  <c r="H150" i="7" s="1"/>
  <c r="G149" i="7"/>
  <c r="G148" i="7"/>
  <c r="G147" i="7"/>
  <c r="G146" i="7"/>
  <c r="H146" i="7" s="1"/>
  <c r="G145" i="7"/>
  <c r="G144" i="7"/>
  <c r="G143" i="7"/>
  <c r="H143" i="7" s="1"/>
  <c r="AE138" i="7"/>
  <c r="AE137" i="7"/>
  <c r="AE136" i="7"/>
  <c r="AE135" i="7"/>
  <c r="AE134" i="7"/>
  <c r="AF134" i="7" s="1"/>
  <c r="AE133" i="7"/>
  <c r="AE132" i="7"/>
  <c r="AF132" i="7" s="1"/>
  <c r="AE131" i="7"/>
  <c r="AE130" i="7"/>
  <c r="AF130" i="7" s="1"/>
  <c r="AE129" i="7"/>
  <c r="AE128" i="7"/>
  <c r="AF128" i="7" s="1"/>
  <c r="AE127" i="7"/>
  <c r="AE126" i="7"/>
  <c r="AE125" i="7"/>
  <c r="AF125" i="7" s="1"/>
  <c r="AE124" i="7"/>
  <c r="AE123" i="7"/>
  <c r="AE122" i="7"/>
  <c r="AE121" i="7"/>
  <c r="AE120" i="7"/>
  <c r="AE119" i="7"/>
  <c r="AE118" i="7"/>
  <c r="AF118" i="7" s="1"/>
  <c r="AE117" i="7"/>
  <c r="AE116" i="7"/>
  <c r="AF116" i="7" s="1"/>
  <c r="S138" i="7"/>
  <c r="S137" i="7"/>
  <c r="S136" i="7"/>
  <c r="T136" i="7" s="1"/>
  <c r="S135" i="7"/>
  <c r="T135" i="7" s="1"/>
  <c r="S134" i="7"/>
  <c r="S133" i="7"/>
  <c r="S132" i="7"/>
  <c r="S131" i="7"/>
  <c r="S130" i="7"/>
  <c r="T130" i="7" s="1"/>
  <c r="S129" i="7"/>
  <c r="S128" i="7"/>
  <c r="S127" i="7"/>
  <c r="S126" i="7"/>
  <c r="T126" i="7" s="1"/>
  <c r="S125" i="7"/>
  <c r="S124" i="7"/>
  <c r="S123" i="7"/>
  <c r="T123" i="7" s="1"/>
  <c r="S122" i="7"/>
  <c r="S121" i="7"/>
  <c r="S120" i="7"/>
  <c r="S119" i="7"/>
  <c r="S118" i="7"/>
  <c r="S117" i="7"/>
  <c r="S116" i="7"/>
  <c r="T116" i="7" s="1"/>
  <c r="G138" i="7"/>
  <c r="I138" i="7" s="1"/>
  <c r="G137" i="7"/>
  <c r="H137" i="7" s="1"/>
  <c r="G136" i="7"/>
  <c r="H136" i="7" s="1"/>
  <c r="G135" i="7"/>
  <c r="I135" i="7" s="1"/>
  <c r="G134" i="7"/>
  <c r="H134" i="7" s="1"/>
  <c r="G133" i="7"/>
  <c r="G132" i="7"/>
  <c r="H132" i="7" s="1"/>
  <c r="G131" i="7"/>
  <c r="G130" i="7"/>
  <c r="H130" i="7" s="1"/>
  <c r="G129" i="7"/>
  <c r="G128" i="7"/>
  <c r="G127" i="7"/>
  <c r="G126" i="7"/>
  <c r="G125" i="7"/>
  <c r="H125" i="7" s="1"/>
  <c r="G124" i="7"/>
  <c r="I124" i="7" s="1"/>
  <c r="G123" i="7"/>
  <c r="G122" i="7"/>
  <c r="G121" i="7"/>
  <c r="H121" i="7" s="1"/>
  <c r="G120" i="7"/>
  <c r="H120" i="7" s="1"/>
  <c r="G119" i="7"/>
  <c r="G118" i="7"/>
  <c r="G117" i="7"/>
  <c r="G116" i="7"/>
  <c r="H116" i="7" s="1"/>
  <c r="AE111" i="7"/>
  <c r="AF111" i="7" s="1"/>
  <c r="AE110" i="7"/>
  <c r="AE109" i="7"/>
  <c r="AF109" i="7" s="1"/>
  <c r="AE108" i="7"/>
  <c r="AE107" i="7"/>
  <c r="AE106" i="7"/>
  <c r="AE105" i="7"/>
  <c r="AF105" i="7" s="1"/>
  <c r="AE104" i="7"/>
  <c r="AF104" i="7" s="1"/>
  <c r="AE103" i="7"/>
  <c r="AE102" i="7"/>
  <c r="AE101" i="7"/>
  <c r="AE100" i="7"/>
  <c r="AF100" i="7" s="1"/>
  <c r="AE99" i="7"/>
  <c r="AF99" i="7" s="1"/>
  <c r="AE98" i="7"/>
  <c r="AE97" i="7"/>
  <c r="AE96" i="7"/>
  <c r="AE95" i="7"/>
  <c r="AE94" i="7"/>
  <c r="AG94" i="7" s="1"/>
  <c r="AE93" i="7"/>
  <c r="AF93" i="7" s="1"/>
  <c r="AE92" i="7"/>
  <c r="AE91" i="7"/>
  <c r="AE90" i="7"/>
  <c r="AE89" i="7"/>
  <c r="AF89" i="7" s="1"/>
  <c r="S111" i="7"/>
  <c r="T111" i="7" s="1"/>
  <c r="S110" i="7"/>
  <c r="T110" i="7" s="1"/>
  <c r="S109" i="7"/>
  <c r="T109" i="7" s="1"/>
  <c r="S108" i="7"/>
  <c r="S107" i="7"/>
  <c r="S106" i="7"/>
  <c r="S105" i="7"/>
  <c r="S104" i="7"/>
  <c r="S103" i="7"/>
  <c r="S102" i="7"/>
  <c r="S101" i="7"/>
  <c r="U101" i="7" s="1"/>
  <c r="S100" i="7"/>
  <c r="S99" i="7"/>
  <c r="T99" i="7" s="1"/>
  <c r="S98" i="7"/>
  <c r="S97" i="7"/>
  <c r="U97" i="7" s="1"/>
  <c r="S96" i="7"/>
  <c r="S95" i="7"/>
  <c r="T95" i="7" s="1"/>
  <c r="S94" i="7"/>
  <c r="S93" i="7"/>
  <c r="T93" i="7" s="1"/>
  <c r="S92" i="7"/>
  <c r="S91" i="7"/>
  <c r="S90" i="7"/>
  <c r="T90" i="7" s="1"/>
  <c r="S89" i="7"/>
  <c r="T89" i="7" s="1"/>
  <c r="G111" i="7"/>
  <c r="H111" i="7" s="1"/>
  <c r="G110" i="7"/>
  <c r="G109" i="7"/>
  <c r="G108" i="7"/>
  <c r="G107" i="7"/>
  <c r="G106" i="7"/>
  <c r="G105" i="7"/>
  <c r="H105" i="7" s="1"/>
  <c r="G104" i="7"/>
  <c r="H104" i="7" s="1"/>
  <c r="G103" i="7"/>
  <c r="G102" i="7"/>
  <c r="G101" i="7"/>
  <c r="G100" i="7"/>
  <c r="G99" i="7"/>
  <c r="I99" i="7" s="1"/>
  <c r="G98" i="7"/>
  <c r="G97" i="7"/>
  <c r="G96" i="7"/>
  <c r="G95" i="7"/>
  <c r="I95" i="7" s="1"/>
  <c r="G94" i="7"/>
  <c r="G93" i="7"/>
  <c r="G92" i="7"/>
  <c r="G91" i="7"/>
  <c r="H91" i="7" s="1"/>
  <c r="G90" i="7"/>
  <c r="G89" i="7"/>
  <c r="H89" i="7" s="1"/>
  <c r="G84" i="7"/>
  <c r="H84" i="7" s="1"/>
  <c r="G83" i="7"/>
  <c r="G82" i="7"/>
  <c r="H82" i="7" s="1"/>
  <c r="G81" i="7"/>
  <c r="G80" i="7"/>
  <c r="I80" i="7" s="1"/>
  <c r="G79" i="7"/>
  <c r="G78" i="7"/>
  <c r="G77" i="7"/>
  <c r="G76" i="7"/>
  <c r="G75" i="7"/>
  <c r="H75" i="7" s="1"/>
  <c r="G74" i="7"/>
  <c r="G73" i="7"/>
  <c r="G72" i="7"/>
  <c r="H72" i="7" s="1"/>
  <c r="G71" i="7"/>
  <c r="H71" i="7" s="1"/>
  <c r="G70" i="7"/>
  <c r="H70" i="7" s="1"/>
  <c r="G69" i="7"/>
  <c r="G68" i="7"/>
  <c r="G67" i="7"/>
  <c r="G66" i="7"/>
  <c r="H66" i="7" s="1"/>
  <c r="G65" i="7"/>
  <c r="G64" i="7"/>
  <c r="G63" i="7"/>
  <c r="G62" i="7"/>
  <c r="H62" i="7" s="1"/>
  <c r="S84" i="7"/>
  <c r="S83" i="7"/>
  <c r="S82" i="7"/>
  <c r="S81" i="7"/>
  <c r="T81" i="7" s="1"/>
  <c r="S80" i="7"/>
  <c r="S79" i="7"/>
  <c r="S78" i="7"/>
  <c r="S77" i="7"/>
  <c r="S76" i="7"/>
  <c r="T76" i="7" s="1"/>
  <c r="S75" i="7"/>
  <c r="S74" i="7"/>
  <c r="T74" i="7" s="1"/>
  <c r="S73" i="7"/>
  <c r="S72" i="7"/>
  <c r="S71" i="7"/>
  <c r="S70" i="7"/>
  <c r="T70" i="7" s="1"/>
  <c r="S69" i="7"/>
  <c r="T69" i="7" s="1"/>
  <c r="S68" i="7"/>
  <c r="S67" i="7"/>
  <c r="S66" i="7"/>
  <c r="S65" i="7"/>
  <c r="T65" i="7" s="1"/>
  <c r="S64" i="7"/>
  <c r="S63" i="7"/>
  <c r="S62" i="7"/>
  <c r="T62" i="7" s="1"/>
  <c r="AE84" i="7"/>
  <c r="AF84" i="7" s="1"/>
  <c r="AE83" i="7"/>
  <c r="AE82" i="7"/>
  <c r="AE81" i="7"/>
  <c r="AE80" i="7"/>
  <c r="AF80" i="7" s="1"/>
  <c r="AE79" i="7"/>
  <c r="AE78" i="7"/>
  <c r="AF78" i="7" s="1"/>
  <c r="AE77" i="7"/>
  <c r="AE76" i="7"/>
  <c r="AE75" i="7"/>
  <c r="AE74" i="7"/>
  <c r="AF74" i="7" s="1"/>
  <c r="AE73" i="7"/>
  <c r="AE72" i="7"/>
  <c r="AE71" i="7"/>
  <c r="AE70" i="7"/>
  <c r="AE69" i="7"/>
  <c r="AE68" i="7"/>
  <c r="AF68" i="7" s="1"/>
  <c r="AE67" i="7"/>
  <c r="AE66" i="7"/>
  <c r="AE65" i="7"/>
  <c r="AE64" i="7"/>
  <c r="AF64" i="7" s="1"/>
  <c r="AE63" i="7"/>
  <c r="AE62" i="7"/>
  <c r="AF62" i="7" s="1"/>
  <c r="AE57" i="7"/>
  <c r="AE56" i="7"/>
  <c r="AE55" i="7"/>
  <c r="AE54" i="7"/>
  <c r="AF54" i="7" s="1"/>
  <c r="AE53" i="7"/>
  <c r="AE52" i="7"/>
  <c r="AE51" i="7"/>
  <c r="AE50" i="7"/>
  <c r="AE49" i="7"/>
  <c r="AF49" i="7" s="1"/>
  <c r="AE48" i="7"/>
  <c r="AE47" i="7"/>
  <c r="AE46" i="7"/>
  <c r="AE45" i="7"/>
  <c r="AF45" i="7" s="1"/>
  <c r="AE44" i="7"/>
  <c r="AE43" i="7"/>
  <c r="AE42" i="7"/>
  <c r="AF42" i="7" s="1"/>
  <c r="AE41" i="7"/>
  <c r="AE40" i="7"/>
  <c r="AE39" i="7"/>
  <c r="AF39" i="7" s="1"/>
  <c r="AE38" i="7"/>
  <c r="AE37" i="7"/>
  <c r="AE36" i="7"/>
  <c r="AE35" i="7"/>
  <c r="AF35" i="7" s="1"/>
  <c r="AE31" i="7"/>
  <c r="AF31" i="7" s="1"/>
  <c r="AE30" i="7"/>
  <c r="AE29" i="7"/>
  <c r="AE28" i="7"/>
  <c r="AE27" i="7"/>
  <c r="AE26" i="7"/>
  <c r="AE25" i="7"/>
  <c r="AE24" i="7"/>
  <c r="AE23" i="7"/>
  <c r="AF23" i="7" s="1"/>
  <c r="AE22" i="7"/>
  <c r="AE21" i="7"/>
  <c r="AE20" i="7"/>
  <c r="AE19" i="7"/>
  <c r="AG19" i="7" s="1"/>
  <c r="AH19" i="7" s="1"/>
  <c r="AE18" i="7"/>
  <c r="AE17" i="7"/>
  <c r="AE16" i="7"/>
  <c r="AE15" i="7"/>
  <c r="AF15" i="7" s="1"/>
  <c r="AE14" i="7"/>
  <c r="AE13" i="7"/>
  <c r="AE12" i="7"/>
  <c r="AF12" i="7" s="1"/>
  <c r="AE11" i="7"/>
  <c r="AE10" i="7"/>
  <c r="AE9" i="7"/>
  <c r="AF9" i="7" s="1"/>
  <c r="S57" i="7"/>
  <c r="S56" i="7"/>
  <c r="S55" i="7"/>
  <c r="T55" i="7" s="1"/>
  <c r="S54" i="7"/>
  <c r="S53" i="7"/>
  <c r="S52" i="7"/>
  <c r="T52" i="7" s="1"/>
  <c r="S51" i="7"/>
  <c r="T51" i="7" s="1"/>
  <c r="S50" i="7"/>
  <c r="S49" i="7"/>
  <c r="T49" i="7" s="1"/>
  <c r="S48" i="7"/>
  <c r="T48" i="7" s="1"/>
  <c r="S47" i="7"/>
  <c r="S46" i="7"/>
  <c r="S45" i="7"/>
  <c r="S44" i="7"/>
  <c r="S43" i="7"/>
  <c r="S42" i="7"/>
  <c r="S41" i="7"/>
  <c r="U41" i="7" s="1"/>
  <c r="V41" i="7" s="1"/>
  <c r="S40" i="7"/>
  <c r="S39" i="7"/>
  <c r="T39" i="7" s="1"/>
  <c r="S38" i="7"/>
  <c r="S37" i="7"/>
  <c r="S36" i="7"/>
  <c r="T36" i="7" s="1"/>
  <c r="S35" i="7"/>
  <c r="T35" i="7" s="1"/>
  <c r="G57" i="7"/>
  <c r="H57" i="7" s="1"/>
  <c r="G56" i="7"/>
  <c r="G55" i="7"/>
  <c r="G54" i="7"/>
  <c r="G53" i="7"/>
  <c r="G52" i="7"/>
  <c r="I52" i="7" s="1"/>
  <c r="G51" i="7"/>
  <c r="G50" i="7"/>
  <c r="H50" i="7" s="1"/>
  <c r="G49" i="7"/>
  <c r="G48" i="7"/>
  <c r="I48" i="7" s="1"/>
  <c r="G47" i="7"/>
  <c r="H47" i="7" s="1"/>
  <c r="G46" i="7"/>
  <c r="G45" i="7"/>
  <c r="H45" i="7" s="1"/>
  <c r="G44" i="7"/>
  <c r="G43" i="7"/>
  <c r="H43" i="7" s="1"/>
  <c r="G42" i="7"/>
  <c r="G41" i="7"/>
  <c r="H41" i="7" s="1"/>
  <c r="G40" i="7"/>
  <c r="G39" i="7"/>
  <c r="G38" i="7"/>
  <c r="G37" i="7"/>
  <c r="G36" i="7"/>
  <c r="S31" i="7"/>
  <c r="S30" i="7"/>
  <c r="T30" i="7" s="1"/>
  <c r="S29" i="7"/>
  <c r="T29" i="7" s="1"/>
  <c r="S28" i="7"/>
  <c r="T28" i="7" s="1"/>
  <c r="S27" i="7"/>
  <c r="S26" i="7"/>
  <c r="T26" i="7" s="1"/>
  <c r="S25" i="7"/>
  <c r="S24" i="7"/>
  <c r="T24" i="7" s="1"/>
  <c r="S23" i="7"/>
  <c r="S22" i="7"/>
  <c r="T22" i="7" s="1"/>
  <c r="S21" i="7"/>
  <c r="T21" i="7" s="1"/>
  <c r="S20" i="7"/>
  <c r="T20" i="7" s="1"/>
  <c r="S19" i="7"/>
  <c r="S18" i="7"/>
  <c r="T18" i="7" s="1"/>
  <c r="S17" i="7"/>
  <c r="T17" i="7" s="1"/>
  <c r="S16" i="7"/>
  <c r="T16" i="7" s="1"/>
  <c r="S15" i="7"/>
  <c r="S14" i="7"/>
  <c r="T14" i="7" s="1"/>
  <c r="S13" i="7"/>
  <c r="T13" i="7" s="1"/>
  <c r="S12" i="7"/>
  <c r="T12" i="7" s="1"/>
  <c r="S11" i="7"/>
  <c r="S10" i="7"/>
  <c r="T10" i="7" s="1"/>
  <c r="S9" i="7"/>
  <c r="T9" i="7" s="1"/>
  <c r="G10" i="7"/>
  <c r="I10" i="7" s="1"/>
  <c r="G11" i="7"/>
  <c r="G12" i="7"/>
  <c r="I12" i="7" s="1"/>
  <c r="G13" i="7"/>
  <c r="H13" i="7" s="1"/>
  <c r="G14" i="7"/>
  <c r="G15" i="7"/>
  <c r="I15" i="7" s="1"/>
  <c r="J15" i="7" s="1"/>
  <c r="G16" i="7"/>
  <c r="G17" i="7"/>
  <c r="G18" i="7"/>
  <c r="G19" i="7"/>
  <c r="I19" i="7" s="1"/>
  <c r="J19" i="7" s="1"/>
  <c r="G20" i="7"/>
  <c r="H20" i="7" s="1"/>
  <c r="G21" i="7"/>
  <c r="H21" i="7" s="1"/>
  <c r="G22" i="7"/>
  <c r="G23" i="7"/>
  <c r="I23" i="7" s="1"/>
  <c r="J23" i="7" s="1"/>
  <c r="G24" i="7"/>
  <c r="I24" i="7" s="1"/>
  <c r="G25" i="7"/>
  <c r="G26" i="7"/>
  <c r="G27" i="7"/>
  <c r="I27" i="7" s="1"/>
  <c r="J27" i="7" s="1"/>
  <c r="G28" i="7"/>
  <c r="H28" i="7" s="1"/>
  <c r="G29" i="7"/>
  <c r="H29" i="7" s="1"/>
  <c r="G30" i="7"/>
  <c r="G31" i="7"/>
  <c r="I31" i="7" s="1"/>
  <c r="J31" i="7" s="1"/>
  <c r="S59" i="10"/>
  <c r="U59" i="10" s="1"/>
  <c r="S58" i="10"/>
  <c r="AE58" i="10" s="1"/>
  <c r="S57" i="10"/>
  <c r="AE57" i="10" s="1"/>
  <c r="S56" i="10"/>
  <c r="U56" i="10" s="1"/>
  <c r="S55" i="10"/>
  <c r="AE55" i="10" s="1"/>
  <c r="S54" i="10"/>
  <c r="AE54" i="10" s="1"/>
  <c r="S53" i="10"/>
  <c r="AE53" i="10" s="1"/>
  <c r="S52" i="10"/>
  <c r="U52" i="10" s="1"/>
  <c r="S51" i="10"/>
  <c r="AE51" i="10" s="1"/>
  <c r="S50" i="10"/>
  <c r="AE50" i="10" s="1"/>
  <c r="S49" i="10"/>
  <c r="AE49" i="10" s="1"/>
  <c r="S48" i="10"/>
  <c r="U48" i="10" s="1"/>
  <c r="S47" i="10"/>
  <c r="U47" i="10" s="1"/>
  <c r="S46" i="10"/>
  <c r="AE46" i="10" s="1"/>
  <c r="S45" i="10"/>
  <c r="AE45" i="10" s="1"/>
  <c r="S44" i="10"/>
  <c r="U44" i="10" s="1"/>
  <c r="S43" i="10"/>
  <c r="AE43" i="10" s="1"/>
  <c r="S42" i="10"/>
  <c r="AE42" i="10" s="1"/>
  <c r="S41" i="10"/>
  <c r="AE41" i="10" s="1"/>
  <c r="S40" i="10"/>
  <c r="U40" i="10" s="1"/>
  <c r="S39" i="10"/>
  <c r="U39" i="10" s="1"/>
  <c r="S38" i="10"/>
  <c r="AE38" i="10" s="1"/>
  <c r="G59" i="10"/>
  <c r="I59" i="10" s="1"/>
  <c r="G58" i="10"/>
  <c r="I58" i="10" s="1"/>
  <c r="G57" i="10"/>
  <c r="I57" i="10" s="1"/>
  <c r="G56" i="10"/>
  <c r="I56" i="10" s="1"/>
  <c r="K56" i="10" s="1"/>
  <c r="G55" i="10"/>
  <c r="I55" i="10" s="1"/>
  <c r="G54" i="10"/>
  <c r="I54" i="10" s="1"/>
  <c r="G53" i="10"/>
  <c r="I53" i="10" s="1"/>
  <c r="G52" i="10"/>
  <c r="I52" i="10" s="1"/>
  <c r="K52" i="10" s="1"/>
  <c r="G51" i="10"/>
  <c r="I51" i="10" s="1"/>
  <c r="G50" i="10"/>
  <c r="I50" i="10" s="1"/>
  <c r="G49" i="10"/>
  <c r="I49" i="10" s="1"/>
  <c r="G48" i="10"/>
  <c r="I48" i="10" s="1"/>
  <c r="K48" i="10" s="1"/>
  <c r="G47" i="10"/>
  <c r="I47" i="10" s="1"/>
  <c r="G46" i="10"/>
  <c r="I46" i="10" s="1"/>
  <c r="G45" i="10"/>
  <c r="I45" i="10" s="1"/>
  <c r="G44" i="10"/>
  <c r="I44" i="10" s="1"/>
  <c r="K44" i="10" s="1"/>
  <c r="G43" i="10"/>
  <c r="I43" i="10" s="1"/>
  <c r="G42" i="10"/>
  <c r="I42" i="10" s="1"/>
  <c r="G41" i="10"/>
  <c r="I41" i="10" s="1"/>
  <c r="G40" i="10"/>
  <c r="I40" i="10" s="1"/>
  <c r="K40" i="10" s="1"/>
  <c r="G39" i="10"/>
  <c r="I39" i="10" s="1"/>
  <c r="G38" i="10"/>
  <c r="I38" i="10" s="1"/>
  <c r="R30" i="10"/>
  <c r="T30" i="10" s="1"/>
  <c r="R29" i="10"/>
  <c r="R28" i="10"/>
  <c r="R27" i="10"/>
  <c r="R26" i="10"/>
  <c r="R25" i="10"/>
  <c r="R24" i="10"/>
  <c r="R23" i="10"/>
  <c r="T23" i="10" s="1"/>
  <c r="R22" i="10"/>
  <c r="R21" i="10"/>
  <c r="R20" i="10"/>
  <c r="AC20" i="10" s="1"/>
  <c r="R19" i="10"/>
  <c r="AC19" i="10" s="1"/>
  <c r="AE19" i="10" s="1"/>
  <c r="R18" i="10"/>
  <c r="T18" i="10" s="1"/>
  <c r="R17" i="10"/>
  <c r="AC17" i="10" s="1"/>
  <c r="R16" i="10"/>
  <c r="AC16" i="10" s="1"/>
  <c r="R15" i="10"/>
  <c r="AC15" i="10" s="1"/>
  <c r="AE15" i="10" s="1"/>
  <c r="R14" i="10"/>
  <c r="T14" i="10" s="1"/>
  <c r="R13" i="10"/>
  <c r="AC13" i="10" s="1"/>
  <c r="R12" i="10"/>
  <c r="AC12" i="10" s="1"/>
  <c r="R11" i="10"/>
  <c r="AC11" i="10" s="1"/>
  <c r="R10" i="10"/>
  <c r="T10" i="10" s="1"/>
  <c r="R9" i="10"/>
  <c r="AC9" i="10" s="1"/>
  <c r="AE9" i="10" s="1"/>
  <c r="G10" i="10"/>
  <c r="I10" i="10" s="1"/>
  <c r="K10" i="10" s="1"/>
  <c r="G11" i="10"/>
  <c r="I11" i="10" s="1"/>
  <c r="K11" i="10" s="1"/>
  <c r="G12" i="10"/>
  <c r="I12" i="10" s="1"/>
  <c r="K12" i="10" s="1"/>
  <c r="G13" i="10"/>
  <c r="I13" i="10" s="1"/>
  <c r="J13" i="10" s="1"/>
  <c r="G14" i="10"/>
  <c r="I14" i="10" s="1"/>
  <c r="K14" i="10" s="1"/>
  <c r="G15" i="10"/>
  <c r="I15" i="10" s="1"/>
  <c r="K15" i="10" s="1"/>
  <c r="G16" i="10"/>
  <c r="I16" i="10" s="1"/>
  <c r="G17" i="10"/>
  <c r="I17" i="10" s="1"/>
  <c r="J17" i="10" s="1"/>
  <c r="G18" i="10"/>
  <c r="I18" i="10" s="1"/>
  <c r="K18" i="10" s="1"/>
  <c r="G19" i="10"/>
  <c r="I19" i="10" s="1"/>
  <c r="K19" i="10" s="1"/>
  <c r="G20" i="10"/>
  <c r="I20" i="10" s="1"/>
  <c r="K20" i="10" s="1"/>
  <c r="G21" i="10"/>
  <c r="I21" i="10" s="1"/>
  <c r="J21" i="10" s="1"/>
  <c r="G22" i="10"/>
  <c r="I22" i="10" s="1"/>
  <c r="K22" i="10" s="1"/>
  <c r="G23" i="10"/>
  <c r="I23" i="10" s="1"/>
  <c r="K23" i="10" s="1"/>
  <c r="G24" i="10"/>
  <c r="I24" i="10" s="1"/>
  <c r="J24" i="10" s="1"/>
  <c r="G25" i="10"/>
  <c r="I25" i="10" s="1"/>
  <c r="J25" i="10" s="1"/>
  <c r="G26" i="10"/>
  <c r="I26" i="10" s="1"/>
  <c r="K26" i="10" s="1"/>
  <c r="G27" i="10"/>
  <c r="I27" i="10" s="1"/>
  <c r="K27" i="10" s="1"/>
  <c r="G28" i="10"/>
  <c r="I28" i="10" s="1"/>
  <c r="K28" i="10" s="1"/>
  <c r="G29" i="10"/>
  <c r="I29" i="10" s="1"/>
  <c r="J29" i="10" s="1"/>
  <c r="G30" i="10"/>
  <c r="I30" i="10" s="1"/>
  <c r="K30" i="10" s="1"/>
  <c r="G9" i="10"/>
  <c r="I9" i="10" s="1"/>
  <c r="J9" i="10" s="1"/>
  <c r="AC10" i="10"/>
  <c r="AC18" i="10"/>
  <c r="AC30" i="10"/>
  <c r="Y13" i="8"/>
  <c r="Y12" i="8"/>
  <c r="Y11" i="8"/>
  <c r="Y10" i="8"/>
  <c r="Y9" i="8"/>
  <c r="Y8" i="8"/>
  <c r="Y7" i="8"/>
  <c r="Y6" i="8"/>
  <c r="Y5" i="8"/>
  <c r="W5" i="8"/>
  <c r="W6" i="8" s="1"/>
  <c r="W7" i="8" s="1"/>
  <c r="W8" i="8" s="1"/>
  <c r="W9" i="8" s="1"/>
  <c r="W10" i="8" s="1"/>
  <c r="W11" i="8" s="1"/>
  <c r="W12" i="8" s="1"/>
  <c r="W13" i="8" s="1"/>
  <c r="Y4" i="8"/>
  <c r="Y3" i="8"/>
  <c r="AF377" i="7"/>
  <c r="AF324" i="7"/>
  <c r="AF234" i="7"/>
  <c r="AF216" i="7"/>
  <c r="T383" i="7"/>
  <c r="T367" i="7"/>
  <c r="T165" i="7"/>
  <c r="T101" i="7"/>
  <c r="T41" i="7"/>
  <c r="H347" i="7"/>
  <c r="H328" i="7"/>
  <c r="H310" i="7"/>
  <c r="H297" i="7"/>
  <c r="H288" i="7"/>
  <c r="H283" i="7"/>
  <c r="H266" i="7"/>
  <c r="H244" i="7"/>
  <c r="H228" i="7"/>
  <c r="H153" i="7"/>
  <c r="H135" i="7"/>
  <c r="H80" i="7"/>
  <c r="AE39" i="10"/>
  <c r="AE44" i="10"/>
  <c r="AE47" i="10"/>
  <c r="AE48" i="10"/>
  <c r="AE52" i="10"/>
  <c r="AE56" i="10"/>
  <c r="AE59" i="10"/>
  <c r="AC14" i="10"/>
  <c r="AB11" i="10"/>
  <c r="Q11" i="10"/>
  <c r="BP58" i="10"/>
  <c r="BD58" i="10"/>
  <c r="AR58" i="10"/>
  <c r="BP57" i="10"/>
  <c r="BD57" i="10"/>
  <c r="AR57" i="10"/>
  <c r="BP56" i="10"/>
  <c r="BD56" i="10"/>
  <c r="AR56" i="10"/>
  <c r="BP55" i="10"/>
  <c r="BD55" i="10"/>
  <c r="AR55" i="10"/>
  <c r="BP54" i="10"/>
  <c r="BD54" i="10"/>
  <c r="AR54" i="10"/>
  <c r="BP53" i="10"/>
  <c r="BD53" i="10"/>
  <c r="AR53" i="10"/>
  <c r="BP52" i="10"/>
  <c r="BD52" i="10"/>
  <c r="AR52" i="10"/>
  <c r="BP51" i="10"/>
  <c r="BD51" i="10"/>
  <c r="AR51" i="10"/>
  <c r="BP50" i="10"/>
  <c r="BD50" i="10"/>
  <c r="AR50" i="10"/>
  <c r="BP49" i="10"/>
  <c r="BD49" i="10"/>
  <c r="AR49" i="10"/>
  <c r="BP48" i="10"/>
  <c r="BD48" i="10"/>
  <c r="AR48" i="10"/>
  <c r="BP47" i="10"/>
  <c r="BD47" i="10"/>
  <c r="AR47" i="10"/>
  <c r="BP46" i="10"/>
  <c r="BD46" i="10"/>
  <c r="AR46" i="10"/>
  <c r="BP45" i="10"/>
  <c r="BD45" i="10"/>
  <c r="AR45" i="10"/>
  <c r="BP44" i="10"/>
  <c r="BD44" i="10"/>
  <c r="AR44" i="10"/>
  <c r="BP43" i="10"/>
  <c r="BD43" i="10"/>
  <c r="AR43" i="10"/>
  <c r="BP42" i="10"/>
  <c r="BD42" i="10"/>
  <c r="AR42" i="10"/>
  <c r="BP41" i="10"/>
  <c r="BD41" i="10"/>
  <c r="AR41" i="10"/>
  <c r="BP40" i="10"/>
  <c r="BD40" i="10"/>
  <c r="AR40" i="10"/>
  <c r="BP39" i="10"/>
  <c r="BD39" i="10"/>
  <c r="AR39" i="10"/>
  <c r="BP38" i="10"/>
  <c r="BD38" i="10"/>
  <c r="AR38" i="10"/>
  <c r="BP37" i="10"/>
  <c r="BD37" i="10"/>
  <c r="AR37" i="10"/>
  <c r="BP30" i="10"/>
  <c r="BD30" i="10"/>
  <c r="AR30" i="10"/>
  <c r="BP29" i="10"/>
  <c r="BD29" i="10"/>
  <c r="AR29" i="10"/>
  <c r="BP28" i="10"/>
  <c r="BD28" i="10"/>
  <c r="AR28" i="10"/>
  <c r="BP27" i="10"/>
  <c r="BD27" i="10"/>
  <c r="AR27" i="10"/>
  <c r="BP26" i="10"/>
  <c r="BD26" i="10"/>
  <c r="AR26" i="10"/>
  <c r="BP25" i="10"/>
  <c r="BD25" i="10"/>
  <c r="AR25" i="10"/>
  <c r="BP24" i="10"/>
  <c r="BD24" i="10"/>
  <c r="AR24" i="10"/>
  <c r="BP23" i="10"/>
  <c r="BD23" i="10"/>
  <c r="AR23" i="10"/>
  <c r="BP22" i="10"/>
  <c r="BD22" i="10"/>
  <c r="AR22" i="10"/>
  <c r="BP21" i="10"/>
  <c r="BD21" i="10"/>
  <c r="AR21" i="10"/>
  <c r="BP20" i="10"/>
  <c r="BD20" i="10"/>
  <c r="AR20" i="10"/>
  <c r="BP19" i="10"/>
  <c r="BD19" i="10"/>
  <c r="AR19" i="10"/>
  <c r="BP18" i="10"/>
  <c r="BD18" i="10"/>
  <c r="AR18" i="10"/>
  <c r="BP17" i="10"/>
  <c r="BD17" i="10"/>
  <c r="AR17" i="10"/>
  <c r="BP16" i="10"/>
  <c r="BD16" i="10"/>
  <c r="AR16" i="10"/>
  <c r="BP15" i="10"/>
  <c r="BD15" i="10"/>
  <c r="AR15" i="10"/>
  <c r="BP14" i="10"/>
  <c r="BD14" i="10"/>
  <c r="AR14" i="10"/>
  <c r="BP13" i="10"/>
  <c r="BD13" i="10"/>
  <c r="AR13" i="10"/>
  <c r="BP12" i="10"/>
  <c r="BD12" i="10"/>
  <c r="AR12" i="10"/>
  <c r="BP11" i="10"/>
  <c r="BD11" i="10"/>
  <c r="AR11" i="10"/>
  <c r="BP10" i="10"/>
  <c r="BD10" i="10"/>
  <c r="AR10" i="10"/>
  <c r="BP9" i="10"/>
  <c r="BD9" i="10"/>
  <c r="AR9" i="10"/>
  <c r="E9" i="10"/>
  <c r="E38" i="10" s="1"/>
  <c r="Q38" i="10" s="1"/>
  <c r="AC38" i="10" s="1"/>
  <c r="L5" i="8"/>
  <c r="L6" i="8" s="1"/>
  <c r="L7" i="8" s="1"/>
  <c r="L8" i="8" s="1"/>
  <c r="L9" i="8" s="1"/>
  <c r="L10" i="8" s="1"/>
  <c r="L11" i="8" s="1"/>
  <c r="L12" i="8" s="1"/>
  <c r="L13" i="8" s="1"/>
  <c r="D26" i="10"/>
  <c r="D55" i="10" s="1"/>
  <c r="P55" i="10" s="1"/>
  <c r="AB55" i="10" s="1"/>
  <c r="E14" i="10"/>
  <c r="E15" i="10"/>
  <c r="E44" i="10" s="1"/>
  <c r="Q44" i="10" s="1"/>
  <c r="E16" i="10"/>
  <c r="K16" i="10" s="1"/>
  <c r="E17" i="10"/>
  <c r="E18" i="10"/>
  <c r="E19" i="10"/>
  <c r="E48" i="10" s="1"/>
  <c r="Q48" i="10" s="1"/>
  <c r="E20" i="10"/>
  <c r="E21" i="10"/>
  <c r="E22" i="10"/>
  <c r="E23" i="10"/>
  <c r="E52" i="10" s="1"/>
  <c r="Q52" i="10" s="1"/>
  <c r="E24" i="10"/>
  <c r="E25" i="10"/>
  <c r="E26" i="10"/>
  <c r="E27" i="10"/>
  <c r="E56" i="10" s="1"/>
  <c r="Q56" i="10" s="1"/>
  <c r="E28" i="10"/>
  <c r="E29" i="10"/>
  <c r="E30" i="10"/>
  <c r="F14" i="10"/>
  <c r="F43" i="10" s="1"/>
  <c r="R43" i="10" s="1"/>
  <c r="F15" i="10"/>
  <c r="F44" i="10" s="1"/>
  <c r="R44" i="10" s="1"/>
  <c r="F16" i="10"/>
  <c r="F17" i="10"/>
  <c r="F46" i="10" s="1"/>
  <c r="R46" i="10" s="1"/>
  <c r="F18" i="10"/>
  <c r="F47" i="10" s="1"/>
  <c r="R47" i="10" s="1"/>
  <c r="F19" i="10"/>
  <c r="F48" i="10" s="1"/>
  <c r="R48" i="10" s="1"/>
  <c r="F20" i="10"/>
  <c r="F21" i="10"/>
  <c r="F50" i="10" s="1"/>
  <c r="R50" i="10" s="1"/>
  <c r="F22" i="10"/>
  <c r="F51" i="10" s="1"/>
  <c r="R51" i="10" s="1"/>
  <c r="F23" i="10"/>
  <c r="F52" i="10" s="1"/>
  <c r="R52" i="10" s="1"/>
  <c r="F24" i="10"/>
  <c r="F25" i="10"/>
  <c r="F54" i="10" s="1"/>
  <c r="R54" i="10" s="1"/>
  <c r="F26" i="10"/>
  <c r="F55" i="10" s="1"/>
  <c r="R55" i="10" s="1"/>
  <c r="F27" i="10"/>
  <c r="F56" i="10" s="1"/>
  <c r="R56" i="10" s="1"/>
  <c r="F28" i="10"/>
  <c r="F29" i="10"/>
  <c r="F58" i="10" s="1"/>
  <c r="R58" i="10" s="1"/>
  <c r="F30" i="10"/>
  <c r="F59" i="10" s="1"/>
  <c r="R59" i="10" s="1"/>
  <c r="F13" i="10"/>
  <c r="F42" i="10" s="1"/>
  <c r="R42" i="10" s="1"/>
  <c r="E13" i="10"/>
  <c r="F12" i="10"/>
  <c r="E12" i="10"/>
  <c r="E11" i="10"/>
  <c r="E40" i="10" s="1"/>
  <c r="Q40" i="10" s="1"/>
  <c r="F10" i="10"/>
  <c r="F39" i="10" s="1"/>
  <c r="R39" i="10" s="1"/>
  <c r="E10" i="10"/>
  <c r="F9" i="10"/>
  <c r="F38" i="10" s="1"/>
  <c r="D30" i="10"/>
  <c r="D59" i="10" s="1"/>
  <c r="P59" i="10" s="1"/>
  <c r="AB59" i="10" s="1"/>
  <c r="C30" i="10"/>
  <c r="Y30" i="10" s="1"/>
  <c r="B30" i="10"/>
  <c r="X30" i="10" s="1"/>
  <c r="D29" i="10"/>
  <c r="Z29" i="10" s="1"/>
  <c r="C29" i="10"/>
  <c r="Y29" i="10" s="1"/>
  <c r="B29" i="10"/>
  <c r="X29" i="10" s="1"/>
  <c r="D28" i="10"/>
  <c r="Z28" i="10" s="1"/>
  <c r="C28" i="10"/>
  <c r="Y28" i="10" s="1"/>
  <c r="B28" i="10"/>
  <c r="X28" i="10" s="1"/>
  <c r="B27" i="10"/>
  <c r="X27" i="10" s="1"/>
  <c r="C26" i="10"/>
  <c r="Y26" i="10" s="1"/>
  <c r="B26" i="10"/>
  <c r="X26" i="10" s="1"/>
  <c r="D25" i="10"/>
  <c r="Z25" i="10" s="1"/>
  <c r="C25" i="10"/>
  <c r="Y25" i="10" s="1"/>
  <c r="B25" i="10"/>
  <c r="X25" i="10" s="1"/>
  <c r="D24" i="10"/>
  <c r="Z24" i="10" s="1"/>
  <c r="C24" i="10"/>
  <c r="Y24" i="10" s="1"/>
  <c r="B24" i="10"/>
  <c r="B53" i="10" s="1"/>
  <c r="N53" i="10" s="1"/>
  <c r="Z53" i="10" s="1"/>
  <c r="D23" i="10"/>
  <c r="Z23" i="10" s="1"/>
  <c r="C23" i="10"/>
  <c r="N23" i="10" s="1"/>
  <c r="B23" i="10"/>
  <c r="X23" i="10" s="1"/>
  <c r="D22" i="10"/>
  <c r="D51" i="10" s="1"/>
  <c r="P51" i="10" s="1"/>
  <c r="AB51" i="10" s="1"/>
  <c r="C22" i="10"/>
  <c r="B22" i="10"/>
  <c r="X22" i="10" s="1"/>
  <c r="D21" i="10"/>
  <c r="Z21" i="10" s="1"/>
  <c r="C21" i="10"/>
  <c r="Y21" i="10" s="1"/>
  <c r="B21" i="10"/>
  <c r="X21" i="10" s="1"/>
  <c r="D20" i="10"/>
  <c r="Z20" i="10" s="1"/>
  <c r="C20" i="10"/>
  <c r="Y20" i="10" s="1"/>
  <c r="B20" i="10"/>
  <c r="B49" i="10" s="1"/>
  <c r="N49" i="10" s="1"/>
  <c r="Z49" i="10" s="1"/>
  <c r="D19" i="10"/>
  <c r="Z19" i="10" s="1"/>
  <c r="C19" i="10"/>
  <c r="Y19" i="10" s="1"/>
  <c r="B19" i="10"/>
  <c r="X19" i="10" s="1"/>
  <c r="D18" i="10"/>
  <c r="Z18" i="10" s="1"/>
  <c r="C18" i="10"/>
  <c r="Y18" i="10" s="1"/>
  <c r="B18" i="10"/>
  <c r="X18" i="10" s="1"/>
  <c r="D17" i="10"/>
  <c r="Z17" i="10" s="1"/>
  <c r="C17" i="10"/>
  <c r="Y17" i="10" s="1"/>
  <c r="B17" i="10"/>
  <c r="X17" i="10" s="1"/>
  <c r="D16" i="10"/>
  <c r="Z16" i="10" s="1"/>
  <c r="C16" i="10"/>
  <c r="Y16" i="10" s="1"/>
  <c r="B16" i="10"/>
  <c r="X16" i="10" s="1"/>
  <c r="D15" i="10"/>
  <c r="Z15" i="10" s="1"/>
  <c r="C15" i="10"/>
  <c r="Y15" i="10" s="1"/>
  <c r="B15" i="10"/>
  <c r="D14" i="10"/>
  <c r="O14" i="10" s="1"/>
  <c r="C14" i="10"/>
  <c r="Y14" i="10" s="1"/>
  <c r="B14" i="10"/>
  <c r="X14" i="10" s="1"/>
  <c r="D13" i="10"/>
  <c r="D42" i="10" s="1"/>
  <c r="P42" i="10" s="1"/>
  <c r="AB42" i="10" s="1"/>
  <c r="C13" i="10"/>
  <c r="Y13" i="10" s="1"/>
  <c r="B13" i="10"/>
  <c r="X13" i="10" s="1"/>
  <c r="D12" i="10"/>
  <c r="Z12" i="10" s="1"/>
  <c r="C12" i="10"/>
  <c r="B12" i="10"/>
  <c r="M12" i="10" s="1"/>
  <c r="D11" i="10"/>
  <c r="D40" i="10" s="1"/>
  <c r="P40" i="10" s="1"/>
  <c r="AB40" i="10" s="1"/>
  <c r="C11" i="10"/>
  <c r="C40" i="10" s="1"/>
  <c r="O40" i="10" s="1"/>
  <c r="AA40" i="10" s="1"/>
  <c r="B11" i="10"/>
  <c r="D10" i="10"/>
  <c r="O10" i="10" s="1"/>
  <c r="C10" i="10"/>
  <c r="C39" i="10" s="1"/>
  <c r="O39" i="10" s="1"/>
  <c r="D27" i="10"/>
  <c r="Z27" i="10" s="1"/>
  <c r="C27" i="10"/>
  <c r="N27" i="10" s="1"/>
  <c r="B10" i="10"/>
  <c r="X10" i="10" s="1"/>
  <c r="D9" i="10"/>
  <c r="Z9" i="10" s="1"/>
  <c r="C9" i="10"/>
  <c r="Y9" i="10" s="1"/>
  <c r="B9" i="10"/>
  <c r="X9" i="10" s="1"/>
  <c r="P13" i="10" l="1"/>
  <c r="E42" i="10"/>
  <c r="K42" i="10" s="1"/>
  <c r="Q28" i="10"/>
  <c r="F57" i="10"/>
  <c r="J57" i="10" s="1"/>
  <c r="Q24" i="10"/>
  <c r="F53" i="10"/>
  <c r="Q20" i="10"/>
  <c r="F49" i="10"/>
  <c r="Q16" i="10"/>
  <c r="F45" i="10"/>
  <c r="J45" i="10" s="1"/>
  <c r="P29" i="10"/>
  <c r="E58" i="10"/>
  <c r="K58" i="10" s="1"/>
  <c r="P25" i="10"/>
  <c r="E54" i="10"/>
  <c r="P21" i="10"/>
  <c r="E50" i="10"/>
  <c r="P17" i="10"/>
  <c r="E46" i="10"/>
  <c r="K46" i="10" s="1"/>
  <c r="AS55" i="10"/>
  <c r="AG56" i="10"/>
  <c r="AS43" i="10"/>
  <c r="AG44" i="10"/>
  <c r="AS30" i="10"/>
  <c r="AU30" i="10" s="1"/>
  <c r="AW30" i="10" s="1"/>
  <c r="AE30" i="10"/>
  <c r="AS12" i="10"/>
  <c r="AU12" i="10" s="1"/>
  <c r="AW12" i="10" s="1"/>
  <c r="AE12" i="10"/>
  <c r="AS16" i="10"/>
  <c r="AU16" i="10" s="1"/>
  <c r="AW16" i="10" s="1"/>
  <c r="AE16" i="10"/>
  <c r="AS20" i="10"/>
  <c r="AE20" i="10"/>
  <c r="AC24" i="10"/>
  <c r="T24" i="10"/>
  <c r="AC28" i="10"/>
  <c r="T28" i="10"/>
  <c r="AS40" i="10"/>
  <c r="AG41" i="10"/>
  <c r="AS44" i="10"/>
  <c r="AG45" i="10"/>
  <c r="AS48" i="10"/>
  <c r="AG49" i="10"/>
  <c r="AS52" i="10"/>
  <c r="AG53" i="10"/>
  <c r="AS56" i="10"/>
  <c r="AG57" i="10"/>
  <c r="U38" i="10"/>
  <c r="U42" i="10"/>
  <c r="U46" i="10"/>
  <c r="U50" i="10"/>
  <c r="U54" i="10"/>
  <c r="U58" i="10"/>
  <c r="T11" i="10"/>
  <c r="T15" i="10"/>
  <c r="T20" i="10"/>
  <c r="AA28" i="10"/>
  <c r="E57" i="10"/>
  <c r="AA24" i="10"/>
  <c r="E53" i="10"/>
  <c r="AA20" i="10"/>
  <c r="AG20" i="10" s="1"/>
  <c r="E49" i="10"/>
  <c r="AA16" i="10"/>
  <c r="AG16" i="10" s="1"/>
  <c r="E45" i="10"/>
  <c r="AV12" i="10"/>
  <c r="AS51" i="10"/>
  <c r="AG52" i="10"/>
  <c r="AS38" i="10"/>
  <c r="AU38" i="10" s="1"/>
  <c r="AG39" i="10"/>
  <c r="AS18" i="10"/>
  <c r="AU18" i="10" s="1"/>
  <c r="AW18" i="10" s="1"/>
  <c r="AE18" i="10"/>
  <c r="AG18" i="10" s="1"/>
  <c r="AS13" i="10"/>
  <c r="AU13" i="10" s="1"/>
  <c r="AE13" i="10"/>
  <c r="AS17" i="10"/>
  <c r="AU17" i="10" s="1"/>
  <c r="AE17" i="10"/>
  <c r="AC21" i="10"/>
  <c r="T21" i="10"/>
  <c r="AC25" i="10"/>
  <c r="T25" i="10"/>
  <c r="AC29" i="10"/>
  <c r="T29" i="10"/>
  <c r="AS37" i="10"/>
  <c r="AG38" i="10"/>
  <c r="AS41" i="10"/>
  <c r="AU41" i="10" s="1"/>
  <c r="AW41" i="10" s="1"/>
  <c r="AG42" i="10"/>
  <c r="AS45" i="10"/>
  <c r="AG46" i="10"/>
  <c r="AS49" i="10"/>
  <c r="AU49" i="10" s="1"/>
  <c r="AW49" i="10" s="1"/>
  <c r="AG50" i="10"/>
  <c r="AS53" i="10"/>
  <c r="AG54" i="10"/>
  <c r="AS57" i="10"/>
  <c r="AU57" i="10" s="1"/>
  <c r="AW57" i="10" s="1"/>
  <c r="AG58" i="10"/>
  <c r="U43" i="10"/>
  <c r="U51" i="10"/>
  <c r="U55" i="10"/>
  <c r="T12" i="10"/>
  <c r="T16" i="10"/>
  <c r="AA12" i="10"/>
  <c r="E41" i="10"/>
  <c r="AV49" i="10"/>
  <c r="AS14" i="10"/>
  <c r="AU14" i="10" s="1"/>
  <c r="AW14" i="10" s="1"/>
  <c r="AE14" i="10"/>
  <c r="AS47" i="10"/>
  <c r="AG48" i="10"/>
  <c r="AS10" i="10"/>
  <c r="AU10" i="10" s="1"/>
  <c r="AW10" i="10" s="1"/>
  <c r="AE10" i="10"/>
  <c r="AG10" i="10" s="1"/>
  <c r="AC22" i="10"/>
  <c r="T22" i="10"/>
  <c r="AC26" i="10"/>
  <c r="T26" i="10"/>
  <c r="AS42" i="10"/>
  <c r="AU42" i="10" s="1"/>
  <c r="AG43" i="10"/>
  <c r="AS50" i="10"/>
  <c r="AU50" i="10" s="1"/>
  <c r="AG51" i="10"/>
  <c r="AS54" i="10"/>
  <c r="AG55" i="10"/>
  <c r="K25" i="10"/>
  <c r="T9" i="10"/>
  <c r="T13" i="10"/>
  <c r="T17" i="10"/>
  <c r="Y22" i="10"/>
  <c r="AD22" i="10" s="1"/>
  <c r="C51" i="10"/>
  <c r="O51" i="10" s="1"/>
  <c r="AA10" i="10"/>
  <c r="E39" i="10"/>
  <c r="Q39" i="10" s="1"/>
  <c r="Q12" i="10"/>
  <c r="U12" i="10" s="1"/>
  <c r="F41" i="10"/>
  <c r="AA30" i="10"/>
  <c r="E59" i="10"/>
  <c r="Q59" i="10" s="1"/>
  <c r="AA26" i="10"/>
  <c r="E55" i="10"/>
  <c r="Q55" i="10" s="1"/>
  <c r="AA22" i="10"/>
  <c r="E51" i="10"/>
  <c r="Q51" i="10" s="1"/>
  <c r="AA18" i="10"/>
  <c r="E47" i="10"/>
  <c r="Q47" i="10" s="1"/>
  <c r="AA14" i="10"/>
  <c r="E43" i="10"/>
  <c r="Q43" i="10" s="1"/>
  <c r="AI38" i="10"/>
  <c r="AS58" i="10"/>
  <c r="AU58" i="10" s="1"/>
  <c r="AG59" i="10"/>
  <c r="AS46" i="10"/>
  <c r="AG47" i="10"/>
  <c r="AS11" i="10"/>
  <c r="AT11" i="10" s="1"/>
  <c r="AE11" i="10"/>
  <c r="AF11" i="10" s="1"/>
  <c r="AC27" i="10"/>
  <c r="T27" i="10"/>
  <c r="K13" i="10"/>
  <c r="J16" i="10"/>
  <c r="U41" i="10"/>
  <c r="U45" i="10"/>
  <c r="U49" i="10"/>
  <c r="U53" i="10"/>
  <c r="U57" i="10"/>
  <c r="T19" i="10"/>
  <c r="J38" i="10"/>
  <c r="J28" i="10"/>
  <c r="K17" i="10"/>
  <c r="J20" i="10"/>
  <c r="AD56" i="10"/>
  <c r="AH56" i="10" s="1"/>
  <c r="AD52" i="10"/>
  <c r="AH52" i="10" s="1"/>
  <c r="AD44" i="10"/>
  <c r="K24" i="10"/>
  <c r="K38" i="10"/>
  <c r="K29" i="10"/>
  <c r="W38" i="10"/>
  <c r="AG30" i="10"/>
  <c r="R57" i="10"/>
  <c r="R45" i="10"/>
  <c r="K9" i="10"/>
  <c r="J12" i="10"/>
  <c r="K21" i="10"/>
  <c r="Q58" i="10"/>
  <c r="Q46" i="10"/>
  <c r="Q42" i="10"/>
  <c r="J46" i="10"/>
  <c r="J58" i="10"/>
  <c r="J54" i="10"/>
  <c r="AD58" i="10"/>
  <c r="AH58" i="10" s="1"/>
  <c r="AD54" i="10"/>
  <c r="AH54" i="10" s="1"/>
  <c r="AD50" i="10"/>
  <c r="AD46" i="10"/>
  <c r="AH46" i="10" s="1"/>
  <c r="J42" i="10"/>
  <c r="J50" i="10"/>
  <c r="V50" i="10"/>
  <c r="V54" i="10"/>
  <c r="W51" i="10"/>
  <c r="K55" i="10"/>
  <c r="W59" i="10"/>
  <c r="W47" i="10"/>
  <c r="W52" i="10"/>
  <c r="W44" i="10"/>
  <c r="H95" i="7"/>
  <c r="H265" i="7"/>
  <c r="H382" i="7"/>
  <c r="T209" i="7"/>
  <c r="AF237" i="7"/>
  <c r="I130" i="7"/>
  <c r="K130" i="7" s="1"/>
  <c r="T288" i="7"/>
  <c r="AF192" i="7"/>
  <c r="AG271" i="7"/>
  <c r="AI271" i="7" s="1"/>
  <c r="J95" i="7"/>
  <c r="K95" i="7"/>
  <c r="T160" i="7"/>
  <c r="U160" i="7"/>
  <c r="AF175" i="7"/>
  <c r="AG175" i="7"/>
  <c r="T291" i="7"/>
  <c r="U291" i="7"/>
  <c r="W291" i="7" s="1"/>
  <c r="J10" i="7"/>
  <c r="K10" i="7"/>
  <c r="J80" i="7"/>
  <c r="K80" i="7"/>
  <c r="H92" i="7"/>
  <c r="I92" i="7"/>
  <c r="V97" i="7"/>
  <c r="W97" i="7"/>
  <c r="V101" i="7"/>
  <c r="W101" i="7"/>
  <c r="AH94" i="7"/>
  <c r="AI94" i="7"/>
  <c r="J138" i="7"/>
  <c r="K138" i="7"/>
  <c r="J164" i="7"/>
  <c r="K164" i="7"/>
  <c r="V165" i="7"/>
  <c r="W165" i="7"/>
  <c r="AG165" i="7"/>
  <c r="I383" i="7"/>
  <c r="K383" i="7" s="1"/>
  <c r="K19" i="7"/>
  <c r="AI19" i="7"/>
  <c r="H46" i="7"/>
  <c r="I46" i="7"/>
  <c r="J99" i="7"/>
  <c r="K99" i="7"/>
  <c r="H107" i="7"/>
  <c r="I107" i="7"/>
  <c r="AH171" i="7"/>
  <c r="AI171" i="7"/>
  <c r="AF217" i="7"/>
  <c r="AG217" i="7"/>
  <c r="AI217" i="7" s="1"/>
  <c r="H264" i="7"/>
  <c r="I264" i="7"/>
  <c r="K264" i="7" s="1"/>
  <c r="J130" i="7"/>
  <c r="J48" i="7"/>
  <c r="K48" i="7"/>
  <c r="J52" i="7"/>
  <c r="K52" i="7"/>
  <c r="AF20" i="7"/>
  <c r="AG20" i="7"/>
  <c r="AF28" i="7"/>
  <c r="AG28" i="7"/>
  <c r="T80" i="7"/>
  <c r="U80" i="7"/>
  <c r="J135" i="7"/>
  <c r="K135" i="7"/>
  <c r="T124" i="7"/>
  <c r="U124" i="7"/>
  <c r="J153" i="7"/>
  <c r="K153" i="7"/>
  <c r="H157" i="7"/>
  <c r="I157" i="7"/>
  <c r="H191" i="7"/>
  <c r="I191" i="7"/>
  <c r="T395" i="7"/>
  <c r="U395" i="7"/>
  <c r="W395" i="7" s="1"/>
  <c r="AG12" i="7"/>
  <c r="U218" i="7"/>
  <c r="W218" i="7" s="1"/>
  <c r="K31" i="7"/>
  <c r="K15" i="7"/>
  <c r="H207" i="7"/>
  <c r="I207" i="7"/>
  <c r="K207" i="7" s="1"/>
  <c r="H294" i="7"/>
  <c r="I294" i="7"/>
  <c r="K294" i="7" s="1"/>
  <c r="K23" i="7"/>
  <c r="H316" i="7"/>
  <c r="J24" i="7"/>
  <c r="K24" i="7"/>
  <c r="J12" i="7"/>
  <c r="K12" i="7"/>
  <c r="J124" i="7"/>
  <c r="K124" i="7"/>
  <c r="U51" i="7"/>
  <c r="K27" i="7"/>
  <c r="W41" i="7"/>
  <c r="U339" i="7"/>
  <c r="W339" i="7" s="1"/>
  <c r="AG367" i="7"/>
  <c r="AI367" i="7" s="1"/>
  <c r="W173" i="7"/>
  <c r="U244" i="7"/>
  <c r="W244" i="7" s="1"/>
  <c r="U343" i="7"/>
  <c r="W343" i="7" s="1"/>
  <c r="I404" i="7"/>
  <c r="K404" i="7" s="1"/>
  <c r="AH192" i="7"/>
  <c r="AI192" i="7"/>
  <c r="U310" i="7"/>
  <c r="W310" i="7" s="1"/>
  <c r="AG349" i="7"/>
  <c r="AI349" i="7" s="1"/>
  <c r="AV10" i="10"/>
  <c r="AV18" i="10"/>
  <c r="AV30" i="10"/>
  <c r="AH44" i="10"/>
  <c r="U11" i="10"/>
  <c r="V40" i="10"/>
  <c r="V44" i="10"/>
  <c r="V52" i="10"/>
  <c r="V56" i="10"/>
  <c r="V51" i="10"/>
  <c r="J40" i="10"/>
  <c r="J44" i="10"/>
  <c r="J48" i="10"/>
  <c r="J52" i="10"/>
  <c r="J56" i="10"/>
  <c r="J39" i="10"/>
  <c r="J43" i="10"/>
  <c r="J47" i="10"/>
  <c r="J51" i="10"/>
  <c r="J55" i="10"/>
  <c r="J59" i="10"/>
  <c r="J11" i="10"/>
  <c r="J15" i="10"/>
  <c r="J19" i="10"/>
  <c r="J23" i="10"/>
  <c r="J27" i="10"/>
  <c r="J10" i="10"/>
  <c r="J14" i="10"/>
  <c r="J18" i="10"/>
  <c r="J22" i="10"/>
  <c r="J26" i="10"/>
  <c r="J30" i="10"/>
  <c r="AT12" i="10"/>
  <c r="BE12" i="10"/>
  <c r="AD9" i="10"/>
  <c r="AT58" i="10"/>
  <c r="AT50" i="10"/>
  <c r="AT42" i="10"/>
  <c r="BE42" i="10"/>
  <c r="AT40" i="10"/>
  <c r="AT56" i="10"/>
  <c r="AT51" i="10"/>
  <c r="AT52" i="10"/>
  <c r="H39" i="7"/>
  <c r="I39" i="7"/>
  <c r="H51" i="7"/>
  <c r="I51" i="7"/>
  <c r="H55" i="7"/>
  <c r="I55" i="7"/>
  <c r="T40" i="7"/>
  <c r="U40" i="7"/>
  <c r="T44" i="7"/>
  <c r="U44" i="7"/>
  <c r="T56" i="7"/>
  <c r="U56" i="7"/>
  <c r="AF11" i="7"/>
  <c r="AG11" i="7"/>
  <c r="AF27" i="7"/>
  <c r="AG27" i="7"/>
  <c r="AF38" i="7"/>
  <c r="AG38" i="7"/>
  <c r="AF46" i="7"/>
  <c r="AG46" i="7"/>
  <c r="AF50" i="7"/>
  <c r="AG50" i="7"/>
  <c r="AF66" i="7"/>
  <c r="AG66" i="7"/>
  <c r="AF70" i="7"/>
  <c r="AG70" i="7"/>
  <c r="AF82" i="7"/>
  <c r="AG82" i="7"/>
  <c r="I64" i="7"/>
  <c r="H64" i="7"/>
  <c r="I68" i="7"/>
  <c r="H68" i="7"/>
  <c r="H76" i="7"/>
  <c r="I76" i="7"/>
  <c r="H96" i="7"/>
  <c r="I96" i="7"/>
  <c r="H100" i="7"/>
  <c r="I100" i="7"/>
  <c r="H108" i="7"/>
  <c r="I108" i="7"/>
  <c r="T105" i="7"/>
  <c r="U105" i="7"/>
  <c r="I118" i="7"/>
  <c r="H118" i="7"/>
  <c r="H122" i="7"/>
  <c r="I122" i="7"/>
  <c r="H126" i="7"/>
  <c r="I126" i="7"/>
  <c r="T119" i="7"/>
  <c r="U119" i="7"/>
  <c r="T127" i="7"/>
  <c r="U127" i="7"/>
  <c r="T131" i="7"/>
  <c r="U131" i="7"/>
  <c r="AF120" i="7"/>
  <c r="AG120" i="7"/>
  <c r="AF124" i="7"/>
  <c r="AG124" i="7"/>
  <c r="AF136" i="7"/>
  <c r="AG136" i="7"/>
  <c r="I148" i="7"/>
  <c r="H148" i="7"/>
  <c r="I152" i="7"/>
  <c r="H152" i="7"/>
  <c r="U145" i="7"/>
  <c r="T145" i="7"/>
  <c r="T149" i="7"/>
  <c r="U149" i="7"/>
  <c r="U153" i="7"/>
  <c r="T153" i="7"/>
  <c r="T157" i="7"/>
  <c r="U157" i="7"/>
  <c r="T161" i="7"/>
  <c r="U161" i="7"/>
  <c r="AF146" i="7"/>
  <c r="AG146" i="7"/>
  <c r="AF154" i="7"/>
  <c r="AG154" i="7"/>
  <c r="H182" i="7"/>
  <c r="I182" i="7"/>
  <c r="H186" i="7"/>
  <c r="I186" i="7"/>
  <c r="AF176" i="7"/>
  <c r="AG176" i="7"/>
  <c r="AF180" i="7"/>
  <c r="AG180" i="7"/>
  <c r="H200" i="7"/>
  <c r="I200" i="7"/>
  <c r="K200" i="7" s="1"/>
  <c r="H208" i="7"/>
  <c r="I208" i="7"/>
  <c r="K208" i="7" s="1"/>
  <c r="H212" i="7"/>
  <c r="I212" i="7"/>
  <c r="K212" i="7" s="1"/>
  <c r="H216" i="7"/>
  <c r="I216" i="7"/>
  <c r="K216" i="7" s="1"/>
  <c r="T201" i="7"/>
  <c r="U201" i="7"/>
  <c r="W201" i="7" s="1"/>
  <c r="T205" i="7"/>
  <c r="U205" i="7"/>
  <c r="W205" i="7" s="1"/>
  <c r="AF198" i="7"/>
  <c r="AG198" i="7"/>
  <c r="AI198" i="7" s="1"/>
  <c r="AF206" i="7"/>
  <c r="AG206" i="7"/>
  <c r="AI206" i="7" s="1"/>
  <c r="AF210" i="7"/>
  <c r="AG210" i="7"/>
  <c r="AI210" i="7" s="1"/>
  <c r="H227" i="7"/>
  <c r="I227" i="7"/>
  <c r="K227" i="7" s="1"/>
  <c r="H231" i="7"/>
  <c r="I231" i="7"/>
  <c r="K231" i="7" s="1"/>
  <c r="H239" i="7"/>
  <c r="I239" i="7"/>
  <c r="K239" i="7" s="1"/>
  <c r="H247" i="7"/>
  <c r="I247" i="7"/>
  <c r="K247" i="7" s="1"/>
  <c r="U232" i="7"/>
  <c r="W232" i="7" s="1"/>
  <c r="T232" i="7"/>
  <c r="U236" i="7"/>
  <c r="W236" i="7" s="1"/>
  <c r="T236" i="7"/>
  <c r="I253" i="7"/>
  <c r="K253" i="7" s="1"/>
  <c r="H253" i="7"/>
  <c r="I257" i="7"/>
  <c r="K257" i="7" s="1"/>
  <c r="H257" i="7"/>
  <c r="H269" i="7"/>
  <c r="I269" i="7"/>
  <c r="K269" i="7" s="1"/>
  <c r="H273" i="7"/>
  <c r="I273" i="7"/>
  <c r="K273" i="7" s="1"/>
  <c r="T262" i="7"/>
  <c r="U262" i="7"/>
  <c r="W262" i="7" s="1"/>
  <c r="AF263" i="7"/>
  <c r="AG263" i="7"/>
  <c r="AI263" i="7" s="1"/>
  <c r="I295" i="7"/>
  <c r="K295" i="7" s="1"/>
  <c r="H295" i="7"/>
  <c r="T280" i="7"/>
  <c r="U280" i="7"/>
  <c r="W280" i="7" s="1"/>
  <c r="T284" i="7"/>
  <c r="U284" i="7"/>
  <c r="W284" i="7" s="1"/>
  <c r="T292" i="7"/>
  <c r="U292" i="7"/>
  <c r="W292" i="7" s="1"/>
  <c r="T300" i="7"/>
  <c r="U300" i="7"/>
  <c r="W300" i="7" s="1"/>
  <c r="AF285" i="7"/>
  <c r="AG285" i="7"/>
  <c r="AI285" i="7" s="1"/>
  <c r="AF301" i="7"/>
  <c r="AG301" i="7"/>
  <c r="AI301" i="7" s="1"/>
  <c r="T314" i="7"/>
  <c r="U314" i="7"/>
  <c r="W314" i="7" s="1"/>
  <c r="T326" i="7"/>
  <c r="U326" i="7"/>
  <c r="W326" i="7" s="1"/>
  <c r="AF315" i="7"/>
  <c r="AG315" i="7"/>
  <c r="AI315" i="7" s="1"/>
  <c r="AG319" i="7"/>
  <c r="AI319" i="7" s="1"/>
  <c r="AF319" i="7"/>
  <c r="AF345" i="7"/>
  <c r="AG345" i="7"/>
  <c r="AI345" i="7" s="1"/>
  <c r="AF353" i="7"/>
  <c r="AG353" i="7"/>
  <c r="AI353" i="7" s="1"/>
  <c r="I362" i="7"/>
  <c r="K362" i="7" s="1"/>
  <c r="H362" i="7"/>
  <c r="H370" i="7"/>
  <c r="I370" i="7"/>
  <c r="K370" i="7" s="1"/>
  <c r="I393" i="7"/>
  <c r="K393" i="7" s="1"/>
  <c r="H393" i="7"/>
  <c r="H405" i="7"/>
  <c r="I405" i="7"/>
  <c r="K405" i="7" s="1"/>
  <c r="T398" i="7"/>
  <c r="U398" i="7"/>
  <c r="W398" i="7" s="1"/>
  <c r="T406" i="7"/>
  <c r="U406" i="7"/>
  <c r="W406" i="7" s="1"/>
  <c r="U52" i="7"/>
  <c r="U135" i="7"/>
  <c r="AG150" i="7"/>
  <c r="U258" i="7"/>
  <c r="W258" i="7" s="1"/>
  <c r="H164" i="7"/>
  <c r="H378" i="7"/>
  <c r="T97" i="7"/>
  <c r="T266" i="7"/>
  <c r="AF19" i="7"/>
  <c r="T25" i="7"/>
  <c r="U25" i="7"/>
  <c r="H36" i="7"/>
  <c r="I36" i="7"/>
  <c r="T45" i="7"/>
  <c r="U45" i="7"/>
  <c r="AF16" i="7"/>
  <c r="AG16" i="7"/>
  <c r="AF24" i="7"/>
  <c r="AG24" i="7"/>
  <c r="AF43" i="7"/>
  <c r="AG43" i="7"/>
  <c r="AF55" i="7"/>
  <c r="AG55" i="7"/>
  <c r="AF63" i="7"/>
  <c r="AG63" i="7"/>
  <c r="AF75" i="7"/>
  <c r="AG75" i="7"/>
  <c r="AF79" i="7"/>
  <c r="AG79" i="7"/>
  <c r="T64" i="7"/>
  <c r="U64" i="7"/>
  <c r="H101" i="7"/>
  <c r="I101" i="7"/>
  <c r="T94" i="7"/>
  <c r="U94" i="7"/>
  <c r="T106" i="7"/>
  <c r="U106" i="7"/>
  <c r="AF95" i="7"/>
  <c r="AG95" i="7"/>
  <c r="T120" i="7"/>
  <c r="U120" i="7"/>
  <c r="AF129" i="7"/>
  <c r="AG129" i="7"/>
  <c r="H145" i="7"/>
  <c r="I145" i="7"/>
  <c r="I165" i="7"/>
  <c r="H165" i="7"/>
  <c r="AF155" i="7"/>
  <c r="AG155" i="7"/>
  <c r="AF159" i="7"/>
  <c r="AG159" i="7"/>
  <c r="H171" i="7"/>
  <c r="I171" i="7"/>
  <c r="H175" i="7"/>
  <c r="I175" i="7"/>
  <c r="H187" i="7"/>
  <c r="I187" i="7"/>
  <c r="T176" i="7"/>
  <c r="U176" i="7"/>
  <c r="T180" i="7"/>
  <c r="U180" i="7"/>
  <c r="H201" i="7"/>
  <c r="I201" i="7"/>
  <c r="K201" i="7" s="1"/>
  <c r="T206" i="7"/>
  <c r="U206" i="7"/>
  <c r="W206" i="7" s="1"/>
  <c r="AF238" i="7"/>
  <c r="AG238" i="7"/>
  <c r="AI238" i="7" s="1"/>
  <c r="AF246" i="7"/>
  <c r="AG246" i="7"/>
  <c r="AI246" i="7" s="1"/>
  <c r="T255" i="7"/>
  <c r="U255" i="7"/>
  <c r="W255" i="7" s="1"/>
  <c r="T263" i="7"/>
  <c r="U263" i="7"/>
  <c r="W263" i="7" s="1"/>
  <c r="AF256" i="7"/>
  <c r="AG256" i="7"/>
  <c r="AI256" i="7" s="1"/>
  <c r="AG260" i="7"/>
  <c r="AI260" i="7" s="1"/>
  <c r="AF260" i="7"/>
  <c r="AF268" i="7"/>
  <c r="AG268" i="7"/>
  <c r="AI268" i="7" s="1"/>
  <c r="I280" i="7"/>
  <c r="K280" i="7" s="1"/>
  <c r="H280" i="7"/>
  <c r="I296" i="7"/>
  <c r="K296" i="7" s="1"/>
  <c r="H296" i="7"/>
  <c r="U301" i="7"/>
  <c r="W301" i="7" s="1"/>
  <c r="T301" i="7"/>
  <c r="AF294" i="7"/>
  <c r="AG294" i="7"/>
  <c r="AI294" i="7" s="1"/>
  <c r="I326" i="7"/>
  <c r="K326" i="7" s="1"/>
  <c r="H326" i="7"/>
  <c r="U323" i="7"/>
  <c r="W323" i="7" s="1"/>
  <c r="T323" i="7"/>
  <c r="AF328" i="7"/>
  <c r="AG328" i="7"/>
  <c r="AI328" i="7" s="1"/>
  <c r="H336" i="7"/>
  <c r="I336" i="7"/>
  <c r="K336" i="7" s="1"/>
  <c r="I367" i="7"/>
  <c r="K367" i="7" s="1"/>
  <c r="H367" i="7"/>
  <c r="H379" i="7"/>
  <c r="I379" i="7"/>
  <c r="K379" i="7" s="1"/>
  <c r="I390" i="7"/>
  <c r="K390" i="7" s="1"/>
  <c r="H390" i="7"/>
  <c r="T391" i="7"/>
  <c r="U391" i="7"/>
  <c r="W391" i="7" s="1"/>
  <c r="T407" i="7"/>
  <c r="U407" i="7"/>
  <c r="W407" i="7" s="1"/>
  <c r="U17" i="7"/>
  <c r="AG23" i="7"/>
  <c r="I47" i="7"/>
  <c r="AG39" i="7"/>
  <c r="AG74" i="7"/>
  <c r="AG111" i="7"/>
  <c r="AG132" i="7"/>
  <c r="AG162" i="7"/>
  <c r="U192" i="7"/>
  <c r="I217" i="7"/>
  <c r="K217" i="7" s="1"/>
  <c r="I232" i="7"/>
  <c r="K232" i="7" s="1"/>
  <c r="AG255" i="7"/>
  <c r="AI255" i="7" s="1"/>
  <c r="AG293" i="7"/>
  <c r="AI293" i="7" s="1"/>
  <c r="I397" i="7"/>
  <c r="K397" i="7" s="1"/>
  <c r="U36" i="7"/>
  <c r="AG54" i="7"/>
  <c r="H138" i="7"/>
  <c r="AF94" i="7"/>
  <c r="AG15" i="7"/>
  <c r="AG31" i="7"/>
  <c r="I72" i="7"/>
  <c r="I178" i="7"/>
  <c r="AG184" i="7"/>
  <c r="AG214" i="7"/>
  <c r="AI214" i="7" s="1"/>
  <c r="I125" i="7"/>
  <c r="U130" i="7"/>
  <c r="U321" i="7"/>
  <c r="W321" i="7" s="1"/>
  <c r="U355" i="7"/>
  <c r="W355" i="7" s="1"/>
  <c r="AG379" i="7"/>
  <c r="AI379" i="7" s="1"/>
  <c r="I71" i="7"/>
  <c r="I151" i="7"/>
  <c r="U186" i="7"/>
  <c r="T42" i="7"/>
  <c r="U42" i="7"/>
  <c r="T46" i="7"/>
  <c r="U46" i="7"/>
  <c r="T50" i="7"/>
  <c r="U50" i="7"/>
  <c r="T54" i="7"/>
  <c r="U54" i="7"/>
  <c r="AF13" i="7"/>
  <c r="AG13" i="7"/>
  <c r="AF21" i="7"/>
  <c r="AG21" i="7"/>
  <c r="AF29" i="7"/>
  <c r="AG29" i="7"/>
  <c r="AF40" i="7"/>
  <c r="AG40" i="7"/>
  <c r="AF48" i="7"/>
  <c r="AG48" i="7"/>
  <c r="AF56" i="7"/>
  <c r="AG56" i="7"/>
  <c r="AF76" i="7"/>
  <c r="AG76" i="7"/>
  <c r="T73" i="7"/>
  <c r="U73" i="7"/>
  <c r="H74" i="7"/>
  <c r="I74" i="7"/>
  <c r="H78" i="7"/>
  <c r="I78" i="7"/>
  <c r="H90" i="7"/>
  <c r="I90" i="7"/>
  <c r="H98" i="7"/>
  <c r="I98" i="7"/>
  <c r="H106" i="7"/>
  <c r="I106" i="7"/>
  <c r="T91" i="7"/>
  <c r="U91" i="7"/>
  <c r="AF96" i="7"/>
  <c r="AG96" i="7"/>
  <c r="AF108" i="7"/>
  <c r="AG108" i="7"/>
  <c r="T117" i="7"/>
  <c r="U117" i="7"/>
  <c r="T125" i="7"/>
  <c r="U125" i="7"/>
  <c r="AF126" i="7"/>
  <c r="AG126" i="7"/>
  <c r="H154" i="7"/>
  <c r="I154" i="7"/>
  <c r="T159" i="7"/>
  <c r="U159" i="7"/>
  <c r="AF144" i="7"/>
  <c r="AG144" i="7"/>
  <c r="AF152" i="7"/>
  <c r="AG152" i="7"/>
  <c r="AF160" i="7"/>
  <c r="AG160" i="7"/>
  <c r="H172" i="7"/>
  <c r="I172" i="7"/>
  <c r="T177" i="7"/>
  <c r="U177" i="7"/>
  <c r="AF178" i="7"/>
  <c r="AG178" i="7"/>
  <c r="H202" i="7"/>
  <c r="I202" i="7"/>
  <c r="K202" i="7" s="1"/>
  <c r="H210" i="7"/>
  <c r="I210" i="7"/>
  <c r="K210" i="7" s="1"/>
  <c r="H214" i="7"/>
  <c r="I214" i="7"/>
  <c r="K214" i="7" s="1"/>
  <c r="H218" i="7"/>
  <c r="I218" i="7"/>
  <c r="K218" i="7" s="1"/>
  <c r="AF208" i="7"/>
  <c r="AG208" i="7"/>
  <c r="H229" i="7"/>
  <c r="I229" i="7"/>
  <c r="K229" i="7" s="1"/>
  <c r="H237" i="7"/>
  <c r="I237" i="7"/>
  <c r="K237" i="7" s="1"/>
  <c r="H241" i="7"/>
  <c r="I241" i="7"/>
  <c r="K241" i="7" s="1"/>
  <c r="H245" i="7"/>
  <c r="I245" i="7"/>
  <c r="K245" i="7" s="1"/>
  <c r="T226" i="7"/>
  <c r="U226" i="7"/>
  <c r="W226" i="7" s="1"/>
  <c r="T242" i="7"/>
  <c r="U242" i="7"/>
  <c r="W242" i="7" s="1"/>
  <c r="AF235" i="7"/>
  <c r="AG235" i="7"/>
  <c r="AI235" i="7" s="1"/>
  <c r="AF239" i="7"/>
  <c r="AG239" i="7"/>
  <c r="AI239" i="7" s="1"/>
  <c r="AF247" i="7"/>
  <c r="AG247" i="7"/>
  <c r="AI247" i="7" s="1"/>
  <c r="H267" i="7"/>
  <c r="I267" i="7"/>
  <c r="H271" i="7"/>
  <c r="I271" i="7"/>
  <c r="K271" i="7" s="1"/>
  <c r="T256" i="7"/>
  <c r="U256" i="7"/>
  <c r="T264" i="7"/>
  <c r="U264" i="7"/>
  <c r="W264" i="7" s="1"/>
  <c r="H289" i="7"/>
  <c r="I289" i="7"/>
  <c r="K289" i="7" s="1"/>
  <c r="T282" i="7"/>
  <c r="U282" i="7"/>
  <c r="W282" i="7" s="1"/>
  <c r="AF287" i="7"/>
  <c r="AG287" i="7"/>
  <c r="AI287" i="7" s="1"/>
  <c r="AF295" i="7"/>
  <c r="AG295" i="7"/>
  <c r="AI295" i="7" s="1"/>
  <c r="H307" i="7"/>
  <c r="I307" i="7"/>
  <c r="K307" i="7" s="1"/>
  <c r="H315" i="7"/>
  <c r="I315" i="7"/>
  <c r="K315" i="7" s="1"/>
  <c r="H319" i="7"/>
  <c r="I319" i="7"/>
  <c r="K319" i="7" s="1"/>
  <c r="H327" i="7"/>
  <c r="I327" i="7"/>
  <c r="K327" i="7" s="1"/>
  <c r="T312" i="7"/>
  <c r="U312" i="7"/>
  <c r="W312" i="7" s="1"/>
  <c r="T320" i="7"/>
  <c r="U320" i="7"/>
  <c r="W320" i="7" s="1"/>
  <c r="T328" i="7"/>
  <c r="U328" i="7"/>
  <c r="W328" i="7" s="1"/>
  <c r="AF313" i="7"/>
  <c r="AG313" i="7"/>
  <c r="AI313" i="7" s="1"/>
  <c r="AF321" i="7"/>
  <c r="AG321" i="7"/>
  <c r="AI321" i="7" s="1"/>
  <c r="AF325" i="7"/>
  <c r="AG325" i="7"/>
  <c r="AI325" i="7" s="1"/>
  <c r="H353" i="7"/>
  <c r="I353" i="7"/>
  <c r="K353" i="7" s="1"/>
  <c r="T338" i="7"/>
  <c r="U338" i="7"/>
  <c r="W338" i="7" s="1"/>
  <c r="T342" i="7"/>
  <c r="U342" i="7"/>
  <c r="W342" i="7" s="1"/>
  <c r="T346" i="7"/>
  <c r="U346" i="7"/>
  <c r="W346" i="7" s="1"/>
  <c r="T350" i="7"/>
  <c r="U350" i="7"/>
  <c r="W350" i="7" s="1"/>
  <c r="AF335" i="7"/>
  <c r="AG335" i="7"/>
  <c r="AI335" i="7" s="1"/>
  <c r="AF343" i="7"/>
  <c r="AG343" i="7"/>
  <c r="AI343" i="7" s="1"/>
  <c r="AF351" i="7"/>
  <c r="AG351" i="7"/>
  <c r="AI351" i="7" s="1"/>
  <c r="H364" i="7"/>
  <c r="I364" i="7"/>
  <c r="T365" i="7"/>
  <c r="U365" i="7"/>
  <c r="W365" i="7" s="1"/>
  <c r="T369" i="7"/>
  <c r="U369" i="7"/>
  <c r="T373" i="7"/>
  <c r="U373" i="7"/>
  <c r="W373" i="7" s="1"/>
  <c r="H395" i="7"/>
  <c r="I395" i="7"/>
  <c r="K395" i="7" s="1"/>
  <c r="H403" i="7"/>
  <c r="I403" i="7"/>
  <c r="K403" i="7" s="1"/>
  <c r="H411" i="7"/>
  <c r="I411" i="7"/>
  <c r="K411" i="7" s="1"/>
  <c r="T396" i="7"/>
  <c r="U396" i="7"/>
  <c r="W396" i="7" s="1"/>
  <c r="T400" i="7"/>
  <c r="U400" i="7"/>
  <c r="W400" i="7" s="1"/>
  <c r="T404" i="7"/>
  <c r="U404" i="7"/>
  <c r="W404" i="7" s="1"/>
  <c r="T408" i="7"/>
  <c r="U408" i="7"/>
  <c r="W408" i="7" s="1"/>
  <c r="AF393" i="7"/>
  <c r="AG393" i="7"/>
  <c r="AI393" i="7" s="1"/>
  <c r="AF409" i="7"/>
  <c r="AG409" i="7"/>
  <c r="AI409" i="7" s="1"/>
  <c r="U14" i="7"/>
  <c r="U22" i="7"/>
  <c r="U30" i="7"/>
  <c r="U69" i="7"/>
  <c r="U111" i="7"/>
  <c r="I162" i="7"/>
  <c r="U151" i="7"/>
  <c r="U238" i="7"/>
  <c r="W238" i="7" s="1"/>
  <c r="AG231" i="7"/>
  <c r="AI231" i="7" s="1"/>
  <c r="U377" i="7"/>
  <c r="AG382" i="7"/>
  <c r="AI382" i="7" s="1"/>
  <c r="T173" i="7"/>
  <c r="T11" i="7"/>
  <c r="U11" i="7"/>
  <c r="T19" i="7"/>
  <c r="U19" i="7"/>
  <c r="T27" i="7"/>
  <c r="U27" i="7"/>
  <c r="H38" i="7"/>
  <c r="I38" i="7"/>
  <c r="H42" i="7"/>
  <c r="I42" i="7"/>
  <c r="H54" i="7"/>
  <c r="I54" i="7"/>
  <c r="T47" i="7"/>
  <c r="U47" i="7"/>
  <c r="AF14" i="7"/>
  <c r="AG14" i="7"/>
  <c r="AF22" i="7"/>
  <c r="AG22" i="7"/>
  <c r="AF30" i="7"/>
  <c r="AG30" i="7"/>
  <c r="AF53" i="7"/>
  <c r="AG53" i="7"/>
  <c r="AF65" i="7"/>
  <c r="AG65" i="7"/>
  <c r="T78" i="7"/>
  <c r="U78" i="7"/>
  <c r="H63" i="7"/>
  <c r="I63" i="7"/>
  <c r="H79" i="7"/>
  <c r="I79" i="7"/>
  <c r="T92" i="7"/>
  <c r="U92" i="7"/>
  <c r="T100" i="7"/>
  <c r="U100" i="7"/>
  <c r="T108" i="7"/>
  <c r="U108" i="7"/>
  <c r="AF101" i="7"/>
  <c r="AG101" i="7"/>
  <c r="H117" i="7"/>
  <c r="I117" i="7"/>
  <c r="H129" i="7"/>
  <c r="I129" i="7"/>
  <c r="H133" i="7"/>
  <c r="I133" i="7"/>
  <c r="T118" i="7"/>
  <c r="U118" i="7"/>
  <c r="T134" i="7"/>
  <c r="U134" i="7"/>
  <c r="AF119" i="7"/>
  <c r="AG119" i="7"/>
  <c r="AF123" i="7"/>
  <c r="AG123" i="7"/>
  <c r="AF127" i="7"/>
  <c r="AG127" i="7"/>
  <c r="AF131" i="7"/>
  <c r="AG131" i="7"/>
  <c r="AF135" i="7"/>
  <c r="AG135" i="7"/>
  <c r="H147" i="7"/>
  <c r="I147" i="7"/>
  <c r="I159" i="7"/>
  <c r="H159" i="7"/>
  <c r="H163" i="7"/>
  <c r="I163" i="7"/>
  <c r="T148" i="7"/>
  <c r="U148" i="7"/>
  <c r="T164" i="7"/>
  <c r="U164" i="7"/>
  <c r="H173" i="7"/>
  <c r="I173" i="7"/>
  <c r="H181" i="7"/>
  <c r="I181" i="7"/>
  <c r="H189" i="7"/>
  <c r="I189" i="7"/>
  <c r="T178" i="7"/>
  <c r="U178" i="7"/>
  <c r="T182" i="7"/>
  <c r="U182" i="7"/>
  <c r="AF183" i="7"/>
  <c r="AG183" i="7"/>
  <c r="AF187" i="7"/>
  <c r="AG187" i="7"/>
  <c r="H215" i="7"/>
  <c r="I215" i="7"/>
  <c r="K215" i="7" s="1"/>
  <c r="T200" i="7"/>
  <c r="U200" i="7"/>
  <c r="W200" i="7" s="1"/>
  <c r="T216" i="7"/>
  <c r="U216" i="7"/>
  <c r="W216" i="7" s="1"/>
  <c r="AF209" i="7"/>
  <c r="AG209" i="7"/>
  <c r="AI209" i="7" s="1"/>
  <c r="AF213" i="7"/>
  <c r="AG213" i="7"/>
  <c r="AI213" i="7" s="1"/>
  <c r="H230" i="7"/>
  <c r="I230" i="7"/>
  <c r="H234" i="7"/>
  <c r="I234" i="7"/>
  <c r="K234" i="7" s="1"/>
  <c r="H242" i="7"/>
  <c r="I242" i="7"/>
  <c r="T227" i="7"/>
  <c r="U227" i="7"/>
  <c r="W227" i="7" s="1"/>
  <c r="T235" i="7"/>
  <c r="U235" i="7"/>
  <c r="T243" i="7"/>
  <c r="U243" i="7"/>
  <c r="W243" i="7" s="1"/>
  <c r="AF228" i="7"/>
  <c r="AG228" i="7"/>
  <c r="AF240" i="7"/>
  <c r="AG240" i="7"/>
  <c r="AI240" i="7" s="1"/>
  <c r="AF244" i="7"/>
  <c r="AG244" i="7"/>
  <c r="H260" i="7"/>
  <c r="I260" i="7"/>
  <c r="K260" i="7" s="1"/>
  <c r="T253" i="7"/>
  <c r="U253" i="7"/>
  <c r="W253" i="7" s="1"/>
  <c r="AF254" i="7"/>
  <c r="AG254" i="7"/>
  <c r="AI254" i="7" s="1"/>
  <c r="H298" i="7"/>
  <c r="I298" i="7"/>
  <c r="K298" i="7" s="1"/>
  <c r="T295" i="7"/>
  <c r="U295" i="7"/>
  <c r="W295" i="7" s="1"/>
  <c r="U70" i="7"/>
  <c r="U81" i="7"/>
  <c r="AG68" i="7"/>
  <c r="I91" i="7"/>
  <c r="I137" i="7"/>
  <c r="U144" i="7"/>
  <c r="U155" i="7"/>
  <c r="AG149" i="7"/>
  <c r="I180" i="7"/>
  <c r="AG366" i="7"/>
  <c r="AI366" i="7" s="1"/>
  <c r="H124" i="7"/>
  <c r="U10" i="7"/>
  <c r="U18" i="7"/>
  <c r="U26" i="7"/>
  <c r="U55" i="7"/>
  <c r="I66" i="7"/>
  <c r="I75" i="7"/>
  <c r="I146" i="7"/>
  <c r="U156" i="7"/>
  <c r="AG161" i="7"/>
  <c r="I192" i="7"/>
  <c r="U181" i="7"/>
  <c r="AG179" i="7"/>
  <c r="U199" i="7"/>
  <c r="W199" i="7" s="1"/>
  <c r="U211" i="7"/>
  <c r="W211" i="7" s="1"/>
  <c r="AG204" i="7"/>
  <c r="AI204" i="7" s="1"/>
  <c r="AG212" i="7"/>
  <c r="AI212" i="7" s="1"/>
  <c r="U246" i="7"/>
  <c r="W246" i="7" s="1"/>
  <c r="I272" i="7"/>
  <c r="K272" i="7" s="1"/>
  <c r="U269" i="7"/>
  <c r="W269" i="7" s="1"/>
  <c r="AG261" i="7"/>
  <c r="AI261" i="7" s="1"/>
  <c r="I281" i="7"/>
  <c r="K281" i="7" s="1"/>
  <c r="I345" i="7"/>
  <c r="K345" i="7" s="1"/>
  <c r="U354" i="7"/>
  <c r="W354" i="7" s="1"/>
  <c r="AG397" i="7"/>
  <c r="AI397" i="7" s="1"/>
  <c r="H37" i="7"/>
  <c r="I37" i="7"/>
  <c r="H49" i="7"/>
  <c r="I49" i="7"/>
  <c r="H53" i="7"/>
  <c r="I53" i="7"/>
  <c r="T38" i="7"/>
  <c r="U38" i="7"/>
  <c r="AF17" i="7"/>
  <c r="AG17" i="7"/>
  <c r="AF25" i="7"/>
  <c r="AG25" i="7"/>
  <c r="AF36" i="7"/>
  <c r="AG36" i="7"/>
  <c r="AF44" i="7"/>
  <c r="AG44" i="7"/>
  <c r="AF52" i="7"/>
  <c r="AG52" i="7"/>
  <c r="AF72" i="7"/>
  <c r="AG72" i="7"/>
  <c r="T77" i="7"/>
  <c r="U77" i="7"/>
  <c r="H94" i="7"/>
  <c r="I94" i="7"/>
  <c r="H102" i="7"/>
  <c r="I102" i="7"/>
  <c r="H110" i="7"/>
  <c r="I110" i="7"/>
  <c r="T103" i="7"/>
  <c r="U103" i="7"/>
  <c r="T107" i="7"/>
  <c r="U107" i="7"/>
  <c r="AF92" i="7"/>
  <c r="AG92" i="7"/>
  <c r="H128" i="7"/>
  <c r="I128" i="7"/>
  <c r="T121" i="7"/>
  <c r="U121" i="7"/>
  <c r="T129" i="7"/>
  <c r="U129" i="7"/>
  <c r="T133" i="7"/>
  <c r="U133" i="7"/>
  <c r="T137" i="7"/>
  <c r="U137" i="7"/>
  <c r="AF122" i="7"/>
  <c r="AG122" i="7"/>
  <c r="AF138" i="7"/>
  <c r="AG138" i="7"/>
  <c r="H158" i="7"/>
  <c r="I158" i="7"/>
  <c r="T147" i="7"/>
  <c r="U147" i="7"/>
  <c r="T163" i="7"/>
  <c r="U163" i="7"/>
  <c r="AF148" i="7"/>
  <c r="AG148" i="7"/>
  <c r="AF156" i="7"/>
  <c r="AG156" i="7"/>
  <c r="AF164" i="7"/>
  <c r="AG164" i="7"/>
  <c r="H184" i="7"/>
  <c r="I184" i="7"/>
  <c r="H188" i="7"/>
  <c r="I188" i="7"/>
  <c r="T189" i="7"/>
  <c r="U189" i="7"/>
  <c r="AF182" i="7"/>
  <c r="AG182" i="7"/>
  <c r="H198" i="7"/>
  <c r="I198" i="7"/>
  <c r="K198" i="7" s="1"/>
  <c r="H206" i="7"/>
  <c r="I206" i="7"/>
  <c r="K206" i="7" s="1"/>
  <c r="T203" i="7"/>
  <c r="U203" i="7"/>
  <c r="W203" i="7" s="1"/>
  <c r="T207" i="7"/>
  <c r="U207" i="7"/>
  <c r="W207" i="7" s="1"/>
  <c r="T215" i="7"/>
  <c r="U215" i="7"/>
  <c r="W215" i="7" s="1"/>
  <c r="T219" i="7"/>
  <c r="U219" i="7"/>
  <c r="W219" i="7" s="1"/>
  <c r="AF200" i="7"/>
  <c r="AG200" i="7"/>
  <c r="AI200" i="7" s="1"/>
  <c r="H233" i="7"/>
  <c r="I233" i="7"/>
  <c r="K233" i="7" s="1"/>
  <c r="T234" i="7"/>
  <c r="U234" i="7"/>
  <c r="W234" i="7" s="1"/>
  <c r="AF227" i="7"/>
  <c r="AG227" i="7"/>
  <c r="AI227" i="7" s="1"/>
  <c r="H255" i="7"/>
  <c r="I255" i="7"/>
  <c r="K255" i="7" s="1"/>
  <c r="H259" i="7"/>
  <c r="I259" i="7"/>
  <c r="K259" i="7" s="1"/>
  <c r="T260" i="7"/>
  <c r="U260" i="7"/>
  <c r="W260" i="7" s="1"/>
  <c r="T268" i="7"/>
  <c r="U268" i="7"/>
  <c r="W268" i="7" s="1"/>
  <c r="T272" i="7"/>
  <c r="U272" i="7"/>
  <c r="W272" i="7" s="1"/>
  <c r="AF253" i="7"/>
  <c r="AG253" i="7"/>
  <c r="AI253" i="7" s="1"/>
  <c r="AF257" i="7"/>
  <c r="AG257" i="7"/>
  <c r="AI257" i="7" s="1"/>
  <c r="AF265" i="7"/>
  <c r="AG265" i="7"/>
  <c r="AI265" i="7" s="1"/>
  <c r="AF269" i="7"/>
  <c r="AG269" i="7"/>
  <c r="AI269" i="7" s="1"/>
  <c r="AF273" i="7"/>
  <c r="AG273" i="7"/>
  <c r="AI273" i="7" s="1"/>
  <c r="H285" i="7"/>
  <c r="I285" i="7"/>
  <c r="K285" i="7" s="1"/>
  <c r="H293" i="7"/>
  <c r="I293" i="7"/>
  <c r="K293" i="7" s="1"/>
  <c r="H301" i="7"/>
  <c r="I301" i="7"/>
  <c r="K301" i="7" s="1"/>
  <c r="T286" i="7"/>
  <c r="U286" i="7"/>
  <c r="W286" i="7" s="1"/>
  <c r="T290" i="7"/>
  <c r="U290" i="7"/>
  <c r="W290" i="7" s="1"/>
  <c r="T294" i="7"/>
  <c r="U294" i="7"/>
  <c r="W294" i="7" s="1"/>
  <c r="T298" i="7"/>
  <c r="U298" i="7"/>
  <c r="W298" i="7" s="1"/>
  <c r="AF283" i="7"/>
  <c r="AG283" i="7"/>
  <c r="AI283" i="7" s="1"/>
  <c r="AF291" i="7"/>
  <c r="AG291" i="7"/>
  <c r="AI291" i="7" s="1"/>
  <c r="AF299" i="7"/>
  <c r="AG299" i="7"/>
  <c r="AI299" i="7" s="1"/>
  <c r="H311" i="7"/>
  <c r="I311" i="7"/>
  <c r="K311" i="7" s="1"/>
  <c r="H323" i="7"/>
  <c r="I323" i="7"/>
  <c r="K323" i="7" s="1"/>
  <c r="T308" i="7"/>
  <c r="U308" i="7"/>
  <c r="W308" i="7" s="1"/>
  <c r="T316" i="7"/>
  <c r="U316" i="7"/>
  <c r="W316" i="7" s="1"/>
  <c r="T324" i="7"/>
  <c r="U324" i="7"/>
  <c r="W324" i="7" s="1"/>
  <c r="AF309" i="7"/>
  <c r="AG309" i="7"/>
  <c r="AI309" i="7" s="1"/>
  <c r="AF317" i="7"/>
  <c r="AG317" i="7"/>
  <c r="AI317" i="7" s="1"/>
  <c r="H337" i="7"/>
  <c r="I337" i="7"/>
  <c r="K337" i="7" s="1"/>
  <c r="H341" i="7"/>
  <c r="I341" i="7"/>
  <c r="K341" i="7" s="1"/>
  <c r="H349" i="7"/>
  <c r="I349" i="7"/>
  <c r="K349" i="7" s="1"/>
  <c r="T334" i="7"/>
  <c r="U334" i="7"/>
  <c r="W334" i="7" s="1"/>
  <c r="AF339" i="7"/>
  <c r="AG339" i="7"/>
  <c r="AI339" i="7" s="1"/>
  <c r="AF347" i="7"/>
  <c r="AG347" i="7"/>
  <c r="AI347" i="7" s="1"/>
  <c r="AF355" i="7"/>
  <c r="AG355" i="7"/>
  <c r="AI355" i="7" s="1"/>
  <c r="H368" i="7"/>
  <c r="I368" i="7"/>
  <c r="K368" i="7" s="1"/>
  <c r="H372" i="7"/>
  <c r="I372" i="7"/>
  <c r="K372" i="7" s="1"/>
  <c r="H376" i="7"/>
  <c r="I376" i="7"/>
  <c r="K376" i="7" s="1"/>
  <c r="H380" i="7"/>
  <c r="I380" i="7"/>
  <c r="K380" i="7" s="1"/>
  <c r="T381" i="7"/>
  <c r="U381" i="7"/>
  <c r="W381" i="7" s="1"/>
  <c r="AF362" i="7"/>
  <c r="AG362" i="7"/>
  <c r="AI362" i="7" s="1"/>
  <c r="AF370" i="7"/>
  <c r="AG370" i="7"/>
  <c r="AI370" i="7" s="1"/>
  <c r="AF374" i="7"/>
  <c r="AG374" i="7"/>
  <c r="AI374" i="7" s="1"/>
  <c r="AF378" i="7"/>
  <c r="AG378" i="7"/>
  <c r="AI378" i="7" s="1"/>
  <c r="H391" i="7"/>
  <c r="I391" i="7"/>
  <c r="K391" i="7" s="1"/>
  <c r="H399" i="7"/>
  <c r="I399" i="7"/>
  <c r="K399" i="7" s="1"/>
  <c r="H407" i="7"/>
  <c r="I407" i="7"/>
  <c r="K407" i="7" s="1"/>
  <c r="T392" i="7"/>
  <c r="U392" i="7"/>
  <c r="W392" i="7" s="1"/>
  <c r="AF405" i="7"/>
  <c r="AG405" i="7"/>
  <c r="AI405" i="7" s="1"/>
  <c r="AG84" i="7"/>
  <c r="AG100" i="7"/>
  <c r="I136" i="7"/>
  <c r="AG118" i="7"/>
  <c r="T15" i="7"/>
  <c r="U15" i="7"/>
  <c r="T23" i="7"/>
  <c r="U23" i="7"/>
  <c r="T31" i="7"/>
  <c r="U31" i="7"/>
  <c r="T43" i="7"/>
  <c r="U43" i="7"/>
  <c r="AF10" i="7"/>
  <c r="AG10" i="7"/>
  <c r="AF18" i="7"/>
  <c r="AG18" i="7"/>
  <c r="AF26" i="7"/>
  <c r="AG26" i="7"/>
  <c r="AF37" i="7"/>
  <c r="AG37" i="7"/>
  <c r="AF41" i="7"/>
  <c r="AG41" i="7"/>
  <c r="AF57" i="7"/>
  <c r="AG57" i="7"/>
  <c r="AF69" i="7"/>
  <c r="AG69" i="7"/>
  <c r="AF73" i="7"/>
  <c r="AG73" i="7"/>
  <c r="AF77" i="7"/>
  <c r="AG77" i="7"/>
  <c r="AF81" i="7"/>
  <c r="AG81" i="7"/>
  <c r="T66" i="7"/>
  <c r="U66" i="7"/>
  <c r="T82" i="7"/>
  <c r="U82" i="7"/>
  <c r="H67" i="7"/>
  <c r="I67" i="7"/>
  <c r="H83" i="7"/>
  <c r="I83" i="7"/>
  <c r="H103" i="7"/>
  <c r="I103" i="7"/>
  <c r="T96" i="7"/>
  <c r="U96" i="7"/>
  <c r="T104" i="7"/>
  <c r="U104" i="7"/>
  <c r="AF97" i="7"/>
  <c r="AG97" i="7"/>
  <c r="T122" i="7"/>
  <c r="U122" i="7"/>
  <c r="T138" i="7"/>
  <c r="U138" i="7"/>
  <c r="T152" i="7"/>
  <c r="U152" i="7"/>
  <c r="AF153" i="7"/>
  <c r="AG153" i="7"/>
  <c r="AF157" i="7"/>
  <c r="AG157" i="7"/>
  <c r="H177" i="7"/>
  <c r="I177" i="7"/>
  <c r="H185" i="7"/>
  <c r="I185" i="7"/>
  <c r="H199" i="7"/>
  <c r="I199" i="7"/>
  <c r="K199" i="7" s="1"/>
  <c r="H203" i="7"/>
  <c r="I203" i="7"/>
  <c r="K203" i="7" s="1"/>
  <c r="T204" i="7"/>
  <c r="U204" i="7"/>
  <c r="W204" i="7" s="1"/>
  <c r="T208" i="7"/>
  <c r="U208" i="7"/>
  <c r="W208" i="7" s="1"/>
  <c r="AF201" i="7"/>
  <c r="AG201" i="7"/>
  <c r="AI201" i="7" s="1"/>
  <c r="H246" i="7"/>
  <c r="I246" i="7"/>
  <c r="T231" i="7"/>
  <c r="U231" i="7"/>
  <c r="W231" i="7" s="1"/>
  <c r="T239" i="7"/>
  <c r="U239" i="7"/>
  <c r="T247" i="7"/>
  <c r="U247" i="7"/>
  <c r="W247" i="7" s="1"/>
  <c r="AF232" i="7"/>
  <c r="AG232" i="7"/>
  <c r="H268" i="7"/>
  <c r="I268" i="7"/>
  <c r="K268" i="7" s="1"/>
  <c r="T261" i="7"/>
  <c r="U261" i="7"/>
  <c r="W261" i="7" s="1"/>
  <c r="T265" i="7"/>
  <c r="U265" i="7"/>
  <c r="W265" i="7" s="1"/>
  <c r="T273" i="7"/>
  <c r="U273" i="7"/>
  <c r="W273" i="7" s="1"/>
  <c r="AF258" i="7"/>
  <c r="AG258" i="7"/>
  <c r="AI258" i="7" s="1"/>
  <c r="AF262" i="7"/>
  <c r="AG262" i="7"/>
  <c r="AI262" i="7" s="1"/>
  <c r="AF266" i="7"/>
  <c r="AG266" i="7"/>
  <c r="AI266" i="7" s="1"/>
  <c r="AF270" i="7"/>
  <c r="AG270" i="7"/>
  <c r="AI270" i="7" s="1"/>
  <c r="AF274" i="7"/>
  <c r="AG274" i="7"/>
  <c r="AI274" i="7" s="1"/>
  <c r="H286" i="7"/>
  <c r="I286" i="7"/>
  <c r="K286" i="7" s="1"/>
  <c r="H290" i="7"/>
  <c r="I290" i="7"/>
  <c r="K290" i="7" s="1"/>
  <c r="T283" i="7"/>
  <c r="U283" i="7"/>
  <c r="W283" i="7" s="1"/>
  <c r="T287" i="7"/>
  <c r="U287" i="7"/>
  <c r="W287" i="7" s="1"/>
  <c r="I57" i="7"/>
  <c r="AG49" i="7"/>
  <c r="I82" i="7"/>
  <c r="U95" i="7"/>
  <c r="AG93" i="7"/>
  <c r="AG104" i="7"/>
  <c r="I120" i="7"/>
  <c r="AG130" i="7"/>
  <c r="I155" i="7"/>
  <c r="U190" i="7"/>
  <c r="AG186" i="7"/>
  <c r="I226" i="7"/>
  <c r="K226" i="7" s="1"/>
  <c r="I238" i="7"/>
  <c r="U230" i="7"/>
  <c r="W230" i="7" s="1"/>
  <c r="AG236" i="7"/>
  <c r="AI236" i="7" s="1"/>
  <c r="I256" i="7"/>
  <c r="K256" i="7" s="1"/>
  <c r="U257" i="7"/>
  <c r="W257" i="7" s="1"/>
  <c r="H99" i="7"/>
  <c r="AF171" i="7"/>
  <c r="I41" i="7"/>
  <c r="I50" i="7"/>
  <c r="U74" i="7"/>
  <c r="AG80" i="7"/>
  <c r="I111" i="7"/>
  <c r="AG105" i="7"/>
  <c r="I121" i="7"/>
  <c r="U126" i="7"/>
  <c r="AG190" i="7"/>
  <c r="I211" i="7"/>
  <c r="K211" i="7" s="1"/>
  <c r="H219" i="7"/>
  <c r="H40" i="7"/>
  <c r="I40" i="7"/>
  <c r="I44" i="7"/>
  <c r="H44" i="7"/>
  <c r="H56" i="7"/>
  <c r="I56" i="7"/>
  <c r="T37" i="7"/>
  <c r="U37" i="7"/>
  <c r="T53" i="7"/>
  <c r="U53" i="7"/>
  <c r="T57" i="7"/>
  <c r="U57" i="7"/>
  <c r="AF47" i="7"/>
  <c r="AG47" i="7"/>
  <c r="AF51" i="7"/>
  <c r="AG51" i="7"/>
  <c r="AF67" i="7"/>
  <c r="AG67" i="7"/>
  <c r="AF71" i="7"/>
  <c r="AG71" i="7"/>
  <c r="AF83" i="7"/>
  <c r="AG83" i="7"/>
  <c r="T68" i="7"/>
  <c r="U68" i="7"/>
  <c r="T72" i="7"/>
  <c r="U72" i="7"/>
  <c r="U84" i="7"/>
  <c r="T84" i="7"/>
  <c r="H65" i="7"/>
  <c r="I65" i="7"/>
  <c r="H69" i="7"/>
  <c r="I69" i="7"/>
  <c r="H73" i="7"/>
  <c r="I73" i="7"/>
  <c r="H77" i="7"/>
  <c r="I77" i="7"/>
  <c r="H81" i="7"/>
  <c r="I81" i="7"/>
  <c r="H93" i="7"/>
  <c r="I93" i="7"/>
  <c r="H97" i="7"/>
  <c r="I97" i="7"/>
  <c r="H109" i="7"/>
  <c r="I109" i="7"/>
  <c r="T98" i="7"/>
  <c r="U98" i="7"/>
  <c r="T102" i="7"/>
  <c r="U102" i="7"/>
  <c r="AF91" i="7"/>
  <c r="AG91" i="7"/>
  <c r="AF103" i="7"/>
  <c r="AG103" i="7"/>
  <c r="AF107" i="7"/>
  <c r="AG107" i="7"/>
  <c r="H119" i="7"/>
  <c r="I119" i="7"/>
  <c r="I123" i="7"/>
  <c r="H123" i="7"/>
  <c r="H127" i="7"/>
  <c r="I127" i="7"/>
  <c r="H131" i="7"/>
  <c r="I131" i="7"/>
  <c r="T128" i="7"/>
  <c r="U128" i="7"/>
  <c r="T132" i="7"/>
  <c r="U132" i="7"/>
  <c r="AF117" i="7"/>
  <c r="AG117" i="7"/>
  <c r="AF121" i="7"/>
  <c r="AG121" i="7"/>
  <c r="AF133" i="7"/>
  <c r="AG133" i="7"/>
  <c r="AF137" i="7"/>
  <c r="AG137" i="7"/>
  <c r="H149" i="7"/>
  <c r="I149" i="7"/>
  <c r="T146" i="7"/>
  <c r="U146" i="7"/>
  <c r="T150" i="7"/>
  <c r="U150" i="7"/>
  <c r="T154" i="7"/>
  <c r="U154" i="7"/>
  <c r="T158" i="7"/>
  <c r="U158" i="7"/>
  <c r="T162" i="7"/>
  <c r="U162" i="7"/>
  <c r="AF147" i="7"/>
  <c r="AG147" i="7"/>
  <c r="AF151" i="7"/>
  <c r="AG151" i="7"/>
  <c r="AF163" i="7"/>
  <c r="AG163" i="7"/>
  <c r="H179" i="7"/>
  <c r="I179" i="7"/>
  <c r="H183" i="7"/>
  <c r="I183" i="7"/>
  <c r="T172" i="7"/>
  <c r="U172" i="7"/>
  <c r="T184" i="7"/>
  <c r="U184" i="7"/>
  <c r="T188" i="7"/>
  <c r="U188" i="7"/>
  <c r="AF173" i="7"/>
  <c r="AG173" i="7"/>
  <c r="AF177" i="7"/>
  <c r="AG177" i="7"/>
  <c r="AF181" i="7"/>
  <c r="AG181" i="7"/>
  <c r="AF185" i="7"/>
  <c r="AG185" i="7"/>
  <c r="AF189" i="7"/>
  <c r="AG189" i="7"/>
  <c r="H209" i="7"/>
  <c r="I209" i="7"/>
  <c r="K209" i="7" s="1"/>
  <c r="H213" i="7"/>
  <c r="I213" i="7"/>
  <c r="K213" i="7" s="1"/>
  <c r="T198" i="7"/>
  <c r="U198" i="7"/>
  <c r="W198" i="7" s="1"/>
  <c r="T202" i="7"/>
  <c r="U202" i="7"/>
  <c r="T210" i="7"/>
  <c r="U210" i="7"/>
  <c r="W210" i="7" s="1"/>
  <c r="T214" i="7"/>
  <c r="U214" i="7"/>
  <c r="AF199" i="7"/>
  <c r="AG199" i="7"/>
  <c r="AI199" i="7" s="1"/>
  <c r="AF203" i="7"/>
  <c r="AG203" i="7"/>
  <c r="AI203" i="7" s="1"/>
  <c r="AF207" i="7"/>
  <c r="AG207" i="7"/>
  <c r="AI207" i="7" s="1"/>
  <c r="AF211" i="7"/>
  <c r="AG211" i="7"/>
  <c r="AI211" i="7" s="1"/>
  <c r="AG215" i="7"/>
  <c r="AI215" i="7" s="1"/>
  <c r="AF215" i="7"/>
  <c r="AF219" i="7"/>
  <c r="AG219" i="7"/>
  <c r="AI219" i="7" s="1"/>
  <c r="H236" i="7"/>
  <c r="I236" i="7"/>
  <c r="K236" i="7" s="1"/>
  <c r="H240" i="7"/>
  <c r="I240" i="7"/>
  <c r="K240" i="7" s="1"/>
  <c r="T229" i="7"/>
  <c r="U229" i="7"/>
  <c r="W229" i="7" s="1"/>
  <c r="T233" i="7"/>
  <c r="U233" i="7"/>
  <c r="W233" i="7" s="1"/>
  <c r="T241" i="7"/>
  <c r="U241" i="7"/>
  <c r="W241" i="7" s="1"/>
  <c r="T245" i="7"/>
  <c r="U245" i="7"/>
  <c r="W245" i="7" s="1"/>
  <c r="AF226" i="7"/>
  <c r="AG226" i="7"/>
  <c r="AI226" i="7" s="1"/>
  <c r="AF242" i="7"/>
  <c r="AG242" i="7"/>
  <c r="AI242" i="7" s="1"/>
  <c r="H254" i="7"/>
  <c r="I254" i="7"/>
  <c r="K254" i="7" s="1"/>
  <c r="H258" i="7"/>
  <c r="I258" i="7"/>
  <c r="K258" i="7" s="1"/>
  <c r="H262" i="7"/>
  <c r="I262" i="7"/>
  <c r="K262" i="7" s="1"/>
  <c r="H270" i="7"/>
  <c r="I270" i="7"/>
  <c r="K270" i="7" s="1"/>
  <c r="H274" i="7"/>
  <c r="I274" i="7"/>
  <c r="T259" i="7"/>
  <c r="U259" i="7"/>
  <c r="W259" i="7" s="1"/>
  <c r="T267" i="7"/>
  <c r="U267" i="7"/>
  <c r="AF264" i="7"/>
  <c r="AG264" i="7"/>
  <c r="AI264" i="7" s="1"/>
  <c r="AF272" i="7"/>
  <c r="AG272" i="7"/>
  <c r="AI272" i="7" s="1"/>
  <c r="H284" i="7"/>
  <c r="I284" i="7"/>
  <c r="K284" i="7" s="1"/>
  <c r="H292" i="7"/>
  <c r="I292" i="7"/>
  <c r="H300" i="7"/>
  <c r="I300" i="7"/>
  <c r="T281" i="7"/>
  <c r="U281" i="7"/>
  <c r="W281" i="7" s="1"/>
  <c r="T285" i="7"/>
  <c r="U285" i="7"/>
  <c r="T289" i="7"/>
  <c r="U289" i="7"/>
  <c r="W289" i="7" s="1"/>
  <c r="T293" i="7"/>
  <c r="U293" i="7"/>
  <c r="T297" i="7"/>
  <c r="U297" i="7"/>
  <c r="W297" i="7" s="1"/>
  <c r="AF286" i="7"/>
  <c r="AG286" i="7"/>
  <c r="AF290" i="7"/>
  <c r="AG290" i="7"/>
  <c r="AI290" i="7" s="1"/>
  <c r="AF298" i="7"/>
  <c r="AG298" i="7"/>
  <c r="H314" i="7"/>
  <c r="I314" i="7"/>
  <c r="K314" i="7" s="1"/>
  <c r="H318" i="7"/>
  <c r="I318" i="7"/>
  <c r="K318" i="7" s="1"/>
  <c r="H322" i="7"/>
  <c r="I322" i="7"/>
  <c r="K322" i="7" s="1"/>
  <c r="T307" i="7"/>
  <c r="U307" i="7"/>
  <c r="W307" i="7" s="1"/>
  <c r="T311" i="7"/>
  <c r="U311" i="7"/>
  <c r="W311" i="7" s="1"/>
  <c r="T315" i="7"/>
  <c r="U315" i="7"/>
  <c r="W315" i="7" s="1"/>
  <c r="T319" i="7"/>
  <c r="U319" i="7"/>
  <c r="W319" i="7" s="1"/>
  <c r="T327" i="7"/>
  <c r="U327" i="7"/>
  <c r="W327" i="7" s="1"/>
  <c r="AF308" i="7"/>
  <c r="AG308" i="7"/>
  <c r="AI308" i="7" s="1"/>
  <c r="AF312" i="7"/>
  <c r="AG312" i="7"/>
  <c r="AI312" i="7" s="1"/>
  <c r="AF320" i="7"/>
  <c r="AG320" i="7"/>
  <c r="AI320" i="7" s="1"/>
  <c r="H340" i="7"/>
  <c r="I340" i="7"/>
  <c r="K340" i="7" s="1"/>
  <c r="H344" i="7"/>
  <c r="I344" i="7"/>
  <c r="K344" i="7" s="1"/>
  <c r="H348" i="7"/>
  <c r="I348" i="7"/>
  <c r="K348" i="7" s="1"/>
  <c r="T337" i="7"/>
  <c r="U337" i="7"/>
  <c r="W337" i="7" s="1"/>
  <c r="T341" i="7"/>
  <c r="U341" i="7"/>
  <c r="W341" i="7" s="1"/>
  <c r="T345" i="7"/>
  <c r="U345" i="7"/>
  <c r="W345" i="7" s="1"/>
  <c r="T349" i="7"/>
  <c r="U349" i="7"/>
  <c r="W349" i="7" s="1"/>
  <c r="T353" i="7"/>
  <c r="U353" i="7"/>
  <c r="W353" i="7" s="1"/>
  <c r="AF334" i="7"/>
  <c r="AG334" i="7"/>
  <c r="AI334" i="7" s="1"/>
  <c r="AF338" i="7"/>
  <c r="AG338" i="7"/>
  <c r="AI338" i="7" s="1"/>
  <c r="AF342" i="7"/>
  <c r="AG342" i="7"/>
  <c r="AI342" i="7" s="1"/>
  <c r="AF346" i="7"/>
  <c r="AG346" i="7"/>
  <c r="AI346" i="7" s="1"/>
  <c r="AG350" i="7"/>
  <c r="AI350" i="7" s="1"/>
  <c r="AF350" i="7"/>
  <c r="AF354" i="7"/>
  <c r="AG354" i="7"/>
  <c r="AI354" i="7" s="1"/>
  <c r="H363" i="7"/>
  <c r="I363" i="7"/>
  <c r="K363" i="7" s="1"/>
  <c r="H371" i="7"/>
  <c r="I371" i="7"/>
  <c r="K371" i="7" s="1"/>
  <c r="H375" i="7"/>
  <c r="I375" i="7"/>
  <c r="K375" i="7" s="1"/>
  <c r="T364" i="7"/>
  <c r="U364" i="7"/>
  <c r="W364" i="7" s="1"/>
  <c r="T368" i="7"/>
  <c r="U368" i="7"/>
  <c r="W368" i="7" s="1"/>
  <c r="T376" i="7"/>
  <c r="U376" i="7"/>
  <c r="W376" i="7" s="1"/>
  <c r="T380" i="7"/>
  <c r="U380" i="7"/>
  <c r="W380" i="7" s="1"/>
  <c r="AF365" i="7"/>
  <c r="AG365" i="7"/>
  <c r="AI365" i="7" s="1"/>
  <c r="AF369" i="7"/>
  <c r="AG369" i="7"/>
  <c r="AI369" i="7" s="1"/>
  <c r="AF373" i="7"/>
  <c r="AG373" i="7"/>
  <c r="AI373" i="7" s="1"/>
  <c r="AF381" i="7"/>
  <c r="AG381" i="7"/>
  <c r="AI381" i="7" s="1"/>
  <c r="H394" i="7"/>
  <c r="I394" i="7"/>
  <c r="K394" i="7" s="1"/>
  <c r="H398" i="7"/>
  <c r="I398" i="7"/>
  <c r="H402" i="7"/>
  <c r="I402" i="7"/>
  <c r="K402" i="7" s="1"/>
  <c r="H406" i="7"/>
  <c r="I406" i="7"/>
  <c r="I410" i="7"/>
  <c r="K410" i="7" s="1"/>
  <c r="H410" i="7"/>
  <c r="T399" i="7"/>
  <c r="U399" i="7"/>
  <c r="T403" i="7"/>
  <c r="U403" i="7"/>
  <c r="W403" i="7" s="1"/>
  <c r="T411" i="7"/>
  <c r="U411" i="7"/>
  <c r="AF392" i="7"/>
  <c r="AG392" i="7"/>
  <c r="AI392" i="7" s="1"/>
  <c r="AF396" i="7"/>
  <c r="AG396" i="7"/>
  <c r="AF400" i="7"/>
  <c r="AG400" i="7"/>
  <c r="AI400" i="7" s="1"/>
  <c r="AF404" i="7"/>
  <c r="AG404" i="7"/>
  <c r="AF408" i="7"/>
  <c r="AG408" i="7"/>
  <c r="AI408" i="7" s="1"/>
  <c r="U13" i="7"/>
  <c r="U21" i="7"/>
  <c r="U29" i="7"/>
  <c r="I45" i="7"/>
  <c r="U39" i="7"/>
  <c r="U49" i="7"/>
  <c r="AG45" i="7"/>
  <c r="I70" i="7"/>
  <c r="U65" i="7"/>
  <c r="U76" i="7"/>
  <c r="AG64" i="7"/>
  <c r="I105" i="7"/>
  <c r="U90" i="7"/>
  <c r="U99" i="7"/>
  <c r="U110" i="7"/>
  <c r="AG99" i="7"/>
  <c r="AG109" i="7"/>
  <c r="I132" i="7"/>
  <c r="U136" i="7"/>
  <c r="AG125" i="7"/>
  <c r="AG134" i="7"/>
  <c r="I150" i="7"/>
  <c r="I161" i="7"/>
  <c r="AG145" i="7"/>
  <c r="I176" i="7"/>
  <c r="U174" i="7"/>
  <c r="U185" i="7"/>
  <c r="AG174" i="7"/>
  <c r="AG191" i="7"/>
  <c r="I205" i="7"/>
  <c r="K205" i="7" s="1"/>
  <c r="U212" i="7"/>
  <c r="W212" i="7" s="1"/>
  <c r="AG205" i="7"/>
  <c r="AI205" i="7" s="1"/>
  <c r="U237" i="7"/>
  <c r="W237" i="7" s="1"/>
  <c r="AG230" i="7"/>
  <c r="AI230" i="7" s="1"/>
  <c r="AG243" i="7"/>
  <c r="AI243" i="7" s="1"/>
  <c r="I263" i="7"/>
  <c r="U271" i="7"/>
  <c r="W271" i="7" s="1"/>
  <c r="I282" i="7"/>
  <c r="K282" i="7" s="1"/>
  <c r="AG282" i="7"/>
  <c r="AG316" i="7"/>
  <c r="AI316" i="7" s="1"/>
  <c r="I352" i="7"/>
  <c r="K352" i="7" s="1"/>
  <c r="U372" i="7"/>
  <c r="AG401" i="7"/>
  <c r="AI401" i="7" s="1"/>
  <c r="T299" i="7"/>
  <c r="U299" i="7"/>
  <c r="W299" i="7" s="1"/>
  <c r="AF280" i="7"/>
  <c r="AG280" i="7"/>
  <c r="AI280" i="7" s="1"/>
  <c r="AF284" i="7"/>
  <c r="AG284" i="7"/>
  <c r="AI284" i="7" s="1"/>
  <c r="AF288" i="7"/>
  <c r="AG288" i="7"/>
  <c r="AI288" i="7" s="1"/>
  <c r="AF292" i="7"/>
  <c r="AG292" i="7"/>
  <c r="AI292" i="7" s="1"/>
  <c r="AF296" i="7"/>
  <c r="AG296" i="7"/>
  <c r="AI296" i="7" s="1"/>
  <c r="AF300" i="7"/>
  <c r="AG300" i="7"/>
  <c r="AI300" i="7" s="1"/>
  <c r="H308" i="7"/>
  <c r="I308" i="7"/>
  <c r="K308" i="7" s="1"/>
  <c r="H312" i="7"/>
  <c r="I312" i="7"/>
  <c r="K312" i="7" s="1"/>
  <c r="H320" i="7"/>
  <c r="I320" i="7"/>
  <c r="K320" i="7" s="1"/>
  <c r="H324" i="7"/>
  <c r="I324" i="7"/>
  <c r="K324" i="7" s="1"/>
  <c r="T309" i="7"/>
  <c r="U309" i="7"/>
  <c r="W309" i="7" s="1"/>
  <c r="T313" i="7"/>
  <c r="U313" i="7"/>
  <c r="T317" i="7"/>
  <c r="U317" i="7"/>
  <c r="W317" i="7" s="1"/>
  <c r="T325" i="7"/>
  <c r="U325" i="7"/>
  <c r="AF310" i="7"/>
  <c r="AG310" i="7"/>
  <c r="AI310" i="7" s="1"/>
  <c r="AF314" i="7"/>
  <c r="AG314" i="7"/>
  <c r="AF318" i="7"/>
  <c r="AG318" i="7"/>
  <c r="AI318" i="7" s="1"/>
  <c r="AF322" i="7"/>
  <c r="AG322" i="7"/>
  <c r="AF326" i="7"/>
  <c r="AG326" i="7"/>
  <c r="AI326" i="7" s="1"/>
  <c r="H334" i="7"/>
  <c r="I334" i="7"/>
  <c r="H338" i="7"/>
  <c r="I338" i="7"/>
  <c r="H342" i="7"/>
  <c r="I342" i="7"/>
  <c r="H350" i="7"/>
  <c r="I350" i="7"/>
  <c r="H354" i="7"/>
  <c r="I354" i="7"/>
  <c r="K354" i="7" s="1"/>
  <c r="T347" i="7"/>
  <c r="U347" i="7"/>
  <c r="AF336" i="7"/>
  <c r="AG336" i="7"/>
  <c r="AI336" i="7" s="1"/>
  <c r="AF344" i="7"/>
  <c r="AG344" i="7"/>
  <c r="AF348" i="7"/>
  <c r="AG348" i="7"/>
  <c r="AI348" i="7" s="1"/>
  <c r="AF352" i="7"/>
  <c r="AG352" i="7"/>
  <c r="H365" i="7"/>
  <c r="I365" i="7"/>
  <c r="K365" i="7" s="1"/>
  <c r="H369" i="7"/>
  <c r="I369" i="7"/>
  <c r="K369" i="7" s="1"/>
  <c r="H373" i="7"/>
  <c r="I373" i="7"/>
  <c r="K373" i="7" s="1"/>
  <c r="H377" i="7"/>
  <c r="I377" i="7"/>
  <c r="K377" i="7" s="1"/>
  <c r="H381" i="7"/>
  <c r="I381" i="7"/>
  <c r="K381" i="7" s="1"/>
  <c r="T362" i="7"/>
  <c r="U362" i="7"/>
  <c r="W362" i="7" s="1"/>
  <c r="T366" i="7"/>
  <c r="U366" i="7"/>
  <c r="W366" i="7" s="1"/>
  <c r="T370" i="7"/>
  <c r="U370" i="7"/>
  <c r="W370" i="7" s="1"/>
  <c r="T374" i="7"/>
  <c r="U374" i="7"/>
  <c r="W374" i="7" s="1"/>
  <c r="T378" i="7"/>
  <c r="U378" i="7"/>
  <c r="W378" i="7" s="1"/>
  <c r="T382" i="7"/>
  <c r="U382" i="7"/>
  <c r="W382" i="7" s="1"/>
  <c r="AF363" i="7"/>
  <c r="AG363" i="7"/>
  <c r="AI363" i="7" s="1"/>
  <c r="AF383" i="7"/>
  <c r="AG383" i="7"/>
  <c r="AI383" i="7" s="1"/>
  <c r="H392" i="7"/>
  <c r="I392" i="7"/>
  <c r="K392" i="7" s="1"/>
  <c r="H400" i="7"/>
  <c r="I400" i="7"/>
  <c r="K400" i="7" s="1"/>
  <c r="H408" i="7"/>
  <c r="I408" i="7"/>
  <c r="K408" i="7" s="1"/>
  <c r="T393" i="7"/>
  <c r="U393" i="7"/>
  <c r="W393" i="7" s="1"/>
  <c r="T397" i="7"/>
  <c r="U397" i="7"/>
  <c r="W397" i="7" s="1"/>
  <c r="T401" i="7"/>
  <c r="U401" i="7"/>
  <c r="W401" i="7" s="1"/>
  <c r="T405" i="7"/>
  <c r="U405" i="7"/>
  <c r="W405" i="7" s="1"/>
  <c r="T409" i="7"/>
  <c r="U409" i="7"/>
  <c r="W409" i="7" s="1"/>
  <c r="AF390" i="7"/>
  <c r="AG390" i="7"/>
  <c r="AI390" i="7" s="1"/>
  <c r="AF394" i="7"/>
  <c r="AG394" i="7"/>
  <c r="AI394" i="7" s="1"/>
  <c r="AF398" i="7"/>
  <c r="AG398" i="7"/>
  <c r="AI398" i="7" s="1"/>
  <c r="AF402" i="7"/>
  <c r="AG402" i="7"/>
  <c r="AI402" i="7" s="1"/>
  <c r="AF406" i="7"/>
  <c r="AG406" i="7"/>
  <c r="AI406" i="7" s="1"/>
  <c r="AF410" i="7"/>
  <c r="AG410" i="7"/>
  <c r="AI410" i="7" s="1"/>
  <c r="AG340" i="7"/>
  <c r="AG371" i="7"/>
  <c r="AI371" i="7" s="1"/>
  <c r="H346" i="7"/>
  <c r="T63" i="7"/>
  <c r="U63" i="7"/>
  <c r="T67" i="7"/>
  <c r="U67" i="7"/>
  <c r="T71" i="7"/>
  <c r="U71" i="7"/>
  <c r="T75" i="7"/>
  <c r="U75" i="7"/>
  <c r="T79" i="7"/>
  <c r="U79" i="7"/>
  <c r="T83" i="7"/>
  <c r="U83" i="7"/>
  <c r="AF90" i="7"/>
  <c r="AG90" i="7"/>
  <c r="AF98" i="7"/>
  <c r="AG98" i="7"/>
  <c r="AF102" i="7"/>
  <c r="AG102" i="7"/>
  <c r="AF106" i="7"/>
  <c r="AG106" i="7"/>
  <c r="AF110" i="7"/>
  <c r="AG110" i="7"/>
  <c r="H144" i="7"/>
  <c r="I144" i="7"/>
  <c r="H156" i="7"/>
  <c r="I156" i="7"/>
  <c r="H160" i="7"/>
  <c r="I160" i="7"/>
  <c r="T171" i="7"/>
  <c r="U171" i="7"/>
  <c r="T175" i="7"/>
  <c r="U175" i="7"/>
  <c r="T179" i="7"/>
  <c r="U179" i="7"/>
  <c r="T183" i="7"/>
  <c r="U183" i="7"/>
  <c r="T187" i="7"/>
  <c r="U187" i="7"/>
  <c r="T191" i="7"/>
  <c r="U191" i="7"/>
  <c r="T213" i="7"/>
  <c r="U213" i="7"/>
  <c r="W213" i="7" s="1"/>
  <c r="T217" i="7"/>
  <c r="U217" i="7"/>
  <c r="W217" i="7" s="1"/>
  <c r="AF202" i="7"/>
  <c r="AG202" i="7"/>
  <c r="AI202" i="7" s="1"/>
  <c r="AF218" i="7"/>
  <c r="AG218" i="7"/>
  <c r="AI218" i="7" s="1"/>
  <c r="H235" i="7"/>
  <c r="I235" i="7"/>
  <c r="K235" i="7" s="1"/>
  <c r="T240" i="7"/>
  <c r="U240" i="7"/>
  <c r="W240" i="7" s="1"/>
  <c r="AF229" i="7"/>
  <c r="AG229" i="7"/>
  <c r="AI229" i="7" s="1"/>
  <c r="AF233" i="7"/>
  <c r="AG233" i="7"/>
  <c r="AI233" i="7" s="1"/>
  <c r="AF241" i="7"/>
  <c r="AG241" i="7"/>
  <c r="AI241" i="7" s="1"/>
  <c r="AF245" i="7"/>
  <c r="AG245" i="7"/>
  <c r="AI245" i="7" s="1"/>
  <c r="T254" i="7"/>
  <c r="U254" i="7"/>
  <c r="W254" i="7" s="1"/>
  <c r="T270" i="7"/>
  <c r="U270" i="7"/>
  <c r="W270" i="7" s="1"/>
  <c r="AF259" i="7"/>
  <c r="AG259" i="7"/>
  <c r="AI259" i="7" s="1"/>
  <c r="H287" i="7"/>
  <c r="I287" i="7"/>
  <c r="K287" i="7" s="1"/>
  <c r="H291" i="7"/>
  <c r="I291" i="7"/>
  <c r="H299" i="7"/>
  <c r="I299" i="7"/>
  <c r="K299" i="7" s="1"/>
  <c r="AF281" i="7"/>
  <c r="AG281" i="7"/>
  <c r="AI281" i="7" s="1"/>
  <c r="AF289" i="7"/>
  <c r="AG289" i="7"/>
  <c r="AF297" i="7"/>
  <c r="AG297" i="7"/>
  <c r="AI297" i="7" s="1"/>
  <c r="H309" i="7"/>
  <c r="I309" i="7"/>
  <c r="H313" i="7"/>
  <c r="I313" i="7"/>
  <c r="K313" i="7" s="1"/>
  <c r="H321" i="7"/>
  <c r="I321" i="7"/>
  <c r="H325" i="7"/>
  <c r="I325" i="7"/>
  <c r="K325" i="7" s="1"/>
  <c r="T322" i="7"/>
  <c r="U322" i="7"/>
  <c r="AF311" i="7"/>
  <c r="AG311" i="7"/>
  <c r="AI311" i="7" s="1"/>
  <c r="AF323" i="7"/>
  <c r="AG323" i="7"/>
  <c r="AF327" i="7"/>
  <c r="AG327" i="7"/>
  <c r="AI327" i="7" s="1"/>
  <c r="H335" i="7"/>
  <c r="I335" i="7"/>
  <c r="K335" i="7" s="1"/>
  <c r="H339" i="7"/>
  <c r="I339" i="7"/>
  <c r="K339" i="7" s="1"/>
  <c r="H343" i="7"/>
  <c r="I343" i="7"/>
  <c r="K343" i="7" s="1"/>
  <c r="H351" i="7"/>
  <c r="I351" i="7"/>
  <c r="K351" i="7" s="1"/>
  <c r="H355" i="7"/>
  <c r="I355" i="7"/>
  <c r="K355" i="7" s="1"/>
  <c r="T336" i="7"/>
  <c r="U336" i="7"/>
  <c r="W336" i="7" s="1"/>
  <c r="T340" i="7"/>
  <c r="U340" i="7"/>
  <c r="W340" i="7" s="1"/>
  <c r="T344" i="7"/>
  <c r="U344" i="7"/>
  <c r="W344" i="7" s="1"/>
  <c r="T348" i="7"/>
  <c r="U348" i="7"/>
  <c r="W348" i="7" s="1"/>
  <c r="T352" i="7"/>
  <c r="U352" i="7"/>
  <c r="W352" i="7" s="1"/>
  <c r="AF337" i="7"/>
  <c r="AG337" i="7"/>
  <c r="AI337" i="7" s="1"/>
  <c r="H366" i="7"/>
  <c r="I366" i="7"/>
  <c r="K366" i="7" s="1"/>
  <c r="H374" i="7"/>
  <c r="I374" i="7"/>
  <c r="K374" i="7" s="1"/>
  <c r="T363" i="7"/>
  <c r="U363" i="7"/>
  <c r="W363" i="7" s="1"/>
  <c r="T371" i="7"/>
  <c r="U371" i="7"/>
  <c r="W371" i="7" s="1"/>
  <c r="T375" i="7"/>
  <c r="U375" i="7"/>
  <c r="W375" i="7" s="1"/>
  <c r="T379" i="7"/>
  <c r="U379" i="7"/>
  <c r="W379" i="7" s="1"/>
  <c r="AF364" i="7"/>
  <c r="AG364" i="7"/>
  <c r="AI364" i="7" s="1"/>
  <c r="AF368" i="7"/>
  <c r="AG368" i="7"/>
  <c r="AI368" i="7" s="1"/>
  <c r="AF372" i="7"/>
  <c r="AG372" i="7"/>
  <c r="AI372" i="7" s="1"/>
  <c r="AF376" i="7"/>
  <c r="AG376" i="7"/>
  <c r="AI376" i="7" s="1"/>
  <c r="AF380" i="7"/>
  <c r="AG380" i="7"/>
  <c r="AI380" i="7" s="1"/>
  <c r="H401" i="7"/>
  <c r="I401" i="7"/>
  <c r="K401" i="7" s="1"/>
  <c r="T390" i="7"/>
  <c r="U390" i="7"/>
  <c r="T394" i="7"/>
  <c r="U394" i="7"/>
  <c r="W394" i="7" s="1"/>
  <c r="T402" i="7"/>
  <c r="U402" i="7"/>
  <c r="T410" i="7"/>
  <c r="U410" i="7"/>
  <c r="W410" i="7" s="1"/>
  <c r="AF391" i="7"/>
  <c r="AG391" i="7"/>
  <c r="AF395" i="7"/>
  <c r="AG395" i="7"/>
  <c r="AI395" i="7" s="1"/>
  <c r="AF399" i="7"/>
  <c r="AG399" i="7"/>
  <c r="AF403" i="7"/>
  <c r="AG403" i="7"/>
  <c r="AI403" i="7" s="1"/>
  <c r="AF407" i="7"/>
  <c r="AG407" i="7"/>
  <c r="AF411" i="7"/>
  <c r="AG411" i="7"/>
  <c r="AI411" i="7" s="1"/>
  <c r="U12" i="7"/>
  <c r="U16" i="7"/>
  <c r="U20" i="7"/>
  <c r="U24" i="7"/>
  <c r="U28" i="7"/>
  <c r="I43" i="7"/>
  <c r="U48" i="7"/>
  <c r="AG42" i="7"/>
  <c r="I84" i="7"/>
  <c r="AG78" i="7"/>
  <c r="I104" i="7"/>
  <c r="U93" i="7"/>
  <c r="U109" i="7"/>
  <c r="I134" i="7"/>
  <c r="U123" i="7"/>
  <c r="AG128" i="7"/>
  <c r="AG158" i="7"/>
  <c r="I174" i="7"/>
  <c r="I190" i="7"/>
  <c r="AG172" i="7"/>
  <c r="AG188" i="7"/>
  <c r="I204" i="7"/>
  <c r="I243" i="7"/>
  <c r="K243" i="7" s="1"/>
  <c r="U228" i="7"/>
  <c r="W228" i="7" s="1"/>
  <c r="I261" i="7"/>
  <c r="K261" i="7" s="1"/>
  <c r="U274" i="7"/>
  <c r="W274" i="7" s="1"/>
  <c r="AG267" i="7"/>
  <c r="AI267" i="7" s="1"/>
  <c r="U296" i="7"/>
  <c r="W296" i="7" s="1"/>
  <c r="I317" i="7"/>
  <c r="K317" i="7" s="1"/>
  <c r="U318" i="7"/>
  <c r="U335" i="7"/>
  <c r="U351" i="7"/>
  <c r="AG341" i="7"/>
  <c r="AI341" i="7" s="1"/>
  <c r="AG375" i="7"/>
  <c r="AI375" i="7" s="1"/>
  <c r="I396" i="7"/>
  <c r="K396" i="7" s="1"/>
  <c r="I409" i="7"/>
  <c r="K409" i="7" s="1"/>
  <c r="H48" i="7"/>
  <c r="H52" i="7"/>
  <c r="I11" i="7"/>
  <c r="H11" i="7"/>
  <c r="I21" i="7"/>
  <c r="H24" i="7"/>
  <c r="I20" i="7"/>
  <c r="H25" i="7"/>
  <c r="I25" i="7"/>
  <c r="H17" i="7"/>
  <c r="I17" i="7"/>
  <c r="I29" i="7"/>
  <c r="I13" i="7"/>
  <c r="H12" i="7"/>
  <c r="H16" i="7"/>
  <c r="I16" i="7"/>
  <c r="I28" i="7"/>
  <c r="H19" i="7"/>
  <c r="H27" i="7"/>
  <c r="H10" i="7"/>
  <c r="I30" i="7"/>
  <c r="H30" i="7"/>
  <c r="I26" i="7"/>
  <c r="H26" i="7"/>
  <c r="I22" i="7"/>
  <c r="H22" i="7"/>
  <c r="I18" i="7"/>
  <c r="H18" i="7"/>
  <c r="I14" i="7"/>
  <c r="H14" i="7"/>
  <c r="H31" i="7"/>
  <c r="H23" i="7"/>
  <c r="H15" i="7"/>
  <c r="AT41" i="10"/>
  <c r="BE41" i="10"/>
  <c r="BG41" i="10" s="1"/>
  <c r="AT49" i="10"/>
  <c r="BE49" i="10"/>
  <c r="BG49" i="10" s="1"/>
  <c r="AT57" i="10"/>
  <c r="BE57" i="10"/>
  <c r="BG57" i="10" s="1"/>
  <c r="AT38" i="10"/>
  <c r="BE38" i="10"/>
  <c r="BG38" i="10" s="1"/>
  <c r="BI38" i="10" s="1"/>
  <c r="AT44" i="10"/>
  <c r="BQ42" i="10"/>
  <c r="AT37" i="10"/>
  <c r="AT43" i="10"/>
  <c r="AT48" i="10"/>
  <c r="BE54" i="10"/>
  <c r="BG54" i="10" s="1"/>
  <c r="BI54" i="10" s="1"/>
  <c r="BE46" i="10"/>
  <c r="BG46" i="10" s="1"/>
  <c r="BI46" i="10" s="1"/>
  <c r="AT55" i="10"/>
  <c r="AT47" i="10"/>
  <c r="BE53" i="10"/>
  <c r="BG53" i="10" s="1"/>
  <c r="BE45" i="10"/>
  <c r="BG45" i="10" s="1"/>
  <c r="AT16" i="10"/>
  <c r="BE16" i="10"/>
  <c r="BE30" i="10"/>
  <c r="AT30" i="10"/>
  <c r="AD30" i="10"/>
  <c r="BE13" i="10"/>
  <c r="BG13" i="10" s="1"/>
  <c r="BI13" i="10" s="1"/>
  <c r="AT13" i="10"/>
  <c r="BE18" i="10"/>
  <c r="BG18" i="10" s="1"/>
  <c r="BI18" i="10" s="1"/>
  <c r="AT18" i="10"/>
  <c r="BE10" i="10"/>
  <c r="BG10" i="10" s="1"/>
  <c r="BI10" i="10" s="1"/>
  <c r="AT10" i="10"/>
  <c r="BE14" i="10"/>
  <c r="BG14" i="10" s="1"/>
  <c r="BI14" i="10" s="1"/>
  <c r="AT14" i="10"/>
  <c r="BE17" i="10"/>
  <c r="BG17" i="10" s="1"/>
  <c r="BI17" i="10" s="1"/>
  <c r="AT17" i="10"/>
  <c r="AD13" i="10"/>
  <c r="AD19" i="10"/>
  <c r="AS19" i="10"/>
  <c r="AU19" i="10" s="1"/>
  <c r="AW19" i="10" s="1"/>
  <c r="AD15" i="10"/>
  <c r="AS15" i="10"/>
  <c r="AU15" i="10" s="1"/>
  <c r="AW15" i="10" s="1"/>
  <c r="BE20" i="10"/>
  <c r="BG20" i="10" s="1"/>
  <c r="BI20" i="10" s="1"/>
  <c r="AD14" i="10"/>
  <c r="AD18" i="10"/>
  <c r="AD26" i="10"/>
  <c r="AS9" i="10"/>
  <c r="AU9" i="10" s="1"/>
  <c r="AW9" i="10" s="1"/>
  <c r="S27" i="10"/>
  <c r="AD24" i="10"/>
  <c r="AD20" i="10"/>
  <c r="AD16" i="10"/>
  <c r="AD28" i="10"/>
  <c r="S23" i="10"/>
  <c r="H12" i="10"/>
  <c r="AD29" i="10"/>
  <c r="AD25" i="10"/>
  <c r="AD21" i="10"/>
  <c r="AD17" i="10"/>
  <c r="T40" i="10"/>
  <c r="AA39" i="10"/>
  <c r="AF39" i="10" s="1"/>
  <c r="T39" i="10"/>
  <c r="AE40" i="10"/>
  <c r="AG40" i="10" s="1"/>
  <c r="AH40" i="10" s="1"/>
  <c r="AC23" i="10"/>
  <c r="O18" i="10"/>
  <c r="H29" i="10"/>
  <c r="H25" i="10"/>
  <c r="H21" i="10"/>
  <c r="H17" i="10"/>
  <c r="H13" i="10"/>
  <c r="H28" i="10"/>
  <c r="H24" i="10"/>
  <c r="H20" i="10"/>
  <c r="H16" i="10"/>
  <c r="B43" i="10"/>
  <c r="N43" i="10" s="1"/>
  <c r="Z43" i="10" s="1"/>
  <c r="AB20" i="10"/>
  <c r="AF20" i="10" s="1"/>
  <c r="H9" i="10"/>
  <c r="H27" i="10"/>
  <c r="H23" i="10"/>
  <c r="H19" i="10"/>
  <c r="H15" i="10"/>
  <c r="H11" i="10"/>
  <c r="H40" i="10"/>
  <c r="H30" i="10"/>
  <c r="H26" i="10"/>
  <c r="H22" i="10"/>
  <c r="H18" i="10"/>
  <c r="H14" i="10"/>
  <c r="H10" i="10"/>
  <c r="H39" i="10"/>
  <c r="C57" i="10"/>
  <c r="O12" i="10"/>
  <c r="P12" i="10"/>
  <c r="V12" i="10" s="1"/>
  <c r="B47" i="10"/>
  <c r="N47" i="10" s="1"/>
  <c r="Z47" i="10" s="1"/>
  <c r="M24" i="10"/>
  <c r="C43" i="10"/>
  <c r="AC51" i="10"/>
  <c r="AI51" i="10" s="1"/>
  <c r="AC47" i="10"/>
  <c r="AI47" i="10" s="1"/>
  <c r="AC39" i="10"/>
  <c r="AI39" i="10" s="1"/>
  <c r="O22" i="10"/>
  <c r="N17" i="10"/>
  <c r="S17" i="10" s="1"/>
  <c r="AA17" i="10"/>
  <c r="B55" i="10"/>
  <c r="N55" i="10" s="1"/>
  <c r="Z55" i="10" s="1"/>
  <c r="B39" i="10"/>
  <c r="N39" i="10" s="1"/>
  <c r="Z39" i="10" s="1"/>
  <c r="AC59" i="10"/>
  <c r="AI59" i="10" s="1"/>
  <c r="AC43" i="10"/>
  <c r="AI43" i="10" s="1"/>
  <c r="O26" i="10"/>
  <c r="N21" i="10"/>
  <c r="S21" i="10" s="1"/>
  <c r="M16" i="10"/>
  <c r="Z14" i="10"/>
  <c r="B59" i="10"/>
  <c r="N59" i="10" s="1"/>
  <c r="Z59" i="10" s="1"/>
  <c r="C55" i="10"/>
  <c r="B51" i="10"/>
  <c r="N51" i="10" s="1"/>
  <c r="Z51" i="10" s="1"/>
  <c r="C59" i="10"/>
  <c r="C47" i="10"/>
  <c r="AC55" i="10"/>
  <c r="AI55" i="10" s="1"/>
  <c r="N25" i="10"/>
  <c r="S25" i="10" s="1"/>
  <c r="M20" i="10"/>
  <c r="N14" i="10"/>
  <c r="S14" i="10" s="1"/>
  <c r="X24" i="10"/>
  <c r="Y12" i="10"/>
  <c r="AD12" i="10" s="1"/>
  <c r="N12" i="10"/>
  <c r="S12" i="10" s="1"/>
  <c r="X15" i="10"/>
  <c r="M15" i="10"/>
  <c r="AB13" i="10"/>
  <c r="AF13" i="10" s="1"/>
  <c r="Q13" i="10"/>
  <c r="U13" i="10" s="1"/>
  <c r="AB19" i="10"/>
  <c r="AF19" i="10" s="1"/>
  <c r="Q19" i="10"/>
  <c r="U19" i="10" s="1"/>
  <c r="C41" i="10"/>
  <c r="N29" i="10"/>
  <c r="S29" i="10" s="1"/>
  <c r="Y27" i="10"/>
  <c r="AD27" i="10" s="1"/>
  <c r="AB9" i="10"/>
  <c r="AF9" i="10" s="1"/>
  <c r="Q9" i="10"/>
  <c r="U9" i="10" s="1"/>
  <c r="Q30" i="10"/>
  <c r="U30" i="10" s="1"/>
  <c r="AB30" i="10"/>
  <c r="Q26" i="10"/>
  <c r="U26" i="10" s="1"/>
  <c r="AB26" i="10"/>
  <c r="Q22" i="10"/>
  <c r="U22" i="10" s="1"/>
  <c r="AB22" i="10"/>
  <c r="Q18" i="10"/>
  <c r="U18" i="10" s="1"/>
  <c r="AB18" i="10"/>
  <c r="Q14" i="10"/>
  <c r="U14" i="10" s="1"/>
  <c r="AB14" i="10"/>
  <c r="AA27" i="10"/>
  <c r="P27" i="10"/>
  <c r="V27" i="10" s="1"/>
  <c r="AA23" i="10"/>
  <c r="P23" i="10"/>
  <c r="V23" i="10" s="1"/>
  <c r="AA19" i="10"/>
  <c r="AG19" i="10" s="1"/>
  <c r="P19" i="10"/>
  <c r="V19" i="10" s="1"/>
  <c r="AA15" i="10"/>
  <c r="AG15" i="10" s="1"/>
  <c r="P15" i="10"/>
  <c r="V15" i="10" s="1"/>
  <c r="B58" i="10"/>
  <c r="N58" i="10" s="1"/>
  <c r="Z58" i="10" s="1"/>
  <c r="B54" i="10"/>
  <c r="N54" i="10" s="1"/>
  <c r="Z54" i="10" s="1"/>
  <c r="B50" i="10"/>
  <c r="N50" i="10" s="1"/>
  <c r="Z50" i="10" s="1"/>
  <c r="B46" i="10"/>
  <c r="N46" i="10" s="1"/>
  <c r="Z46" i="10" s="1"/>
  <c r="B42" i="10"/>
  <c r="N42" i="10" s="1"/>
  <c r="Z42" i="10" s="1"/>
  <c r="C38" i="10"/>
  <c r="D58" i="10"/>
  <c r="P58" i="10" s="1"/>
  <c r="AB58" i="10" s="1"/>
  <c r="D56" i="10"/>
  <c r="P56" i="10" s="1"/>
  <c r="AB56" i="10" s="1"/>
  <c r="D54" i="10"/>
  <c r="P54" i="10" s="1"/>
  <c r="AB54" i="10" s="1"/>
  <c r="D52" i="10"/>
  <c r="P52" i="10" s="1"/>
  <c r="AB52" i="10" s="1"/>
  <c r="D50" i="10"/>
  <c r="P50" i="10" s="1"/>
  <c r="AB50" i="10" s="1"/>
  <c r="D48" i="10"/>
  <c r="P48" i="10" s="1"/>
  <c r="AB48" i="10" s="1"/>
  <c r="D46" i="10"/>
  <c r="P46" i="10" s="1"/>
  <c r="AB46" i="10" s="1"/>
  <c r="D44" i="10"/>
  <c r="P44" i="10" s="1"/>
  <c r="AB44" i="10" s="1"/>
  <c r="AD48" i="10"/>
  <c r="AH48" i="10" s="1"/>
  <c r="AD42" i="10"/>
  <c r="AH42" i="10" s="1"/>
  <c r="M9" i="10"/>
  <c r="N30" i="10"/>
  <c r="S30" i="10" s="1"/>
  <c r="M29" i="10"/>
  <c r="O27" i="10"/>
  <c r="N26" i="10"/>
  <c r="S26" i="10" s="1"/>
  <c r="M25" i="10"/>
  <c r="O23" i="10"/>
  <c r="N22" i="10"/>
  <c r="S22" i="10" s="1"/>
  <c r="M21" i="10"/>
  <c r="O19" i="10"/>
  <c r="N18" i="10"/>
  <c r="S18" i="10" s="1"/>
  <c r="M17" i="10"/>
  <c r="O15" i="10"/>
  <c r="M14" i="10"/>
  <c r="N11" i="10"/>
  <c r="S11" i="10" s="1"/>
  <c r="P26" i="10"/>
  <c r="V26" i="10" s="1"/>
  <c r="P18" i="10"/>
  <c r="V18" i="10" s="1"/>
  <c r="AA29" i="10"/>
  <c r="Z26" i="10"/>
  <c r="Y23" i="10"/>
  <c r="X20" i="10"/>
  <c r="AB16" i="10"/>
  <c r="AA13" i="10"/>
  <c r="AG13" i="10" s="1"/>
  <c r="Y11" i="10"/>
  <c r="AD11" i="10" s="1"/>
  <c r="X11" i="10"/>
  <c r="M11" i="10"/>
  <c r="AA11" i="10"/>
  <c r="AG11" i="10" s="1"/>
  <c r="P11" i="10"/>
  <c r="V11" i="10" s="1"/>
  <c r="AB23" i="10"/>
  <c r="Q23" i="10"/>
  <c r="U23" i="10" s="1"/>
  <c r="C49" i="10"/>
  <c r="C45" i="10"/>
  <c r="O30" i="10"/>
  <c r="M28" i="10"/>
  <c r="P28" i="10"/>
  <c r="V28" i="10" s="1"/>
  <c r="P20" i="10"/>
  <c r="V20" i="10" s="1"/>
  <c r="Z30" i="10"/>
  <c r="N10" i="10"/>
  <c r="S10" i="10" s="1"/>
  <c r="Y10" i="10"/>
  <c r="AD10" i="10" s="1"/>
  <c r="Z11" i="10"/>
  <c r="O11" i="10"/>
  <c r="AB29" i="10"/>
  <c r="Q29" i="10"/>
  <c r="U29" i="10" s="1"/>
  <c r="AB25" i="10"/>
  <c r="Q25" i="10"/>
  <c r="U25" i="10" s="1"/>
  <c r="AB21" i="10"/>
  <c r="Q21" i="10"/>
  <c r="U21" i="10" s="1"/>
  <c r="AB17" i="10"/>
  <c r="Q17" i="10"/>
  <c r="U17" i="10" s="1"/>
  <c r="AA9" i="10"/>
  <c r="AG9" i="10" s="1"/>
  <c r="P9" i="10"/>
  <c r="V9" i="10" s="1"/>
  <c r="B57" i="10"/>
  <c r="N57" i="10" s="1"/>
  <c r="Z57" i="10" s="1"/>
  <c r="B45" i="10"/>
  <c r="N45" i="10" s="1"/>
  <c r="Z45" i="10" s="1"/>
  <c r="B41" i="10"/>
  <c r="N41" i="10" s="1"/>
  <c r="Z41" i="10" s="1"/>
  <c r="D38" i="10"/>
  <c r="P38" i="10" s="1"/>
  <c r="AB38" i="10" s="1"/>
  <c r="C58" i="10"/>
  <c r="C56" i="10"/>
  <c r="C54" i="10"/>
  <c r="C52" i="10"/>
  <c r="C50" i="10"/>
  <c r="C48" i="10"/>
  <c r="C46" i="10"/>
  <c r="C44" i="10"/>
  <c r="C42" i="10"/>
  <c r="R38" i="10"/>
  <c r="AD38" i="10" s="1"/>
  <c r="AH38" i="10" s="1"/>
  <c r="AC56" i="10"/>
  <c r="AI56" i="10" s="1"/>
  <c r="AC52" i="10"/>
  <c r="AI52" i="10" s="1"/>
  <c r="AC48" i="10"/>
  <c r="AI48" i="10" s="1"/>
  <c r="AC44" i="10"/>
  <c r="AI44" i="10" s="1"/>
  <c r="AC40" i="10"/>
  <c r="O9" i="10"/>
  <c r="M30" i="10"/>
  <c r="O28" i="10"/>
  <c r="M26" i="10"/>
  <c r="O24" i="10"/>
  <c r="M22" i="10"/>
  <c r="O20" i="10"/>
  <c r="N19" i="10"/>
  <c r="S19" i="10" s="1"/>
  <c r="M18" i="10"/>
  <c r="O16" i="10"/>
  <c r="N15" i="10"/>
  <c r="S15" i="10" s="1"/>
  <c r="N13" i="10"/>
  <c r="S13" i="10" s="1"/>
  <c r="M10" i="10"/>
  <c r="P24" i="10"/>
  <c r="V24" i="10" s="1"/>
  <c r="P16" i="10"/>
  <c r="V16" i="10" s="1"/>
  <c r="P10" i="10"/>
  <c r="V10" i="10" s="1"/>
  <c r="AB28" i="10"/>
  <c r="AA25" i="10"/>
  <c r="Z22" i="10"/>
  <c r="AB12" i="10"/>
  <c r="AF12" i="10" s="1"/>
  <c r="Z10" i="10"/>
  <c r="Z13" i="10"/>
  <c r="O13" i="10"/>
  <c r="AB27" i="10"/>
  <c r="Q27" i="10"/>
  <c r="U27" i="10" s="1"/>
  <c r="AB15" i="10"/>
  <c r="AF15" i="10" s="1"/>
  <c r="Q15" i="10"/>
  <c r="U15" i="10" s="1"/>
  <c r="C53" i="10"/>
  <c r="Q10" i="10"/>
  <c r="U10" i="10" s="1"/>
  <c r="AB10" i="10"/>
  <c r="B38" i="10"/>
  <c r="N38" i="10" s="1"/>
  <c r="Z38" i="10" s="1"/>
  <c r="B56" i="10"/>
  <c r="N56" i="10" s="1"/>
  <c r="Z56" i="10" s="1"/>
  <c r="B52" i="10"/>
  <c r="N52" i="10" s="1"/>
  <c r="Z52" i="10" s="1"/>
  <c r="B48" i="10"/>
  <c r="N48" i="10" s="1"/>
  <c r="Z48" i="10" s="1"/>
  <c r="B44" i="10"/>
  <c r="N44" i="10" s="1"/>
  <c r="Z44" i="10" s="1"/>
  <c r="B40" i="10"/>
  <c r="N40" i="10" s="1"/>
  <c r="Z40" i="10" s="1"/>
  <c r="D57" i="10"/>
  <c r="P57" i="10" s="1"/>
  <c r="AB57" i="10" s="1"/>
  <c r="D53" i="10"/>
  <c r="P53" i="10" s="1"/>
  <c r="AB53" i="10" s="1"/>
  <c r="D49" i="10"/>
  <c r="P49" i="10" s="1"/>
  <c r="AB49" i="10" s="1"/>
  <c r="D47" i="10"/>
  <c r="P47" i="10" s="1"/>
  <c r="AB47" i="10" s="1"/>
  <c r="D45" i="10"/>
  <c r="P45" i="10" s="1"/>
  <c r="AB45" i="10" s="1"/>
  <c r="D43" i="10"/>
  <c r="P43" i="10" s="1"/>
  <c r="AB43" i="10" s="1"/>
  <c r="D41" i="10"/>
  <c r="P41" i="10" s="1"/>
  <c r="AB41" i="10" s="1"/>
  <c r="D39" i="10"/>
  <c r="P39" i="10" s="1"/>
  <c r="AB39" i="10" s="1"/>
  <c r="AD59" i="10"/>
  <c r="AH59" i="10" s="1"/>
  <c r="AD55" i="10"/>
  <c r="AH55" i="10" s="1"/>
  <c r="AD51" i="10"/>
  <c r="AH51" i="10" s="1"/>
  <c r="AD47" i="10"/>
  <c r="AH47" i="10" s="1"/>
  <c r="AD43" i="10"/>
  <c r="AH43" i="10" s="1"/>
  <c r="AD39" i="10"/>
  <c r="AH39" i="10" s="1"/>
  <c r="N9" i="10"/>
  <c r="S9" i="10" s="1"/>
  <c r="O29" i="10"/>
  <c r="N28" i="10"/>
  <c r="S28" i="10" s="1"/>
  <c r="M27" i="10"/>
  <c r="O25" i="10"/>
  <c r="N24" i="10"/>
  <c r="S24" i="10" s="1"/>
  <c r="M23" i="10"/>
  <c r="O21" i="10"/>
  <c r="N20" i="10"/>
  <c r="S20" i="10" s="1"/>
  <c r="M19" i="10"/>
  <c r="O17" i="10"/>
  <c r="N16" i="10"/>
  <c r="S16" i="10" s="1"/>
  <c r="M13" i="10"/>
  <c r="P30" i="10"/>
  <c r="V30" i="10" s="1"/>
  <c r="P22" i="10"/>
  <c r="V22" i="10" s="1"/>
  <c r="P14" i="10"/>
  <c r="V14" i="10" s="1"/>
  <c r="AB24" i="10"/>
  <c r="AA21" i="10"/>
  <c r="X12" i="10"/>
  <c r="N6" i="8"/>
  <c r="N7" i="8"/>
  <c r="N8" i="8"/>
  <c r="N9" i="8"/>
  <c r="N10" i="8"/>
  <c r="N11" i="8"/>
  <c r="N12" i="8"/>
  <c r="N13" i="8"/>
  <c r="N4" i="8"/>
  <c r="N5" i="8"/>
  <c r="N3" i="8"/>
  <c r="K68" i="8"/>
  <c r="J68" i="8"/>
  <c r="I68" i="8"/>
  <c r="K67" i="8"/>
  <c r="J67" i="8"/>
  <c r="I67" i="8"/>
  <c r="K66" i="8"/>
  <c r="J66" i="8"/>
  <c r="I66" i="8"/>
  <c r="K65" i="8"/>
  <c r="J65" i="8"/>
  <c r="I65" i="8"/>
  <c r="K64" i="8"/>
  <c r="J64" i="8"/>
  <c r="I64" i="8"/>
  <c r="K63" i="8"/>
  <c r="J63" i="8"/>
  <c r="I63" i="8"/>
  <c r="K62" i="8"/>
  <c r="J62" i="8"/>
  <c r="I62" i="8"/>
  <c r="K61" i="8"/>
  <c r="J61" i="8"/>
  <c r="I61" i="8"/>
  <c r="K60" i="8"/>
  <c r="J60" i="8"/>
  <c r="I60" i="8"/>
  <c r="K59" i="8"/>
  <c r="J59" i="8"/>
  <c r="I59" i="8"/>
  <c r="K58" i="8"/>
  <c r="J58" i="8"/>
  <c r="I58" i="8"/>
  <c r="K57" i="8"/>
  <c r="J57" i="8"/>
  <c r="I57" i="8"/>
  <c r="K56" i="8"/>
  <c r="J56" i="8"/>
  <c r="I56" i="8"/>
  <c r="K55" i="8"/>
  <c r="J55" i="8"/>
  <c r="I55" i="8"/>
  <c r="K54" i="8"/>
  <c r="J54" i="8"/>
  <c r="I54" i="8"/>
  <c r="K53" i="8"/>
  <c r="J53" i="8"/>
  <c r="I53" i="8"/>
  <c r="K52" i="8"/>
  <c r="J52" i="8"/>
  <c r="I52" i="8"/>
  <c r="K51" i="8"/>
  <c r="J51" i="8"/>
  <c r="I51" i="8"/>
  <c r="K50" i="8"/>
  <c r="J50" i="8"/>
  <c r="I50" i="8"/>
  <c r="K49" i="8"/>
  <c r="J49" i="8"/>
  <c r="I49" i="8"/>
  <c r="K48" i="8"/>
  <c r="J48" i="8"/>
  <c r="I48" i="8"/>
  <c r="K47" i="8"/>
  <c r="J47" i="8"/>
  <c r="I47" i="8"/>
  <c r="D68" i="8"/>
  <c r="C67" i="8"/>
  <c r="B67" i="8"/>
  <c r="D67" i="8"/>
  <c r="C66" i="8"/>
  <c r="B66" i="8"/>
  <c r="D66" i="8"/>
  <c r="C65" i="8"/>
  <c r="B65" i="8"/>
  <c r="D65" i="8"/>
  <c r="C64" i="8"/>
  <c r="B64" i="8"/>
  <c r="D64" i="8"/>
  <c r="C63" i="8"/>
  <c r="B63" i="8"/>
  <c r="D63" i="8"/>
  <c r="C62" i="8"/>
  <c r="B62" i="8"/>
  <c r="D62" i="8"/>
  <c r="C61" i="8"/>
  <c r="B61" i="8"/>
  <c r="D61" i="8"/>
  <c r="C60" i="8"/>
  <c r="B60" i="8"/>
  <c r="D60" i="8"/>
  <c r="C59" i="8"/>
  <c r="B59" i="8"/>
  <c r="D59" i="8"/>
  <c r="C58" i="8"/>
  <c r="B58" i="8"/>
  <c r="D58" i="8"/>
  <c r="C57" i="8"/>
  <c r="B57" i="8"/>
  <c r="D57" i="8"/>
  <c r="C56" i="8"/>
  <c r="B56" i="8"/>
  <c r="D56" i="8"/>
  <c r="C55" i="8"/>
  <c r="B55" i="8"/>
  <c r="D55" i="8"/>
  <c r="C54" i="8"/>
  <c r="B54" i="8"/>
  <c r="D54" i="8"/>
  <c r="C53" i="8"/>
  <c r="B53" i="8"/>
  <c r="D53" i="8"/>
  <c r="C52" i="8"/>
  <c r="B52" i="8"/>
  <c r="D52" i="8"/>
  <c r="C51" i="8"/>
  <c r="B51" i="8"/>
  <c r="D51" i="8"/>
  <c r="C50" i="8"/>
  <c r="B50" i="8"/>
  <c r="D50" i="8"/>
  <c r="C49" i="8"/>
  <c r="B49" i="8"/>
  <c r="D49" i="8"/>
  <c r="C48" i="8"/>
  <c r="B48" i="8"/>
  <c r="D48" i="8"/>
  <c r="C47" i="8"/>
  <c r="B47" i="8"/>
  <c r="D47" i="8"/>
  <c r="C46" i="8"/>
  <c r="B46" i="8"/>
  <c r="D42" i="8"/>
  <c r="C41" i="8"/>
  <c r="B41" i="8"/>
  <c r="D41" i="8"/>
  <c r="C40" i="8"/>
  <c r="B40" i="8"/>
  <c r="D40" i="8"/>
  <c r="C39" i="8"/>
  <c r="J42" i="8"/>
  <c r="I42" i="8"/>
  <c r="K42" i="8"/>
  <c r="K41" i="8"/>
  <c r="J41" i="8"/>
  <c r="I41" i="8"/>
  <c r="K40" i="8"/>
  <c r="J40" i="8"/>
  <c r="I40" i="8"/>
  <c r="K39" i="8"/>
  <c r="J39" i="8"/>
  <c r="I39" i="8"/>
  <c r="K38" i="8"/>
  <c r="J38" i="8"/>
  <c r="I38" i="8"/>
  <c r="K37" i="8"/>
  <c r="J37" i="8"/>
  <c r="I37" i="8"/>
  <c r="K36" i="8"/>
  <c r="J36" i="8"/>
  <c r="I36" i="8"/>
  <c r="K35" i="8"/>
  <c r="J35" i="8"/>
  <c r="I35" i="8"/>
  <c r="K34" i="8"/>
  <c r="J34" i="8"/>
  <c r="I34" i="8"/>
  <c r="K33" i="8"/>
  <c r="J33" i="8"/>
  <c r="I33" i="8"/>
  <c r="K32" i="8"/>
  <c r="J32" i="8"/>
  <c r="I32" i="8"/>
  <c r="K31" i="8"/>
  <c r="J31" i="8"/>
  <c r="I31" i="8"/>
  <c r="K30" i="8"/>
  <c r="J30" i="8"/>
  <c r="I30" i="8"/>
  <c r="K29" i="8"/>
  <c r="J29" i="8"/>
  <c r="I29" i="8"/>
  <c r="K28" i="8"/>
  <c r="J28" i="8"/>
  <c r="I28" i="8"/>
  <c r="K27" i="8"/>
  <c r="J27" i="8"/>
  <c r="I27" i="8"/>
  <c r="K26" i="8"/>
  <c r="J26" i="8"/>
  <c r="I26" i="8"/>
  <c r="K25" i="8"/>
  <c r="J25" i="8"/>
  <c r="I25" i="8"/>
  <c r="K24" i="8"/>
  <c r="J24" i="8"/>
  <c r="I24" i="8"/>
  <c r="K23" i="8"/>
  <c r="J23" i="8"/>
  <c r="I23" i="8"/>
  <c r="K22" i="8"/>
  <c r="J22" i="8"/>
  <c r="I22" i="8"/>
  <c r="K21" i="8"/>
  <c r="J21" i="8"/>
  <c r="I21" i="8"/>
  <c r="B39" i="8"/>
  <c r="D39" i="8"/>
  <c r="C38" i="8"/>
  <c r="B38" i="8"/>
  <c r="D38" i="8"/>
  <c r="C37" i="8"/>
  <c r="B37" i="8"/>
  <c r="D37" i="8"/>
  <c r="C36" i="8"/>
  <c r="B36" i="8"/>
  <c r="D36" i="8"/>
  <c r="C35" i="8"/>
  <c r="B35" i="8"/>
  <c r="D35" i="8"/>
  <c r="C34" i="8"/>
  <c r="B34" i="8"/>
  <c r="D34" i="8"/>
  <c r="C33" i="8"/>
  <c r="B33" i="8"/>
  <c r="D33" i="8"/>
  <c r="C32" i="8"/>
  <c r="B32" i="8"/>
  <c r="D32" i="8"/>
  <c r="C31" i="8"/>
  <c r="B31" i="8"/>
  <c r="D31" i="8"/>
  <c r="C30" i="8"/>
  <c r="B30" i="8"/>
  <c r="D30" i="8"/>
  <c r="C29" i="8"/>
  <c r="B29" i="8"/>
  <c r="D29" i="8"/>
  <c r="C28" i="8"/>
  <c r="B28" i="8"/>
  <c r="D28" i="8"/>
  <c r="C27" i="8"/>
  <c r="B27" i="8"/>
  <c r="D27" i="8"/>
  <c r="C26" i="8"/>
  <c r="B26" i="8"/>
  <c r="D26" i="8"/>
  <c r="C25" i="8"/>
  <c r="B25" i="8"/>
  <c r="D25" i="8"/>
  <c r="C24" i="8"/>
  <c r="B24" i="8"/>
  <c r="D24" i="8"/>
  <c r="C23" i="8"/>
  <c r="B23" i="8"/>
  <c r="D23" i="8"/>
  <c r="C22" i="8"/>
  <c r="B22" i="8"/>
  <c r="D22" i="8"/>
  <c r="C21" i="8"/>
  <c r="B21" i="8"/>
  <c r="D21" i="8"/>
  <c r="C20" i="8"/>
  <c r="B20" i="8"/>
  <c r="C4" i="8"/>
  <c r="C5" i="8"/>
  <c r="C3" i="8"/>
  <c r="AD411" i="7"/>
  <c r="R411" i="7"/>
  <c r="F411" i="7"/>
  <c r="AD410" i="7"/>
  <c r="R410" i="7"/>
  <c r="F410" i="7"/>
  <c r="AD409" i="7"/>
  <c r="R409" i="7"/>
  <c r="F409" i="7"/>
  <c r="AD408" i="7"/>
  <c r="R408" i="7"/>
  <c r="F408" i="7"/>
  <c r="AD407" i="7"/>
  <c r="R407" i="7"/>
  <c r="F407" i="7"/>
  <c r="AD406" i="7"/>
  <c r="R406" i="7"/>
  <c r="V406" i="7" s="1"/>
  <c r="F406" i="7"/>
  <c r="AD405" i="7"/>
  <c r="R405" i="7"/>
  <c r="F405" i="7"/>
  <c r="J405" i="7" s="1"/>
  <c r="AD404" i="7"/>
  <c r="R404" i="7"/>
  <c r="F404" i="7"/>
  <c r="AD403" i="7"/>
  <c r="R403" i="7"/>
  <c r="F403" i="7"/>
  <c r="AD402" i="7"/>
  <c r="R402" i="7"/>
  <c r="F402" i="7"/>
  <c r="AD401" i="7"/>
  <c r="R401" i="7"/>
  <c r="F401" i="7"/>
  <c r="AD400" i="7"/>
  <c r="R400" i="7"/>
  <c r="F400" i="7"/>
  <c r="AD399" i="7"/>
  <c r="R399" i="7"/>
  <c r="F399" i="7"/>
  <c r="AD398" i="7"/>
  <c r="R398" i="7"/>
  <c r="F398" i="7"/>
  <c r="AD397" i="7"/>
  <c r="R397" i="7"/>
  <c r="F397" i="7"/>
  <c r="J397" i="7" s="1"/>
  <c r="AD396" i="7"/>
  <c r="R396" i="7"/>
  <c r="F396" i="7"/>
  <c r="AD395" i="7"/>
  <c r="R395" i="7"/>
  <c r="F395" i="7"/>
  <c r="AD394" i="7"/>
  <c r="R394" i="7"/>
  <c r="F394" i="7"/>
  <c r="AD393" i="7"/>
  <c r="R393" i="7"/>
  <c r="F393" i="7"/>
  <c r="J393" i="7" s="1"/>
  <c r="AD392" i="7"/>
  <c r="R392" i="7"/>
  <c r="F392" i="7"/>
  <c r="AD391" i="7"/>
  <c r="R391" i="7"/>
  <c r="F391" i="7"/>
  <c r="AD390" i="7"/>
  <c r="R390" i="7"/>
  <c r="AD383" i="7"/>
  <c r="R383" i="7"/>
  <c r="V383" i="7" s="1"/>
  <c r="F383" i="7"/>
  <c r="AD382" i="7"/>
  <c r="R382" i="7"/>
  <c r="F382" i="7"/>
  <c r="J382" i="7" s="1"/>
  <c r="AD381" i="7"/>
  <c r="R381" i="7"/>
  <c r="F381" i="7"/>
  <c r="AD380" i="7"/>
  <c r="R380" i="7"/>
  <c r="F380" i="7"/>
  <c r="AD379" i="7"/>
  <c r="R379" i="7"/>
  <c r="F379" i="7"/>
  <c r="J379" i="7" s="1"/>
  <c r="AD378" i="7"/>
  <c r="R378" i="7"/>
  <c r="F378" i="7"/>
  <c r="J378" i="7" s="1"/>
  <c r="AD377" i="7"/>
  <c r="AH377" i="7" s="1"/>
  <c r="R377" i="7"/>
  <c r="F377" i="7"/>
  <c r="AD376" i="7"/>
  <c r="R376" i="7"/>
  <c r="F376" i="7"/>
  <c r="AD375" i="7"/>
  <c r="R375" i="7"/>
  <c r="F375" i="7"/>
  <c r="AD374" i="7"/>
  <c r="R374" i="7"/>
  <c r="F374" i="7"/>
  <c r="AD373" i="7"/>
  <c r="R373" i="7"/>
  <c r="F373" i="7"/>
  <c r="AD372" i="7"/>
  <c r="R372" i="7"/>
  <c r="F372" i="7"/>
  <c r="AD371" i="7"/>
  <c r="R371" i="7"/>
  <c r="F371" i="7"/>
  <c r="AD370" i="7"/>
  <c r="R370" i="7"/>
  <c r="F370" i="7"/>
  <c r="AD369" i="7"/>
  <c r="R369" i="7"/>
  <c r="F369" i="7"/>
  <c r="AD368" i="7"/>
  <c r="R368" i="7"/>
  <c r="F368" i="7"/>
  <c r="AD367" i="7"/>
  <c r="R367" i="7"/>
  <c r="V367" i="7" s="1"/>
  <c r="F367" i="7"/>
  <c r="J367" i="7" s="1"/>
  <c r="AD366" i="7"/>
  <c r="R366" i="7"/>
  <c r="F366" i="7"/>
  <c r="AD365" i="7"/>
  <c r="R365" i="7"/>
  <c r="F365" i="7"/>
  <c r="AD364" i="7"/>
  <c r="R364" i="7"/>
  <c r="F364" i="7"/>
  <c r="AD363" i="7"/>
  <c r="R363" i="7"/>
  <c r="F363" i="7"/>
  <c r="AD362" i="7"/>
  <c r="R362" i="7"/>
  <c r="F362" i="7"/>
  <c r="AD355" i="7"/>
  <c r="R355" i="7"/>
  <c r="V355" i="7" s="1"/>
  <c r="F355" i="7"/>
  <c r="AD354" i="7"/>
  <c r="R354" i="7"/>
  <c r="F354" i="7"/>
  <c r="AD353" i="7"/>
  <c r="R353" i="7"/>
  <c r="F353" i="7"/>
  <c r="AD352" i="7"/>
  <c r="R352" i="7"/>
  <c r="F352" i="7"/>
  <c r="AD351" i="7"/>
  <c r="R351" i="7"/>
  <c r="F351" i="7"/>
  <c r="AD350" i="7"/>
  <c r="R350" i="7"/>
  <c r="F350" i="7"/>
  <c r="AD349" i="7"/>
  <c r="R349" i="7"/>
  <c r="F349" i="7"/>
  <c r="AD348" i="7"/>
  <c r="R348" i="7"/>
  <c r="F348" i="7"/>
  <c r="AD347" i="7"/>
  <c r="R347" i="7"/>
  <c r="F347" i="7"/>
  <c r="J347" i="7" s="1"/>
  <c r="AD346" i="7"/>
  <c r="R346" i="7"/>
  <c r="F346" i="7"/>
  <c r="J346" i="7" s="1"/>
  <c r="AD345" i="7"/>
  <c r="R345" i="7"/>
  <c r="F345" i="7"/>
  <c r="AD344" i="7"/>
  <c r="R344" i="7"/>
  <c r="F344" i="7"/>
  <c r="AD343" i="7"/>
  <c r="R343" i="7"/>
  <c r="V343" i="7" s="1"/>
  <c r="F343" i="7"/>
  <c r="AD342" i="7"/>
  <c r="R342" i="7"/>
  <c r="F342" i="7"/>
  <c r="AD341" i="7"/>
  <c r="R341" i="7"/>
  <c r="F341" i="7"/>
  <c r="AD340" i="7"/>
  <c r="R340" i="7"/>
  <c r="F340" i="7"/>
  <c r="AD339" i="7"/>
  <c r="R339" i="7"/>
  <c r="V339" i="7" s="1"/>
  <c r="F339" i="7"/>
  <c r="AD338" i="7"/>
  <c r="R338" i="7"/>
  <c r="F338" i="7"/>
  <c r="AD337" i="7"/>
  <c r="R337" i="7"/>
  <c r="F337" i="7"/>
  <c r="AD336" i="7"/>
  <c r="R336" i="7"/>
  <c r="F336" i="7"/>
  <c r="J336" i="7" s="1"/>
  <c r="AD335" i="7"/>
  <c r="R335" i="7"/>
  <c r="F335" i="7"/>
  <c r="AD334" i="7"/>
  <c r="R334" i="7"/>
  <c r="F334" i="7"/>
  <c r="AD328" i="7"/>
  <c r="R328" i="7"/>
  <c r="F328" i="7"/>
  <c r="J328" i="7" s="1"/>
  <c r="AD327" i="7"/>
  <c r="R327" i="7"/>
  <c r="F327" i="7"/>
  <c r="AD326" i="7"/>
  <c r="R326" i="7"/>
  <c r="V326" i="7" s="1"/>
  <c r="F326" i="7"/>
  <c r="AD325" i="7"/>
  <c r="R325" i="7"/>
  <c r="F325" i="7"/>
  <c r="AD324" i="7"/>
  <c r="AH324" i="7" s="1"/>
  <c r="R324" i="7"/>
  <c r="F324" i="7"/>
  <c r="AD323" i="7"/>
  <c r="R323" i="7"/>
  <c r="F323" i="7"/>
  <c r="AD322" i="7"/>
  <c r="R322" i="7"/>
  <c r="F322" i="7"/>
  <c r="AD321" i="7"/>
  <c r="R321" i="7"/>
  <c r="V321" i="7" s="1"/>
  <c r="F321" i="7"/>
  <c r="AD320" i="7"/>
  <c r="R320" i="7"/>
  <c r="F320" i="7"/>
  <c r="J320" i="7" s="1"/>
  <c r="AD319" i="7"/>
  <c r="AH319" i="7" s="1"/>
  <c r="R319" i="7"/>
  <c r="F319" i="7"/>
  <c r="AD318" i="7"/>
  <c r="R318" i="7"/>
  <c r="F318" i="7"/>
  <c r="J318" i="7" s="1"/>
  <c r="AD317" i="7"/>
  <c r="R317" i="7"/>
  <c r="F317" i="7"/>
  <c r="AD316" i="7"/>
  <c r="R316" i="7"/>
  <c r="F316" i="7"/>
  <c r="J316" i="7" s="1"/>
  <c r="AD315" i="7"/>
  <c r="R315" i="7"/>
  <c r="F315" i="7"/>
  <c r="AD314" i="7"/>
  <c r="R314" i="7"/>
  <c r="F314" i="7"/>
  <c r="AD313" i="7"/>
  <c r="R313" i="7"/>
  <c r="F313" i="7"/>
  <c r="AD312" i="7"/>
  <c r="R312" i="7"/>
  <c r="F312" i="7"/>
  <c r="AD311" i="7"/>
  <c r="R311" i="7"/>
  <c r="F311" i="7"/>
  <c r="AD310" i="7"/>
  <c r="R310" i="7"/>
  <c r="V310" i="7" s="1"/>
  <c r="F310" i="7"/>
  <c r="J310" i="7" s="1"/>
  <c r="AD309" i="7"/>
  <c r="R309" i="7"/>
  <c r="F309" i="7"/>
  <c r="AD308" i="7"/>
  <c r="R308" i="7"/>
  <c r="F308" i="7"/>
  <c r="J308" i="7" s="1"/>
  <c r="AD307" i="7"/>
  <c r="AH307" i="7" s="1"/>
  <c r="R307" i="7"/>
  <c r="F307" i="7"/>
  <c r="AD301" i="7"/>
  <c r="AH301" i="7" s="1"/>
  <c r="R301" i="7"/>
  <c r="V301" i="7" s="1"/>
  <c r="F301" i="7"/>
  <c r="AD300" i="7"/>
  <c r="R300" i="7"/>
  <c r="V300" i="7" s="1"/>
  <c r="F300" i="7"/>
  <c r="AD299" i="7"/>
  <c r="R299" i="7"/>
  <c r="F299" i="7"/>
  <c r="AD298" i="7"/>
  <c r="R298" i="7"/>
  <c r="F298" i="7"/>
  <c r="AD297" i="7"/>
  <c r="R297" i="7"/>
  <c r="F297" i="7"/>
  <c r="J297" i="7" s="1"/>
  <c r="AD296" i="7"/>
  <c r="R296" i="7"/>
  <c r="F296" i="7"/>
  <c r="AD295" i="7"/>
  <c r="R295" i="7"/>
  <c r="F295" i="7"/>
  <c r="J295" i="7" s="1"/>
  <c r="AD294" i="7"/>
  <c r="AH294" i="7" s="1"/>
  <c r="R294" i="7"/>
  <c r="F294" i="7"/>
  <c r="AD293" i="7"/>
  <c r="R293" i="7"/>
  <c r="F293" i="7"/>
  <c r="AD292" i="7"/>
  <c r="R292" i="7"/>
  <c r="V292" i="7" s="1"/>
  <c r="F292" i="7"/>
  <c r="AD291" i="7"/>
  <c r="R291" i="7"/>
  <c r="V291" i="7" s="1"/>
  <c r="F291" i="7"/>
  <c r="AD290" i="7"/>
  <c r="R290" i="7"/>
  <c r="F290" i="7"/>
  <c r="AD289" i="7"/>
  <c r="R289" i="7"/>
  <c r="F289" i="7"/>
  <c r="AD288" i="7"/>
  <c r="R288" i="7"/>
  <c r="V288" i="7" s="1"/>
  <c r="F288" i="7"/>
  <c r="J288" i="7" s="1"/>
  <c r="AD287" i="7"/>
  <c r="R287" i="7"/>
  <c r="F287" i="7"/>
  <c r="AD286" i="7"/>
  <c r="R286" i="7"/>
  <c r="F286" i="7"/>
  <c r="AD285" i="7"/>
  <c r="R285" i="7"/>
  <c r="F285" i="7"/>
  <c r="AD284" i="7"/>
  <c r="R284" i="7"/>
  <c r="V284" i="7" s="1"/>
  <c r="F284" i="7"/>
  <c r="AD283" i="7"/>
  <c r="R283" i="7"/>
  <c r="F283" i="7"/>
  <c r="J283" i="7" s="1"/>
  <c r="AD282" i="7"/>
  <c r="R282" i="7"/>
  <c r="F282" i="7"/>
  <c r="AD281" i="7"/>
  <c r="R281" i="7"/>
  <c r="F281" i="7"/>
  <c r="AD280" i="7"/>
  <c r="R280" i="7"/>
  <c r="F280" i="7"/>
  <c r="J280" i="7" s="1"/>
  <c r="AD274" i="7"/>
  <c r="R274" i="7"/>
  <c r="F274" i="7"/>
  <c r="AD273" i="7"/>
  <c r="R273" i="7"/>
  <c r="F273" i="7"/>
  <c r="J273" i="7" s="1"/>
  <c r="AD272" i="7"/>
  <c r="R272" i="7"/>
  <c r="F272" i="7"/>
  <c r="AD271" i="7"/>
  <c r="AH271" i="7" s="1"/>
  <c r="R271" i="7"/>
  <c r="F271" i="7"/>
  <c r="AD270" i="7"/>
  <c r="R270" i="7"/>
  <c r="F270" i="7"/>
  <c r="AD269" i="7"/>
  <c r="R269" i="7"/>
  <c r="F269" i="7"/>
  <c r="AD268" i="7"/>
  <c r="AH268" i="7" s="1"/>
  <c r="R268" i="7"/>
  <c r="F268" i="7"/>
  <c r="AD267" i="7"/>
  <c r="R267" i="7"/>
  <c r="F267" i="7"/>
  <c r="AD266" i="7"/>
  <c r="R266" i="7"/>
  <c r="V266" i="7" s="1"/>
  <c r="F266" i="7"/>
  <c r="J266" i="7" s="1"/>
  <c r="AD265" i="7"/>
  <c r="R265" i="7"/>
  <c r="F265" i="7"/>
  <c r="J265" i="7" s="1"/>
  <c r="AD264" i="7"/>
  <c r="R264" i="7"/>
  <c r="F264" i="7"/>
  <c r="AD263" i="7"/>
  <c r="AH263" i="7" s="1"/>
  <c r="R263" i="7"/>
  <c r="F263" i="7"/>
  <c r="AD262" i="7"/>
  <c r="R262" i="7"/>
  <c r="F262" i="7"/>
  <c r="AD261" i="7"/>
  <c r="R261" i="7"/>
  <c r="F261" i="7"/>
  <c r="AD260" i="7"/>
  <c r="AH260" i="7" s="1"/>
  <c r="R260" i="7"/>
  <c r="F260" i="7"/>
  <c r="AD259" i="7"/>
  <c r="R259" i="7"/>
  <c r="F259" i="7"/>
  <c r="AD258" i="7"/>
  <c r="R258" i="7"/>
  <c r="F258" i="7"/>
  <c r="AD257" i="7"/>
  <c r="R257" i="7"/>
  <c r="F257" i="7"/>
  <c r="AD256" i="7"/>
  <c r="AH256" i="7" s="1"/>
  <c r="R256" i="7"/>
  <c r="F256" i="7"/>
  <c r="AD255" i="7"/>
  <c r="R255" i="7"/>
  <c r="V255" i="7" s="1"/>
  <c r="F255" i="7"/>
  <c r="AD254" i="7"/>
  <c r="R254" i="7"/>
  <c r="F254" i="7"/>
  <c r="AD253" i="7"/>
  <c r="R253" i="7"/>
  <c r="F253" i="7"/>
  <c r="J253" i="7" s="1"/>
  <c r="AD247" i="7"/>
  <c r="W456" i="15" s="1"/>
  <c r="H985" i="17" s="1"/>
  <c r="R247" i="7"/>
  <c r="F247" i="7"/>
  <c r="AD246" i="7"/>
  <c r="R246" i="7"/>
  <c r="F246" i="7"/>
  <c r="AD245" i="7"/>
  <c r="R245" i="7"/>
  <c r="F245" i="7"/>
  <c r="AD244" i="7"/>
  <c r="R244" i="7"/>
  <c r="V244" i="7" s="1"/>
  <c r="F244" i="7"/>
  <c r="J244" i="7" s="1"/>
  <c r="AD243" i="7"/>
  <c r="R243" i="7"/>
  <c r="F243" i="7"/>
  <c r="AD242" i="7"/>
  <c r="R242" i="7"/>
  <c r="F242" i="7"/>
  <c r="AD241" i="7"/>
  <c r="R241" i="7"/>
  <c r="F241" i="7"/>
  <c r="AD240" i="7"/>
  <c r="R240" i="7"/>
  <c r="F240" i="7"/>
  <c r="AD239" i="7"/>
  <c r="R239" i="7"/>
  <c r="F239" i="7"/>
  <c r="AD238" i="7"/>
  <c r="AH238" i="7" s="1"/>
  <c r="R238" i="7"/>
  <c r="F238" i="7"/>
  <c r="AD237" i="7"/>
  <c r="AH237" i="7" s="1"/>
  <c r="R237" i="7"/>
  <c r="F237" i="7"/>
  <c r="AD236" i="7"/>
  <c r="R236" i="7"/>
  <c r="F236" i="7"/>
  <c r="AD235" i="7"/>
  <c r="R235" i="7"/>
  <c r="F235" i="7"/>
  <c r="AD234" i="7"/>
  <c r="AH234" i="7" s="1"/>
  <c r="R234" i="7"/>
  <c r="F234" i="7"/>
  <c r="AD233" i="7"/>
  <c r="R233" i="7"/>
  <c r="F233" i="7"/>
  <c r="AD232" i="7"/>
  <c r="R232" i="7"/>
  <c r="V232" i="7" s="1"/>
  <c r="F232" i="7"/>
  <c r="AD231" i="7"/>
  <c r="R231" i="7"/>
  <c r="F231" i="7"/>
  <c r="AD230" i="7"/>
  <c r="R230" i="7"/>
  <c r="F230" i="7"/>
  <c r="AD229" i="7"/>
  <c r="R229" i="7"/>
  <c r="F229" i="7"/>
  <c r="AD228" i="7"/>
  <c r="R228" i="7"/>
  <c r="F228" i="7"/>
  <c r="J228" i="7" s="1"/>
  <c r="AD227" i="7"/>
  <c r="R227" i="7"/>
  <c r="F227" i="7"/>
  <c r="AD226" i="7"/>
  <c r="R226" i="7"/>
  <c r="F226" i="7"/>
  <c r="AD219" i="7"/>
  <c r="AD218" i="7"/>
  <c r="AD217" i="7"/>
  <c r="AD216" i="7"/>
  <c r="AH216" i="7" s="1"/>
  <c r="AD215" i="7"/>
  <c r="AD214" i="7"/>
  <c r="AD213" i="7"/>
  <c r="AD212" i="7"/>
  <c r="AD211" i="7"/>
  <c r="AD210" i="7"/>
  <c r="AH210" i="7" s="1"/>
  <c r="AD209" i="7"/>
  <c r="AD208" i="7"/>
  <c r="AD207" i="7"/>
  <c r="AD206" i="7"/>
  <c r="AD205" i="7"/>
  <c r="AD204" i="7"/>
  <c r="AD203" i="7"/>
  <c r="AD202" i="7"/>
  <c r="AD201" i="7"/>
  <c r="AD200" i="7"/>
  <c r="AD199" i="7"/>
  <c r="AD198" i="7"/>
  <c r="AH198" i="7" s="1"/>
  <c r="R219" i="7"/>
  <c r="R218" i="7"/>
  <c r="R217" i="7"/>
  <c r="R216" i="7"/>
  <c r="R215" i="7"/>
  <c r="R214" i="7"/>
  <c r="R213" i="7"/>
  <c r="R212" i="7"/>
  <c r="R211" i="7"/>
  <c r="R210" i="7"/>
  <c r="R209" i="7"/>
  <c r="V209" i="7" s="1"/>
  <c r="R208" i="7"/>
  <c r="R207" i="7"/>
  <c r="R206" i="7"/>
  <c r="R205" i="7"/>
  <c r="R204" i="7"/>
  <c r="R203" i="7"/>
  <c r="R202" i="7"/>
  <c r="R201" i="7"/>
  <c r="R200" i="7"/>
  <c r="R199" i="7"/>
  <c r="R198" i="7"/>
  <c r="F219" i="7"/>
  <c r="J219" i="7" s="1"/>
  <c r="F218" i="7"/>
  <c r="F217" i="7"/>
  <c r="J217" i="7" s="1"/>
  <c r="F216" i="7"/>
  <c r="J216" i="7" s="1"/>
  <c r="F215" i="7"/>
  <c r="F214" i="7"/>
  <c r="F213" i="7"/>
  <c r="F212" i="7"/>
  <c r="F211" i="7"/>
  <c r="F210" i="7"/>
  <c r="F209" i="7"/>
  <c r="F208" i="7"/>
  <c r="J208" i="7" s="1"/>
  <c r="F207" i="7"/>
  <c r="F206" i="7"/>
  <c r="F205" i="7"/>
  <c r="F204" i="7"/>
  <c r="F203" i="7"/>
  <c r="F202" i="7"/>
  <c r="F201" i="7"/>
  <c r="J201" i="7" s="1"/>
  <c r="F200" i="7"/>
  <c r="J200" i="7" s="1"/>
  <c r="F199" i="7"/>
  <c r="F198" i="7"/>
  <c r="D5" i="7"/>
  <c r="D4" i="7"/>
  <c r="D3" i="7"/>
  <c r="O12" i="4"/>
  <c r="O20" i="4"/>
  <c r="O28" i="4"/>
  <c r="O36" i="4"/>
  <c r="O52" i="4"/>
  <c r="O60" i="4"/>
  <c r="O68" i="4"/>
  <c r="O76" i="4"/>
  <c r="O84" i="4"/>
  <c r="O92" i="4"/>
  <c r="O100" i="4"/>
  <c r="O108" i="4"/>
  <c r="T55" i="4"/>
  <c r="L115" i="4"/>
  <c r="D115" i="4"/>
  <c r="T53" i="4"/>
  <c r="L113" i="4"/>
  <c r="D113" i="4"/>
  <c r="N7" i="4"/>
  <c r="N10" i="4"/>
  <c r="N13" i="4"/>
  <c r="N16" i="4"/>
  <c r="N19" i="4"/>
  <c r="N22" i="4"/>
  <c r="N25" i="4"/>
  <c r="N28" i="4"/>
  <c r="N31" i="4"/>
  <c r="N34" i="4"/>
  <c r="N37" i="4"/>
  <c r="N40" i="4"/>
  <c r="N43" i="4"/>
  <c r="N46" i="4"/>
  <c r="N49" i="4"/>
  <c r="N52" i="4"/>
  <c r="N55" i="4"/>
  <c r="N58" i="4"/>
  <c r="N61" i="4"/>
  <c r="N64" i="4"/>
  <c r="N67" i="4"/>
  <c r="N70" i="4"/>
  <c r="N73" i="4"/>
  <c r="N76" i="4"/>
  <c r="N79" i="4"/>
  <c r="N82" i="4"/>
  <c r="N85" i="4"/>
  <c r="N88" i="4"/>
  <c r="N91" i="4"/>
  <c r="N94" i="4"/>
  <c r="N97" i="4"/>
  <c r="N100" i="4"/>
  <c r="N103" i="4"/>
  <c r="N106" i="4"/>
  <c r="N109" i="4"/>
  <c r="N4" i="4"/>
  <c r="V40" i="4" s="1"/>
  <c r="S45" i="4"/>
  <c r="U45" i="4" s="1"/>
  <c r="S5" i="4"/>
  <c r="U5" i="4" s="1"/>
  <c r="S6" i="4"/>
  <c r="U6" i="4" s="1"/>
  <c r="S7" i="4"/>
  <c r="U7" i="4" s="1"/>
  <c r="S8" i="4"/>
  <c r="U8" i="4" s="1"/>
  <c r="S9" i="4"/>
  <c r="U9" i="4" s="1"/>
  <c r="S10" i="4"/>
  <c r="U10" i="4" s="1"/>
  <c r="S11" i="4"/>
  <c r="U11" i="4" s="1"/>
  <c r="S12" i="4"/>
  <c r="U12" i="4" s="1"/>
  <c r="S13" i="4"/>
  <c r="U13" i="4" s="1"/>
  <c r="S14" i="4"/>
  <c r="U14" i="4" s="1"/>
  <c r="S15" i="4"/>
  <c r="U15" i="4" s="1"/>
  <c r="S16" i="4"/>
  <c r="U16" i="4" s="1"/>
  <c r="S17" i="4"/>
  <c r="U17" i="4" s="1"/>
  <c r="S18" i="4"/>
  <c r="U18" i="4" s="1"/>
  <c r="S19" i="4"/>
  <c r="U19" i="4" s="1"/>
  <c r="S20" i="4"/>
  <c r="U20" i="4" s="1"/>
  <c r="S21" i="4"/>
  <c r="U21" i="4" s="1"/>
  <c r="S22" i="4"/>
  <c r="U22" i="4" s="1"/>
  <c r="S23" i="4"/>
  <c r="U23" i="4" s="1"/>
  <c r="S24" i="4"/>
  <c r="U24" i="4" s="1"/>
  <c r="S25" i="4"/>
  <c r="U25" i="4" s="1"/>
  <c r="S26" i="4"/>
  <c r="U26" i="4" s="1"/>
  <c r="S27" i="4"/>
  <c r="U27" i="4" s="1"/>
  <c r="S28" i="4"/>
  <c r="U28" i="4" s="1"/>
  <c r="S29" i="4"/>
  <c r="U29" i="4" s="1"/>
  <c r="S30" i="4"/>
  <c r="U30" i="4" s="1"/>
  <c r="S31" i="4"/>
  <c r="U31" i="4" s="1"/>
  <c r="S32" i="4"/>
  <c r="U32" i="4" s="1"/>
  <c r="S33" i="4"/>
  <c r="U33" i="4" s="1"/>
  <c r="S34" i="4"/>
  <c r="U34" i="4" s="1"/>
  <c r="S35" i="4"/>
  <c r="U35" i="4" s="1"/>
  <c r="S36" i="4"/>
  <c r="U36" i="4" s="1"/>
  <c r="S37" i="4"/>
  <c r="U37" i="4" s="1"/>
  <c r="S38" i="4"/>
  <c r="U38" i="4" s="1"/>
  <c r="S39" i="4"/>
  <c r="U39" i="4" s="1"/>
  <c r="S40" i="4"/>
  <c r="U40" i="4" s="1"/>
  <c r="S41" i="4"/>
  <c r="U41" i="4" s="1"/>
  <c r="S42" i="4"/>
  <c r="U42" i="4" s="1"/>
  <c r="S43" i="4"/>
  <c r="U43" i="4" s="1"/>
  <c r="S44" i="4"/>
  <c r="U44" i="4" s="1"/>
  <c r="S46" i="4"/>
  <c r="U46" i="4" s="1"/>
  <c r="S47" i="4"/>
  <c r="U47" i="4" s="1"/>
  <c r="S48" i="4"/>
  <c r="U48" i="4" s="1"/>
  <c r="S49" i="4"/>
  <c r="U49" i="4" s="1"/>
  <c r="S50" i="4"/>
  <c r="U50" i="4" s="1"/>
  <c r="S51" i="4"/>
  <c r="U51" i="4" s="1"/>
  <c r="S4" i="4"/>
  <c r="U4" i="4" s="1"/>
  <c r="K5" i="4"/>
  <c r="K6" i="4"/>
  <c r="M6" i="4" s="1"/>
  <c r="O6" i="4" s="1"/>
  <c r="K7" i="4"/>
  <c r="M7" i="4" s="1"/>
  <c r="O7" i="4" s="1"/>
  <c r="K8" i="4"/>
  <c r="M8" i="4" s="1"/>
  <c r="O8" i="4" s="1"/>
  <c r="K9" i="4"/>
  <c r="M9" i="4" s="1"/>
  <c r="O9" i="4" s="1"/>
  <c r="K10" i="4"/>
  <c r="M10" i="4" s="1"/>
  <c r="O10" i="4" s="1"/>
  <c r="K11" i="4"/>
  <c r="M11" i="4" s="1"/>
  <c r="O11" i="4" s="1"/>
  <c r="K12" i="4"/>
  <c r="M12" i="4" s="1"/>
  <c r="K13" i="4"/>
  <c r="K14" i="4"/>
  <c r="M14" i="4" s="1"/>
  <c r="O14" i="4" s="1"/>
  <c r="K15" i="4"/>
  <c r="M15" i="4" s="1"/>
  <c r="O15" i="4" s="1"/>
  <c r="K16" i="4"/>
  <c r="M16" i="4" s="1"/>
  <c r="O16" i="4" s="1"/>
  <c r="K17" i="4"/>
  <c r="M17" i="4" s="1"/>
  <c r="O17" i="4" s="1"/>
  <c r="K18" i="4"/>
  <c r="M18" i="4" s="1"/>
  <c r="O18" i="4" s="1"/>
  <c r="K19" i="4"/>
  <c r="M19" i="4" s="1"/>
  <c r="O19" i="4" s="1"/>
  <c r="K20" i="4"/>
  <c r="M20" i="4" s="1"/>
  <c r="K21" i="4"/>
  <c r="K22" i="4"/>
  <c r="M22" i="4" s="1"/>
  <c r="O22" i="4" s="1"/>
  <c r="K23" i="4"/>
  <c r="M23" i="4" s="1"/>
  <c r="O23" i="4" s="1"/>
  <c r="K24" i="4"/>
  <c r="M24" i="4" s="1"/>
  <c r="O24" i="4" s="1"/>
  <c r="K25" i="4"/>
  <c r="M25" i="4" s="1"/>
  <c r="O25" i="4" s="1"/>
  <c r="K26" i="4"/>
  <c r="M26" i="4" s="1"/>
  <c r="O26" i="4" s="1"/>
  <c r="K27" i="4"/>
  <c r="M27" i="4" s="1"/>
  <c r="O27" i="4" s="1"/>
  <c r="K28" i="4"/>
  <c r="M28" i="4" s="1"/>
  <c r="K29" i="4"/>
  <c r="K30" i="4"/>
  <c r="M30" i="4" s="1"/>
  <c r="O30" i="4" s="1"/>
  <c r="K31" i="4"/>
  <c r="M31" i="4" s="1"/>
  <c r="O31" i="4" s="1"/>
  <c r="K32" i="4"/>
  <c r="M32" i="4" s="1"/>
  <c r="O32" i="4" s="1"/>
  <c r="K33" i="4"/>
  <c r="M33" i="4" s="1"/>
  <c r="O33" i="4" s="1"/>
  <c r="K34" i="4"/>
  <c r="M34" i="4" s="1"/>
  <c r="O34" i="4" s="1"/>
  <c r="K35" i="4"/>
  <c r="M35" i="4" s="1"/>
  <c r="O35" i="4" s="1"/>
  <c r="K36" i="4"/>
  <c r="M36" i="4" s="1"/>
  <c r="K37" i="4"/>
  <c r="K38" i="4"/>
  <c r="M38" i="4" s="1"/>
  <c r="O38" i="4" s="1"/>
  <c r="K39" i="4"/>
  <c r="M39" i="4" s="1"/>
  <c r="O39" i="4" s="1"/>
  <c r="K40" i="4"/>
  <c r="M40" i="4" s="1"/>
  <c r="O40" i="4" s="1"/>
  <c r="K41" i="4"/>
  <c r="M41" i="4" s="1"/>
  <c r="O41" i="4" s="1"/>
  <c r="K42" i="4"/>
  <c r="M42" i="4" s="1"/>
  <c r="O42" i="4" s="1"/>
  <c r="K43" i="4"/>
  <c r="M43" i="4" s="1"/>
  <c r="O43" i="4" s="1"/>
  <c r="K44" i="4"/>
  <c r="M44" i="4" s="1"/>
  <c r="O44" i="4" s="1"/>
  <c r="K45" i="4"/>
  <c r="K46" i="4"/>
  <c r="M46" i="4" s="1"/>
  <c r="O46" i="4" s="1"/>
  <c r="K47" i="4"/>
  <c r="M47" i="4" s="1"/>
  <c r="O47" i="4" s="1"/>
  <c r="K48" i="4"/>
  <c r="M48" i="4" s="1"/>
  <c r="O48" i="4" s="1"/>
  <c r="K49" i="4"/>
  <c r="M49" i="4" s="1"/>
  <c r="O49" i="4" s="1"/>
  <c r="K50" i="4"/>
  <c r="M50" i="4" s="1"/>
  <c r="O50" i="4" s="1"/>
  <c r="K51" i="4"/>
  <c r="M51" i="4" s="1"/>
  <c r="O51" i="4" s="1"/>
  <c r="K52" i="4"/>
  <c r="M52" i="4" s="1"/>
  <c r="K53" i="4"/>
  <c r="K54" i="4"/>
  <c r="M54" i="4" s="1"/>
  <c r="O54" i="4" s="1"/>
  <c r="K55" i="4"/>
  <c r="M55" i="4" s="1"/>
  <c r="O55" i="4" s="1"/>
  <c r="K56" i="4"/>
  <c r="M56" i="4" s="1"/>
  <c r="O56" i="4" s="1"/>
  <c r="K57" i="4"/>
  <c r="M57" i="4" s="1"/>
  <c r="O57" i="4" s="1"/>
  <c r="K58" i="4"/>
  <c r="M58" i="4" s="1"/>
  <c r="O58" i="4" s="1"/>
  <c r="K59" i="4"/>
  <c r="M59" i="4" s="1"/>
  <c r="O59" i="4" s="1"/>
  <c r="K60" i="4"/>
  <c r="M60" i="4" s="1"/>
  <c r="K61" i="4"/>
  <c r="K62" i="4"/>
  <c r="M62" i="4" s="1"/>
  <c r="O62" i="4" s="1"/>
  <c r="K63" i="4"/>
  <c r="M63" i="4" s="1"/>
  <c r="O63" i="4" s="1"/>
  <c r="K64" i="4"/>
  <c r="M64" i="4" s="1"/>
  <c r="O64" i="4" s="1"/>
  <c r="K65" i="4"/>
  <c r="M65" i="4" s="1"/>
  <c r="O65" i="4" s="1"/>
  <c r="K66" i="4"/>
  <c r="M66" i="4" s="1"/>
  <c r="O66" i="4" s="1"/>
  <c r="K67" i="4"/>
  <c r="M67" i="4" s="1"/>
  <c r="O67" i="4" s="1"/>
  <c r="K68" i="4"/>
  <c r="M68" i="4" s="1"/>
  <c r="K69" i="4"/>
  <c r="K70" i="4"/>
  <c r="M70" i="4" s="1"/>
  <c r="O70" i="4" s="1"/>
  <c r="K71" i="4"/>
  <c r="M71" i="4" s="1"/>
  <c r="O71" i="4" s="1"/>
  <c r="K72" i="4"/>
  <c r="M72" i="4" s="1"/>
  <c r="O72" i="4" s="1"/>
  <c r="K73" i="4"/>
  <c r="M73" i="4" s="1"/>
  <c r="O73" i="4" s="1"/>
  <c r="K74" i="4"/>
  <c r="M74" i="4" s="1"/>
  <c r="O74" i="4" s="1"/>
  <c r="K75" i="4"/>
  <c r="M75" i="4" s="1"/>
  <c r="O75" i="4" s="1"/>
  <c r="K76" i="4"/>
  <c r="M76" i="4" s="1"/>
  <c r="K77" i="4"/>
  <c r="K78" i="4"/>
  <c r="M78" i="4" s="1"/>
  <c r="O78" i="4" s="1"/>
  <c r="K79" i="4"/>
  <c r="M79" i="4" s="1"/>
  <c r="O79" i="4" s="1"/>
  <c r="K80" i="4"/>
  <c r="M80" i="4" s="1"/>
  <c r="O80" i="4" s="1"/>
  <c r="K81" i="4"/>
  <c r="M81" i="4" s="1"/>
  <c r="O81" i="4" s="1"/>
  <c r="K82" i="4"/>
  <c r="M82" i="4" s="1"/>
  <c r="O82" i="4" s="1"/>
  <c r="K83" i="4"/>
  <c r="K84" i="4"/>
  <c r="M84" i="4" s="1"/>
  <c r="K85" i="4"/>
  <c r="K86" i="4"/>
  <c r="M86" i="4" s="1"/>
  <c r="O86" i="4" s="1"/>
  <c r="K87" i="4"/>
  <c r="M87" i="4" s="1"/>
  <c r="O87" i="4" s="1"/>
  <c r="K88" i="4"/>
  <c r="M88" i="4" s="1"/>
  <c r="O88" i="4" s="1"/>
  <c r="K89" i="4"/>
  <c r="M89" i="4" s="1"/>
  <c r="O89" i="4" s="1"/>
  <c r="K90" i="4"/>
  <c r="M90" i="4" s="1"/>
  <c r="O90" i="4" s="1"/>
  <c r="K91" i="4"/>
  <c r="M91" i="4" s="1"/>
  <c r="O91" i="4" s="1"/>
  <c r="K92" i="4"/>
  <c r="M92" i="4" s="1"/>
  <c r="K93" i="4"/>
  <c r="K94" i="4"/>
  <c r="M94" i="4" s="1"/>
  <c r="O94" i="4" s="1"/>
  <c r="K95" i="4"/>
  <c r="M95" i="4" s="1"/>
  <c r="O95" i="4" s="1"/>
  <c r="K96" i="4"/>
  <c r="M96" i="4" s="1"/>
  <c r="O96" i="4" s="1"/>
  <c r="K97" i="4"/>
  <c r="M97" i="4" s="1"/>
  <c r="O97" i="4" s="1"/>
  <c r="K98" i="4"/>
  <c r="M98" i="4" s="1"/>
  <c r="O98" i="4" s="1"/>
  <c r="K99" i="4"/>
  <c r="K100" i="4"/>
  <c r="M100" i="4" s="1"/>
  <c r="K101" i="4"/>
  <c r="K102" i="4"/>
  <c r="K103" i="4"/>
  <c r="M103" i="4" s="1"/>
  <c r="O103" i="4" s="1"/>
  <c r="K104" i="4"/>
  <c r="M104" i="4" s="1"/>
  <c r="O104" i="4" s="1"/>
  <c r="K105" i="4"/>
  <c r="M105" i="4" s="1"/>
  <c r="O105" i="4" s="1"/>
  <c r="K106" i="4"/>
  <c r="M106" i="4" s="1"/>
  <c r="O106" i="4" s="1"/>
  <c r="K107" i="4"/>
  <c r="M107" i="4" s="1"/>
  <c r="O107" i="4" s="1"/>
  <c r="K108" i="4"/>
  <c r="M108" i="4" s="1"/>
  <c r="K109" i="4"/>
  <c r="K110" i="4"/>
  <c r="K111" i="4"/>
  <c r="M111" i="4" s="1"/>
  <c r="O111" i="4" s="1"/>
  <c r="K4" i="4"/>
  <c r="M4" i="4" s="1"/>
  <c r="O4" i="4" s="1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4" i="4"/>
  <c r="AF16" i="4"/>
  <c r="AF15" i="4"/>
  <c r="AF19" i="4" s="1"/>
  <c r="AF14" i="4"/>
  <c r="AB16" i="4"/>
  <c r="AB15" i="4"/>
  <c r="AB19" i="4" s="1"/>
  <c r="AB14" i="4"/>
  <c r="B19" i="3"/>
  <c r="K18" i="3"/>
  <c r="K15" i="3"/>
  <c r="U18" i="3"/>
  <c r="S18" i="3"/>
  <c r="Q18" i="3"/>
  <c r="O18" i="3"/>
  <c r="M18" i="3"/>
  <c r="I18" i="3"/>
  <c r="G18" i="3"/>
  <c r="E18" i="3"/>
  <c r="Q15" i="3"/>
  <c r="O15" i="3"/>
  <c r="M15" i="3"/>
  <c r="I15" i="3"/>
  <c r="G15" i="3"/>
  <c r="E15" i="3"/>
  <c r="B14" i="3"/>
  <c r="B13" i="3"/>
  <c r="B11" i="3"/>
  <c r="B10" i="3"/>
  <c r="B5" i="3"/>
  <c r="AF10" i="10" l="1"/>
  <c r="AF17" i="10"/>
  <c r="AF14" i="10"/>
  <c r="AF30" i="10"/>
  <c r="AG17" i="10"/>
  <c r="AF16" i="10"/>
  <c r="AF18" i="10"/>
  <c r="AG14" i="10"/>
  <c r="V17" i="10"/>
  <c r="V25" i="10"/>
  <c r="U16" i="10"/>
  <c r="U24" i="10"/>
  <c r="V13" i="10"/>
  <c r="K51" i="10"/>
  <c r="K59" i="10"/>
  <c r="AS23" i="10"/>
  <c r="AU23" i="10" s="1"/>
  <c r="AE23" i="10"/>
  <c r="AF23" i="10" s="1"/>
  <c r="BH45" i="10"/>
  <c r="BI45" i="10"/>
  <c r="BR42" i="10"/>
  <c r="BS42" i="10"/>
  <c r="BF12" i="10"/>
  <c r="BG12" i="10"/>
  <c r="AV15" i="10"/>
  <c r="BH18" i="10"/>
  <c r="R41" i="10"/>
  <c r="J41" i="10"/>
  <c r="Q49" i="10"/>
  <c r="W49" i="10" s="1"/>
  <c r="K49" i="10"/>
  <c r="Q57" i="10"/>
  <c r="K57" i="10"/>
  <c r="BE56" i="10"/>
  <c r="AU56" i="10"/>
  <c r="BE48" i="10"/>
  <c r="AU48" i="10"/>
  <c r="BE40" i="10"/>
  <c r="AU40" i="10"/>
  <c r="AS24" i="10"/>
  <c r="AE24" i="10"/>
  <c r="AF24" i="10" s="1"/>
  <c r="BE55" i="10"/>
  <c r="AU55" i="10"/>
  <c r="BH53" i="10"/>
  <c r="BI53" i="10"/>
  <c r="BH57" i="10"/>
  <c r="BI57" i="10"/>
  <c r="BH41" i="10"/>
  <c r="BI41" i="10"/>
  <c r="BF42" i="10"/>
  <c r="BG42" i="10"/>
  <c r="BH46" i="10"/>
  <c r="BE11" i="10"/>
  <c r="AU11" i="10"/>
  <c r="AV58" i="10"/>
  <c r="AW58" i="10"/>
  <c r="AV50" i="10"/>
  <c r="AW50" i="10"/>
  <c r="AS26" i="10"/>
  <c r="AE26" i="10"/>
  <c r="AG26" i="10" s="1"/>
  <c r="Q41" i="10"/>
  <c r="W41" i="10" s="1"/>
  <c r="K41" i="10"/>
  <c r="AS29" i="10"/>
  <c r="AE29" i="10"/>
  <c r="AG29" i="10" s="1"/>
  <c r="AS21" i="10"/>
  <c r="AE21" i="10"/>
  <c r="AG21" i="10" s="1"/>
  <c r="AV13" i="10"/>
  <c r="AW13" i="10"/>
  <c r="AV38" i="10"/>
  <c r="AW38" i="10"/>
  <c r="BH17" i="10"/>
  <c r="Q50" i="10"/>
  <c r="AC50" i="10" s="1"/>
  <c r="AI50" i="10" s="1"/>
  <c r="K50" i="10"/>
  <c r="R49" i="10"/>
  <c r="AD49" i="10" s="1"/>
  <c r="AH49" i="10" s="1"/>
  <c r="J49" i="10"/>
  <c r="AG23" i="10"/>
  <c r="BF30" i="10"/>
  <c r="BG30" i="10"/>
  <c r="BH14" i="10"/>
  <c r="AV57" i="10"/>
  <c r="AV41" i="10"/>
  <c r="BH20" i="10"/>
  <c r="AG12" i="10"/>
  <c r="AV16" i="10"/>
  <c r="Q45" i="10"/>
  <c r="AC45" i="10" s="1"/>
  <c r="AI45" i="10" s="1"/>
  <c r="K45" i="10"/>
  <c r="Q53" i="10"/>
  <c r="K53" i="10"/>
  <c r="BE52" i="10"/>
  <c r="AU52" i="10"/>
  <c r="BE44" i="10"/>
  <c r="AU44" i="10"/>
  <c r="AS28" i="10"/>
  <c r="AE28" i="10"/>
  <c r="AG28" i="10" s="1"/>
  <c r="AT20" i="10"/>
  <c r="AU20" i="10"/>
  <c r="BE43" i="10"/>
  <c r="AU43" i="10"/>
  <c r="AV9" i="10"/>
  <c r="V21" i="10"/>
  <c r="V29" i="10"/>
  <c r="U20" i="10"/>
  <c r="U28" i="10"/>
  <c r="K43" i="10"/>
  <c r="AI40" i="10"/>
  <c r="AF21" i="10"/>
  <c r="AF29" i="10"/>
  <c r="BF16" i="10"/>
  <c r="BG16" i="10"/>
  <c r="BH49" i="10"/>
  <c r="BI49" i="10"/>
  <c r="BE50" i="10"/>
  <c r="BE58" i="10"/>
  <c r="AV14" i="10"/>
  <c r="AV19" i="10"/>
  <c r="BH10" i="10"/>
  <c r="BH54" i="10"/>
  <c r="BH38" i="10"/>
  <c r="K47" i="10"/>
  <c r="AH50" i="10"/>
  <c r="AS27" i="10"/>
  <c r="AE27" i="10"/>
  <c r="AF27" i="10" s="1"/>
  <c r="AT46" i="10"/>
  <c r="AU46" i="10"/>
  <c r="AT54" i="10"/>
  <c r="AU54" i="10"/>
  <c r="AV42" i="10"/>
  <c r="AW42" i="10"/>
  <c r="AS22" i="10"/>
  <c r="AE22" i="10"/>
  <c r="AG22" i="10" s="1"/>
  <c r="BE47" i="10"/>
  <c r="AU47" i="10"/>
  <c r="AT53" i="10"/>
  <c r="AU53" i="10"/>
  <c r="AT45" i="10"/>
  <c r="AU45" i="10"/>
  <c r="BE37" i="10"/>
  <c r="AU37" i="10"/>
  <c r="AS25" i="10"/>
  <c r="AE25" i="10"/>
  <c r="AG25" i="10" s="1"/>
  <c r="AV17" i="10"/>
  <c r="AW17" i="10"/>
  <c r="BE51" i="10"/>
  <c r="AU51" i="10"/>
  <c r="BH13" i="10"/>
  <c r="Q54" i="10"/>
  <c r="AC54" i="10" s="1"/>
  <c r="AI54" i="10" s="1"/>
  <c r="K54" i="10"/>
  <c r="R53" i="10"/>
  <c r="AD53" i="10" s="1"/>
  <c r="AH53" i="10" s="1"/>
  <c r="J53" i="10"/>
  <c r="K39" i="10"/>
  <c r="V39" i="10"/>
  <c r="V47" i="10"/>
  <c r="V46" i="10"/>
  <c r="V58" i="10"/>
  <c r="AD45" i="10"/>
  <c r="AH45" i="10" s="1"/>
  <c r="V45" i="10"/>
  <c r="V59" i="10"/>
  <c r="V43" i="10"/>
  <c r="V48" i="10"/>
  <c r="V42" i="10"/>
  <c r="AD41" i="10"/>
  <c r="AH41" i="10" s="1"/>
  <c r="V41" i="10"/>
  <c r="AD57" i="10"/>
  <c r="AH57" i="10" s="1"/>
  <c r="V57" i="10"/>
  <c r="V55" i="10"/>
  <c r="V38" i="10"/>
  <c r="AC46" i="10"/>
  <c r="AI46" i="10" s="1"/>
  <c r="W46" i="10"/>
  <c r="W55" i="10"/>
  <c r="AC49" i="10"/>
  <c r="AI49" i="10" s="1"/>
  <c r="AC53" i="10"/>
  <c r="AI53" i="10" s="1"/>
  <c r="W53" i="10"/>
  <c r="W56" i="10"/>
  <c r="AC42" i="10"/>
  <c r="AI42" i="10" s="1"/>
  <c r="W42" i="10"/>
  <c r="W50" i="10"/>
  <c r="AC58" i="10"/>
  <c r="AI58" i="10" s="1"/>
  <c r="W58" i="10"/>
  <c r="AC57" i="10"/>
  <c r="AI57" i="10" s="1"/>
  <c r="W57" i="10"/>
  <c r="W40" i="10"/>
  <c r="W48" i="10"/>
  <c r="W54" i="10"/>
  <c r="AC41" i="10"/>
  <c r="AI41" i="10" s="1"/>
  <c r="W43" i="10"/>
  <c r="W39" i="10"/>
  <c r="V263" i="7"/>
  <c r="AH206" i="7"/>
  <c r="AH214" i="7"/>
  <c r="J232" i="7"/>
  <c r="AH246" i="7"/>
  <c r="AH255" i="7"/>
  <c r="J257" i="7"/>
  <c r="V258" i="7"/>
  <c r="V262" i="7"/>
  <c r="J269" i="7"/>
  <c r="J294" i="7"/>
  <c r="J362" i="7"/>
  <c r="J370" i="7"/>
  <c r="J390" i="7"/>
  <c r="J404" i="7"/>
  <c r="V205" i="7"/>
  <c r="J227" i="7"/>
  <c r="V236" i="7"/>
  <c r="J239" i="7"/>
  <c r="J264" i="7"/>
  <c r="J314" i="7"/>
  <c r="J322" i="7"/>
  <c r="J326" i="7"/>
  <c r="AH328" i="7"/>
  <c r="AH349" i="7"/>
  <c r="AH353" i="7"/>
  <c r="AH367" i="7"/>
  <c r="V391" i="7"/>
  <c r="V395" i="7"/>
  <c r="J26" i="7"/>
  <c r="K26" i="7"/>
  <c r="J20" i="7"/>
  <c r="K20" i="7"/>
  <c r="V123" i="7"/>
  <c r="W123" i="7"/>
  <c r="V48" i="7"/>
  <c r="W48" i="7"/>
  <c r="V187" i="7"/>
  <c r="W187" i="7"/>
  <c r="V179" i="7"/>
  <c r="W179" i="7"/>
  <c r="AH110" i="7"/>
  <c r="AI110" i="7"/>
  <c r="V79" i="7"/>
  <c r="W79" i="7"/>
  <c r="AH340" i="7"/>
  <c r="AI340" i="7"/>
  <c r="V174" i="7"/>
  <c r="W174" i="7"/>
  <c r="J132" i="7"/>
  <c r="K132" i="7"/>
  <c r="V49" i="7"/>
  <c r="W49" i="7"/>
  <c r="AH404" i="7"/>
  <c r="AI404" i="7"/>
  <c r="J406" i="7"/>
  <c r="K406" i="7"/>
  <c r="V84" i="7"/>
  <c r="W84" i="7"/>
  <c r="J44" i="7"/>
  <c r="K44" i="7"/>
  <c r="AH105" i="7"/>
  <c r="AI105" i="7"/>
  <c r="J50" i="7"/>
  <c r="K50" i="7"/>
  <c r="V190" i="7"/>
  <c r="W190" i="7"/>
  <c r="AH49" i="7"/>
  <c r="AI49" i="7"/>
  <c r="AH232" i="7"/>
  <c r="AI232" i="7"/>
  <c r="J246" i="7"/>
  <c r="K246" i="7"/>
  <c r="J185" i="7"/>
  <c r="K185" i="7"/>
  <c r="V152" i="7"/>
  <c r="W152" i="7"/>
  <c r="V104" i="7"/>
  <c r="W104" i="7"/>
  <c r="J67" i="7"/>
  <c r="K67" i="7"/>
  <c r="AH77" i="7"/>
  <c r="AI77" i="7"/>
  <c r="AH41" i="7"/>
  <c r="AI41" i="7"/>
  <c r="AH10" i="7"/>
  <c r="AI10" i="7"/>
  <c r="V15" i="7"/>
  <c r="W15" i="7"/>
  <c r="AH100" i="7"/>
  <c r="AI100" i="7"/>
  <c r="AH156" i="7"/>
  <c r="AI156" i="7"/>
  <c r="AH122" i="7"/>
  <c r="AI122" i="7"/>
  <c r="AH92" i="7"/>
  <c r="AI92" i="7"/>
  <c r="J102" i="7"/>
  <c r="K102" i="7"/>
  <c r="AH52" i="7"/>
  <c r="AI52" i="7"/>
  <c r="AH36" i="7"/>
  <c r="AI36" i="7"/>
  <c r="J53" i="7"/>
  <c r="K53" i="7"/>
  <c r="J146" i="7"/>
  <c r="K146" i="7"/>
  <c r="AH68" i="7"/>
  <c r="AI68" i="7"/>
  <c r="V369" i="7"/>
  <c r="W369" i="7"/>
  <c r="J267" i="7"/>
  <c r="K267" i="7"/>
  <c r="J125" i="7"/>
  <c r="K125" i="7"/>
  <c r="V192" i="7"/>
  <c r="W192" i="7"/>
  <c r="V17" i="7"/>
  <c r="W17" i="7"/>
  <c r="V135" i="7"/>
  <c r="W135" i="7"/>
  <c r="AH176" i="7"/>
  <c r="AI176" i="7"/>
  <c r="AH146" i="7"/>
  <c r="AI146" i="7"/>
  <c r="AH120" i="7"/>
  <c r="AI120" i="7"/>
  <c r="J126" i="7"/>
  <c r="K126" i="7"/>
  <c r="J108" i="7"/>
  <c r="K108" i="7"/>
  <c r="J96" i="7"/>
  <c r="K96" i="7"/>
  <c r="AH82" i="7"/>
  <c r="AI82" i="7"/>
  <c r="AH27" i="7"/>
  <c r="AI27" i="7"/>
  <c r="J51" i="7"/>
  <c r="K51" i="7"/>
  <c r="J191" i="7"/>
  <c r="K191" i="7"/>
  <c r="AH28" i="7"/>
  <c r="AI28" i="7"/>
  <c r="J46" i="7"/>
  <c r="K46" i="7"/>
  <c r="V160" i="7"/>
  <c r="W160" i="7"/>
  <c r="J207" i="7"/>
  <c r="V318" i="7"/>
  <c r="W318" i="7"/>
  <c r="J204" i="7"/>
  <c r="K204" i="7"/>
  <c r="J174" i="7"/>
  <c r="K174" i="7"/>
  <c r="J134" i="7"/>
  <c r="K134" i="7"/>
  <c r="AH78" i="7"/>
  <c r="AI78" i="7"/>
  <c r="J43" i="7"/>
  <c r="K43" i="7"/>
  <c r="V16" i="7"/>
  <c r="W16" i="7"/>
  <c r="AH407" i="7"/>
  <c r="AI407" i="7"/>
  <c r="AH399" i="7"/>
  <c r="AI399" i="7"/>
  <c r="AH391" i="7"/>
  <c r="AI391" i="7"/>
  <c r="V402" i="7"/>
  <c r="W402" i="7"/>
  <c r="V390" i="7"/>
  <c r="W390" i="7"/>
  <c r="AH352" i="7"/>
  <c r="AI352" i="7"/>
  <c r="AH344" i="7"/>
  <c r="AI344" i="7"/>
  <c r="V347" i="7"/>
  <c r="W347" i="7"/>
  <c r="J350" i="7"/>
  <c r="K350" i="7"/>
  <c r="J338" i="7"/>
  <c r="K338" i="7"/>
  <c r="AH191" i="7"/>
  <c r="AI191" i="7"/>
  <c r="J176" i="7"/>
  <c r="K176" i="7"/>
  <c r="AH134" i="7"/>
  <c r="AI134" i="7"/>
  <c r="AH109" i="7"/>
  <c r="AI109" i="7"/>
  <c r="V90" i="7"/>
  <c r="W90" i="7"/>
  <c r="V65" i="7"/>
  <c r="W65" i="7"/>
  <c r="V39" i="7"/>
  <c r="W39" i="7"/>
  <c r="V13" i="7"/>
  <c r="W13" i="7"/>
  <c r="AH298" i="7"/>
  <c r="AI298" i="7"/>
  <c r="AH286" i="7"/>
  <c r="AI286" i="7"/>
  <c r="V293" i="7"/>
  <c r="W293" i="7"/>
  <c r="V285" i="7"/>
  <c r="W285" i="7"/>
  <c r="J300" i="7"/>
  <c r="K300" i="7"/>
  <c r="AH185" i="7"/>
  <c r="AI185" i="7"/>
  <c r="AH177" i="7"/>
  <c r="AI177" i="7"/>
  <c r="V188" i="7"/>
  <c r="W188" i="7"/>
  <c r="V172" i="7"/>
  <c r="W172" i="7"/>
  <c r="J179" i="7"/>
  <c r="K179" i="7"/>
  <c r="AH151" i="7"/>
  <c r="AI151" i="7"/>
  <c r="V162" i="7"/>
  <c r="W162" i="7"/>
  <c r="V154" i="7"/>
  <c r="W154" i="7"/>
  <c r="V146" i="7"/>
  <c r="W146" i="7"/>
  <c r="AH137" i="7"/>
  <c r="AI137" i="7"/>
  <c r="AH121" i="7"/>
  <c r="AI121" i="7"/>
  <c r="V132" i="7"/>
  <c r="W132" i="7"/>
  <c r="J131" i="7"/>
  <c r="K131" i="7"/>
  <c r="AH107" i="7"/>
  <c r="AI107" i="7"/>
  <c r="AH91" i="7"/>
  <c r="AI91" i="7"/>
  <c r="V98" i="7"/>
  <c r="W98" i="7"/>
  <c r="J97" i="7"/>
  <c r="K97" i="7"/>
  <c r="J81" i="7"/>
  <c r="K81" i="7"/>
  <c r="J73" i="7"/>
  <c r="K73" i="7"/>
  <c r="J65" i="7"/>
  <c r="K65" i="7"/>
  <c r="V72" i="7"/>
  <c r="W72" i="7"/>
  <c r="AH83" i="7"/>
  <c r="AI83" i="7"/>
  <c r="AH67" i="7"/>
  <c r="AI67" i="7"/>
  <c r="AH47" i="7"/>
  <c r="AI47" i="7"/>
  <c r="V53" i="7"/>
  <c r="W53" i="7"/>
  <c r="J56" i="7"/>
  <c r="K56" i="7"/>
  <c r="J40" i="7"/>
  <c r="K40" i="7"/>
  <c r="AH190" i="7"/>
  <c r="AI190" i="7"/>
  <c r="J111" i="7"/>
  <c r="K111" i="7"/>
  <c r="J41" i="7"/>
  <c r="K41" i="7"/>
  <c r="J238" i="7"/>
  <c r="K238" i="7"/>
  <c r="J155" i="7"/>
  <c r="K155" i="7"/>
  <c r="AH93" i="7"/>
  <c r="AI93" i="7"/>
  <c r="J57" i="7"/>
  <c r="K57" i="7"/>
  <c r="AH84" i="7"/>
  <c r="AI84" i="7"/>
  <c r="J192" i="7"/>
  <c r="K192" i="7"/>
  <c r="J75" i="7"/>
  <c r="K75" i="7"/>
  <c r="V18" i="7"/>
  <c r="W18" i="7"/>
  <c r="V144" i="7"/>
  <c r="W144" i="7"/>
  <c r="V81" i="7"/>
  <c r="W81" i="7"/>
  <c r="AH244" i="7"/>
  <c r="AI244" i="7"/>
  <c r="AH228" i="7"/>
  <c r="AI228" i="7"/>
  <c r="V235" i="7"/>
  <c r="W235" i="7"/>
  <c r="J242" i="7"/>
  <c r="K242" i="7"/>
  <c r="J230" i="7"/>
  <c r="K230" i="7"/>
  <c r="AH187" i="7"/>
  <c r="AI187" i="7"/>
  <c r="V182" i="7"/>
  <c r="W182" i="7"/>
  <c r="J189" i="7"/>
  <c r="K189" i="7"/>
  <c r="J173" i="7"/>
  <c r="K173" i="7"/>
  <c r="V148" i="7"/>
  <c r="W148" i="7"/>
  <c r="AH135" i="7"/>
  <c r="AI135" i="7"/>
  <c r="AH127" i="7"/>
  <c r="AI127" i="7"/>
  <c r="AH119" i="7"/>
  <c r="AI119" i="7"/>
  <c r="V118" i="7"/>
  <c r="W118" i="7"/>
  <c r="J129" i="7"/>
  <c r="K129" i="7"/>
  <c r="AH101" i="7"/>
  <c r="AI101" i="7"/>
  <c r="V100" i="7"/>
  <c r="W100" i="7"/>
  <c r="J79" i="7"/>
  <c r="K79" i="7"/>
  <c r="V78" i="7"/>
  <c r="W78" i="7"/>
  <c r="AH53" i="7"/>
  <c r="AI53" i="7"/>
  <c r="AH22" i="7"/>
  <c r="AI22" i="7"/>
  <c r="V47" i="7"/>
  <c r="W47" i="7"/>
  <c r="J42" i="7"/>
  <c r="K42" i="7"/>
  <c r="V27" i="7"/>
  <c r="W27" i="7"/>
  <c r="V11" i="7"/>
  <c r="W11" i="7"/>
  <c r="V377" i="7"/>
  <c r="W377" i="7"/>
  <c r="V151" i="7"/>
  <c r="W151" i="7"/>
  <c r="V30" i="7"/>
  <c r="W30" i="7"/>
  <c r="AH208" i="7"/>
  <c r="AI208" i="7"/>
  <c r="V177" i="7"/>
  <c r="W177" i="7"/>
  <c r="AH160" i="7"/>
  <c r="AI160" i="7"/>
  <c r="AH144" i="7"/>
  <c r="AI144" i="7"/>
  <c r="J154" i="7"/>
  <c r="K154" i="7"/>
  <c r="V125" i="7"/>
  <c r="W125" i="7"/>
  <c r="AH108" i="7"/>
  <c r="AI108" i="7"/>
  <c r="V91" i="7"/>
  <c r="W91" i="7"/>
  <c r="J98" i="7"/>
  <c r="K98" i="7"/>
  <c r="J78" i="7"/>
  <c r="K78" i="7"/>
  <c r="V73" i="7"/>
  <c r="W73" i="7"/>
  <c r="AH56" i="7"/>
  <c r="AI56" i="7"/>
  <c r="AH40" i="7"/>
  <c r="AI40" i="7"/>
  <c r="AH21" i="7"/>
  <c r="AI21" i="7"/>
  <c r="V54" i="7"/>
  <c r="W54" i="7"/>
  <c r="V46" i="7"/>
  <c r="W46" i="7"/>
  <c r="V186" i="7"/>
  <c r="W186" i="7"/>
  <c r="AH31" i="7"/>
  <c r="AI31" i="7"/>
  <c r="AH54" i="7"/>
  <c r="AI54" i="7"/>
  <c r="AH162" i="7"/>
  <c r="AI162" i="7"/>
  <c r="AH39" i="7"/>
  <c r="AI39" i="7"/>
  <c r="V180" i="7"/>
  <c r="W180" i="7"/>
  <c r="J187" i="7"/>
  <c r="K187" i="7"/>
  <c r="J171" i="7"/>
  <c r="K171" i="7"/>
  <c r="AH155" i="7"/>
  <c r="AI155" i="7"/>
  <c r="J145" i="7"/>
  <c r="K145" i="7"/>
  <c r="V120" i="7"/>
  <c r="W120" i="7"/>
  <c r="V106" i="7"/>
  <c r="W106" i="7"/>
  <c r="J101" i="7"/>
  <c r="K101" i="7"/>
  <c r="AH79" i="7"/>
  <c r="AI79" i="7"/>
  <c r="AH63" i="7"/>
  <c r="AI63" i="7"/>
  <c r="AH43" i="7"/>
  <c r="AI43" i="7"/>
  <c r="AH16" i="7"/>
  <c r="AI16" i="7"/>
  <c r="J36" i="7"/>
  <c r="K36" i="7"/>
  <c r="V52" i="7"/>
  <c r="W52" i="7"/>
  <c r="J152" i="7"/>
  <c r="K152" i="7"/>
  <c r="J118" i="7"/>
  <c r="K118" i="7"/>
  <c r="J68" i="7"/>
  <c r="K68" i="7"/>
  <c r="V51" i="7"/>
  <c r="W51" i="7"/>
  <c r="AH12" i="7"/>
  <c r="AI12" i="7"/>
  <c r="AH165" i="7"/>
  <c r="AI165" i="7"/>
  <c r="J104" i="7"/>
  <c r="K104" i="7"/>
  <c r="J156" i="7"/>
  <c r="K156" i="7"/>
  <c r="AH90" i="7"/>
  <c r="AI90" i="7"/>
  <c r="V63" i="7"/>
  <c r="W63" i="7"/>
  <c r="V76" i="7"/>
  <c r="W76" i="7"/>
  <c r="V411" i="7"/>
  <c r="W411" i="7"/>
  <c r="J274" i="7"/>
  <c r="K274" i="7"/>
  <c r="J184" i="7"/>
  <c r="K184" i="7"/>
  <c r="V133" i="7"/>
  <c r="W133" i="7"/>
  <c r="V56" i="7"/>
  <c r="W56" i="7"/>
  <c r="J212" i="7"/>
  <c r="V218" i="7"/>
  <c r="J296" i="7"/>
  <c r="J14" i="7"/>
  <c r="K14" i="7"/>
  <c r="J22" i="7"/>
  <c r="K22" i="7"/>
  <c r="J30" i="7"/>
  <c r="K30" i="7"/>
  <c r="J28" i="7"/>
  <c r="K28" i="7"/>
  <c r="J13" i="7"/>
  <c r="K13" i="7"/>
  <c r="J25" i="7"/>
  <c r="K25" i="7"/>
  <c r="J21" i="7"/>
  <c r="K21" i="7"/>
  <c r="AH188" i="7"/>
  <c r="AI188" i="7"/>
  <c r="AH158" i="7"/>
  <c r="AI158" i="7"/>
  <c r="V109" i="7"/>
  <c r="W109" i="7"/>
  <c r="J84" i="7"/>
  <c r="K84" i="7"/>
  <c r="V28" i="7"/>
  <c r="W28" i="7"/>
  <c r="V12" i="7"/>
  <c r="W12" i="7"/>
  <c r="V191" i="7"/>
  <c r="W191" i="7"/>
  <c r="V183" i="7"/>
  <c r="W183" i="7"/>
  <c r="V175" i="7"/>
  <c r="W175" i="7"/>
  <c r="J160" i="7"/>
  <c r="K160" i="7"/>
  <c r="J144" i="7"/>
  <c r="K144" i="7"/>
  <c r="AH106" i="7"/>
  <c r="AI106" i="7"/>
  <c r="AH98" i="7"/>
  <c r="AI98" i="7"/>
  <c r="V83" i="7"/>
  <c r="W83" i="7"/>
  <c r="V75" i="7"/>
  <c r="W75" i="7"/>
  <c r="V67" i="7"/>
  <c r="W67" i="7"/>
  <c r="V372" i="7"/>
  <c r="W372" i="7"/>
  <c r="J263" i="7"/>
  <c r="K263" i="7"/>
  <c r="AH174" i="7"/>
  <c r="AI174" i="7"/>
  <c r="AH145" i="7"/>
  <c r="AI145" i="7"/>
  <c r="AH125" i="7"/>
  <c r="AI125" i="7"/>
  <c r="AH99" i="7"/>
  <c r="AI99" i="7"/>
  <c r="J105" i="7"/>
  <c r="K105" i="7"/>
  <c r="J70" i="7"/>
  <c r="K70" i="7"/>
  <c r="J45" i="7"/>
  <c r="K45" i="7"/>
  <c r="J123" i="7"/>
  <c r="K123" i="7"/>
  <c r="V126" i="7"/>
  <c r="W126" i="7"/>
  <c r="AH80" i="7"/>
  <c r="AI80" i="7"/>
  <c r="AH130" i="7"/>
  <c r="AI130" i="7"/>
  <c r="V95" i="7"/>
  <c r="W95" i="7"/>
  <c r="J177" i="7"/>
  <c r="K177" i="7"/>
  <c r="AH153" i="7"/>
  <c r="AI153" i="7"/>
  <c r="V138" i="7"/>
  <c r="W138" i="7"/>
  <c r="AH97" i="7"/>
  <c r="AI97" i="7"/>
  <c r="V96" i="7"/>
  <c r="W96" i="7"/>
  <c r="J83" i="7"/>
  <c r="K83" i="7"/>
  <c r="V82" i="7"/>
  <c r="W82" i="7"/>
  <c r="AH81" i="7"/>
  <c r="AI81" i="7"/>
  <c r="AH73" i="7"/>
  <c r="AI73" i="7"/>
  <c r="AH57" i="7"/>
  <c r="AI57" i="7"/>
  <c r="AH37" i="7"/>
  <c r="AI37" i="7"/>
  <c r="AH18" i="7"/>
  <c r="AI18" i="7"/>
  <c r="V43" i="7"/>
  <c r="W43" i="7"/>
  <c r="V23" i="7"/>
  <c r="W23" i="7"/>
  <c r="AH118" i="7"/>
  <c r="AI118" i="7"/>
  <c r="AH182" i="7"/>
  <c r="AI182" i="7"/>
  <c r="J188" i="7"/>
  <c r="K188" i="7"/>
  <c r="AH164" i="7"/>
  <c r="AI164" i="7"/>
  <c r="AH148" i="7"/>
  <c r="AI148" i="7"/>
  <c r="V147" i="7"/>
  <c r="W147" i="7"/>
  <c r="AH138" i="7"/>
  <c r="AI138" i="7"/>
  <c r="V137" i="7"/>
  <c r="W137" i="7"/>
  <c r="V129" i="7"/>
  <c r="W129" i="7"/>
  <c r="J128" i="7"/>
  <c r="K128" i="7"/>
  <c r="V107" i="7"/>
  <c r="W107" i="7"/>
  <c r="J110" i="7"/>
  <c r="K110" i="7"/>
  <c r="J94" i="7"/>
  <c r="K94" i="7"/>
  <c r="AH72" i="7"/>
  <c r="AI72" i="7"/>
  <c r="AH44" i="7"/>
  <c r="AI44" i="7"/>
  <c r="AH25" i="7"/>
  <c r="AI25" i="7"/>
  <c r="V38" i="7"/>
  <c r="W38" i="7"/>
  <c r="J49" i="7"/>
  <c r="K49" i="7"/>
  <c r="AH161" i="7"/>
  <c r="AI161" i="7"/>
  <c r="J66" i="7"/>
  <c r="K66" i="7"/>
  <c r="V10" i="7"/>
  <c r="W10" i="7"/>
  <c r="J180" i="7"/>
  <c r="K180" i="7"/>
  <c r="J137" i="7"/>
  <c r="K137" i="7"/>
  <c r="V70" i="7"/>
  <c r="W70" i="7"/>
  <c r="J159" i="7"/>
  <c r="K159" i="7"/>
  <c r="J162" i="7"/>
  <c r="K162" i="7"/>
  <c r="V22" i="7"/>
  <c r="W22" i="7"/>
  <c r="J151" i="7"/>
  <c r="K151" i="7"/>
  <c r="AH184" i="7"/>
  <c r="AI184" i="7"/>
  <c r="AH15" i="7"/>
  <c r="AI15" i="7"/>
  <c r="V36" i="7"/>
  <c r="W36" i="7"/>
  <c r="AH132" i="7"/>
  <c r="AI132" i="7"/>
  <c r="J47" i="7"/>
  <c r="K47" i="7"/>
  <c r="AH180" i="7"/>
  <c r="AI180" i="7"/>
  <c r="J186" i="7"/>
  <c r="K186" i="7"/>
  <c r="AH154" i="7"/>
  <c r="AI154" i="7"/>
  <c r="V161" i="7"/>
  <c r="W161" i="7"/>
  <c r="AH124" i="7"/>
  <c r="AI124" i="7"/>
  <c r="V131" i="7"/>
  <c r="W131" i="7"/>
  <c r="V119" i="7"/>
  <c r="W119" i="7"/>
  <c r="J122" i="7"/>
  <c r="K122" i="7"/>
  <c r="V105" i="7"/>
  <c r="W105" i="7"/>
  <c r="J100" i="7"/>
  <c r="K100" i="7"/>
  <c r="J76" i="7"/>
  <c r="K76" i="7"/>
  <c r="AH70" i="7"/>
  <c r="AI70" i="7"/>
  <c r="AH50" i="7"/>
  <c r="AI50" i="7"/>
  <c r="AH38" i="7"/>
  <c r="AI38" i="7"/>
  <c r="AH11" i="7"/>
  <c r="AI11" i="7"/>
  <c r="V44" i="7"/>
  <c r="W44" i="7"/>
  <c r="J55" i="7"/>
  <c r="K55" i="7"/>
  <c r="J39" i="7"/>
  <c r="K39" i="7"/>
  <c r="J157" i="7"/>
  <c r="K157" i="7"/>
  <c r="V124" i="7"/>
  <c r="W124" i="7"/>
  <c r="V80" i="7"/>
  <c r="W80" i="7"/>
  <c r="AH20" i="7"/>
  <c r="AI20" i="7"/>
  <c r="J92" i="7"/>
  <c r="K92" i="7"/>
  <c r="AH175" i="7"/>
  <c r="AI175" i="7"/>
  <c r="J18" i="7"/>
  <c r="K18" i="7"/>
  <c r="J17" i="7"/>
  <c r="K17" i="7"/>
  <c r="J11" i="7"/>
  <c r="K11" i="7"/>
  <c r="V335" i="7"/>
  <c r="W335" i="7"/>
  <c r="J190" i="7"/>
  <c r="K190" i="7"/>
  <c r="V20" i="7"/>
  <c r="W20" i="7"/>
  <c r="V171" i="7"/>
  <c r="W171" i="7"/>
  <c r="AH102" i="7"/>
  <c r="AI102" i="7"/>
  <c r="V71" i="7"/>
  <c r="W71" i="7"/>
  <c r="J150" i="7"/>
  <c r="K150" i="7"/>
  <c r="V99" i="7"/>
  <c r="W99" i="7"/>
  <c r="V21" i="7"/>
  <c r="W21" i="7"/>
  <c r="AH396" i="7"/>
  <c r="AI396" i="7"/>
  <c r="V399" i="7"/>
  <c r="W399" i="7"/>
  <c r="J398" i="7"/>
  <c r="K398" i="7"/>
  <c r="V267" i="7"/>
  <c r="W267" i="7"/>
  <c r="AH104" i="7"/>
  <c r="AI104" i="7"/>
  <c r="V239" i="7"/>
  <c r="W239" i="7"/>
  <c r="AH157" i="7"/>
  <c r="AI157" i="7"/>
  <c r="V122" i="7"/>
  <c r="W122" i="7"/>
  <c r="J103" i="7"/>
  <c r="K103" i="7"/>
  <c r="V66" i="7"/>
  <c r="W66" i="7"/>
  <c r="AH69" i="7"/>
  <c r="AI69" i="7"/>
  <c r="AH26" i="7"/>
  <c r="AI26" i="7"/>
  <c r="V31" i="7"/>
  <c r="W31" i="7"/>
  <c r="V189" i="7"/>
  <c r="W189" i="7"/>
  <c r="V163" i="7"/>
  <c r="W163" i="7"/>
  <c r="J158" i="7"/>
  <c r="K158" i="7"/>
  <c r="V121" i="7"/>
  <c r="W121" i="7"/>
  <c r="V103" i="7"/>
  <c r="W103" i="7"/>
  <c r="V77" i="7"/>
  <c r="W77" i="7"/>
  <c r="AH17" i="7"/>
  <c r="AI17" i="7"/>
  <c r="J37" i="7"/>
  <c r="K37" i="7"/>
  <c r="V181" i="7"/>
  <c r="W181" i="7"/>
  <c r="V26" i="7"/>
  <c r="W26" i="7"/>
  <c r="V155" i="7"/>
  <c r="W155" i="7"/>
  <c r="V69" i="7"/>
  <c r="W69" i="7"/>
  <c r="J364" i="7"/>
  <c r="K364" i="7"/>
  <c r="V256" i="7"/>
  <c r="W256" i="7"/>
  <c r="J72" i="7"/>
  <c r="K72" i="7"/>
  <c r="AH74" i="7"/>
  <c r="AI74" i="7"/>
  <c r="J165" i="7"/>
  <c r="K165" i="7"/>
  <c r="J182" i="7"/>
  <c r="K182" i="7"/>
  <c r="V157" i="7"/>
  <c r="W157" i="7"/>
  <c r="V149" i="7"/>
  <c r="W149" i="7"/>
  <c r="AH136" i="7"/>
  <c r="AI136" i="7"/>
  <c r="V127" i="7"/>
  <c r="W127" i="7"/>
  <c r="AH66" i="7"/>
  <c r="AI66" i="7"/>
  <c r="AH46" i="7"/>
  <c r="AI46" i="7"/>
  <c r="V40" i="7"/>
  <c r="W40" i="7"/>
  <c r="J107" i="7"/>
  <c r="K107" i="7"/>
  <c r="AH217" i="7"/>
  <c r="AH285" i="7"/>
  <c r="J383" i="7"/>
  <c r="V398" i="7"/>
  <c r="J16" i="7"/>
  <c r="K16" i="7"/>
  <c r="J29" i="7"/>
  <c r="K29" i="7"/>
  <c r="V351" i="7"/>
  <c r="W351" i="7"/>
  <c r="AH172" i="7"/>
  <c r="AI172" i="7"/>
  <c r="AH128" i="7"/>
  <c r="AI128" i="7"/>
  <c r="V93" i="7"/>
  <c r="W93" i="7"/>
  <c r="AH42" i="7"/>
  <c r="AI42" i="7"/>
  <c r="V24" i="7"/>
  <c r="W24" i="7"/>
  <c r="AH323" i="7"/>
  <c r="AI323" i="7"/>
  <c r="V322" i="7"/>
  <c r="W322" i="7"/>
  <c r="J321" i="7"/>
  <c r="K321" i="7"/>
  <c r="J309" i="7"/>
  <c r="K309" i="7"/>
  <c r="AH289" i="7"/>
  <c r="AI289" i="7"/>
  <c r="J291" i="7"/>
  <c r="K291" i="7"/>
  <c r="J342" i="7"/>
  <c r="K342" i="7"/>
  <c r="J334" i="7"/>
  <c r="K334" i="7"/>
  <c r="AH322" i="7"/>
  <c r="AI322" i="7"/>
  <c r="AH314" i="7"/>
  <c r="AI314" i="7"/>
  <c r="V325" i="7"/>
  <c r="W325" i="7"/>
  <c r="V313" i="7"/>
  <c r="W313" i="7"/>
  <c r="AH282" i="7"/>
  <c r="AI282" i="7"/>
  <c r="V185" i="7"/>
  <c r="W185" i="7"/>
  <c r="J161" i="7"/>
  <c r="K161" i="7"/>
  <c r="V136" i="7"/>
  <c r="W136" i="7"/>
  <c r="V110" i="7"/>
  <c r="W110" i="7"/>
  <c r="AH64" i="7"/>
  <c r="AI64" i="7"/>
  <c r="AH45" i="7"/>
  <c r="AI45" i="7"/>
  <c r="V29" i="7"/>
  <c r="W29" i="7"/>
  <c r="J292" i="7"/>
  <c r="K292" i="7"/>
  <c r="V214" i="7"/>
  <c r="W214" i="7"/>
  <c r="V202" i="7"/>
  <c r="W202" i="7"/>
  <c r="AH189" i="7"/>
  <c r="AI189" i="7"/>
  <c r="AH181" i="7"/>
  <c r="AI181" i="7"/>
  <c r="AH173" i="7"/>
  <c r="AI173" i="7"/>
  <c r="V184" i="7"/>
  <c r="W184" i="7"/>
  <c r="J183" i="7"/>
  <c r="K183" i="7"/>
  <c r="AH163" i="7"/>
  <c r="AI163" i="7"/>
  <c r="AH147" i="7"/>
  <c r="AI147" i="7"/>
  <c r="V158" i="7"/>
  <c r="W158" i="7"/>
  <c r="V150" i="7"/>
  <c r="W150" i="7"/>
  <c r="J149" i="7"/>
  <c r="K149" i="7"/>
  <c r="AH133" i="7"/>
  <c r="AI133" i="7"/>
  <c r="AH117" i="7"/>
  <c r="AI117" i="7"/>
  <c r="V128" i="7"/>
  <c r="W128" i="7"/>
  <c r="J127" i="7"/>
  <c r="K127" i="7"/>
  <c r="J119" i="7"/>
  <c r="K119" i="7"/>
  <c r="AH103" i="7"/>
  <c r="AI103" i="7"/>
  <c r="V102" i="7"/>
  <c r="W102" i="7"/>
  <c r="J109" i="7"/>
  <c r="K109" i="7"/>
  <c r="J93" i="7"/>
  <c r="K93" i="7"/>
  <c r="J77" i="7"/>
  <c r="K77" i="7"/>
  <c r="J69" i="7"/>
  <c r="K69" i="7"/>
  <c r="V68" i="7"/>
  <c r="W68" i="7"/>
  <c r="AH71" i="7"/>
  <c r="AI71" i="7"/>
  <c r="AH51" i="7"/>
  <c r="AI51" i="7"/>
  <c r="V57" i="7"/>
  <c r="W57" i="7"/>
  <c r="V37" i="7"/>
  <c r="W37" i="7"/>
  <c r="J121" i="7"/>
  <c r="K121" i="7"/>
  <c r="V74" i="7"/>
  <c r="W74" i="7"/>
  <c r="AH186" i="7"/>
  <c r="AI186" i="7"/>
  <c r="J120" i="7"/>
  <c r="K120" i="7"/>
  <c r="J82" i="7"/>
  <c r="K82" i="7"/>
  <c r="J136" i="7"/>
  <c r="K136" i="7"/>
  <c r="AH179" i="7"/>
  <c r="AI179" i="7"/>
  <c r="V156" i="7"/>
  <c r="W156" i="7"/>
  <c r="V55" i="7"/>
  <c r="W55" i="7"/>
  <c r="AH149" i="7"/>
  <c r="AI149" i="7"/>
  <c r="J91" i="7"/>
  <c r="K91" i="7"/>
  <c r="AH183" i="7"/>
  <c r="AI183" i="7"/>
  <c r="V178" i="7"/>
  <c r="W178" i="7"/>
  <c r="J181" i="7"/>
  <c r="K181" i="7"/>
  <c r="V164" i="7"/>
  <c r="W164" i="7"/>
  <c r="J163" i="7"/>
  <c r="K163" i="7"/>
  <c r="J147" i="7"/>
  <c r="K147" i="7"/>
  <c r="AH131" i="7"/>
  <c r="AI131" i="7"/>
  <c r="AH123" i="7"/>
  <c r="AI123" i="7"/>
  <c r="V134" i="7"/>
  <c r="W134" i="7"/>
  <c r="J133" i="7"/>
  <c r="K133" i="7"/>
  <c r="J117" i="7"/>
  <c r="K117" i="7"/>
  <c r="V108" i="7"/>
  <c r="W108" i="7"/>
  <c r="V92" i="7"/>
  <c r="W92" i="7"/>
  <c r="J63" i="7"/>
  <c r="K63" i="7"/>
  <c r="AH65" i="7"/>
  <c r="AI65" i="7"/>
  <c r="AH30" i="7"/>
  <c r="AI30" i="7"/>
  <c r="AH14" i="7"/>
  <c r="AI14" i="7"/>
  <c r="J54" i="7"/>
  <c r="K54" i="7"/>
  <c r="J38" i="7"/>
  <c r="K38" i="7"/>
  <c r="V19" i="7"/>
  <c r="W19" i="7"/>
  <c r="V111" i="7"/>
  <c r="W111" i="7"/>
  <c r="V14" i="7"/>
  <c r="W14" i="7"/>
  <c r="AH178" i="7"/>
  <c r="AI178" i="7"/>
  <c r="J172" i="7"/>
  <c r="K172" i="7"/>
  <c r="AH152" i="7"/>
  <c r="AI152" i="7"/>
  <c r="V159" i="7"/>
  <c r="W159" i="7"/>
  <c r="AH126" i="7"/>
  <c r="AI126" i="7"/>
  <c r="V117" i="7"/>
  <c r="W117" i="7"/>
  <c r="AH96" i="7"/>
  <c r="AI96" i="7"/>
  <c r="J106" i="7"/>
  <c r="K106" i="7"/>
  <c r="J90" i="7"/>
  <c r="K90" i="7"/>
  <c r="J74" i="7"/>
  <c r="K74" i="7"/>
  <c r="AH76" i="7"/>
  <c r="AI76" i="7"/>
  <c r="AH48" i="7"/>
  <c r="AI48" i="7"/>
  <c r="AH29" i="7"/>
  <c r="AI29" i="7"/>
  <c r="AH13" i="7"/>
  <c r="AI13" i="7"/>
  <c r="V50" i="7"/>
  <c r="W50" i="7"/>
  <c r="V42" i="7"/>
  <c r="W42" i="7"/>
  <c r="J71" i="7"/>
  <c r="K71" i="7"/>
  <c r="V130" i="7"/>
  <c r="W130" i="7"/>
  <c r="J178" i="7"/>
  <c r="K178" i="7"/>
  <c r="AH111" i="7"/>
  <c r="AI111" i="7"/>
  <c r="AH23" i="7"/>
  <c r="AI23" i="7"/>
  <c r="V176" i="7"/>
  <c r="W176" i="7"/>
  <c r="J175" i="7"/>
  <c r="K175" i="7"/>
  <c r="AH159" i="7"/>
  <c r="AI159" i="7"/>
  <c r="AH129" i="7"/>
  <c r="AI129" i="7"/>
  <c r="AH95" i="7"/>
  <c r="AI95" i="7"/>
  <c r="V94" i="7"/>
  <c r="W94" i="7"/>
  <c r="V64" i="7"/>
  <c r="W64" i="7"/>
  <c r="AH75" i="7"/>
  <c r="AI75" i="7"/>
  <c r="AH55" i="7"/>
  <c r="AI55" i="7"/>
  <c r="AH24" i="7"/>
  <c r="AI24" i="7"/>
  <c r="V45" i="7"/>
  <c r="W45" i="7"/>
  <c r="V25" i="7"/>
  <c r="W25" i="7"/>
  <c r="AH150" i="7"/>
  <c r="AI150" i="7"/>
  <c r="V153" i="7"/>
  <c r="W153" i="7"/>
  <c r="V145" i="7"/>
  <c r="W145" i="7"/>
  <c r="J148" i="7"/>
  <c r="K148" i="7"/>
  <c r="J64" i="7"/>
  <c r="K64" i="7"/>
  <c r="BQ12" i="10"/>
  <c r="BQ30" i="10"/>
  <c r="BQ58" i="10"/>
  <c r="V245" i="7"/>
  <c r="V201" i="7"/>
  <c r="J231" i="7"/>
  <c r="J247" i="7"/>
  <c r="AH380" i="7"/>
  <c r="V299" i="7"/>
  <c r="V270" i="7"/>
  <c r="J240" i="7"/>
  <c r="V283" i="7"/>
  <c r="V323" i="7"/>
  <c r="V274" i="7"/>
  <c r="AH372" i="7"/>
  <c r="AH218" i="7"/>
  <c r="AH292" i="7"/>
  <c r="V206" i="7"/>
  <c r="V314" i="7"/>
  <c r="AH315" i="7"/>
  <c r="V407" i="7"/>
  <c r="V363" i="7"/>
  <c r="J366" i="7"/>
  <c r="AH327" i="7"/>
  <c r="AH259" i="7"/>
  <c r="V254" i="7"/>
  <c r="J410" i="7"/>
  <c r="AH350" i="7"/>
  <c r="J284" i="7"/>
  <c r="J226" i="7"/>
  <c r="AH378" i="7"/>
  <c r="AH370" i="7"/>
  <c r="V381" i="7"/>
  <c r="J376" i="7"/>
  <c r="J368" i="7"/>
  <c r="AH269" i="7"/>
  <c r="AH257" i="7"/>
  <c r="V272" i="7"/>
  <c r="V260" i="7"/>
  <c r="J255" i="7"/>
  <c r="AH200" i="7"/>
  <c r="V354" i="7"/>
  <c r="AH231" i="7"/>
  <c r="V233" i="7"/>
  <c r="J286" i="7"/>
  <c r="AH345" i="7"/>
  <c r="AH379" i="7"/>
  <c r="AH364" i="7"/>
  <c r="AH300" i="7"/>
  <c r="AH284" i="7"/>
  <c r="V280" i="7"/>
  <c r="AH293" i="7"/>
  <c r="AH376" i="7"/>
  <c r="AH368" i="7"/>
  <c r="AH202" i="7"/>
  <c r="AH406" i="7"/>
  <c r="AH398" i="7"/>
  <c r="AH390" i="7"/>
  <c r="V405" i="7"/>
  <c r="V397" i="7"/>
  <c r="J408" i="7"/>
  <c r="J392" i="7"/>
  <c r="V271" i="7"/>
  <c r="J205" i="7"/>
  <c r="AH373" i="7"/>
  <c r="AH365" i="7"/>
  <c r="V376" i="7"/>
  <c r="V364" i="7"/>
  <c r="J371" i="7"/>
  <c r="AH354" i="7"/>
  <c r="AH346" i="7"/>
  <c r="AH338" i="7"/>
  <c r="V353" i="7"/>
  <c r="V345" i="7"/>
  <c r="V337" i="7"/>
  <c r="J344" i="7"/>
  <c r="V297" i="7"/>
  <c r="V289" i="7"/>
  <c r="V281" i="7"/>
  <c r="J335" i="7"/>
  <c r="AH229" i="7"/>
  <c r="V327" i="7"/>
  <c r="V307" i="7"/>
  <c r="AH215" i="7"/>
  <c r="V296" i="7"/>
  <c r="V228" i="7"/>
  <c r="AH411" i="7"/>
  <c r="AH403" i="7"/>
  <c r="AH395" i="7"/>
  <c r="V410" i="7"/>
  <c r="V394" i="7"/>
  <c r="J401" i="7"/>
  <c r="V344" i="7"/>
  <c r="V336" i="7"/>
  <c r="J351" i="7"/>
  <c r="J339" i="7"/>
  <c r="J299" i="7"/>
  <c r="AH233" i="7"/>
  <c r="V240" i="7"/>
  <c r="V217" i="7"/>
  <c r="AH363" i="7"/>
  <c r="V378" i="7"/>
  <c r="V370" i="7"/>
  <c r="V362" i="7"/>
  <c r="J377" i="7"/>
  <c r="J369" i="7"/>
  <c r="AH326" i="7"/>
  <c r="AH318" i="7"/>
  <c r="AH310" i="7"/>
  <c r="V317" i="7"/>
  <c r="V309" i="7"/>
  <c r="AH296" i="7"/>
  <c r="AH288" i="7"/>
  <c r="AH280" i="7"/>
  <c r="AH401" i="7"/>
  <c r="J282" i="7"/>
  <c r="AH243" i="7"/>
  <c r="AH205" i="7"/>
  <c r="AH381" i="7"/>
  <c r="AH320" i="7"/>
  <c r="AH308" i="7"/>
  <c r="J262" i="7"/>
  <c r="J254" i="7"/>
  <c r="AH219" i="7"/>
  <c r="AH211" i="7"/>
  <c r="AH203" i="7"/>
  <c r="J213" i="7"/>
  <c r="V257" i="7"/>
  <c r="J272" i="7"/>
  <c r="AH375" i="7"/>
  <c r="J343" i="7"/>
  <c r="J235" i="7"/>
  <c r="V213" i="7"/>
  <c r="AH312" i="7"/>
  <c r="AH245" i="7"/>
  <c r="V315" i="7"/>
  <c r="AH270" i="7"/>
  <c r="J312" i="7"/>
  <c r="J324" i="7"/>
  <c r="J409" i="7"/>
  <c r="V352" i="7"/>
  <c r="J396" i="7"/>
  <c r="AH267" i="7"/>
  <c r="J243" i="7"/>
  <c r="V379" i="7"/>
  <c r="V371" i="7"/>
  <c r="AH316" i="7"/>
  <c r="AH230" i="7"/>
  <c r="V212" i="7"/>
  <c r="AH264" i="7"/>
  <c r="V259" i="7"/>
  <c r="J270" i="7"/>
  <c r="AH226" i="7"/>
  <c r="V241" i="7"/>
  <c r="V229" i="7"/>
  <c r="J236" i="7"/>
  <c r="J211" i="7"/>
  <c r="J256" i="7"/>
  <c r="J199" i="7"/>
  <c r="V211" i="7"/>
  <c r="J298" i="7"/>
  <c r="V253" i="7"/>
  <c r="AH209" i="7"/>
  <c r="V200" i="7"/>
  <c r="AH409" i="7"/>
  <c r="V408" i="7"/>
  <c r="V400" i="7"/>
  <c r="J411" i="7"/>
  <c r="J395" i="7"/>
  <c r="AH343" i="7"/>
  <c r="V350" i="7"/>
  <c r="V342" i="7"/>
  <c r="J353" i="7"/>
  <c r="AH321" i="7"/>
  <c r="V328" i="7"/>
  <c r="V312" i="7"/>
  <c r="J319" i="7"/>
  <c r="J307" i="7"/>
  <c r="AH287" i="7"/>
  <c r="J289" i="7"/>
  <c r="AH239" i="7"/>
  <c r="V242" i="7"/>
  <c r="J245" i="7"/>
  <c r="J237" i="7"/>
  <c r="AH262" i="7"/>
  <c r="V273" i="7"/>
  <c r="V261" i="7"/>
  <c r="V208" i="7"/>
  <c r="V392" i="7"/>
  <c r="J399" i="7"/>
  <c r="AH347" i="7"/>
  <c r="V334" i="7"/>
  <c r="J341" i="7"/>
  <c r="AH317" i="7"/>
  <c r="V324" i="7"/>
  <c r="V308" i="7"/>
  <c r="J311" i="7"/>
  <c r="AH291" i="7"/>
  <c r="V298" i="7"/>
  <c r="V290" i="7"/>
  <c r="J301" i="7"/>
  <c r="J285" i="7"/>
  <c r="V234" i="7"/>
  <c r="V215" i="7"/>
  <c r="V203" i="7"/>
  <c r="J198" i="7"/>
  <c r="J345" i="7"/>
  <c r="J281" i="7"/>
  <c r="V199" i="7"/>
  <c r="V238" i="7"/>
  <c r="J214" i="7"/>
  <c r="J202" i="7"/>
  <c r="AH341" i="7"/>
  <c r="J317" i="7"/>
  <c r="J261" i="7"/>
  <c r="V375" i="7"/>
  <c r="J374" i="7"/>
  <c r="AH337" i="7"/>
  <c r="V348" i="7"/>
  <c r="V340" i="7"/>
  <c r="J355" i="7"/>
  <c r="AH311" i="7"/>
  <c r="J325" i="7"/>
  <c r="J313" i="7"/>
  <c r="AH297" i="7"/>
  <c r="AH281" i="7"/>
  <c r="J287" i="7"/>
  <c r="AH241" i="7"/>
  <c r="AH371" i="7"/>
  <c r="AH410" i="7"/>
  <c r="AH402" i="7"/>
  <c r="AH394" i="7"/>
  <c r="V409" i="7"/>
  <c r="V401" i="7"/>
  <c r="V393" i="7"/>
  <c r="J400" i="7"/>
  <c r="AH383" i="7"/>
  <c r="V382" i="7"/>
  <c r="V374" i="7"/>
  <c r="V366" i="7"/>
  <c r="J381" i="7"/>
  <c r="J373" i="7"/>
  <c r="J365" i="7"/>
  <c r="AH348" i="7"/>
  <c r="AH336" i="7"/>
  <c r="J354" i="7"/>
  <c r="J352" i="7"/>
  <c r="V237" i="7"/>
  <c r="AH408" i="7"/>
  <c r="AH400" i="7"/>
  <c r="AH392" i="7"/>
  <c r="V403" i="7"/>
  <c r="J402" i="7"/>
  <c r="J394" i="7"/>
  <c r="AH369" i="7"/>
  <c r="V380" i="7"/>
  <c r="V368" i="7"/>
  <c r="J375" i="7"/>
  <c r="J363" i="7"/>
  <c r="AH342" i="7"/>
  <c r="AH334" i="7"/>
  <c r="V349" i="7"/>
  <c r="V341" i="7"/>
  <c r="J348" i="7"/>
  <c r="J340" i="7"/>
  <c r="V319" i="7"/>
  <c r="V311" i="7"/>
  <c r="AH290" i="7"/>
  <c r="AH272" i="7"/>
  <c r="J258" i="7"/>
  <c r="AH242" i="7"/>
  <c r="AH207" i="7"/>
  <c r="AH199" i="7"/>
  <c r="V210" i="7"/>
  <c r="V198" i="7"/>
  <c r="J209" i="7"/>
  <c r="AH236" i="7"/>
  <c r="J203" i="7"/>
  <c r="AH261" i="7"/>
  <c r="AH212" i="7"/>
  <c r="V295" i="7"/>
  <c r="AH254" i="7"/>
  <c r="J260" i="7"/>
  <c r="AH240" i="7"/>
  <c r="V243" i="7"/>
  <c r="V227" i="7"/>
  <c r="J234" i="7"/>
  <c r="AH213" i="7"/>
  <c r="V216" i="7"/>
  <c r="J215" i="7"/>
  <c r="AH393" i="7"/>
  <c r="V404" i="7"/>
  <c r="V396" i="7"/>
  <c r="J403" i="7"/>
  <c r="V373" i="7"/>
  <c r="V365" i="7"/>
  <c r="AH351" i="7"/>
  <c r="AH335" i="7"/>
  <c r="V346" i="7"/>
  <c r="V338" i="7"/>
  <c r="AH325" i="7"/>
  <c r="AH313" i="7"/>
  <c r="V320" i="7"/>
  <c r="J327" i="7"/>
  <c r="J315" i="7"/>
  <c r="AH295" i="7"/>
  <c r="V282" i="7"/>
  <c r="V264" i="7"/>
  <c r="J271" i="7"/>
  <c r="AH247" i="7"/>
  <c r="AH235" i="7"/>
  <c r="V226" i="7"/>
  <c r="J241" i="7"/>
  <c r="J229" i="7"/>
  <c r="V230" i="7"/>
  <c r="V287" i="7"/>
  <c r="J290" i="7"/>
  <c r="AH274" i="7"/>
  <c r="AH266" i="7"/>
  <c r="AH258" i="7"/>
  <c r="V265" i="7"/>
  <c r="J268" i="7"/>
  <c r="V247" i="7"/>
  <c r="V231" i="7"/>
  <c r="AH201" i="7"/>
  <c r="V204" i="7"/>
  <c r="AH405" i="7"/>
  <c r="J407" i="7"/>
  <c r="J391" i="7"/>
  <c r="AH374" i="7"/>
  <c r="AH362" i="7"/>
  <c r="J380" i="7"/>
  <c r="J372" i="7"/>
  <c r="AH355" i="7"/>
  <c r="AH339" i="7"/>
  <c r="J349" i="7"/>
  <c r="J337" i="7"/>
  <c r="AH309" i="7"/>
  <c r="V316" i="7"/>
  <c r="J323" i="7"/>
  <c r="AH299" i="7"/>
  <c r="AH283" i="7"/>
  <c r="V294" i="7"/>
  <c r="V286" i="7"/>
  <c r="J293" i="7"/>
  <c r="AH273" i="7"/>
  <c r="AH265" i="7"/>
  <c r="AH253" i="7"/>
  <c r="V268" i="7"/>
  <c r="J259" i="7"/>
  <c r="AH227" i="7"/>
  <c r="J233" i="7"/>
  <c r="V219" i="7"/>
  <c r="V207" i="7"/>
  <c r="J206" i="7"/>
  <c r="AH397" i="7"/>
  <c r="V269" i="7"/>
  <c r="V246" i="7"/>
  <c r="AH204" i="7"/>
  <c r="AH366" i="7"/>
  <c r="AH382" i="7"/>
  <c r="J218" i="7"/>
  <c r="J210" i="7"/>
  <c r="BF45" i="10"/>
  <c r="BQ45" i="10"/>
  <c r="BF53" i="10"/>
  <c r="BQ53" i="10"/>
  <c r="BF46" i="10"/>
  <c r="BQ46" i="10"/>
  <c r="BF57" i="10"/>
  <c r="BQ57" i="10"/>
  <c r="BF41" i="10"/>
  <c r="BQ41" i="10"/>
  <c r="AF40" i="10"/>
  <c r="AS39" i="10"/>
  <c r="AU39" i="10" s="1"/>
  <c r="BF54" i="10"/>
  <c r="BQ54" i="10"/>
  <c r="BF38" i="10"/>
  <c r="BQ38" i="10"/>
  <c r="BF49" i="10"/>
  <c r="BQ49" i="10"/>
  <c r="BQ16" i="10"/>
  <c r="BQ20" i="10"/>
  <c r="BF20" i="10"/>
  <c r="BE15" i="10"/>
  <c r="BG15" i="10" s="1"/>
  <c r="AT15" i="10"/>
  <c r="BF18" i="10"/>
  <c r="BQ18" i="10"/>
  <c r="BE19" i="10"/>
  <c r="BG19" i="10" s="1"/>
  <c r="AT19" i="10"/>
  <c r="BF17" i="10"/>
  <c r="BQ17" i="10"/>
  <c r="BF14" i="10"/>
  <c r="BQ14" i="10"/>
  <c r="BQ10" i="10"/>
  <c r="BF10" i="10"/>
  <c r="BF13" i="10"/>
  <c r="BQ13" i="10"/>
  <c r="BE9" i="10"/>
  <c r="BG9" i="10" s="1"/>
  <c r="AT9" i="10"/>
  <c r="AD23" i="10"/>
  <c r="O38" i="10"/>
  <c r="H38" i="10"/>
  <c r="O46" i="10"/>
  <c r="H46" i="10"/>
  <c r="O54" i="10"/>
  <c r="H54" i="10"/>
  <c r="O59" i="10"/>
  <c r="H59" i="10"/>
  <c r="O48" i="10"/>
  <c r="H48" i="10"/>
  <c r="O56" i="10"/>
  <c r="H56" i="10"/>
  <c r="O45" i="10"/>
  <c r="H45" i="10"/>
  <c r="O53" i="10"/>
  <c r="H53" i="10"/>
  <c r="O44" i="10"/>
  <c r="H44" i="10"/>
  <c r="O52" i="10"/>
  <c r="H52" i="10"/>
  <c r="O47" i="10"/>
  <c r="H47" i="10"/>
  <c r="O43" i="10"/>
  <c r="H43" i="10"/>
  <c r="O41" i="10"/>
  <c r="H41" i="10"/>
  <c r="O57" i="10"/>
  <c r="H57" i="10"/>
  <c r="O42" i="10"/>
  <c r="H42" i="10"/>
  <c r="O50" i="10"/>
  <c r="H50" i="10"/>
  <c r="O58" i="10"/>
  <c r="H58" i="10"/>
  <c r="O49" i="10"/>
  <c r="H49" i="10"/>
  <c r="O55" i="10"/>
  <c r="H55" i="10"/>
  <c r="H51" i="10"/>
  <c r="E47" i="8" a="1"/>
  <c r="E47" i="8" s="1"/>
  <c r="F47" i="8" s="1"/>
  <c r="E51" i="8" a="1"/>
  <c r="E51" i="8" s="1"/>
  <c r="F51" i="8" s="1"/>
  <c r="E55" i="8" a="1"/>
  <c r="E55" i="8" s="1"/>
  <c r="F55" i="8" s="1"/>
  <c r="E59" i="8" a="1"/>
  <c r="E59" i="8" s="1"/>
  <c r="F59" i="8" s="1"/>
  <c r="E63" i="8" a="1"/>
  <c r="E63" i="8" s="1"/>
  <c r="F63" i="8" s="1"/>
  <c r="E67" i="8" a="1"/>
  <c r="E67" i="8" s="1"/>
  <c r="F67" i="8" s="1"/>
  <c r="L49" i="8" a="1"/>
  <c r="L49" i="8" s="1"/>
  <c r="M49" i="8" s="1"/>
  <c r="L53" i="8" a="1"/>
  <c r="L53" i="8" s="1"/>
  <c r="M53" i="8" s="1"/>
  <c r="L57" i="8" a="1"/>
  <c r="L57" i="8" s="1"/>
  <c r="M57" i="8" s="1"/>
  <c r="L61" i="8" a="1"/>
  <c r="L61" i="8" s="1"/>
  <c r="M61" i="8" s="1"/>
  <c r="L65" i="8" a="1"/>
  <c r="L65" i="8" s="1"/>
  <c r="M65" i="8" s="1"/>
  <c r="E66" i="8" a="1"/>
  <c r="E66" i="8" s="1"/>
  <c r="F66" i="8" s="1"/>
  <c r="E48" i="8" a="1"/>
  <c r="E48" i="8" s="1"/>
  <c r="F48" i="8" s="1"/>
  <c r="E52" i="8" a="1"/>
  <c r="E52" i="8" s="1"/>
  <c r="F52" i="8" s="1"/>
  <c r="E56" i="8" a="1"/>
  <c r="E56" i="8" s="1"/>
  <c r="F56" i="8" s="1"/>
  <c r="E60" i="8" a="1"/>
  <c r="E60" i="8" s="1"/>
  <c r="F60" i="8" s="1"/>
  <c r="E64" i="8" a="1"/>
  <c r="E64" i="8" s="1"/>
  <c r="F64" i="8" s="1"/>
  <c r="E68" i="8" a="1"/>
  <c r="E68" i="8" s="1"/>
  <c r="F68" i="8" s="1"/>
  <c r="L54" i="8" a="1"/>
  <c r="L54" i="8" s="1"/>
  <c r="M54" i="8" s="1"/>
  <c r="L62" i="8" a="1"/>
  <c r="L62" i="8" s="1"/>
  <c r="M62" i="8" s="1"/>
  <c r="E50" i="8" a="1"/>
  <c r="E50" i="8" s="1"/>
  <c r="F50" i="8" s="1"/>
  <c r="E58" i="8" a="1"/>
  <c r="E58" i="8" s="1"/>
  <c r="F58" i="8" s="1"/>
  <c r="E22" i="8" a="1"/>
  <c r="E22" i="8" s="1"/>
  <c r="F22" i="8" s="1"/>
  <c r="E30" i="8" a="1"/>
  <c r="E30" i="8" s="1"/>
  <c r="F30" i="8" s="1"/>
  <c r="E38" i="8" a="1"/>
  <c r="E38" i="8" s="1"/>
  <c r="F38" i="8" s="1"/>
  <c r="L32" i="8" a="1"/>
  <c r="L32" i="8" s="1"/>
  <c r="M32" i="8" s="1"/>
  <c r="E53" i="8" a="1"/>
  <c r="E53" i="8" s="1"/>
  <c r="F53" i="8" s="1"/>
  <c r="L50" i="8" a="1"/>
  <c r="L50" i="8" s="1"/>
  <c r="M50" i="8" s="1"/>
  <c r="L66" i="8" a="1"/>
  <c r="L66" i="8" s="1"/>
  <c r="M66" i="8" s="1"/>
  <c r="L30" i="8" a="1"/>
  <c r="L30" i="8" s="1"/>
  <c r="M30" i="8" s="1"/>
  <c r="E42" i="8" a="1"/>
  <c r="E42" i="8" s="1"/>
  <c r="F42" i="8" s="1"/>
  <c r="E54" i="8" a="1"/>
  <c r="E54" i="8" s="1"/>
  <c r="F54" i="8" s="1"/>
  <c r="E62" i="8" a="1"/>
  <c r="E62" i="8" s="1"/>
  <c r="F62" i="8" s="1"/>
  <c r="L48" i="8" a="1"/>
  <c r="L48" i="8" s="1"/>
  <c r="M48" i="8" s="1"/>
  <c r="L52" i="8" a="1"/>
  <c r="L52" i="8" s="1"/>
  <c r="M52" i="8" s="1"/>
  <c r="L56" i="8" a="1"/>
  <c r="L56" i="8" s="1"/>
  <c r="M56" i="8" s="1"/>
  <c r="L60" i="8" a="1"/>
  <c r="L60" i="8" s="1"/>
  <c r="M60" i="8" s="1"/>
  <c r="L64" i="8" a="1"/>
  <c r="L64" i="8" s="1"/>
  <c r="M64" i="8" s="1"/>
  <c r="L68" i="8" a="1"/>
  <c r="L68" i="8" s="1"/>
  <c r="M68" i="8" s="1"/>
  <c r="E23" i="8" a="1"/>
  <c r="E23" i="8" s="1"/>
  <c r="F23" i="8" s="1"/>
  <c r="E27" i="8" a="1"/>
  <c r="E27" i="8" s="1"/>
  <c r="F27" i="8" s="1"/>
  <c r="E31" i="8" a="1"/>
  <c r="E31" i="8" s="1"/>
  <c r="F31" i="8" s="1"/>
  <c r="E35" i="8" a="1"/>
  <c r="E35" i="8" s="1"/>
  <c r="F35" i="8" s="1"/>
  <c r="E39" i="8" a="1"/>
  <c r="E39" i="8" s="1"/>
  <c r="F39" i="8" s="1"/>
  <c r="L21" i="8" a="1"/>
  <c r="L21" i="8" s="1"/>
  <c r="M21" i="8" s="1"/>
  <c r="L25" i="8" a="1"/>
  <c r="L25" i="8" s="1"/>
  <c r="M25" i="8" s="1"/>
  <c r="L29" i="8" a="1"/>
  <c r="L29" i="8" s="1"/>
  <c r="M29" i="8" s="1"/>
  <c r="L37" i="8" a="1"/>
  <c r="L37" i="8" s="1"/>
  <c r="M37" i="8" s="1"/>
  <c r="L42" i="8" a="1"/>
  <c r="L42" i="8" s="1"/>
  <c r="M42" i="8" s="1"/>
  <c r="E49" i="8" a="1"/>
  <c r="E49" i="8" s="1"/>
  <c r="F49" i="8" s="1"/>
  <c r="E57" i="8" a="1"/>
  <c r="E57" i="8" s="1"/>
  <c r="F57" i="8" s="1"/>
  <c r="E65" i="8" a="1"/>
  <c r="E65" i="8" s="1"/>
  <c r="F65" i="8" s="1"/>
  <c r="L51" i="8" a="1"/>
  <c r="L51" i="8" s="1"/>
  <c r="M51" i="8" s="1"/>
  <c r="L55" i="8" a="1"/>
  <c r="L55" i="8" s="1"/>
  <c r="M55" i="8" s="1"/>
  <c r="L59" i="8" a="1"/>
  <c r="L59" i="8" s="1"/>
  <c r="M59" i="8" s="1"/>
  <c r="L63" i="8" a="1"/>
  <c r="L63" i="8" s="1"/>
  <c r="M63" i="8" s="1"/>
  <c r="L67" i="8" a="1"/>
  <c r="L67" i="8" s="1"/>
  <c r="M67" i="8" s="1"/>
  <c r="E26" i="8" a="1"/>
  <c r="E26" i="8" s="1"/>
  <c r="F26" i="8" s="1"/>
  <c r="E34" i="8" a="1"/>
  <c r="E34" i="8" s="1"/>
  <c r="F34" i="8" s="1"/>
  <c r="L24" i="8" a="1"/>
  <c r="L24" i="8" s="1"/>
  <c r="M24" i="8" s="1"/>
  <c r="L36" i="8" a="1"/>
  <c r="L36" i="8" s="1"/>
  <c r="M36" i="8" s="1"/>
  <c r="L40" i="8" a="1"/>
  <c r="L40" i="8" s="1"/>
  <c r="M40" i="8" s="1"/>
  <c r="E61" i="8" a="1"/>
  <c r="E61" i="8" s="1"/>
  <c r="F61" i="8" s="1"/>
  <c r="L47" i="8" a="1"/>
  <c r="L47" i="8" s="1"/>
  <c r="M47" i="8" s="1"/>
  <c r="L58" i="8" a="1"/>
  <c r="L58" i="8" s="1"/>
  <c r="M58" i="8" s="1"/>
  <c r="E25" i="8" a="1"/>
  <c r="E25" i="8" s="1"/>
  <c r="F25" i="8" s="1"/>
  <c r="L23" i="8" a="1"/>
  <c r="L23" i="8" s="1"/>
  <c r="M23" i="8" s="1"/>
  <c r="L27" i="8" a="1"/>
  <c r="L27" i="8" s="1"/>
  <c r="M27" i="8" s="1"/>
  <c r="L31" i="8" a="1"/>
  <c r="L31" i="8" s="1"/>
  <c r="M31" i="8" s="1"/>
  <c r="L33" i="8" a="1"/>
  <c r="L33" i="8" s="1"/>
  <c r="M33" i="8" s="1"/>
  <c r="L35" i="8" a="1"/>
  <c r="L35" i="8" s="1"/>
  <c r="M35" i="8" s="1"/>
  <c r="L41" i="8" a="1"/>
  <c r="L41" i="8" s="1"/>
  <c r="M41" i="8" s="1"/>
  <c r="E24" i="8" a="1"/>
  <c r="E24" i="8" s="1"/>
  <c r="F24" i="8" s="1"/>
  <c r="E28" i="8" a="1"/>
  <c r="E28" i="8" s="1"/>
  <c r="F28" i="8" s="1"/>
  <c r="E32" i="8" a="1"/>
  <c r="E32" i="8" s="1"/>
  <c r="F32" i="8" s="1"/>
  <c r="E36" i="8" a="1"/>
  <c r="E36" i="8" s="1"/>
  <c r="F36" i="8" s="1"/>
  <c r="E40" i="8" a="1"/>
  <c r="E40" i="8" s="1"/>
  <c r="F40" i="8" s="1"/>
  <c r="L22" i="8" a="1"/>
  <c r="L22" i="8" s="1"/>
  <c r="M22" i="8" s="1"/>
  <c r="L26" i="8" a="1"/>
  <c r="L26" i="8" s="1"/>
  <c r="M26" i="8" s="1"/>
  <c r="L34" i="8" a="1"/>
  <c r="L34" i="8" s="1"/>
  <c r="M34" i="8" s="1"/>
  <c r="L38" i="8" a="1"/>
  <c r="L38" i="8" s="1"/>
  <c r="M38" i="8" s="1"/>
  <c r="L28" i="8" a="1"/>
  <c r="L28" i="8" s="1"/>
  <c r="M28" i="8" s="1"/>
  <c r="E21" i="8" a="1"/>
  <c r="E21" i="8" s="1"/>
  <c r="F21" i="8" s="1"/>
  <c r="E29" i="8" a="1"/>
  <c r="E29" i="8" s="1"/>
  <c r="F29" i="8" s="1"/>
  <c r="E33" i="8" a="1"/>
  <c r="E33" i="8" s="1"/>
  <c r="F33" i="8" s="1"/>
  <c r="E37" i="8" a="1"/>
  <c r="E37" i="8" s="1"/>
  <c r="F37" i="8" s="1"/>
  <c r="L39" i="8" a="1"/>
  <c r="L39" i="8" s="1"/>
  <c r="M39" i="8" s="1"/>
  <c r="E41" i="8" a="1"/>
  <c r="E41" i="8" s="1"/>
  <c r="F41" i="8" s="1"/>
  <c r="U55" i="4"/>
  <c r="C115" i="4"/>
  <c r="K115" i="4"/>
  <c r="U53" i="4"/>
  <c r="S55" i="4"/>
  <c r="E96" i="4"/>
  <c r="G96" i="4" s="1"/>
  <c r="E64" i="4"/>
  <c r="G64" i="4" s="1"/>
  <c r="E32" i="4"/>
  <c r="G32" i="4" s="1"/>
  <c r="E95" i="4"/>
  <c r="G95" i="4" s="1"/>
  <c r="E104" i="4"/>
  <c r="G104" i="4" s="1"/>
  <c r="E72" i="4"/>
  <c r="G72" i="4" s="1"/>
  <c r="E40" i="4"/>
  <c r="G40" i="4" s="1"/>
  <c r="E8" i="4"/>
  <c r="G8" i="4" s="1"/>
  <c r="E31" i="4"/>
  <c r="G31" i="4" s="1"/>
  <c r="E103" i="4"/>
  <c r="G103" i="4" s="1"/>
  <c r="E71" i="4"/>
  <c r="G71" i="4" s="1"/>
  <c r="E39" i="4"/>
  <c r="G39" i="4" s="1"/>
  <c r="E7" i="4"/>
  <c r="G7" i="4" s="1"/>
  <c r="M83" i="4"/>
  <c r="O83" i="4" s="1"/>
  <c r="E63" i="4"/>
  <c r="G63" i="4" s="1"/>
  <c r="E88" i="4"/>
  <c r="G88" i="4" s="1"/>
  <c r="E56" i="4"/>
  <c r="G56" i="4" s="1"/>
  <c r="E24" i="4"/>
  <c r="G24" i="4" s="1"/>
  <c r="E87" i="4"/>
  <c r="G87" i="4" s="1"/>
  <c r="E55" i="4"/>
  <c r="G55" i="4" s="1"/>
  <c r="E23" i="4"/>
  <c r="G23" i="4" s="1"/>
  <c r="M99" i="4"/>
  <c r="O99" i="4" s="1"/>
  <c r="E4" i="4"/>
  <c r="G4" i="4" s="1"/>
  <c r="E80" i="4"/>
  <c r="G80" i="4" s="1"/>
  <c r="E48" i="4"/>
  <c r="G48" i="4" s="1"/>
  <c r="E16" i="4"/>
  <c r="G16" i="4" s="1"/>
  <c r="E111" i="4"/>
  <c r="G111" i="4" s="1"/>
  <c r="E79" i="4"/>
  <c r="G79" i="4" s="1"/>
  <c r="E47" i="4"/>
  <c r="G47" i="4" s="1"/>
  <c r="E15" i="4"/>
  <c r="G15" i="4" s="1"/>
  <c r="E110" i="4"/>
  <c r="G110" i="4" s="1"/>
  <c r="E102" i="4"/>
  <c r="G102" i="4" s="1"/>
  <c r="E94" i="4"/>
  <c r="G94" i="4" s="1"/>
  <c r="E86" i="4"/>
  <c r="G86" i="4" s="1"/>
  <c r="E78" i="4"/>
  <c r="G78" i="4" s="1"/>
  <c r="E70" i="4"/>
  <c r="G70" i="4" s="1"/>
  <c r="E62" i="4"/>
  <c r="G62" i="4" s="1"/>
  <c r="E54" i="4"/>
  <c r="G54" i="4" s="1"/>
  <c r="E46" i="4"/>
  <c r="G46" i="4" s="1"/>
  <c r="E38" i="4"/>
  <c r="G38" i="4" s="1"/>
  <c r="E30" i="4"/>
  <c r="G30" i="4" s="1"/>
  <c r="E22" i="4"/>
  <c r="G22" i="4" s="1"/>
  <c r="E14" i="4"/>
  <c r="G14" i="4" s="1"/>
  <c r="E6" i="4"/>
  <c r="G6" i="4" s="1"/>
  <c r="E109" i="4"/>
  <c r="G109" i="4" s="1"/>
  <c r="E101" i="4"/>
  <c r="G101" i="4" s="1"/>
  <c r="E93" i="4"/>
  <c r="G93" i="4" s="1"/>
  <c r="E85" i="4"/>
  <c r="G85" i="4" s="1"/>
  <c r="E77" i="4"/>
  <c r="G77" i="4" s="1"/>
  <c r="E69" i="4"/>
  <c r="G69" i="4" s="1"/>
  <c r="E61" i="4"/>
  <c r="G61" i="4" s="1"/>
  <c r="E53" i="4"/>
  <c r="G53" i="4" s="1"/>
  <c r="E45" i="4"/>
  <c r="G45" i="4" s="1"/>
  <c r="E37" i="4"/>
  <c r="G37" i="4" s="1"/>
  <c r="E29" i="4"/>
  <c r="G29" i="4" s="1"/>
  <c r="E21" i="4"/>
  <c r="G21" i="4" s="1"/>
  <c r="E13" i="4"/>
  <c r="G13" i="4" s="1"/>
  <c r="E5" i="4"/>
  <c r="G5" i="4" s="1"/>
  <c r="E108" i="4"/>
  <c r="G108" i="4" s="1"/>
  <c r="E100" i="4"/>
  <c r="G100" i="4" s="1"/>
  <c r="E92" i="4"/>
  <c r="G92" i="4" s="1"/>
  <c r="E84" i="4"/>
  <c r="G84" i="4" s="1"/>
  <c r="E76" i="4"/>
  <c r="G76" i="4" s="1"/>
  <c r="E68" i="4"/>
  <c r="G68" i="4" s="1"/>
  <c r="E60" i="4"/>
  <c r="G60" i="4" s="1"/>
  <c r="E52" i="4"/>
  <c r="G52" i="4" s="1"/>
  <c r="E44" i="4"/>
  <c r="G44" i="4" s="1"/>
  <c r="E36" i="4"/>
  <c r="G36" i="4" s="1"/>
  <c r="E28" i="4"/>
  <c r="G28" i="4" s="1"/>
  <c r="E20" i="4"/>
  <c r="G20" i="4" s="1"/>
  <c r="E12" i="4"/>
  <c r="G12" i="4" s="1"/>
  <c r="E107" i="4"/>
  <c r="G107" i="4" s="1"/>
  <c r="E99" i="4"/>
  <c r="G99" i="4" s="1"/>
  <c r="E91" i="4"/>
  <c r="G91" i="4" s="1"/>
  <c r="E83" i="4"/>
  <c r="G83" i="4" s="1"/>
  <c r="E75" i="4"/>
  <c r="G75" i="4" s="1"/>
  <c r="E67" i="4"/>
  <c r="G67" i="4" s="1"/>
  <c r="E59" i="4"/>
  <c r="G59" i="4" s="1"/>
  <c r="E51" i="4"/>
  <c r="G51" i="4" s="1"/>
  <c r="E43" i="4"/>
  <c r="G43" i="4" s="1"/>
  <c r="E35" i="4"/>
  <c r="G35" i="4" s="1"/>
  <c r="E27" i="4"/>
  <c r="G27" i="4" s="1"/>
  <c r="E19" i="4"/>
  <c r="G19" i="4" s="1"/>
  <c r="E11" i="4"/>
  <c r="G11" i="4" s="1"/>
  <c r="E106" i="4"/>
  <c r="G106" i="4" s="1"/>
  <c r="E98" i="4"/>
  <c r="G98" i="4" s="1"/>
  <c r="E90" i="4"/>
  <c r="G90" i="4" s="1"/>
  <c r="E82" i="4"/>
  <c r="G82" i="4" s="1"/>
  <c r="E74" i="4"/>
  <c r="G74" i="4" s="1"/>
  <c r="E66" i="4"/>
  <c r="G66" i="4" s="1"/>
  <c r="E58" i="4"/>
  <c r="G58" i="4" s="1"/>
  <c r="E50" i="4"/>
  <c r="G50" i="4" s="1"/>
  <c r="E42" i="4"/>
  <c r="G42" i="4" s="1"/>
  <c r="E34" i="4"/>
  <c r="G34" i="4" s="1"/>
  <c r="E26" i="4"/>
  <c r="G26" i="4" s="1"/>
  <c r="E18" i="4"/>
  <c r="G18" i="4" s="1"/>
  <c r="E10" i="4"/>
  <c r="G10" i="4" s="1"/>
  <c r="M110" i="4"/>
  <c r="O110" i="4" s="1"/>
  <c r="M102" i="4"/>
  <c r="O102" i="4" s="1"/>
  <c r="E105" i="4"/>
  <c r="G105" i="4" s="1"/>
  <c r="E97" i="4"/>
  <c r="G97" i="4" s="1"/>
  <c r="E89" i="4"/>
  <c r="G89" i="4" s="1"/>
  <c r="E81" i="4"/>
  <c r="G81" i="4" s="1"/>
  <c r="E73" i="4"/>
  <c r="G73" i="4" s="1"/>
  <c r="E65" i="4"/>
  <c r="G65" i="4" s="1"/>
  <c r="E57" i="4"/>
  <c r="G57" i="4" s="1"/>
  <c r="E49" i="4"/>
  <c r="G49" i="4" s="1"/>
  <c r="E41" i="4"/>
  <c r="G41" i="4" s="1"/>
  <c r="E33" i="4"/>
  <c r="G33" i="4" s="1"/>
  <c r="E25" i="4"/>
  <c r="G25" i="4" s="1"/>
  <c r="E17" i="4"/>
  <c r="G17" i="4" s="1"/>
  <c r="E9" i="4"/>
  <c r="G9" i="4" s="1"/>
  <c r="M109" i="4"/>
  <c r="O109" i="4" s="1"/>
  <c r="M101" i="4"/>
  <c r="O101" i="4" s="1"/>
  <c r="M93" i="4"/>
  <c r="O93" i="4" s="1"/>
  <c r="M85" i="4"/>
  <c r="O85" i="4" s="1"/>
  <c r="M77" i="4"/>
  <c r="O77" i="4" s="1"/>
  <c r="M69" i="4"/>
  <c r="O69" i="4" s="1"/>
  <c r="M61" i="4"/>
  <c r="O61" i="4" s="1"/>
  <c r="M53" i="4"/>
  <c r="O53" i="4" s="1"/>
  <c r="M45" i="4"/>
  <c r="O45" i="4" s="1"/>
  <c r="M37" i="4"/>
  <c r="O37" i="4" s="1"/>
  <c r="M29" i="4"/>
  <c r="O29" i="4" s="1"/>
  <c r="M21" i="4"/>
  <c r="O21" i="4" s="1"/>
  <c r="M13" i="4"/>
  <c r="O13" i="4" s="1"/>
  <c r="M5" i="4"/>
  <c r="V4" i="4"/>
  <c r="W23" i="4" s="1"/>
  <c r="V7" i="4"/>
  <c r="V19" i="4"/>
  <c r="V31" i="4"/>
  <c r="V43" i="4"/>
  <c r="V13" i="4"/>
  <c r="V37" i="4"/>
  <c r="V49" i="4"/>
  <c r="V10" i="4"/>
  <c r="V22" i="4"/>
  <c r="V34" i="4"/>
  <c r="V46" i="4"/>
  <c r="V25" i="4"/>
  <c r="V28" i="4"/>
  <c r="V16" i="4"/>
  <c r="K113" i="4"/>
  <c r="S53" i="4"/>
  <c r="C113" i="4"/>
  <c r="G16" i="3"/>
  <c r="G19" i="3" s="1"/>
  <c r="AF17" i="4"/>
  <c r="AF18" i="4" s="1"/>
  <c r="AB17" i="4"/>
  <c r="AB18" i="4" s="1"/>
  <c r="E16" i="3"/>
  <c r="E19" i="3" s="1"/>
  <c r="B12" i="3"/>
  <c r="K16" i="3"/>
  <c r="K19" i="3" s="1"/>
  <c r="B15" i="3"/>
  <c r="B18" i="3" s="1"/>
  <c r="I16" i="3"/>
  <c r="I19" i="3" s="1"/>
  <c r="M16" i="3"/>
  <c r="M19" i="3" s="1"/>
  <c r="O16" i="3"/>
  <c r="O19" i="3" s="1"/>
  <c r="Q16" i="3"/>
  <c r="Q19" i="3" s="1"/>
  <c r="AG27" i="10" l="1"/>
  <c r="BE23" i="10"/>
  <c r="BG23" i="10" s="1"/>
  <c r="AF22" i="10"/>
  <c r="AT23" i="10"/>
  <c r="AF26" i="10"/>
  <c r="BR17" i="10"/>
  <c r="BS17" i="10"/>
  <c r="BH23" i="10"/>
  <c r="BI23" i="10"/>
  <c r="BR12" i="10"/>
  <c r="BS12" i="10"/>
  <c r="BG37" i="10"/>
  <c r="BF37" i="10"/>
  <c r="BQ37" i="10"/>
  <c r="AU22" i="10"/>
  <c r="BE22" i="10"/>
  <c r="AT22" i="10"/>
  <c r="AU27" i="10"/>
  <c r="AT27" i="10"/>
  <c r="BE27" i="10"/>
  <c r="BF58" i="10"/>
  <c r="BG58" i="10"/>
  <c r="BI16" i="10"/>
  <c r="BH16" i="10"/>
  <c r="BF43" i="10"/>
  <c r="BG43" i="10"/>
  <c r="BQ43" i="10"/>
  <c r="AT28" i="10"/>
  <c r="AU28" i="10"/>
  <c r="BE28" i="10"/>
  <c r="BQ52" i="10"/>
  <c r="BG52" i="10"/>
  <c r="BF52" i="10"/>
  <c r="AU29" i="10"/>
  <c r="AT29" i="10"/>
  <c r="BE29" i="10"/>
  <c r="AU26" i="10"/>
  <c r="AT26" i="10"/>
  <c r="BE26" i="10"/>
  <c r="BI42" i="10"/>
  <c r="BH42" i="10"/>
  <c r="BQ55" i="10"/>
  <c r="BG55" i="10"/>
  <c r="BF55" i="10"/>
  <c r="BQ40" i="10"/>
  <c r="BG40" i="10"/>
  <c r="BF40" i="10"/>
  <c r="BQ56" i="10"/>
  <c r="BG56" i="10"/>
  <c r="BF56" i="10"/>
  <c r="AW23" i="10"/>
  <c r="AV23" i="10"/>
  <c r="BR58" i="10"/>
  <c r="BS58" i="10"/>
  <c r="AW51" i="10"/>
  <c r="AV51" i="10"/>
  <c r="AW45" i="10"/>
  <c r="AV45" i="10"/>
  <c r="AW47" i="10"/>
  <c r="AV47" i="10"/>
  <c r="AV46" i="10"/>
  <c r="AW46" i="10"/>
  <c r="BF50" i="10"/>
  <c r="BG50" i="10"/>
  <c r="BQ50" i="10"/>
  <c r="AW20" i="10"/>
  <c r="AV20" i="10"/>
  <c r="AW44" i="10"/>
  <c r="AV44" i="10"/>
  <c r="AW11" i="10"/>
  <c r="AV11" i="10"/>
  <c r="AF25" i="10"/>
  <c r="AW48" i="10"/>
  <c r="AV48" i="10"/>
  <c r="BI12" i="10"/>
  <c r="BH12" i="10"/>
  <c r="AW39" i="10"/>
  <c r="AV39" i="10"/>
  <c r="BR53" i="10"/>
  <c r="BS53" i="10"/>
  <c r="BR13" i="10"/>
  <c r="BS13" i="10"/>
  <c r="BR14" i="10"/>
  <c r="BS14" i="10"/>
  <c r="BR18" i="10"/>
  <c r="BS18" i="10"/>
  <c r="BR16" i="10"/>
  <c r="BS16" i="10"/>
  <c r="BR30" i="10"/>
  <c r="BS30" i="10"/>
  <c r="W45" i="10"/>
  <c r="V49" i="10"/>
  <c r="V53" i="10"/>
  <c r="BF51" i="10"/>
  <c r="BG51" i="10"/>
  <c r="BQ51" i="10"/>
  <c r="AU25" i="10"/>
  <c r="BE25" i="10"/>
  <c r="AT25" i="10"/>
  <c r="BF47" i="10"/>
  <c r="BG47" i="10"/>
  <c r="BQ47" i="10"/>
  <c r="BQ44" i="10"/>
  <c r="BG44" i="10"/>
  <c r="BF44" i="10"/>
  <c r="AF28" i="10"/>
  <c r="AU21" i="10"/>
  <c r="BE21" i="10"/>
  <c r="AT21" i="10"/>
  <c r="BQ11" i="10"/>
  <c r="BG11" i="10"/>
  <c r="BF11" i="10"/>
  <c r="AT24" i="10"/>
  <c r="AU24" i="10"/>
  <c r="BE24" i="10"/>
  <c r="BG48" i="10"/>
  <c r="BQ48" i="10"/>
  <c r="BF48" i="10"/>
  <c r="BR10" i="10"/>
  <c r="BS10" i="10"/>
  <c r="BH15" i="10"/>
  <c r="BI15" i="10"/>
  <c r="BR38" i="10"/>
  <c r="BS38" i="10"/>
  <c r="BR57" i="10"/>
  <c r="BS57" i="10"/>
  <c r="BI9" i="10"/>
  <c r="BH9" i="10"/>
  <c r="BI19" i="10"/>
  <c r="BH19" i="10"/>
  <c r="BR20" i="10"/>
  <c r="BS20" i="10"/>
  <c r="BR49" i="10"/>
  <c r="BS49" i="10"/>
  <c r="BR54" i="10"/>
  <c r="BS54" i="10"/>
  <c r="BR41" i="10"/>
  <c r="BS41" i="10"/>
  <c r="BR46" i="10"/>
  <c r="BS46" i="10"/>
  <c r="BR45" i="10"/>
  <c r="BS45" i="10"/>
  <c r="AG24" i="10"/>
  <c r="AW37" i="10"/>
  <c r="AV37" i="10"/>
  <c r="AW53" i="10"/>
  <c r="AV53" i="10"/>
  <c r="AV54" i="10"/>
  <c r="AW54" i="10"/>
  <c r="AW43" i="10"/>
  <c r="AV43" i="10"/>
  <c r="AW52" i="10"/>
  <c r="AV52" i="10"/>
  <c r="BI30" i="10"/>
  <c r="BH30" i="10"/>
  <c r="AW55" i="10"/>
  <c r="AV55" i="10"/>
  <c r="AW40" i="10"/>
  <c r="AV40" i="10"/>
  <c r="AW56" i="10"/>
  <c r="AV56" i="10"/>
  <c r="BU42" i="10"/>
  <c r="BT42" i="10"/>
  <c r="BE39" i="10"/>
  <c r="BG39" i="10" s="1"/>
  <c r="AT39" i="10"/>
  <c r="BF23" i="10"/>
  <c r="BQ23" i="10"/>
  <c r="BQ15" i="10"/>
  <c r="BF15" i="10"/>
  <c r="BQ19" i="10"/>
  <c r="BF19" i="10"/>
  <c r="BQ9" i="10"/>
  <c r="BF9" i="10"/>
  <c r="AA49" i="10"/>
  <c r="AF49" i="10" s="1"/>
  <c r="T49" i="10"/>
  <c r="AA57" i="10"/>
  <c r="AF57" i="10" s="1"/>
  <c r="T57" i="10"/>
  <c r="AA52" i="10"/>
  <c r="AF52" i="10" s="1"/>
  <c r="T52" i="10"/>
  <c r="AA56" i="10"/>
  <c r="AF56" i="10" s="1"/>
  <c r="T56" i="10"/>
  <c r="AA46" i="10"/>
  <c r="AF46" i="10" s="1"/>
  <c r="T46" i="10"/>
  <c r="AA55" i="10"/>
  <c r="AF55" i="10" s="1"/>
  <c r="T55" i="10"/>
  <c r="AA58" i="10"/>
  <c r="AF58" i="10" s="1"/>
  <c r="T58" i="10"/>
  <c r="AA42" i="10"/>
  <c r="AF42" i="10" s="1"/>
  <c r="T42" i="10"/>
  <c r="AA41" i="10"/>
  <c r="AF41" i="10" s="1"/>
  <c r="T41" i="10"/>
  <c r="AA47" i="10"/>
  <c r="AF47" i="10" s="1"/>
  <c r="T47" i="10"/>
  <c r="AA44" i="10"/>
  <c r="AF44" i="10" s="1"/>
  <c r="T44" i="10"/>
  <c r="AA45" i="10"/>
  <c r="AF45" i="10" s="1"/>
  <c r="T45" i="10"/>
  <c r="AA48" i="10"/>
  <c r="AF48" i="10" s="1"/>
  <c r="T48" i="10"/>
  <c r="AA54" i="10"/>
  <c r="AF54" i="10" s="1"/>
  <c r="T54" i="10"/>
  <c r="AA38" i="10"/>
  <c r="AF38" i="10" s="1"/>
  <c r="T38" i="10"/>
  <c r="AA51" i="10"/>
  <c r="AF51" i="10" s="1"/>
  <c r="T51" i="10"/>
  <c r="AA50" i="10"/>
  <c r="AF50" i="10" s="1"/>
  <c r="T50" i="10"/>
  <c r="AA43" i="10"/>
  <c r="AF43" i="10" s="1"/>
  <c r="T43" i="10"/>
  <c r="AA53" i="10"/>
  <c r="AF53" i="10" s="1"/>
  <c r="T53" i="10"/>
  <c r="AA59" i="10"/>
  <c r="AF59" i="10" s="1"/>
  <c r="T59" i="10"/>
  <c r="W46" i="4"/>
  <c r="W24" i="4"/>
  <c r="W41" i="4"/>
  <c r="W48" i="4"/>
  <c r="W14" i="4"/>
  <c r="W32" i="4"/>
  <c r="W50" i="4"/>
  <c r="W45" i="4"/>
  <c r="W22" i="4"/>
  <c r="W33" i="4"/>
  <c r="W40" i="4"/>
  <c r="W51" i="4"/>
  <c r="W5" i="4"/>
  <c r="W30" i="4"/>
  <c r="W16" i="4"/>
  <c r="W43" i="4"/>
  <c r="W13" i="4"/>
  <c r="M115" i="4"/>
  <c r="O5" i="4"/>
  <c r="W6" i="4"/>
  <c r="W49" i="4"/>
  <c r="W11" i="4"/>
  <c r="W47" i="4"/>
  <c r="W38" i="4"/>
  <c r="W9" i="4"/>
  <c r="W19" i="4"/>
  <c r="W21" i="4"/>
  <c r="W7" i="4"/>
  <c r="W39" i="4"/>
  <c r="W17" i="4"/>
  <c r="W27" i="4"/>
  <c r="W29" i="4"/>
  <c r="W15" i="4"/>
  <c r="W8" i="4"/>
  <c r="W25" i="4"/>
  <c r="W35" i="4"/>
  <c r="W37" i="4"/>
  <c r="W18" i="4"/>
  <c r="W10" i="4"/>
  <c r="W26" i="4"/>
  <c r="W34" i="4"/>
  <c r="W42" i="4"/>
  <c r="W12" i="4"/>
  <c r="W20" i="4"/>
  <c r="W28" i="4"/>
  <c r="W36" i="4"/>
  <c r="W44" i="4"/>
  <c r="W4" i="4"/>
  <c r="W31" i="4"/>
  <c r="E113" i="4"/>
  <c r="E115" i="4"/>
  <c r="M113" i="4"/>
  <c r="BR48" i="10" l="1"/>
  <c r="BS48" i="10"/>
  <c r="BI47" i="10"/>
  <c r="BH47" i="10"/>
  <c r="AV25" i="10"/>
  <c r="AW25" i="10"/>
  <c r="BR50" i="10"/>
  <c r="BS50" i="10"/>
  <c r="BI56" i="10"/>
  <c r="BH56" i="10"/>
  <c r="BR40" i="10"/>
  <c r="BS40" i="10"/>
  <c r="AW26" i="10"/>
  <c r="AV26" i="10"/>
  <c r="AW28" i="10"/>
  <c r="AV28" i="10"/>
  <c r="BR9" i="10"/>
  <c r="BS9" i="10"/>
  <c r="BR15" i="10"/>
  <c r="BS15" i="10"/>
  <c r="BI39" i="10"/>
  <c r="BH39" i="10"/>
  <c r="BU46" i="10"/>
  <c r="BT46" i="10"/>
  <c r="BU54" i="10"/>
  <c r="BT54" i="10"/>
  <c r="BU20" i="10"/>
  <c r="BT20" i="10"/>
  <c r="BU38" i="10"/>
  <c r="BT38" i="10"/>
  <c r="BU10" i="10"/>
  <c r="BT10" i="10"/>
  <c r="BI48" i="10"/>
  <c r="BH48" i="10"/>
  <c r="BG21" i="10"/>
  <c r="BF21" i="10"/>
  <c r="BQ21" i="10"/>
  <c r="BI44" i="10"/>
  <c r="BH44" i="10"/>
  <c r="BR51" i="10"/>
  <c r="BS51" i="10"/>
  <c r="BU16" i="10"/>
  <c r="BT16" i="10"/>
  <c r="BU14" i="10"/>
  <c r="BT14" i="10"/>
  <c r="BT53" i="10"/>
  <c r="BU53" i="10"/>
  <c r="BI50" i="10"/>
  <c r="BH50" i="10"/>
  <c r="BR56" i="10"/>
  <c r="BS56" i="10"/>
  <c r="BG29" i="10"/>
  <c r="BF29" i="10"/>
  <c r="BQ29" i="10"/>
  <c r="BI52" i="10"/>
  <c r="BH52" i="10"/>
  <c r="BQ27" i="10"/>
  <c r="BG27" i="10"/>
  <c r="BF27" i="10"/>
  <c r="BG22" i="10"/>
  <c r="BQ22" i="10"/>
  <c r="BF22" i="10"/>
  <c r="BI37" i="10"/>
  <c r="BH37" i="10"/>
  <c r="BR23" i="10"/>
  <c r="BS23" i="10"/>
  <c r="BF24" i="10"/>
  <c r="BG24" i="10"/>
  <c r="BQ24" i="10"/>
  <c r="BI11" i="10"/>
  <c r="BH11" i="10"/>
  <c r="AV21" i="10"/>
  <c r="AW21" i="10"/>
  <c r="BR44" i="10"/>
  <c r="BS44" i="10"/>
  <c r="BI51" i="10"/>
  <c r="BH51" i="10"/>
  <c r="BI55" i="10"/>
  <c r="BH55" i="10"/>
  <c r="BG26" i="10"/>
  <c r="BF26" i="10"/>
  <c r="BQ26" i="10"/>
  <c r="BR52" i="10"/>
  <c r="BS52" i="10"/>
  <c r="BR43" i="10"/>
  <c r="BS43" i="10"/>
  <c r="AW22" i="10"/>
  <c r="AV22" i="10"/>
  <c r="BU12" i="10"/>
  <c r="BT12" i="10"/>
  <c r="BT17" i="10"/>
  <c r="BU17" i="10"/>
  <c r="BR19" i="10"/>
  <c r="BS19" i="10"/>
  <c r="BT45" i="10"/>
  <c r="BU45" i="10"/>
  <c r="BT41" i="10"/>
  <c r="BU41" i="10"/>
  <c r="BT49" i="10"/>
  <c r="BU49" i="10"/>
  <c r="BT57" i="10"/>
  <c r="BU57" i="10"/>
  <c r="AW24" i="10"/>
  <c r="AV24" i="10"/>
  <c r="BR11" i="10"/>
  <c r="BS11" i="10"/>
  <c r="BR47" i="10"/>
  <c r="BS47" i="10"/>
  <c r="BG25" i="10"/>
  <c r="BF25" i="10"/>
  <c r="BQ25" i="10"/>
  <c r="BU30" i="10"/>
  <c r="BT30" i="10"/>
  <c r="BU18" i="10"/>
  <c r="BT18" i="10"/>
  <c r="BT13" i="10"/>
  <c r="BU13" i="10"/>
  <c r="BU58" i="10"/>
  <c r="BT58" i="10"/>
  <c r="BI40" i="10"/>
  <c r="BH40" i="10"/>
  <c r="BR55" i="10"/>
  <c r="BS55" i="10"/>
  <c r="AV29" i="10"/>
  <c r="AW29" i="10"/>
  <c r="BG28" i="10"/>
  <c r="BF28" i="10"/>
  <c r="BQ28" i="10"/>
  <c r="BI43" i="10"/>
  <c r="BH43" i="10"/>
  <c r="BI58" i="10"/>
  <c r="BH58" i="10"/>
  <c r="AW27" i="10"/>
  <c r="AV27" i="10"/>
  <c r="BR37" i="10"/>
  <c r="BS37" i="10"/>
  <c r="BF39" i="10"/>
  <c r="BQ39" i="10"/>
  <c r="O115" i="4"/>
  <c r="O113" i="4"/>
  <c r="G115" i="4"/>
  <c r="G113" i="4"/>
  <c r="W55" i="4"/>
  <c r="W53" i="4"/>
  <c r="BR28" i="10" l="1"/>
  <c r="BS28" i="10"/>
  <c r="BI26" i="10"/>
  <c r="BH26" i="10"/>
  <c r="BU44" i="10"/>
  <c r="BT44" i="10"/>
  <c r="BI28" i="10"/>
  <c r="BH28" i="10"/>
  <c r="BU11" i="10"/>
  <c r="BT11" i="10"/>
  <c r="BU19" i="10"/>
  <c r="BT19" i="10"/>
  <c r="BU43" i="10"/>
  <c r="BT43" i="10"/>
  <c r="BR26" i="10"/>
  <c r="BS26" i="10"/>
  <c r="BU23" i="10"/>
  <c r="BT23" i="10"/>
  <c r="BH27" i="10"/>
  <c r="BI27" i="10"/>
  <c r="BR29" i="10"/>
  <c r="BS29" i="10"/>
  <c r="BT9" i="10"/>
  <c r="BU9" i="10"/>
  <c r="BU48" i="10"/>
  <c r="BT48" i="10"/>
  <c r="BT37" i="10"/>
  <c r="BU37" i="10"/>
  <c r="BU47" i="10"/>
  <c r="BT47" i="10"/>
  <c r="BU52" i="10"/>
  <c r="BT52" i="10"/>
  <c r="BI24" i="10"/>
  <c r="BH24" i="10"/>
  <c r="BI22" i="10"/>
  <c r="BH22" i="10"/>
  <c r="BH29" i="10"/>
  <c r="BI29" i="10"/>
  <c r="BU15" i="10"/>
  <c r="BT15" i="10"/>
  <c r="BU40" i="10"/>
  <c r="BT40" i="10"/>
  <c r="BU50" i="10"/>
  <c r="BT50" i="10"/>
  <c r="BU55" i="10"/>
  <c r="BT55" i="10"/>
  <c r="BR25" i="10"/>
  <c r="BS25" i="10"/>
  <c r="BU56" i="10"/>
  <c r="BT56" i="10"/>
  <c r="BI21" i="10"/>
  <c r="BH21" i="10"/>
  <c r="BR39" i="10"/>
  <c r="BS39" i="10"/>
  <c r="BH25" i="10"/>
  <c r="BI25" i="10"/>
  <c r="BR24" i="10"/>
  <c r="BS24" i="10"/>
  <c r="BR22" i="10"/>
  <c r="BS22" i="10"/>
  <c r="BR27" i="10"/>
  <c r="BS27" i="10"/>
  <c r="BU51" i="10"/>
  <c r="BT51" i="10"/>
  <c r="BR21" i="10"/>
  <c r="BS21" i="10"/>
  <c r="BT21" i="10" l="1"/>
  <c r="BU21" i="10"/>
  <c r="BU24" i="10"/>
  <c r="BT24" i="10"/>
  <c r="BU22" i="10"/>
  <c r="BT22" i="10"/>
  <c r="BT25" i="10"/>
  <c r="BU25" i="10"/>
  <c r="BU26" i="10"/>
  <c r="BT26" i="10"/>
  <c r="BU27" i="10"/>
  <c r="BT27" i="10"/>
  <c r="BU39" i="10"/>
  <c r="BT39" i="10"/>
  <c r="BT29" i="10"/>
  <c r="BU29" i="10"/>
  <c r="BU28" i="10"/>
  <c r="BT28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Luigi Antoniello</author>
  </authors>
  <commentList>
    <comment ref="I7" authorId="0" shapeId="0" xr:uid="{14AB0770-78C5-4506-BB21-26AB6E134282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Luigi Antoniello</author>
    <author>Microsoft Office User</author>
  </authors>
  <commentList>
    <comment ref="F18" authorId="0" shapeId="0" xr:uid="{61C94CC6-C580-4EEA-8550-024DE66B80A4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Non credo sia una giusta soluzione per via del fatto che i veicoli non inducono sempre lo stesso valore di accelerazione sull'impalcato e per questo motivo creando una funzione costante, ottengo poi dei valori di accelerazione massimi troppo elevati </t>
        </r>
      </text>
    </comment>
    <comment ref="F20" authorId="1" shapeId="0" xr:uid="{75869C65-F8BF-ED45-B683-817668EABD2F}">
      <text>
        <r>
          <rPr>
            <b/>
            <sz val="10"/>
            <color rgb="FF000000"/>
            <rFont val="Tahoma"/>
            <family val="2"/>
          </rPr>
          <t>Luigi: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Calcolato facendo riferimento alla Normativa IAP in Spagna</t>
        </r>
      </text>
    </comment>
    <comment ref="F46" authorId="1" shapeId="0" xr:uid="{F76F2124-2102-4794-B081-257E0BFF06FF}">
      <text>
        <r>
          <rPr>
            <b/>
            <sz val="10"/>
            <color rgb="FF000000"/>
            <rFont val="Tahoma"/>
            <family val="2"/>
          </rPr>
          <t>Luigi: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Calcolato facendo riferimento alla Normativa IAP in Spagna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Luigi Antoniello</author>
  </authors>
  <commentList>
    <comment ref="AU6" authorId="0" shapeId="0" xr:uid="{68EE2E18-35C5-447C-9B77-CF9DD8A025FA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BG6" authorId="0" shapeId="0" xr:uid="{2CCF61E3-1943-427F-B715-E51DBB1B44BC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BS6" authorId="0" shapeId="0" xr:uid="{B126C2D2-6C49-4C39-AEE3-1C1708A4F40D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I7" authorId="0" shapeId="0" xr:uid="{7BB830E1-D229-458B-A42A-413ECB5F182B}">
      <text>
        <r>
          <rPr>
            <b/>
            <sz val="9"/>
            <color rgb="FF000000"/>
            <rFont val="Tahoma"/>
            <family val="2"/>
          </rPr>
          <t>Luigi Antoniello: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E' stato calcolato con la regola dei triangoli rettangoli, conoscendo i due lati ( la lunghezza della trave e la freccia max in mezzeria) è stato possibile calcolare l'angolo 
</t>
        </r>
      </text>
    </comment>
    <comment ref="AE7" authorId="0" shapeId="0" xr:uid="{65F66D69-1CC6-4AB1-B3E7-4845B5E2AFB6}">
      <text>
        <r>
          <rPr>
            <b/>
            <sz val="9"/>
            <color rgb="FF000000"/>
            <rFont val="Tahoma"/>
            <family val="2"/>
          </rPr>
          <t>Luigi Antoniello: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E' stato calcolato con la regola dei triangoli rettangoli, conoscendo i due lati ( la lunghezza della trave e la freccia max in mezzeria) è stato possibile calcolare l'angolo 
</t>
        </r>
      </text>
    </comment>
    <comment ref="AU34" authorId="0" shapeId="0" xr:uid="{5CC12CDF-2E56-4250-82C7-632001B876C9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BG34" authorId="0" shapeId="0" xr:uid="{2F0B09C7-366E-4055-9DA8-CEAED784DADB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BS34" authorId="0" shapeId="0" xr:uid="{9A7193D6-03A5-4A14-96F3-395A9D4B962D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U35" authorId="0" shapeId="0" xr:uid="{514D9365-A3FC-4920-804B-B527F8DC3890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AG35" authorId="0" shapeId="0" xr:uid="{EC4994F5-8ACD-4E01-9D37-6BEB486D97B4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I36" authorId="0" shapeId="0" xr:uid="{4C4C6AEC-085E-4114-BBDD-42E218D64F92}">
      <text>
        <r>
          <rPr>
            <b/>
            <sz val="9"/>
            <color rgb="FF000000"/>
            <rFont val="Tahoma"/>
            <family val="2"/>
          </rPr>
          <t>Luigi Antoniello: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E' stato calcolato con la regola dei triangoli rettangoli, conoscendo i due lati ( la lunghezza della trave e la freccia max in mezzeria) è stato possibile calcolare l'angolo 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<sst xmlns="http://schemas.openxmlformats.org/spreadsheetml/2006/main" count="10973" uniqueCount="1213">
  <si>
    <t>Dati</t>
  </si>
  <si>
    <t>CARICHI DA TRAFFICO</t>
  </si>
  <si>
    <t>h_sol [m]</t>
  </si>
  <si>
    <t>SCHEMA 1</t>
  </si>
  <si>
    <t>SCHEMA 2</t>
  </si>
  <si>
    <t>SCHEMA 3</t>
  </si>
  <si>
    <t>SCHEMA 4</t>
  </si>
  <si>
    <t>SCHEMA 5</t>
  </si>
  <si>
    <t>SCHEMA 8</t>
  </si>
  <si>
    <t>h_pav [m]</t>
  </si>
  <si>
    <t>Corsia 1</t>
  </si>
  <si>
    <t>Corsia 2</t>
  </si>
  <si>
    <t>Corsia 3</t>
  </si>
  <si>
    <t>corsia 4</t>
  </si>
  <si>
    <t>Spinta</t>
  </si>
  <si>
    <t>Urto</t>
  </si>
  <si>
    <t>h_pred[m]</t>
  </si>
  <si>
    <t>Distribuito</t>
  </si>
  <si>
    <r>
      <t>F</t>
    </r>
    <r>
      <rPr>
        <vertAlign val="subscript"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 [kN/m]</t>
    </r>
  </si>
  <si>
    <r>
      <t>F</t>
    </r>
    <r>
      <rPr>
        <vertAlign val="subscript"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 [kN]</t>
    </r>
  </si>
  <si>
    <r>
      <t>i</t>
    </r>
    <r>
      <rPr>
        <vertAlign val="subscript"/>
        <sz val="11"/>
        <color theme="1"/>
        <rFont val="Calibri"/>
        <family val="2"/>
        <scheme val="minor"/>
      </rPr>
      <t xml:space="preserve">travi </t>
    </r>
    <r>
      <rPr>
        <sz val="11"/>
        <color theme="1"/>
        <rFont val="Calibri"/>
        <family val="2"/>
        <scheme val="minor"/>
      </rPr>
      <t>[m]</t>
    </r>
  </si>
  <si>
    <t>L [m]</t>
  </si>
  <si>
    <r>
      <t>F</t>
    </r>
    <r>
      <rPr>
        <vertAlign val="subscript"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 [kN]</t>
    </r>
  </si>
  <si>
    <r>
      <rPr>
        <sz val="11"/>
        <color theme="1"/>
        <rFont val="Symbol"/>
        <family val="1"/>
        <charset val="2"/>
      </rPr>
      <t>g</t>
    </r>
    <r>
      <rPr>
        <vertAlign val="subscript"/>
        <sz val="11"/>
        <color theme="1"/>
        <rFont val="Calibri"/>
        <family val="2"/>
        <scheme val="minor"/>
      </rPr>
      <t>cls</t>
    </r>
    <r>
      <rPr>
        <sz val="11"/>
        <color theme="1"/>
        <rFont val="Calibri"/>
        <family val="2"/>
        <scheme val="minor"/>
      </rPr>
      <t xml:space="preserve"> [kN/m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</si>
  <si>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r>
      <t>q</t>
    </r>
    <r>
      <rPr>
        <vertAlign val="subscript"/>
        <sz val="11"/>
        <color theme="1"/>
        <rFont val="Calibri"/>
        <family val="2"/>
        <scheme val="minor"/>
      </rPr>
      <t>1k</t>
    </r>
    <r>
      <rPr>
        <sz val="11"/>
        <color theme="1"/>
        <rFont val="Calibri"/>
        <family val="2"/>
        <scheme val="minor"/>
      </rPr>
      <t xml:space="preserve"> [kN/m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</si>
  <si>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r>
      <rPr>
        <sz val="11"/>
        <color theme="1"/>
        <rFont val="Symbol"/>
        <family val="1"/>
        <charset val="2"/>
      </rPr>
      <t>g</t>
    </r>
    <r>
      <rPr>
        <vertAlign val="subscript"/>
        <sz val="11"/>
        <color theme="1"/>
        <rFont val="Calibri"/>
        <family val="2"/>
        <scheme val="minor"/>
      </rPr>
      <t>pav</t>
    </r>
    <r>
      <rPr>
        <sz val="11"/>
        <color theme="1"/>
        <rFont val="Calibri"/>
        <family val="2"/>
        <scheme val="minor"/>
      </rPr>
      <t xml:space="preserve"> [kN/m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</si>
  <si>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t>Tandem</t>
  </si>
  <si>
    <t xml:space="preserve">n_assi </t>
  </si>
  <si>
    <t>CARICHI VERTICALI</t>
  </si>
  <si>
    <r>
      <t>b</t>
    </r>
    <r>
      <rPr>
        <vertAlign val="subscript"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 [m]</t>
    </r>
  </si>
  <si>
    <r>
      <t>G</t>
    </r>
    <r>
      <rPr>
        <vertAlign val="subscript"/>
        <sz val="11"/>
        <color theme="1"/>
        <rFont val="Calibri"/>
        <family val="2"/>
        <scheme val="minor"/>
      </rPr>
      <t>1,sol</t>
    </r>
    <r>
      <rPr>
        <sz val="11"/>
        <color theme="1"/>
        <rFont val="Calibri"/>
        <family val="2"/>
        <scheme val="minor"/>
      </rPr>
      <t xml:space="preserve"> [kN/m]</t>
    </r>
  </si>
  <si>
    <r>
      <t>b</t>
    </r>
    <r>
      <rPr>
        <vertAlign val="sub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[m]</t>
    </r>
  </si>
  <si>
    <r>
      <t>G</t>
    </r>
    <r>
      <rPr>
        <vertAlign val="subscript"/>
        <sz val="11"/>
        <color theme="1"/>
        <rFont val="Calibri"/>
        <family val="2"/>
        <scheme val="minor"/>
      </rPr>
      <t>1,pred</t>
    </r>
    <r>
      <rPr>
        <sz val="11"/>
        <color theme="1"/>
        <rFont val="Calibri"/>
        <family val="2"/>
        <scheme val="minor"/>
      </rPr>
      <t xml:space="preserve"> [kN/m]</t>
    </r>
  </si>
  <si>
    <t>i [m]</t>
  </si>
  <si>
    <r>
      <t>G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[kN/m]</t>
    </r>
  </si>
  <si>
    <t>l [m]</t>
  </si>
  <si>
    <r>
      <t>G</t>
    </r>
    <r>
      <rPr>
        <vertAlign val="subscript"/>
        <sz val="11"/>
        <color theme="1"/>
        <rFont val="Calibri"/>
        <family val="2"/>
        <scheme val="minor"/>
      </rPr>
      <t>2,binder</t>
    </r>
    <r>
      <rPr>
        <sz val="11"/>
        <color theme="1"/>
        <rFont val="Calibri"/>
        <family val="2"/>
        <scheme val="minor"/>
      </rPr>
      <t xml:space="preserve"> [kN/m]</t>
    </r>
  </si>
  <si>
    <r>
      <t>Q</t>
    </r>
    <r>
      <rPr>
        <vertAlign val="subscript"/>
        <sz val="11"/>
        <color theme="1"/>
        <rFont val="Calibri"/>
        <family val="2"/>
        <scheme val="minor"/>
      </rPr>
      <t>1k</t>
    </r>
    <r>
      <rPr>
        <sz val="11"/>
        <color theme="1"/>
        <rFont val="Calibri"/>
        <family val="2"/>
        <scheme val="minor"/>
      </rPr>
      <t xml:space="preserve"> [kN]</t>
    </r>
  </si>
  <si>
    <r>
      <t>G</t>
    </r>
    <r>
      <rPr>
        <vertAlign val="subscript"/>
        <sz val="11"/>
        <color theme="1"/>
        <rFont val="Calibri"/>
        <family val="2"/>
        <scheme val="minor"/>
      </rPr>
      <t>2,asfalto</t>
    </r>
    <r>
      <rPr>
        <sz val="11"/>
        <color theme="1"/>
        <rFont val="Calibri"/>
        <family val="2"/>
        <scheme val="minor"/>
      </rPr>
      <t xml:space="preserve"> [kN/m]</t>
    </r>
  </si>
  <si>
    <t>Diffusione</t>
  </si>
  <si>
    <r>
      <t>G</t>
    </r>
    <r>
      <rPr>
        <vertAlign val="subscript"/>
        <sz val="11"/>
        <color theme="1"/>
        <rFont val="Calibri"/>
        <family val="2"/>
        <scheme val="minor"/>
      </rPr>
      <t>2,pavimentazione</t>
    </r>
    <r>
      <rPr>
        <sz val="11"/>
        <color theme="1"/>
        <rFont val="Calibri"/>
        <family val="2"/>
        <scheme val="minor"/>
      </rPr>
      <t xml:space="preserve"> [kN/m]</t>
    </r>
  </si>
  <si>
    <r>
      <t>b'</t>
    </r>
    <r>
      <rPr>
        <vertAlign val="subscript"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[m]</t>
    </r>
  </si>
  <si>
    <r>
      <t xml:space="preserve">base </t>
    </r>
    <r>
      <rPr>
        <vertAlign val="subscript"/>
        <sz val="11"/>
        <color theme="1"/>
        <rFont val="Calibri"/>
        <family val="2"/>
        <scheme val="minor"/>
      </rPr>
      <t xml:space="preserve">marciapiede </t>
    </r>
    <r>
      <rPr>
        <sz val="11"/>
        <color theme="1"/>
        <rFont val="Calibri"/>
        <family val="2"/>
        <scheme val="minor"/>
      </rPr>
      <t>[m]</t>
    </r>
  </si>
  <si>
    <r>
      <t>h</t>
    </r>
    <r>
      <rPr>
        <vertAlign val="subscript"/>
        <sz val="11"/>
        <color theme="1"/>
        <rFont val="Calibri"/>
        <family val="2"/>
        <scheme val="minor"/>
      </rPr>
      <t>parap</t>
    </r>
    <r>
      <rPr>
        <sz val="11"/>
        <color theme="1"/>
        <rFont val="Calibri"/>
        <family val="2"/>
        <scheme val="minor"/>
      </rPr>
      <t>[m]</t>
    </r>
  </si>
  <si>
    <r>
      <t>G</t>
    </r>
    <r>
      <rPr>
        <vertAlign val="subscript"/>
        <sz val="11"/>
        <color theme="1"/>
        <rFont val="Calibri"/>
        <family val="2"/>
        <scheme val="minor"/>
      </rPr>
      <t>2,ringhiera</t>
    </r>
    <r>
      <rPr>
        <sz val="11"/>
        <color theme="1"/>
        <rFont val="Calibri"/>
        <family val="2"/>
        <scheme val="minor"/>
      </rPr>
      <t xml:space="preserve"> [kN/m]</t>
    </r>
  </si>
  <si>
    <t>l' [m]</t>
  </si>
  <si>
    <r>
      <t>h</t>
    </r>
    <r>
      <rPr>
        <vertAlign val="subscript"/>
        <sz val="11"/>
        <color theme="1"/>
        <rFont val="Calibri"/>
        <family val="2"/>
        <scheme val="minor"/>
      </rPr>
      <t>cordolo</t>
    </r>
    <r>
      <rPr>
        <sz val="11"/>
        <color theme="1"/>
        <rFont val="Calibri"/>
        <family val="2"/>
        <scheme val="minor"/>
      </rPr>
      <t>[m]</t>
    </r>
  </si>
  <si>
    <r>
      <t>G</t>
    </r>
    <r>
      <rPr>
        <vertAlign val="subscript"/>
        <sz val="11"/>
        <color theme="1"/>
        <rFont val="Calibri"/>
        <family val="2"/>
        <scheme val="minor"/>
      </rPr>
      <t>2,sicurvia</t>
    </r>
    <r>
      <rPr>
        <sz val="11"/>
        <color theme="1"/>
        <rFont val="Calibri"/>
        <family val="2"/>
        <scheme val="minor"/>
      </rPr>
      <t xml:space="preserve"> [kN/m]</t>
    </r>
  </si>
  <si>
    <t>Carichi Effettivi</t>
  </si>
  <si>
    <r>
      <t>G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[kN/m]</t>
    </r>
  </si>
  <si>
    <r>
      <t>q</t>
    </r>
    <r>
      <rPr>
        <vertAlign val="subscript"/>
        <sz val="11"/>
        <color theme="1"/>
        <rFont val="Calibri"/>
        <family val="2"/>
        <scheme val="minor"/>
      </rPr>
      <t>distribuito</t>
    </r>
    <r>
      <rPr>
        <sz val="11"/>
        <color theme="1"/>
        <rFont val="Calibri"/>
        <family val="2"/>
        <scheme val="minor"/>
      </rPr>
      <t xml:space="preserve"> [kN/m]</t>
    </r>
  </si>
  <si>
    <r>
      <t>m</t>
    </r>
    <r>
      <rPr>
        <vertAlign val="subscript"/>
        <sz val="11"/>
        <color theme="1"/>
        <rFont val="Calibri"/>
        <family val="2"/>
        <scheme val="minor"/>
      </rPr>
      <t>appoggio</t>
    </r>
    <r>
      <rPr>
        <sz val="11"/>
        <color theme="1"/>
        <rFont val="Calibri"/>
        <family val="2"/>
        <scheme val="minor"/>
      </rPr>
      <t xml:space="preserve"> [kNm/m]</t>
    </r>
  </si>
  <si>
    <r>
      <t>G</t>
    </r>
    <r>
      <rPr>
        <vertAlign val="subscript"/>
        <sz val="11"/>
        <color theme="1"/>
        <rFont val="Calibri"/>
        <family val="2"/>
        <scheme val="minor"/>
      </rPr>
      <t>2,marciapiede</t>
    </r>
    <r>
      <rPr>
        <sz val="11"/>
        <color theme="1"/>
        <rFont val="Calibri"/>
        <family val="2"/>
        <scheme val="minor"/>
      </rPr>
      <t xml:space="preserve"> [kN/m]</t>
    </r>
  </si>
  <si>
    <r>
      <t>q</t>
    </r>
    <r>
      <rPr>
        <vertAlign val="subscript"/>
        <sz val="11"/>
        <color theme="1"/>
        <rFont val="Calibri"/>
        <family val="2"/>
        <scheme val="minor"/>
      </rPr>
      <t>tandem</t>
    </r>
    <r>
      <rPr>
        <sz val="11"/>
        <color theme="1"/>
        <rFont val="Calibri"/>
        <family val="2"/>
        <scheme val="minor"/>
      </rPr>
      <t xml:space="preserve"> [kN/m]</t>
    </r>
  </si>
  <si>
    <t>//</t>
  </si>
  <si>
    <t>TABLE:  Element Joint Forces - Frames</t>
  </si>
  <si>
    <t>Frame</t>
  </si>
  <si>
    <t>Joint</t>
  </si>
  <si>
    <t>OutputCase</t>
  </si>
  <si>
    <t>M1</t>
  </si>
  <si>
    <t>Text</t>
  </si>
  <si>
    <t>KN-m</t>
  </si>
  <si>
    <t>294</t>
  </si>
  <si>
    <t>Appoggio sx trave 1</t>
  </si>
  <si>
    <t>COMBINAZIONE SLU</t>
  </si>
  <si>
    <t>297</t>
  </si>
  <si>
    <t>Mezzeria trave 1</t>
  </si>
  <si>
    <t>301</t>
  </si>
  <si>
    <t>Appoggio sx-dx trave 1-2</t>
  </si>
  <si>
    <t>302</t>
  </si>
  <si>
    <t>305</t>
  </si>
  <si>
    <t>Mezzeria trave 2</t>
  </si>
  <si>
    <t>309</t>
  </si>
  <si>
    <t>Appoggio sx-dx trave 2-3</t>
  </si>
  <si>
    <t>310</t>
  </si>
  <si>
    <t>313</t>
  </si>
  <si>
    <t>Mezzeria trave 3</t>
  </si>
  <si>
    <t>317</t>
  </si>
  <si>
    <t>Appoggio sx-dx trave 3-4</t>
  </si>
  <si>
    <t>318</t>
  </si>
  <si>
    <t>321</t>
  </si>
  <si>
    <t>Mezzeria trave 4</t>
  </si>
  <si>
    <t>325</t>
  </si>
  <si>
    <t>Appoggio dx trave 4</t>
  </si>
  <si>
    <t>326</t>
  </si>
  <si>
    <t>Appoggio sx trave 5</t>
  </si>
  <si>
    <t>329</t>
  </si>
  <si>
    <t>Mezzeria trave 5</t>
  </si>
  <si>
    <t>333</t>
  </si>
  <si>
    <t>Appoggio sx-dx trave 5-6</t>
  </si>
  <si>
    <t>334</t>
  </si>
  <si>
    <t>337</t>
  </si>
  <si>
    <t>Mezzeria trave 6</t>
  </si>
  <si>
    <t>341</t>
  </si>
  <si>
    <t>Appoggio sx-dx trave 6-7</t>
  </si>
  <si>
    <t>342</t>
  </si>
  <si>
    <t>345</t>
  </si>
  <si>
    <t>Mezzeria trave 7</t>
  </si>
  <si>
    <t>349</t>
  </si>
  <si>
    <t>Appoggio sx-dx trave 7-8</t>
  </si>
  <si>
    <t>350</t>
  </si>
  <si>
    <t>353</t>
  </si>
  <si>
    <t>Mezzeria trave 8</t>
  </si>
  <si>
    <t>357</t>
  </si>
  <si>
    <t>Appoggio dx trave 8</t>
  </si>
  <si>
    <t>358</t>
  </si>
  <si>
    <t>Appoggio sx trave 9</t>
  </si>
  <si>
    <t>361</t>
  </si>
  <si>
    <t>Mezzeria trave 9</t>
  </si>
  <si>
    <t>365</t>
  </si>
  <si>
    <t>Appoggio sx-dx trave 9-10</t>
  </si>
  <si>
    <t>366</t>
  </si>
  <si>
    <t>369</t>
  </si>
  <si>
    <t>Mezzeria trave 10</t>
  </si>
  <si>
    <t>373</t>
  </si>
  <si>
    <t>Appoggio sx-dx trave 10-11</t>
  </si>
  <si>
    <t>374</t>
  </si>
  <si>
    <t>377</t>
  </si>
  <si>
    <t>Mezzeria trave 11</t>
  </si>
  <si>
    <t>381</t>
  </si>
  <si>
    <t>Appoggio sx-dx trave 11-12</t>
  </si>
  <si>
    <t>382</t>
  </si>
  <si>
    <t>385</t>
  </si>
  <si>
    <t>Mezzeria trave 12</t>
  </si>
  <si>
    <t>389</t>
  </si>
  <si>
    <t>Appoggio sx-dx trave 12</t>
  </si>
  <si>
    <t>390</t>
  </si>
  <si>
    <t>Appoggio sx trave 13</t>
  </si>
  <si>
    <t>393</t>
  </si>
  <si>
    <t>Mezzeria trave 13</t>
  </si>
  <si>
    <t>397</t>
  </si>
  <si>
    <t>Appoggio sx-dx trave 13-14</t>
  </si>
  <si>
    <t>398</t>
  </si>
  <si>
    <t>401</t>
  </si>
  <si>
    <t>Mezzeria trave 14</t>
  </si>
  <si>
    <t>405</t>
  </si>
  <si>
    <t>Appoggio sx-dx trave 14-15</t>
  </si>
  <si>
    <t>406</t>
  </si>
  <si>
    <t>409</t>
  </si>
  <si>
    <t>Mezzeria trave 15</t>
  </si>
  <si>
    <t>413</t>
  </si>
  <si>
    <t>Appoggio sx-dx trave 15-16</t>
  </si>
  <si>
    <t>414</t>
  </si>
  <si>
    <t>417</t>
  </si>
  <si>
    <t>Mezzeria trave 16</t>
  </si>
  <si>
    <t>421</t>
  </si>
  <si>
    <t>Appoggio dx trave 16</t>
  </si>
  <si>
    <t>422</t>
  </si>
  <si>
    <t>Appoggio sx trave 17</t>
  </si>
  <si>
    <t>425</t>
  </si>
  <si>
    <t>Mezzeria trave 17</t>
  </si>
  <si>
    <t>429</t>
  </si>
  <si>
    <t>Appoggio sx-dx trave 17-18</t>
  </si>
  <si>
    <t>430</t>
  </si>
  <si>
    <t>433</t>
  </si>
  <si>
    <t>Mezzeria trave 18</t>
  </si>
  <si>
    <t>437</t>
  </si>
  <si>
    <t>Appoggio sx-dx trave 18-19</t>
  </si>
  <si>
    <t>438</t>
  </si>
  <si>
    <t>441</t>
  </si>
  <si>
    <t>Mezzeria trave 19</t>
  </si>
  <si>
    <t>445</t>
  </si>
  <si>
    <t>Appoggio sx-dx trave 19-20</t>
  </si>
  <si>
    <t>446</t>
  </si>
  <si>
    <t>449</t>
  </si>
  <si>
    <t>Mezzeria trave 20</t>
  </si>
  <si>
    <t>453</t>
  </si>
  <si>
    <t>Appoggio dx trave 20</t>
  </si>
  <si>
    <t>454</t>
  </si>
  <si>
    <t>Appoggio sx trave 21</t>
  </si>
  <si>
    <t>457</t>
  </si>
  <si>
    <t>Mezzeria trave 21</t>
  </si>
  <si>
    <t>461</t>
  </si>
  <si>
    <t>Appoggio sx-dx trave 21-22</t>
  </si>
  <si>
    <t>462</t>
  </si>
  <si>
    <t>465</t>
  </si>
  <si>
    <t>Mezzeria trave 22</t>
  </si>
  <si>
    <t>469</t>
  </si>
  <si>
    <t>Appoggio sx-dx trave 22-23</t>
  </si>
  <si>
    <t>470</t>
  </si>
  <si>
    <t>473</t>
  </si>
  <si>
    <t>Mezzeria trave 23</t>
  </si>
  <si>
    <t>477</t>
  </si>
  <si>
    <t>Appoggio sx-dx trave 23-24</t>
  </si>
  <si>
    <t>478</t>
  </si>
  <si>
    <t>481</t>
  </si>
  <si>
    <t>Mezzeria trave 24</t>
  </si>
  <si>
    <t>485</t>
  </si>
  <si>
    <t>Appoggio dx trave 24</t>
  </si>
  <si>
    <t>486</t>
  </si>
  <si>
    <t>Appoggio sx trave 25</t>
  </si>
  <si>
    <t>489</t>
  </si>
  <si>
    <t>Mezzeria trave 25</t>
  </si>
  <si>
    <t>493</t>
  </si>
  <si>
    <t>Appoggio sx-dx trave 25-26</t>
  </si>
  <si>
    <t>494</t>
  </si>
  <si>
    <t>497</t>
  </si>
  <si>
    <t>Mezzeria trave 26</t>
  </si>
  <si>
    <t>501</t>
  </si>
  <si>
    <t>Appoggio sx-dx trave 26-27</t>
  </si>
  <si>
    <t>502</t>
  </si>
  <si>
    <t>505</t>
  </si>
  <si>
    <t>Mezzeria trave 27</t>
  </si>
  <si>
    <t>509</t>
  </si>
  <si>
    <t>Appoggio sx-dx trave 27-28</t>
  </si>
  <si>
    <t>510</t>
  </si>
  <si>
    <t>513</t>
  </si>
  <si>
    <t>Mezzeria trave 28</t>
  </si>
  <si>
    <t>517</t>
  </si>
  <si>
    <t>Appoggio dx trave 28</t>
  </si>
  <si>
    <t>518</t>
  </si>
  <si>
    <t>Appoggio sx trave 29</t>
  </si>
  <si>
    <t>521</t>
  </si>
  <si>
    <t>Mezzeria trave 29</t>
  </si>
  <si>
    <t>525</t>
  </si>
  <si>
    <t>Appoggio sx-dx trave 29-30</t>
  </si>
  <si>
    <t>526</t>
  </si>
  <si>
    <t>529</t>
  </si>
  <si>
    <t>Mezzeria trave 30</t>
  </si>
  <si>
    <t>533</t>
  </si>
  <si>
    <t>Appoggio sx-dx trave 30-31</t>
  </si>
  <si>
    <t>534</t>
  </si>
  <si>
    <t>537</t>
  </si>
  <si>
    <t>Mezzeria trave 31</t>
  </si>
  <si>
    <t>541</t>
  </si>
  <si>
    <t>Appoggio sx-dx trave 31-32</t>
  </si>
  <si>
    <t>542</t>
  </si>
  <si>
    <t>545</t>
  </si>
  <si>
    <t>Mezzeria trave 32</t>
  </si>
  <si>
    <t>549</t>
  </si>
  <si>
    <t>Appoggio dx trave 32</t>
  </si>
  <si>
    <t>550</t>
  </si>
  <si>
    <t>Appoggio sx trave 33</t>
  </si>
  <si>
    <t>553</t>
  </si>
  <si>
    <t>Mezzeria trave 33</t>
  </si>
  <si>
    <t>557</t>
  </si>
  <si>
    <t>Appoggio sx-dx trave 33-34</t>
  </si>
  <si>
    <t>558</t>
  </si>
  <si>
    <t>561</t>
  </si>
  <si>
    <t>Mezzeria trave 34</t>
  </si>
  <si>
    <t>565</t>
  </si>
  <si>
    <t>Appoggio sx-dx trave 34-35</t>
  </si>
  <si>
    <t>566</t>
  </si>
  <si>
    <t>569</t>
  </si>
  <si>
    <t>Mezzeria trave 35</t>
  </si>
  <si>
    <t>573</t>
  </si>
  <si>
    <t>Appoggio sx-dx trave 35-36</t>
  </si>
  <si>
    <t>574</t>
  </si>
  <si>
    <t>577</t>
  </si>
  <si>
    <t>Mezzeria trave 36</t>
  </si>
  <si>
    <t>581</t>
  </si>
  <si>
    <t>Appoggio dx trave 36</t>
  </si>
  <si>
    <t>582</t>
  </si>
  <si>
    <t>Appoggio sx trave 37</t>
  </si>
  <si>
    <t>585</t>
  </si>
  <si>
    <t>Mezzeria trave 37</t>
  </si>
  <si>
    <t>589</t>
  </si>
  <si>
    <t>Appoggio sx-dx trave 37-38</t>
  </si>
  <si>
    <t>590</t>
  </si>
  <si>
    <t>593</t>
  </si>
  <si>
    <t>Mezzeria trave 38</t>
  </si>
  <si>
    <t>597</t>
  </si>
  <si>
    <t>Appoggio sx-dx trave 38-39</t>
  </si>
  <si>
    <t>598</t>
  </si>
  <si>
    <t>601</t>
  </si>
  <si>
    <t>Mezzeria trave 39</t>
  </si>
  <si>
    <t>605</t>
  </si>
  <si>
    <t>Appoggio sx-dx trave 39-40</t>
  </si>
  <si>
    <t>606</t>
  </si>
  <si>
    <t>609</t>
  </si>
  <si>
    <t>Mezzeria trave 40</t>
  </si>
  <si>
    <t>613</t>
  </si>
  <si>
    <t>Appoggio dx trave 40</t>
  </si>
  <si>
    <t>614</t>
  </si>
  <si>
    <t>Appoggio sx trave 41</t>
  </si>
  <si>
    <t>617</t>
  </si>
  <si>
    <t>Mezzeria trave 41</t>
  </si>
  <si>
    <t>621</t>
  </si>
  <si>
    <t>Appoggio sx-dx trave 41-42</t>
  </si>
  <si>
    <t>622</t>
  </si>
  <si>
    <t>625</t>
  </si>
  <si>
    <t>Mezzeria trave 42</t>
  </si>
  <si>
    <t>629</t>
  </si>
  <si>
    <t>Appoggio sx-dx trave 42-43</t>
  </si>
  <si>
    <t>630</t>
  </si>
  <si>
    <t>633</t>
  </si>
  <si>
    <t>Mezzeria trave 43</t>
  </si>
  <si>
    <t>637</t>
  </si>
  <si>
    <t>Appoggio sx-dx trave 43-44</t>
  </si>
  <si>
    <t>638</t>
  </si>
  <si>
    <t>641</t>
  </si>
  <si>
    <t>Mezzeria trave 44</t>
  </si>
  <si>
    <t>645</t>
  </si>
  <si>
    <t>Appoggio dx trave 44</t>
  </si>
  <si>
    <t>646</t>
  </si>
  <si>
    <t>Appoggio sx trave 45</t>
  </si>
  <si>
    <t>649</t>
  </si>
  <si>
    <t>Mezzeria trave 45</t>
  </si>
  <si>
    <t>653</t>
  </si>
  <si>
    <t>Appoggio sx-dx trave 45-46</t>
  </si>
  <si>
    <t>654</t>
  </si>
  <si>
    <t>657</t>
  </si>
  <si>
    <t>Mezzeria trave 46</t>
  </si>
  <si>
    <t>661</t>
  </si>
  <si>
    <t>Appoggio sx-dx trave 46-47</t>
  </si>
  <si>
    <t>662</t>
  </si>
  <si>
    <t>665</t>
  </si>
  <si>
    <t>Mezzeria trave 47</t>
  </si>
  <si>
    <t>669</t>
  </si>
  <si>
    <t>Appoggio sx-dx trave 47-48</t>
  </si>
  <si>
    <t>670</t>
  </si>
  <si>
    <t>673</t>
  </si>
  <si>
    <t>Mezzeria trave 48</t>
  </si>
  <si>
    <t>677</t>
  </si>
  <si>
    <t>Appoggio dx trave 48</t>
  </si>
  <si>
    <t>678</t>
  </si>
  <si>
    <t>Appoggio sx trave 49</t>
  </si>
  <si>
    <t>681</t>
  </si>
  <si>
    <t>Mezzeria trave 49</t>
  </si>
  <si>
    <t>685</t>
  </si>
  <si>
    <t>Appoggio sx-dx trave 49-50</t>
  </si>
  <si>
    <t>686</t>
  </si>
  <si>
    <t>689</t>
  </si>
  <si>
    <t>Mezzeria trave 50</t>
  </si>
  <si>
    <t>693</t>
  </si>
  <si>
    <t>Appoggio sx-dx trave 50-51</t>
  </si>
  <si>
    <t>694</t>
  </si>
  <si>
    <t>697</t>
  </si>
  <si>
    <t>Mezzeria trave 51</t>
  </si>
  <si>
    <t>701</t>
  </si>
  <si>
    <t>Appoggio sx-dx trave 51-52</t>
  </si>
  <si>
    <t>702</t>
  </si>
  <si>
    <t>705</t>
  </si>
  <si>
    <t>Mezzeria trave 52</t>
  </si>
  <si>
    <t>709</t>
  </si>
  <si>
    <t>Appoggio dx trave 52</t>
  </si>
  <si>
    <t>710</t>
  </si>
  <si>
    <t>Appoggio sx trave 53</t>
  </si>
  <si>
    <t>713</t>
  </si>
  <si>
    <t>Mezzeria trave 53</t>
  </si>
  <si>
    <t>717</t>
  </si>
  <si>
    <t>Appoggio sx-dx trave 53-54</t>
  </si>
  <si>
    <t>718</t>
  </si>
  <si>
    <t>721</t>
  </si>
  <si>
    <t>Mezzeria trave 54</t>
  </si>
  <si>
    <t>725</t>
  </si>
  <si>
    <t>Appoggio sx-dx trave 54-55</t>
  </si>
  <si>
    <t>726</t>
  </si>
  <si>
    <t>729</t>
  </si>
  <si>
    <t>Mezzeria trave 55</t>
  </si>
  <si>
    <t>733</t>
  </si>
  <si>
    <t>Appoggio sx-dx trave 55-56</t>
  </si>
  <si>
    <t>734</t>
  </si>
  <si>
    <t>737</t>
  </si>
  <si>
    <t>Mezzeria trave 56</t>
  </si>
  <si>
    <t>741</t>
  </si>
  <si>
    <t>Appoggio dx trave 56</t>
  </si>
  <si>
    <t>742</t>
  </si>
  <si>
    <t>Appoggio sx trave 57</t>
  </si>
  <si>
    <t>745</t>
  </si>
  <si>
    <t>Mezzeria trave 57</t>
  </si>
  <si>
    <t>749</t>
  </si>
  <si>
    <t>Appoggio sx-dx trave 57-58</t>
  </si>
  <si>
    <t>750</t>
  </si>
  <si>
    <t>753</t>
  </si>
  <si>
    <t>Mezzeria trave 58</t>
  </si>
  <si>
    <t>757</t>
  </si>
  <si>
    <t>Appoggio sx-dx trave 58-59</t>
  </si>
  <si>
    <t>758</t>
  </si>
  <si>
    <t>761</t>
  </si>
  <si>
    <t>Mezzeria trave 59</t>
  </si>
  <si>
    <t>765</t>
  </si>
  <si>
    <t>Appoggio sx-dx trave 59-60</t>
  </si>
  <si>
    <t>766</t>
  </si>
  <si>
    <t>769</t>
  </si>
  <si>
    <t>Mezzeria trave 60</t>
  </si>
  <si>
    <t>773</t>
  </si>
  <si>
    <t>Appoggio dx trave 60</t>
  </si>
  <si>
    <t>774</t>
  </si>
  <si>
    <t>Appoggio sx trave 61</t>
  </si>
  <si>
    <t>777</t>
  </si>
  <si>
    <t>Mezzeria trave 61</t>
  </si>
  <si>
    <t>781</t>
  </si>
  <si>
    <t>Appoggio sx-dx trave 61-62</t>
  </si>
  <si>
    <t>782</t>
  </si>
  <si>
    <t>785</t>
  </si>
  <si>
    <t>Mezzeria trave 62</t>
  </si>
  <si>
    <t>789</t>
  </si>
  <si>
    <t>Appoggio sx-dx trave 62-63</t>
  </si>
  <si>
    <t>790</t>
  </si>
  <si>
    <t>793</t>
  </si>
  <si>
    <t>Mezzeria trave 63</t>
  </si>
  <si>
    <t>797</t>
  </si>
  <si>
    <t>Appoggio sx-dx trave 63-64</t>
  </si>
  <si>
    <t>798</t>
  </si>
  <si>
    <t>801</t>
  </si>
  <si>
    <t>Mezzeria trave 64</t>
  </si>
  <si>
    <t>805</t>
  </si>
  <si>
    <t>Appoggio dx trave 64</t>
  </si>
  <si>
    <t>806</t>
  </si>
  <si>
    <t>Appoggio sx trave 65</t>
  </si>
  <si>
    <t>809</t>
  </si>
  <si>
    <t>Mezzeria trave 65</t>
  </si>
  <si>
    <t>813</t>
  </si>
  <si>
    <t>Appoggio sx-dx trave 65-66</t>
  </si>
  <si>
    <t>814</t>
  </si>
  <si>
    <t>817</t>
  </si>
  <si>
    <t>Mezzeria trave 66</t>
  </si>
  <si>
    <t>821</t>
  </si>
  <si>
    <t>Appoggio sx-dx trave 66-67</t>
  </si>
  <si>
    <t>822</t>
  </si>
  <si>
    <t>825</t>
  </si>
  <si>
    <t>Mezzeria trave 67</t>
  </si>
  <si>
    <t>829</t>
  </si>
  <si>
    <t>Appoggio sx-dx trave 67-68</t>
  </si>
  <si>
    <t>830</t>
  </si>
  <si>
    <t>833</t>
  </si>
  <si>
    <t>Mezzeria trave 68</t>
  </si>
  <si>
    <t>837</t>
  </si>
  <si>
    <t>Appoggio dx trave 68</t>
  </si>
  <si>
    <t>838</t>
  </si>
  <si>
    <t>Appoggio sx trave 69</t>
  </si>
  <si>
    <t>841</t>
  </si>
  <si>
    <t>Mezzeria trave 69</t>
  </si>
  <si>
    <t>845</t>
  </si>
  <si>
    <t>Appoggio sx-dx trave 69-70</t>
  </si>
  <si>
    <t>846</t>
  </si>
  <si>
    <t>849</t>
  </si>
  <si>
    <t>Mezzeria trave 70</t>
  </si>
  <si>
    <t>853</t>
  </si>
  <si>
    <t>Appoggio sx-dx trave 70-71</t>
  </si>
  <si>
    <t>854</t>
  </si>
  <si>
    <t>857</t>
  </si>
  <si>
    <t>Mezzeria trave 71</t>
  </si>
  <si>
    <t>861</t>
  </si>
  <si>
    <t>Appoggio sx-dx trave 71-72</t>
  </si>
  <si>
    <t>862</t>
  </si>
  <si>
    <t>865</t>
  </si>
  <si>
    <t>Mezzeria trave 72</t>
  </si>
  <si>
    <t>869</t>
  </si>
  <si>
    <t>Appoggio dx trave 72</t>
  </si>
  <si>
    <t>870</t>
  </si>
  <si>
    <t>Appoggio sx trave 73</t>
  </si>
  <si>
    <t>873</t>
  </si>
  <si>
    <t>Mezzeria trave 73</t>
  </si>
  <si>
    <t>877</t>
  </si>
  <si>
    <t>Appoggio sx-dx trave 73-74</t>
  </si>
  <si>
    <t>878</t>
  </si>
  <si>
    <t>881</t>
  </si>
  <si>
    <t>Mezzeria trave 74</t>
  </si>
  <si>
    <t>885</t>
  </si>
  <si>
    <t>Appoggio sx-dx trave 74-75</t>
  </si>
  <si>
    <t>886</t>
  </si>
  <si>
    <t>889</t>
  </si>
  <si>
    <t>Mezzeria trave 75</t>
  </si>
  <si>
    <t>893</t>
  </si>
  <si>
    <t>Appoggio sx-dx trave 75-76</t>
  </si>
  <si>
    <t>894</t>
  </si>
  <si>
    <t>897</t>
  </si>
  <si>
    <t>Mezzeria trave 76</t>
  </si>
  <si>
    <t>901</t>
  </si>
  <si>
    <t>Appoggio dx trave 76</t>
  </si>
  <si>
    <t>902</t>
  </si>
  <si>
    <t>Appoggio sx trave 77</t>
  </si>
  <si>
    <t>905</t>
  </si>
  <si>
    <t>Mezzeria trave 77</t>
  </si>
  <si>
    <t>909</t>
  </si>
  <si>
    <t>Appoggio sx-dx trave 76-78</t>
  </si>
  <si>
    <t>910</t>
  </si>
  <si>
    <t>913</t>
  </si>
  <si>
    <t>Mezzeria trave 78</t>
  </si>
  <si>
    <t>917</t>
  </si>
  <si>
    <t>Appoggio sx-dx trave 78-79</t>
  </si>
  <si>
    <t>918</t>
  </si>
  <si>
    <t>921</t>
  </si>
  <si>
    <t>Mezzeria trave 79</t>
  </si>
  <si>
    <t>925</t>
  </si>
  <si>
    <t>Appoggio sx-dx trave 79-80</t>
  </si>
  <si>
    <t>926</t>
  </si>
  <si>
    <t>929</t>
  </si>
  <si>
    <t>Mezzeria trave 80</t>
  </si>
  <si>
    <t>933</t>
  </si>
  <si>
    <t>Appoggio dx trave 80</t>
  </si>
  <si>
    <t>934</t>
  </si>
  <si>
    <t>Appoggio sx trave 81</t>
  </si>
  <si>
    <t>937</t>
  </si>
  <si>
    <t>Mezzeria trave 81</t>
  </si>
  <si>
    <t>941</t>
  </si>
  <si>
    <t>Appoggio sx-dx trave 81-82</t>
  </si>
  <si>
    <t>942</t>
  </si>
  <si>
    <t>945</t>
  </si>
  <si>
    <t>Mezzeria trave 82</t>
  </si>
  <si>
    <t>949</t>
  </si>
  <si>
    <t>Appoggio sx-dx trave 82-83</t>
  </si>
  <si>
    <t>950</t>
  </si>
  <si>
    <t>953</t>
  </si>
  <si>
    <t>Mezzeria trave 83</t>
  </si>
  <si>
    <t>957</t>
  </si>
  <si>
    <t>Appoggio sx-dx trave 83-84</t>
  </si>
  <si>
    <t>958</t>
  </si>
  <si>
    <t>961</t>
  </si>
  <si>
    <t>Mezzeria trave 84</t>
  </si>
  <si>
    <t>965</t>
  </si>
  <si>
    <t>Appoggio dx trave 84</t>
  </si>
  <si>
    <t>966</t>
  </si>
  <si>
    <t>Appoggio sx trave 85</t>
  </si>
  <si>
    <t>969</t>
  </si>
  <si>
    <t>Mezzeria trave 85</t>
  </si>
  <si>
    <t>973</t>
  </si>
  <si>
    <t>Appoggio sx-dx trave 85-86</t>
  </si>
  <si>
    <t>974</t>
  </si>
  <si>
    <t>977</t>
  </si>
  <si>
    <t>Mezzeria trave 86</t>
  </si>
  <si>
    <t>981</t>
  </si>
  <si>
    <t>Appoggio sx-dx trave 86-87</t>
  </si>
  <si>
    <t>982</t>
  </si>
  <si>
    <t>985</t>
  </si>
  <si>
    <t>Mezzeria trave 87</t>
  </si>
  <si>
    <t>989</t>
  </si>
  <si>
    <t>Appoggio sx-dx trave 87-88</t>
  </si>
  <si>
    <t>990</t>
  </si>
  <si>
    <t>993</t>
  </si>
  <si>
    <t>Mezzeria trave 88</t>
  </si>
  <si>
    <t>997</t>
  </si>
  <si>
    <t>Appoggio dx trave 88</t>
  </si>
  <si>
    <t>AreaElem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</si>
  <si>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</si>
  <si>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</si>
  <si>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</si>
  <si>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</si>
  <si>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</si>
  <si>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</si>
  <si>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</si>
  <si>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</si>
  <si>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</si>
  <si>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</si>
  <si>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</si>
  <si>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</si>
  <si>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</si>
  <si>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</si>
  <si>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</si>
  <si>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</si>
  <si>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</si>
  <si>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</si>
  <si>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</si>
  <si>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</si>
  <si>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</si>
  <si>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</si>
  <si>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</si>
  <si>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</si>
  <si>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</si>
  <si>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</si>
  <si>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</si>
  <si>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</si>
  <si>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</si>
  <si>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</si>
  <si>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</si>
  <si>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</si>
  <si>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</si>
  <si>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</si>
  <si>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</si>
  <si>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</si>
  <si>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</si>
  <si>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</si>
  <si>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</si>
  <si>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</si>
  <si>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</si>
  <si>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</si>
  <si>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</si>
  <si>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</si>
  <si>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</si>
  <si>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</si>
  <si>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</si>
  <si>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</si>
  <si>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</si>
  <si>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</si>
  <si>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</si>
  <si>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</si>
  <si>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</si>
  <si>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</si>
  <si>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</si>
  <si>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</si>
  <si>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</si>
  <si>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</si>
  <si>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</si>
  <si>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</si>
  <si>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</si>
  <si>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</si>
  <si>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</si>
  <si>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</si>
  <si>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</si>
  <si>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</si>
  <si>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</si>
  <si>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</si>
  <si>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</si>
  <si>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</si>
  <si>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</si>
  <si>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</si>
  <si>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</si>
  <si>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</si>
  <si>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</si>
  <si>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</si>
  <si>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</si>
  <si>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</si>
  <si>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</si>
  <si>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</si>
  <si>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</si>
  <si>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</si>
  <si>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</si>
  <si>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</si>
  <si>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</si>
  <si>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</si>
  <si>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</si>
  <si>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</si>
  <si>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</si>
  <si>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</si>
  <si>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</si>
  <si>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</si>
  <si>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</si>
  <si>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</si>
  <si>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</si>
  <si>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</si>
  <si>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</si>
  <si>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</si>
  <si>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</si>
  <si>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</si>
  <si>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</si>
  <si>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</si>
  <si>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</si>
  <si>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</si>
  <si>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</si>
  <si>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</si>
  <si>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</si>
  <si>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</si>
  <si>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</si>
  <si>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</si>
  <si>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</si>
  <si>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</si>
  <si>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</si>
  <si>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</si>
  <si>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</si>
  <si>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</si>
  <si>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</si>
  <si>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</si>
  <si>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</si>
  <si>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</si>
  <si>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</si>
  <si>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</si>
  <si>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</si>
  <si>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</si>
  <si>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</si>
  <si>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</si>
  <si>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</si>
  <si>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</si>
  <si>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</si>
  <si>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</si>
  <si>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</si>
  <si>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</si>
  <si>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</si>
  <si>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</si>
  <si>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</si>
  <si>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</si>
  <si>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</si>
  <si>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</si>
  <si>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</si>
  <si>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</si>
  <si>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</si>
  <si>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</si>
  <si>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</si>
  <si>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</si>
  <si>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</si>
  <si>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</si>
  <si>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</si>
  <si>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</si>
  <si>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</si>
  <si>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</si>
  <si>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</si>
  <si>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</si>
  <si>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</si>
  <si>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</si>
  <si>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</si>
  <si>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</si>
  <si>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</si>
  <si>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</si>
  <si>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</si>
  <si>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</si>
  <si>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</si>
  <si>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</si>
  <si>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</si>
  <si>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</si>
  <si>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</si>
  <si>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</si>
  <si>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</si>
  <si>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</si>
  <si>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</si>
  <si>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</si>
  <si>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</si>
  <si>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</si>
  <si>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</si>
  <si>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</si>
  <si>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</si>
  <si>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</si>
  <si>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</si>
  <si>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</si>
  <si>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</si>
  <si>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</si>
  <si>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</si>
  <si>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</si>
  <si>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</si>
  <si>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</si>
  <si>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</si>
  <si>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</si>
  <si>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</si>
  <si>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</si>
  <si>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</si>
  <si>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</si>
  <si>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</si>
  <si>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</si>
  <si>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</si>
  <si>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</si>
  <si>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</si>
  <si>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</si>
  <si>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</si>
  <si>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</si>
  <si>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</si>
  <si>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</si>
  <si>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</si>
  <si>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</si>
  <si>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</si>
  <si>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</si>
  <si>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</si>
  <si>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</si>
  <si>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</si>
  <si>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</si>
  <si>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</si>
  <si>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</si>
  <si>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</si>
  <si>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</si>
  <si>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</si>
  <si>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</si>
  <si>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</si>
  <si>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</si>
  <si>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</si>
  <si>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</si>
  <si>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</si>
  <si>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</si>
  <si>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</si>
  <si>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</si>
  <si>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</si>
  <si>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</si>
  <si>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</si>
  <si>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</si>
  <si>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</si>
  <si>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</si>
  <si>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</si>
  <si>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</si>
  <si>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</si>
  <si>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</si>
  <si>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</si>
  <si>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</si>
  <si>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</si>
  <si>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</si>
  <si>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</si>
  <si>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</si>
  <si>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</si>
  <si>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</si>
  <si>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</si>
  <si>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</si>
  <si>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</si>
  <si>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</si>
  <si>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</si>
  <si>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</si>
  <si>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</si>
  <si>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</si>
  <si>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</si>
  <si>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</si>
  <si>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</si>
  <si>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</si>
  <si>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</si>
  <si>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</si>
  <si>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</si>
  <si>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</si>
  <si>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</si>
  <si>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</si>
  <si>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</si>
  <si>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</si>
  <si>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</si>
  <si>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</si>
  <si>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</si>
  <si>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</si>
  <si>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ID</t>
  </si>
  <si>
    <t>Msoll (KNm)</t>
  </si>
  <si>
    <t>Msoletta(KNm)</t>
  </si>
  <si>
    <t>Mtot (KNm)</t>
  </si>
  <si>
    <t>Mresist (KNm)</t>
  </si>
  <si>
    <t>D/C</t>
  </si>
  <si>
    <t>trave 1</t>
  </si>
  <si>
    <t>trave 37</t>
  </si>
  <si>
    <t>trave 73</t>
  </si>
  <si>
    <t>sezione trave longitudinali</t>
  </si>
  <si>
    <t>mezzeria</t>
  </si>
  <si>
    <t>H (m)</t>
  </si>
  <si>
    <t>B  (m)</t>
  </si>
  <si>
    <t>trave 2</t>
  </si>
  <si>
    <t>trave 38</t>
  </si>
  <si>
    <t>trave 74</t>
  </si>
  <si>
    <t>L (m)</t>
  </si>
  <si>
    <t>trave 3</t>
  </si>
  <si>
    <t>trave 39</t>
  </si>
  <si>
    <t>trave 75</t>
  </si>
  <si>
    <t xml:space="preserve">sezioni traversi </t>
  </si>
  <si>
    <t>B (m)</t>
  </si>
  <si>
    <t>trave 4</t>
  </si>
  <si>
    <t>trave 40</t>
  </si>
  <si>
    <t>trave 76</t>
  </si>
  <si>
    <t>trave 5</t>
  </si>
  <si>
    <t>trave 41</t>
  </si>
  <si>
    <t>trave 77</t>
  </si>
  <si>
    <t>TRAVE</t>
  </si>
  <si>
    <t>Calcestruzzo</t>
  </si>
  <si>
    <t>C35/45</t>
  </si>
  <si>
    <t>C30/37</t>
  </si>
  <si>
    <r>
      <rPr>
        <sz val="11"/>
        <color theme="1"/>
        <rFont val="Symbol"/>
        <family val="1"/>
        <charset val="2"/>
      </rPr>
      <t>g</t>
    </r>
    <r>
      <rPr>
        <vertAlign val="subscript"/>
        <sz val="11"/>
        <color theme="1"/>
        <rFont val="Calibri"/>
        <family val="2"/>
        <scheme val="minor"/>
      </rPr>
      <t>c</t>
    </r>
  </si>
  <si>
    <t>trave 6</t>
  </si>
  <si>
    <t>trave 42</t>
  </si>
  <si>
    <t>trave 78</t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</si>
  <si>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ck </t>
    </r>
    <r>
      <rPr>
        <sz val="11"/>
        <color theme="1"/>
        <rFont val="Calibri"/>
        <family val="2"/>
        <scheme val="minor"/>
      </rPr>
      <t>[Mpa]</t>
    </r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</si>
  <si>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cd </t>
    </r>
    <r>
      <rPr>
        <sz val="11"/>
        <color theme="1"/>
        <rFont val="Calibri"/>
        <family val="2"/>
        <scheme val="minor"/>
      </rPr>
      <t>[Mpa]</t>
    </r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</si>
  <si>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cm </t>
    </r>
    <r>
      <rPr>
        <sz val="11"/>
        <color theme="1"/>
        <rFont val="Calibri"/>
        <family val="2"/>
        <scheme val="minor"/>
      </rPr>
      <t>[Mpa]</t>
    </r>
  </si>
  <si>
    <t>trave 7</t>
  </si>
  <si>
    <t>trave 43</t>
  </si>
  <si>
    <t>trave 79</t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</si>
  <si>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ctm </t>
    </r>
    <r>
      <rPr>
        <sz val="11"/>
        <color theme="1"/>
        <rFont val="Calibri"/>
        <family val="2"/>
        <scheme val="minor"/>
      </rPr>
      <t>[Mpa]</t>
    </r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</si>
  <si>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ctk </t>
    </r>
    <r>
      <rPr>
        <sz val="11"/>
        <color theme="1"/>
        <rFont val="Calibri"/>
        <family val="2"/>
        <scheme val="minor"/>
      </rPr>
      <t>[Mpa]</t>
    </r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</si>
  <si>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ctd </t>
    </r>
    <r>
      <rPr>
        <sz val="11"/>
        <color theme="1"/>
        <rFont val="Calibri"/>
        <family val="2"/>
        <scheme val="minor"/>
      </rPr>
      <t>[Mpa]</t>
    </r>
  </si>
  <si>
    <t>trave 8</t>
  </si>
  <si>
    <t>trave 44</t>
  </si>
  <si>
    <t>trave 80</t>
  </si>
  <si>
    <r>
      <t>E</t>
    </r>
    <r>
      <rPr>
        <vertAlign val="subscript"/>
        <sz val="11"/>
        <color theme="1"/>
        <rFont val="Calibri"/>
        <family val="2"/>
        <scheme val="minor"/>
      </rPr>
      <t xml:space="preserve">c </t>
    </r>
    <r>
      <rPr>
        <sz val="11"/>
        <color theme="1"/>
        <rFont val="Calibri"/>
        <family val="2"/>
        <scheme val="minor"/>
      </rPr>
      <t>[Mpa]</t>
    </r>
  </si>
  <si>
    <t>TREFOLI (n5)</t>
  </si>
  <si>
    <t>trave 9</t>
  </si>
  <si>
    <t>trave 45</t>
  </si>
  <si>
    <t>trave 81</t>
  </si>
  <si>
    <r>
      <t>A</t>
    </r>
    <r>
      <rPr>
        <vertAlign val="subscript"/>
        <sz val="11"/>
        <color theme="1"/>
        <rFont val="Calibri"/>
        <family val="2"/>
        <scheme val="minor"/>
      </rPr>
      <t>s,</t>
    </r>
    <r>
      <rPr>
        <sz val="11"/>
        <color theme="1"/>
        <rFont val="Calibri"/>
        <family val="2"/>
        <scheme val="minor"/>
      </rPr>
      <t xml:space="preserve"> [cm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</si>
  <si>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r>
      <t>f</t>
    </r>
    <r>
      <rPr>
        <vertAlign val="subscript"/>
        <sz val="11"/>
        <color theme="1"/>
        <rFont val="Calibri"/>
        <family val="2"/>
        <scheme val="minor"/>
      </rPr>
      <t>yd,p</t>
    </r>
    <r>
      <rPr>
        <sz val="11"/>
        <color theme="1"/>
        <rFont val="Calibri"/>
        <family val="2"/>
        <scheme val="minor"/>
      </rPr>
      <t xml:space="preserve"> [MPa]</t>
    </r>
  </si>
  <si>
    <r>
      <rPr>
        <sz val="11"/>
        <color theme="1"/>
        <rFont val="Symbol"/>
        <family val="1"/>
        <charset val="2"/>
      </rPr>
      <t>e</t>
    </r>
    <r>
      <rPr>
        <vertAlign val="subscript"/>
        <sz val="11"/>
        <color theme="1"/>
        <rFont val="Calibri"/>
        <family val="2"/>
        <scheme val="minor"/>
      </rPr>
      <t>su</t>
    </r>
    <r>
      <rPr>
        <sz val="11"/>
        <color theme="1"/>
        <rFont val="Calibri"/>
        <family val="1"/>
        <charset val="2"/>
        <scheme val="minor"/>
      </rPr>
      <t xml:space="preserve"> ‰</t>
    </r>
  </si>
  <si>
    <t>trave 10</t>
  </si>
  <si>
    <t>trave 46</t>
  </si>
  <si>
    <t>trave 82</t>
  </si>
  <si>
    <r>
      <rPr>
        <sz val="11"/>
        <color theme="1"/>
        <rFont val="Symbol"/>
        <family val="1"/>
        <charset val="2"/>
      </rPr>
      <t>e</t>
    </r>
    <r>
      <rPr>
        <vertAlign val="subscript"/>
        <sz val="11"/>
        <color theme="1"/>
        <rFont val="Calibri"/>
        <family val="2"/>
        <scheme val="minor"/>
      </rPr>
      <t xml:space="preserve">syd </t>
    </r>
    <r>
      <rPr>
        <sz val="11"/>
        <color theme="1"/>
        <rFont val="Calibri"/>
        <family val="1"/>
        <charset val="2"/>
        <scheme val="minor"/>
      </rPr>
      <t>‰</t>
    </r>
  </si>
  <si>
    <r>
      <t>E</t>
    </r>
    <r>
      <rPr>
        <vertAlign val="subscript"/>
        <sz val="11"/>
        <color theme="1"/>
        <rFont val="Calibri"/>
        <family val="2"/>
        <scheme val="minor"/>
      </rPr>
      <t xml:space="preserve">s </t>
    </r>
    <r>
      <rPr>
        <sz val="11"/>
        <color theme="1"/>
        <rFont val="Calibri"/>
        <family val="2"/>
        <scheme val="minor"/>
      </rPr>
      <t xml:space="preserve">/Ec </t>
    </r>
  </si>
  <si>
    <t xml:space="preserve">s </t>
  </si>
  <si>
    <t>trave 11</t>
  </si>
  <si>
    <t>trave 47</t>
  </si>
  <si>
    <t>trave 83</t>
  </si>
  <si>
    <t>trave 12</t>
  </si>
  <si>
    <t>trave 48</t>
  </si>
  <si>
    <t>trave 84</t>
  </si>
  <si>
    <t>trave 13</t>
  </si>
  <si>
    <t>trave 49</t>
  </si>
  <si>
    <t>trave 85</t>
  </si>
  <si>
    <t>trave 14</t>
  </si>
  <si>
    <t>trave 50</t>
  </si>
  <si>
    <t>trave 86</t>
  </si>
  <si>
    <t>trave 15</t>
  </si>
  <si>
    <t>trave 51</t>
  </si>
  <si>
    <t>trave 87</t>
  </si>
  <si>
    <t>trave 16</t>
  </si>
  <si>
    <t>trave 52</t>
  </si>
  <si>
    <t>trave 88</t>
  </si>
  <si>
    <t>trave 17</t>
  </si>
  <si>
    <t>trave 53</t>
  </si>
  <si>
    <t>max</t>
  </si>
  <si>
    <t xml:space="preserve">trave </t>
  </si>
  <si>
    <t>soletta</t>
  </si>
  <si>
    <t>totale</t>
  </si>
  <si>
    <t>trave 18</t>
  </si>
  <si>
    <t>trave 54</t>
  </si>
  <si>
    <t>min</t>
  </si>
  <si>
    <t>trave 19</t>
  </si>
  <si>
    <t>trave 55</t>
  </si>
  <si>
    <t>trave 20</t>
  </si>
  <si>
    <t>trave 56</t>
  </si>
  <si>
    <t>trave 21</t>
  </si>
  <si>
    <t>trave 57</t>
  </si>
  <si>
    <t>trave 22</t>
  </si>
  <si>
    <t>trave 58</t>
  </si>
  <si>
    <t>trave 23</t>
  </si>
  <si>
    <t>trave 59</t>
  </si>
  <si>
    <t>trave 24</t>
  </si>
  <si>
    <t>trave 60</t>
  </si>
  <si>
    <t>trave 25</t>
  </si>
  <si>
    <t>trave 61</t>
  </si>
  <si>
    <t>trave 26</t>
  </si>
  <si>
    <t>trave 62</t>
  </si>
  <si>
    <t>trave 27</t>
  </si>
  <si>
    <t>trave 63</t>
  </si>
  <si>
    <t>trave 28</t>
  </si>
  <si>
    <t>trave 64</t>
  </si>
  <si>
    <t>trave 29</t>
  </si>
  <si>
    <t>trave 65</t>
  </si>
  <si>
    <t>trave 30</t>
  </si>
  <si>
    <t>trave 66</t>
  </si>
  <si>
    <t>trave 31</t>
  </si>
  <si>
    <t>trave 67</t>
  </si>
  <si>
    <t>trave 32</t>
  </si>
  <si>
    <t>trave 68</t>
  </si>
  <si>
    <t>trave 33</t>
  </si>
  <si>
    <t>trave 69</t>
  </si>
  <si>
    <t>trave 34</t>
  </si>
  <si>
    <t>trave 70</t>
  </si>
  <si>
    <t>trave 35</t>
  </si>
  <si>
    <t>trave 71</t>
  </si>
  <si>
    <t>trave 36</t>
  </si>
  <si>
    <t>trave 72</t>
  </si>
  <si>
    <t xml:space="preserve">trave  </t>
  </si>
  <si>
    <t xml:space="preserve">soletta </t>
  </si>
  <si>
    <t>SOLETTA</t>
  </si>
  <si>
    <t>Veicolo</t>
  </si>
  <si>
    <t>Peso [Kg]</t>
  </si>
  <si>
    <t>Macchina</t>
  </si>
  <si>
    <t>Pullman</t>
  </si>
  <si>
    <t>Autoarticolato 4 assi</t>
  </si>
  <si>
    <r>
      <t>Q</t>
    </r>
    <r>
      <rPr>
        <vertAlign val="subscript"/>
        <sz val="12"/>
        <color theme="1"/>
        <rFont val="Calibri"/>
        <family val="2"/>
        <scheme val="minor"/>
      </rPr>
      <t>T</t>
    </r>
    <r>
      <rPr>
        <sz val="12"/>
        <color theme="1"/>
        <rFont val="Calibri"/>
        <family val="2"/>
        <scheme val="minor"/>
      </rPr>
      <t xml:space="preserve"> [KN]</t>
    </r>
  </si>
  <si>
    <r>
      <t>Q</t>
    </r>
    <r>
      <rPr>
        <vertAlign val="subscript"/>
        <sz val="12"/>
        <color theme="1"/>
        <rFont val="Calibri"/>
        <family val="2"/>
        <scheme val="minor"/>
      </rPr>
      <t>p</t>
    </r>
    <r>
      <rPr>
        <sz val="12"/>
        <color theme="1"/>
        <rFont val="Calibri"/>
        <family val="2"/>
        <scheme val="minor"/>
      </rPr>
      <t xml:space="preserve"> [KN]</t>
    </r>
  </si>
  <si>
    <t>Distanza di sicurezza [m]</t>
  </si>
  <si>
    <t>Corsia [m]</t>
  </si>
  <si>
    <t>Scenario 1 T=0</t>
  </si>
  <si>
    <t>Trave 1</t>
  </si>
  <si>
    <t>Trave 2</t>
  </si>
  <si>
    <t>Trave 3</t>
  </si>
  <si>
    <t>Trave 4</t>
  </si>
  <si>
    <t>Trave 5</t>
  </si>
  <si>
    <t>Trave 6</t>
  </si>
  <si>
    <t>Trave 7</t>
  </si>
  <si>
    <t>Trave 8</t>
  </si>
  <si>
    <t>Trave 9</t>
  </si>
  <si>
    <t>Trave 10</t>
  </si>
  <si>
    <t>Trave 11</t>
  </si>
  <si>
    <t>Trave 12</t>
  </si>
  <si>
    <t>Trave 13</t>
  </si>
  <si>
    <t>Trave 14</t>
  </si>
  <si>
    <t>Trave 15</t>
  </si>
  <si>
    <t>Trave 16</t>
  </si>
  <si>
    <t>Trave 17</t>
  </si>
  <si>
    <t>Trave 18</t>
  </si>
  <si>
    <t>Trave 19</t>
  </si>
  <si>
    <t>Trave 20</t>
  </si>
  <si>
    <t>Trave 21</t>
  </si>
  <si>
    <t>Trave 22</t>
  </si>
  <si>
    <t>Joint 1</t>
  </si>
  <si>
    <t>Joint 2</t>
  </si>
  <si>
    <t>Joint 3</t>
  </si>
  <si>
    <t>Scenario 1 T=2s</t>
  </si>
  <si>
    <t>Scenario 1 T=1s</t>
  </si>
  <si>
    <t>v [Km/h]</t>
  </si>
  <si>
    <t>Appoggio 1</t>
  </si>
  <si>
    <t xml:space="preserve">Appoggio 2 </t>
  </si>
  <si>
    <t>Rotazione[rad]</t>
  </si>
  <si>
    <t>Scenario 2 T=0</t>
  </si>
  <si>
    <t>Scenario 2 T=1s</t>
  </si>
  <si>
    <t>Scenario 2 T=2s</t>
  </si>
  <si>
    <t>Scenario 3 T=0</t>
  </si>
  <si>
    <t>Scenario 3 T=1s</t>
  </si>
  <si>
    <t>Scenario 3 T=2s</t>
  </si>
  <si>
    <t>Scenario 4 T=0</t>
  </si>
  <si>
    <t>Scenario 4 T=1s</t>
  </si>
  <si>
    <t>Scenario 4 T=2s</t>
  </si>
  <si>
    <t>Scenario 5  T=1s</t>
  </si>
  <si>
    <t>Scenario 5 T=2s</t>
  </si>
  <si>
    <t>Scenario 5 T=0</t>
  </si>
  <si>
    <t>Scenario 6 T=0</t>
  </si>
  <si>
    <t>Scenario 6 T=1s</t>
  </si>
  <si>
    <t>Scenario 6 T=2s</t>
  </si>
  <si>
    <t>Scenario 7 T=0</t>
  </si>
  <si>
    <t>Scenario 7 T=1s</t>
  </si>
  <si>
    <t>Scenario 7 T=2s</t>
  </si>
  <si>
    <t>Scenario 8 T=0</t>
  </si>
  <si>
    <t>Scenario 8 T=1s</t>
  </si>
  <si>
    <t>Scenario 8 T=2s</t>
  </si>
  <si>
    <t>Scenario 9 T=0</t>
  </si>
  <si>
    <t>Scenario 9 T=1s</t>
  </si>
  <si>
    <t>Scenario 9 T=2s</t>
  </si>
  <si>
    <t>Scenario 10 T=0</t>
  </si>
  <si>
    <t>Scenario 10 T=1s</t>
  </si>
  <si>
    <t>Scenario 10 T=2s</t>
  </si>
  <si>
    <t>Scenario 11 T=0</t>
  </si>
  <si>
    <t>Scenario 11 T=1s</t>
  </si>
  <si>
    <t>Scenario 11 T=2s</t>
  </si>
  <si>
    <t>Scenario 12 T=0</t>
  </si>
  <si>
    <t>Scenario 12 T=1s</t>
  </si>
  <si>
    <t>Scenario 12 T=2s</t>
  </si>
  <si>
    <t>Scenario 13 T=0</t>
  </si>
  <si>
    <t>Scenario 13 T=1s</t>
  </si>
  <si>
    <t>Scenario 13 T=2s</t>
  </si>
  <si>
    <t>Scenario 14 T=0</t>
  </si>
  <si>
    <t>Scenario 14 T=1s</t>
  </si>
  <si>
    <t>Scenario 14 T=2s</t>
  </si>
  <si>
    <t>Scenario 15 T=0</t>
  </si>
  <si>
    <t>Scenario 15 T=1s</t>
  </si>
  <si>
    <t>Scenario 15 T=2s</t>
  </si>
  <si>
    <t>TABLE:  Joint Accelerations - Absolute</t>
  </si>
  <si>
    <t>CaseType</t>
  </si>
  <si>
    <t>StepType</t>
  </si>
  <si>
    <t>U1</t>
  </si>
  <si>
    <t>U2</t>
  </si>
  <si>
    <t>U3</t>
  </si>
  <si>
    <t>m/sec2</t>
  </si>
  <si>
    <t>T-H</t>
  </si>
  <si>
    <t>LinModHist</t>
  </si>
  <si>
    <t>Max</t>
  </si>
  <si>
    <t>Min</t>
  </si>
  <si>
    <t>Joint 4</t>
  </si>
  <si>
    <t>Joint 5</t>
  </si>
  <si>
    <t>Joint 6</t>
  </si>
  <si>
    <t>Joint 7</t>
  </si>
  <si>
    <t>Joint 8</t>
  </si>
  <si>
    <t>Joint 9</t>
  </si>
  <si>
    <t>Joint 10</t>
  </si>
  <si>
    <t>Joint 11</t>
  </si>
  <si>
    <t>Joint 12</t>
  </si>
  <si>
    <t>Joint 13</t>
  </si>
  <si>
    <t>Joint 14</t>
  </si>
  <si>
    <t>Joint 15</t>
  </si>
  <si>
    <t>Joint 16</t>
  </si>
  <si>
    <t>Joint 17</t>
  </si>
  <si>
    <t>Joint 18</t>
  </si>
  <si>
    <t>Joint 19</t>
  </si>
  <si>
    <t>Joint 20</t>
  </si>
  <si>
    <t>Joint 21</t>
  </si>
  <si>
    <t>Joint 22</t>
  </si>
  <si>
    <t>Joint 23</t>
  </si>
  <si>
    <t>Joint 24</t>
  </si>
  <si>
    <t>Joint 25</t>
  </si>
  <si>
    <t>Joint 26</t>
  </si>
  <si>
    <t>Joint 27</t>
  </si>
  <si>
    <t>Joint 28</t>
  </si>
  <si>
    <t>Joint 29</t>
  </si>
  <si>
    <t>Joint 30</t>
  </si>
  <si>
    <t>Joint 31</t>
  </si>
  <si>
    <t>Joint 32</t>
  </si>
  <si>
    <t>Joint 33</t>
  </si>
  <si>
    <t>Joint 34</t>
  </si>
  <si>
    <t>Joint 35</t>
  </si>
  <si>
    <t>Joint 36</t>
  </si>
  <si>
    <t>Joint 37</t>
  </si>
  <si>
    <t>Joint 38</t>
  </si>
  <si>
    <t>Joint 39</t>
  </si>
  <si>
    <t>Joint 40</t>
  </si>
  <si>
    <t>Joint 41</t>
  </si>
  <si>
    <t>Joint 42</t>
  </si>
  <si>
    <t>Joint 43</t>
  </si>
  <si>
    <t>Joint 44</t>
  </si>
  <si>
    <t>Joint 45</t>
  </si>
  <si>
    <t>Joint 46</t>
  </si>
  <si>
    <t>Joint 47</t>
  </si>
  <si>
    <t>Joint 48</t>
  </si>
  <si>
    <t>Joint 49</t>
  </si>
  <si>
    <t>Joint 50</t>
  </si>
  <si>
    <t>Joint 51</t>
  </si>
  <si>
    <t>Joint 52</t>
  </si>
  <si>
    <t>Joint 53</t>
  </si>
  <si>
    <t>Joint 54</t>
  </si>
  <si>
    <t>Joint 55</t>
  </si>
  <si>
    <t>Joint 56</t>
  </si>
  <si>
    <t>Joint 57</t>
  </si>
  <si>
    <t>Joint 58</t>
  </si>
  <si>
    <t>Joint 59</t>
  </si>
  <si>
    <t>Joint 60</t>
  </si>
  <si>
    <t>Joint 61</t>
  </si>
  <si>
    <t>Joint 62</t>
  </si>
  <si>
    <t>Joint 63</t>
  </si>
  <si>
    <t>Joint 64</t>
  </si>
  <si>
    <t>Joint 65</t>
  </si>
  <si>
    <t>Joint 66</t>
  </si>
  <si>
    <t xml:space="preserve">  </t>
  </si>
  <si>
    <t>Time [s]</t>
  </si>
  <si>
    <t>a [g]</t>
  </si>
  <si>
    <t xml:space="preserve">3 accelerometri per ogni elemento trave </t>
  </si>
  <si>
    <t>Acc Max</t>
  </si>
  <si>
    <t>Livello di Comfort</t>
  </si>
  <si>
    <r>
      <t>Valori Minimi Accelerazione [m/s</t>
    </r>
    <r>
      <rPr>
        <vertAlign val="superscript"/>
        <sz val="11"/>
        <color rgb="FF3F3F76"/>
        <rFont val="Calibri (Corpo)"/>
      </rPr>
      <t>2</t>
    </r>
    <r>
      <rPr>
        <sz val="11"/>
        <color rgb="FF3F3F76"/>
        <rFont val="Calibri"/>
        <family val="2"/>
        <scheme val="minor"/>
      </rPr>
      <t>]</t>
    </r>
  </si>
  <si>
    <r>
      <t>Valori Massimi Accelerazione [m/s</t>
    </r>
    <r>
      <rPr>
        <vertAlign val="superscript"/>
        <sz val="11"/>
        <color rgb="FF3F3F76"/>
        <rFont val="Calibri (Corpo)"/>
      </rPr>
      <t>2</t>
    </r>
    <r>
      <rPr>
        <sz val="11"/>
        <color rgb="FF3F3F76"/>
        <rFont val="Calibri"/>
        <family val="2"/>
        <scheme val="minor"/>
      </rPr>
      <t>]</t>
    </r>
  </si>
  <si>
    <t>a [m/s2]</t>
  </si>
  <si>
    <t xml:space="preserve">Funzione 1 </t>
  </si>
  <si>
    <t>Funzione 2</t>
  </si>
  <si>
    <t>Funzione 1</t>
  </si>
  <si>
    <t>Function 1 Time-History</t>
  </si>
  <si>
    <t>Function 2 Time-History</t>
  </si>
  <si>
    <t>TABLE:  Joint Displacements - Absolute</t>
  </si>
  <si>
    <t>m</t>
  </si>
  <si>
    <t>Combination</t>
  </si>
  <si>
    <t>Spostamenti[m]</t>
  </si>
  <si>
    <t>R1</t>
  </si>
  <si>
    <t>R2</t>
  </si>
  <si>
    <t>R3</t>
  </si>
  <si>
    <t>Radians</t>
  </si>
  <si>
    <t>GRAFICI SCENARIO 1</t>
  </si>
  <si>
    <t>GRAFICI SCENARIO 2</t>
  </si>
  <si>
    <t>GRAFICI SCENARIO 3</t>
  </si>
  <si>
    <t>GRAFICI SCENARIO 4</t>
  </si>
  <si>
    <t>GRAFICI SCENARIO 5</t>
  </si>
  <si>
    <t>GRAFICI SCENARIO 6</t>
  </si>
  <si>
    <t>GRAFICI SCENARIO 7</t>
  </si>
  <si>
    <t>GRAFICI SCENARIO 8</t>
  </si>
  <si>
    <t>GRAFICI SCENARIO 9</t>
  </si>
  <si>
    <t>GRAFICI SCENARIO 10</t>
  </si>
  <si>
    <t>GRAFICI SCENARIO 11</t>
  </si>
  <si>
    <t>GRAFICI SCENARIO 12</t>
  </si>
  <si>
    <t>GRAFICI SCENARIO 13</t>
  </si>
  <si>
    <t>GRAFICI SCENARIO 14</t>
  </si>
  <si>
    <t>GRAFICI SCENARIO 15</t>
  </si>
  <si>
    <t>Time</t>
  </si>
  <si>
    <t>StepNum</t>
  </si>
  <si>
    <t>Unitless</t>
  </si>
  <si>
    <t>rad/sec2</t>
  </si>
  <si>
    <t>COMB prova</t>
  </si>
  <si>
    <t>CONFRONTO DEI DATI STATICI DEL MODELLO FEM CON I DATI DI MONITORAGGIO DEI SCENARI PIU'GRAVOSI</t>
  </si>
  <si>
    <t>DATI MODELLO FEM</t>
  </si>
  <si>
    <t xml:space="preserve">DATI DI MONITORAGGIO </t>
  </si>
  <si>
    <t>SCENARIO 10 T=0</t>
  </si>
  <si>
    <t>SCENARIO 13 T=0</t>
  </si>
  <si>
    <t xml:space="preserve">SCENARIO 10 DATI FEM </t>
  </si>
  <si>
    <t>SCENARIO 13 DATI FEM</t>
  </si>
  <si>
    <t>SCENARIO 10 SENSORI</t>
  </si>
  <si>
    <t>SCENARIO 13 SENSORI</t>
  </si>
  <si>
    <t>Limite Freccia [m]</t>
  </si>
  <si>
    <t>VERIFICA FRECCIA</t>
  </si>
  <si>
    <t>Function 3 Time-History</t>
  </si>
  <si>
    <t>NTC18</t>
  </si>
  <si>
    <t>Limite Rotazione [rad]</t>
  </si>
  <si>
    <t>VERIFICA ROTAZIONE APPOGGIO 2</t>
  </si>
  <si>
    <t>VERIFICA ROTAZIONE APPOGGIO 1</t>
  </si>
  <si>
    <t xml:space="preserve">3 Estensimetri e 2 inclinometri per ogni elemento trave </t>
  </si>
  <si>
    <t xml:space="preserve"> </t>
  </si>
  <si>
    <t>SCENARIO 13 T=1s</t>
  </si>
  <si>
    <t>SCENARIO 10 T=1s</t>
  </si>
  <si>
    <t>SCENARIO 13 T=2s</t>
  </si>
  <si>
    <t>SCENARIO 10 T=2s</t>
  </si>
  <si>
    <t>SCENARIO 13T=0</t>
  </si>
  <si>
    <t>Scenario 1</t>
  </si>
  <si>
    <t>Scenario 2</t>
  </si>
  <si>
    <t>Scenario 3</t>
  </si>
  <si>
    <t>Scenario 4</t>
  </si>
  <si>
    <t>Scenario 5</t>
  </si>
  <si>
    <t>Scenario 6</t>
  </si>
  <si>
    <t>Scenario 7</t>
  </si>
  <si>
    <t>Scenario 8</t>
  </si>
  <si>
    <t>Scenario 9</t>
  </si>
  <si>
    <t>Scenario 10</t>
  </si>
  <si>
    <t>Scenario 11</t>
  </si>
  <si>
    <t>Scenario 12</t>
  </si>
  <si>
    <t>Scenario 13</t>
  </si>
  <si>
    <t>Scenario 14</t>
  </si>
  <si>
    <t>Scenario 15</t>
  </si>
  <si>
    <t>T=0</t>
  </si>
  <si>
    <t xml:space="preserve">TIME </t>
  </si>
  <si>
    <t>T=1s</t>
  </si>
  <si>
    <t>T=2s</t>
  </si>
  <si>
    <t>TABELLE PER OGNI TRAVE DA INSERIRE NELLA DASHBOARD</t>
  </si>
  <si>
    <t>Mezzeria</t>
  </si>
  <si>
    <t>Appoggio</t>
  </si>
  <si>
    <t>T1</t>
  </si>
  <si>
    <t>T=0s</t>
  </si>
  <si>
    <t>ID Beam</t>
  </si>
  <si>
    <t>Displacement Joint 1 [m]</t>
  </si>
  <si>
    <t>Displacement Joint 2 [m]</t>
  </si>
  <si>
    <t>Displacement Joint 3 [m]</t>
  </si>
  <si>
    <t>Rotation Support 1 [rad]</t>
  </si>
  <si>
    <t>Rotation Support 2 [rad]</t>
  </si>
  <si>
    <t>Traffic Case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</si>
  <si>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</si>
  <si>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</si>
  <si>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</si>
  <si>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</si>
  <si>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</si>
  <si>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</si>
  <si>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</si>
  <si>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</si>
  <si>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</si>
  <si>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</si>
  <si>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</si>
  <si>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</si>
  <si>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</si>
  <si>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</si>
  <si>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</si>
  <si>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</si>
  <si>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</si>
  <si>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</si>
  <si>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</si>
  <si>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</si>
  <si>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</si>
  <si>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Section</t>
  </si>
  <si>
    <t>SCENARIO 10 T=0 FEM MODEL</t>
  </si>
  <si>
    <t>SCENARIO 10 T=1s FEM MODEL</t>
  </si>
  <si>
    <t>Traffic case</t>
  </si>
  <si>
    <t>Arrow Limit Value [m]</t>
  </si>
  <si>
    <t>Rotation Limit Value [rad]</t>
  </si>
  <si>
    <t>Arrow Check</t>
  </si>
  <si>
    <t>Check Support Rotation 1</t>
  </si>
  <si>
    <t>Check Support Rotation 2</t>
  </si>
  <si>
    <t>Traffic Case 10 FEM MODEL</t>
  </si>
  <si>
    <t>Traffic Case 13 FEM MODEL</t>
  </si>
  <si>
    <t>Traffic Case 10 DATA SENSOR</t>
  </si>
  <si>
    <t>Traffic Case 13 DATA SENSOR</t>
  </si>
  <si>
    <t>TRAVERSO 1</t>
  </si>
  <si>
    <t>TRAVERSO 2</t>
  </si>
  <si>
    <t>TRAVERSO 3</t>
  </si>
  <si>
    <t>TRAVERSO 4</t>
  </si>
  <si>
    <t>TRAVERSO 5</t>
  </si>
  <si>
    <t>P001</t>
  </si>
  <si>
    <t>P002</t>
  </si>
  <si>
    <t>P003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</si>
</sst>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0.000"/>
    <numFmt numFmtId="165" formatCode="0.0000"/>
    <numFmt numFmtId="166" formatCode="0.00000"/>
  </numFmts>
  <fonts count="30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Calibri"/>
      <family val="1"/>
      <charset val="2"/>
      <scheme val="minor"/>
    </font>
    <font>
      <sz val="11"/>
      <color theme="1"/>
      <name val="Symbol"/>
      <family val="1"/>
      <charset val="2"/>
    </font>
    <font>
      <vertAlign val="superscript"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2" tint="-0.249977111117893"/>
      <name val="Calibri"/>
      <family val="2"/>
      <scheme val="minor"/>
    </font>
    <font>
      <vertAlign val="subscript"/>
      <sz val="12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2"/>
      <color rgb="FF006100"/>
      <name val="Calibri"/>
      <family val="2"/>
      <scheme val="minor"/>
    </font>
    <font>
      <vertAlign val="superscript"/>
      <sz val="11"/>
      <color rgb="FF3F3F76"/>
      <name val="Calibri (Corpo)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9C5700"/>
      <name val="Calibri"/>
      <family val="2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5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9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D9E1F2"/>
        <bgColor rgb="FF000000"/>
      </patternFill>
    </fill>
    <fill>
      <patternFill patternType="solid">
        <fgColor theme="5" tint="0.59999389629810485"/>
        <bgColor indexed="65"/>
      </patternFill>
    </fill>
  </fills>
  <borders count="148">
    <border>
      <left/>
      <right/>
      <top/>
      <bottom/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/>
      <right style="thick">
        <color auto="1"/>
      </right>
      <top style="thick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/>
      <top style="medium">
        <color auto="1"/>
      </top>
      <bottom style="thin">
        <color auto="1"/>
      </bottom>
      <diagonal/>
    </border>
    <border>
      <left/>
      <right style="thick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ck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/>
      <bottom/>
      <diagonal/>
    </border>
    <border>
      <left style="thin">
        <color auto="1"/>
      </left>
      <right style="thick">
        <color auto="1"/>
      </right>
      <top/>
      <bottom/>
      <diagonal/>
    </border>
    <border>
      <left style="thick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 style="medium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/>
      <right/>
      <top/>
      <bottom style="thin">
        <color indexed="2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0">
    <xf numFmtId="0" fontId="0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4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16" fillId="22" borderId="94" applyNumberFormat="0" applyAlignment="0" applyProtection="0"/>
    <xf numFmtId="0" fontId="17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5" fillId="26" borderId="0" applyNumberFormat="0" applyBorder="0" applyAlignment="0" applyProtection="0"/>
    <xf numFmtId="0" fontId="8" fillId="27" borderId="0" applyNumberFormat="0" applyBorder="0" applyAlignment="0" applyProtection="0"/>
    <xf numFmtId="0" fontId="23" fillId="28" borderId="0" applyNumberFormat="0" applyBorder="0" applyAlignment="0" applyProtection="0"/>
    <xf numFmtId="44" fontId="5" fillId="0" borderId="0" applyFont="0" applyFill="0" applyBorder="0" applyAlignment="0" applyProtection="0"/>
    <xf numFmtId="0" fontId="24" fillId="29" borderId="0" applyNumberFormat="0" applyBorder="0" applyAlignment="0" applyProtection="0"/>
    <xf numFmtId="0" fontId="8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33" borderId="0" applyNumberFormat="0" applyBorder="0" applyAlignment="0" applyProtection="0"/>
  </cellStyleXfs>
  <cellXfs count="626">
    <xf numFmtId="0" fontId="0" fillId="0" borderId="0" xfId="0"/>
    <xf numFmtId="0" fontId="0" fillId="0" borderId="0" xfId="0" applyAlignment="1">
      <alignment horizontal="center"/>
    </xf>
    <xf numFmtId="0" fontId="0" fillId="3" borderId="0" xfId="0" applyFill="1"/>
    <xf numFmtId="0" fontId="0" fillId="4" borderId="5" xfId="0" applyFill="1" applyBorder="1"/>
    <xf numFmtId="0" fontId="0" fillId="0" borderId="8" xfId="0" applyBorder="1"/>
    <xf numFmtId="0" fontId="0" fillId="0" borderId="6" xfId="0" applyBorder="1"/>
    <xf numFmtId="0" fontId="0" fillId="5" borderId="5" xfId="0" applyFill="1" applyBorder="1"/>
    <xf numFmtId="0" fontId="0" fillId="8" borderId="5" xfId="0" applyFill="1" applyBorder="1"/>
    <xf numFmtId="0" fontId="0" fillId="4" borderId="7" xfId="0" applyFill="1" applyBorder="1"/>
    <xf numFmtId="0" fontId="0" fillId="0" borderId="5" xfId="0" applyBorder="1"/>
    <xf numFmtId="0" fontId="10" fillId="8" borderId="5" xfId="0" applyFont="1" applyFill="1" applyBorder="1" applyAlignment="1">
      <alignment horizontal="center"/>
    </xf>
    <xf numFmtId="0" fontId="0" fillId="0" borderId="9" xfId="0" applyBorder="1"/>
    <xf numFmtId="0" fontId="0" fillId="5" borderId="7" xfId="0" applyFill="1" applyBorder="1"/>
    <xf numFmtId="0" fontId="0" fillId="5" borderId="26" xfId="0" applyFill="1" applyBorder="1"/>
    <xf numFmtId="0" fontId="0" fillId="0" borderId="27" xfId="0" applyBorder="1"/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2" borderId="42" xfId="0" applyFill="1" applyBorder="1" applyAlignment="1">
      <alignment horizontal="center"/>
    </xf>
    <xf numFmtId="0" fontId="0" fillId="0" borderId="46" xfId="0" applyBorder="1"/>
    <xf numFmtId="0" fontId="14" fillId="0" borderId="49" xfId="0" applyFont="1" applyBorder="1"/>
    <xf numFmtId="0" fontId="14" fillId="0" borderId="38" xfId="0" applyFont="1" applyBorder="1"/>
    <xf numFmtId="0" fontId="0" fillId="4" borderId="39" xfId="0" applyFill="1" applyBorder="1"/>
    <xf numFmtId="0" fontId="6" fillId="0" borderId="41" xfId="0" applyFont="1" applyBorder="1"/>
    <xf numFmtId="0" fontId="14" fillId="0" borderId="47" xfId="0" applyFont="1" applyBorder="1"/>
    <xf numFmtId="0" fontId="0" fillId="12" borderId="0" xfId="0" applyFill="1"/>
    <xf numFmtId="49" fontId="7" fillId="12" borderId="0" xfId="0" applyNumberFormat="1" applyFont="1" applyFill="1"/>
    <xf numFmtId="49" fontId="0" fillId="0" borderId="0" xfId="0" applyNumberFormat="1"/>
    <xf numFmtId="49" fontId="0" fillId="12" borderId="0" xfId="0" applyNumberFormat="1" applyFill="1"/>
    <xf numFmtId="0" fontId="14" fillId="0" borderId="50" xfId="0" applyFont="1" applyBorder="1"/>
    <xf numFmtId="164" fontId="0" fillId="0" borderId="37" xfId="0" applyNumberFormat="1" applyBorder="1"/>
    <xf numFmtId="164" fontId="0" fillId="0" borderId="37" xfId="0" applyNumberFormat="1" applyBorder="1" applyAlignment="1">
      <alignment horizontal="center"/>
    </xf>
    <xf numFmtId="2" fontId="0" fillId="10" borderId="37" xfId="0" applyNumberFormat="1" applyFill="1" applyBorder="1" applyAlignment="1">
      <alignment horizontal="center"/>
    </xf>
    <xf numFmtId="2" fontId="0" fillId="10" borderId="43" xfId="0" applyNumberFormat="1" applyFill="1" applyBorder="1" applyAlignment="1">
      <alignment horizontal="center"/>
    </xf>
    <xf numFmtId="2" fontId="0" fillId="10" borderId="51" xfId="0" applyNumberFormat="1" applyFill="1" applyBorder="1"/>
    <xf numFmtId="2" fontId="0" fillId="10" borderId="44" xfId="0" applyNumberFormat="1" applyFill="1" applyBorder="1" applyAlignment="1">
      <alignment horizontal="center"/>
    </xf>
    <xf numFmtId="2" fontId="0" fillId="10" borderId="19" xfId="0" applyNumberFormat="1" applyFill="1" applyBorder="1" applyAlignment="1">
      <alignment horizontal="center"/>
    </xf>
    <xf numFmtId="0" fontId="0" fillId="14" borderId="10" xfId="0" applyFill="1" applyBorder="1"/>
    <xf numFmtId="2" fontId="0" fillId="10" borderId="52" xfId="0" applyNumberFormat="1" applyFill="1" applyBorder="1"/>
    <xf numFmtId="0" fontId="0" fillId="14" borderId="53" xfId="0" applyFill="1" applyBorder="1"/>
    <xf numFmtId="2" fontId="0" fillId="10" borderId="36" xfId="0" applyNumberFormat="1" applyFill="1" applyBorder="1"/>
    <xf numFmtId="2" fontId="0" fillId="10" borderId="50" xfId="0" applyNumberFormat="1" applyFill="1" applyBorder="1" applyAlignment="1">
      <alignment horizontal="center"/>
    </xf>
    <xf numFmtId="2" fontId="0" fillId="10" borderId="49" xfId="0" applyNumberFormat="1" applyFill="1" applyBorder="1" applyAlignment="1">
      <alignment horizontal="center"/>
    </xf>
    <xf numFmtId="2" fontId="0" fillId="0" borderId="35" xfId="0" applyNumberFormat="1" applyBorder="1" applyAlignment="1">
      <alignment horizontal="center"/>
    </xf>
    <xf numFmtId="0" fontId="14" fillId="0" borderId="10" xfId="0" applyFont="1" applyBorder="1"/>
    <xf numFmtId="2" fontId="0" fillId="0" borderId="35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164" fontId="0" fillId="0" borderId="49" xfId="0" applyNumberFormat="1" applyBorder="1"/>
    <xf numFmtId="164" fontId="0" fillId="0" borderId="49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38" xfId="0" applyNumberFormat="1" applyBorder="1" applyAlignment="1">
      <alignment horizontal="center"/>
    </xf>
    <xf numFmtId="2" fontId="0" fillId="14" borderId="10" xfId="0" applyNumberFormat="1" applyFill="1" applyBorder="1"/>
    <xf numFmtId="2" fontId="0" fillId="0" borderId="54" xfId="0" applyNumberFormat="1" applyBorder="1"/>
    <xf numFmtId="0" fontId="0" fillId="4" borderId="24" xfId="0" applyFill="1" applyBorder="1"/>
    <xf numFmtId="1" fontId="0" fillId="0" borderId="25" xfId="0" applyNumberFormat="1" applyBorder="1"/>
    <xf numFmtId="2" fontId="0" fillId="0" borderId="0" xfId="0" applyNumberFormat="1"/>
    <xf numFmtId="2" fontId="0" fillId="0" borderId="40" xfId="0" applyNumberFormat="1" applyBorder="1"/>
    <xf numFmtId="0" fontId="14" fillId="0" borderId="10" xfId="0" applyFont="1" applyBorder="1" applyAlignment="1">
      <alignment horizontal="center"/>
    </xf>
    <xf numFmtId="2" fontId="0" fillId="0" borderId="46" xfId="0" applyNumberFormat="1" applyBorder="1"/>
    <xf numFmtId="2" fontId="0" fillId="15" borderId="41" xfId="0" applyNumberFormat="1" applyFill="1" applyBorder="1"/>
    <xf numFmtId="2" fontId="0" fillId="16" borderId="41" xfId="0" applyNumberFormat="1" applyFill="1" applyBorder="1"/>
    <xf numFmtId="0" fontId="0" fillId="3" borderId="10" xfId="0" applyFill="1" applyBorder="1"/>
    <xf numFmtId="0" fontId="0" fillId="3" borderId="53" xfId="0" applyFill="1" applyBorder="1"/>
    <xf numFmtId="2" fontId="0" fillId="14" borderId="53" xfId="0" applyNumberFormat="1" applyFill="1" applyBorder="1"/>
    <xf numFmtId="2" fontId="5" fillId="17" borderId="37" xfId="3" applyNumberFormat="1" applyBorder="1"/>
    <xf numFmtId="2" fontId="5" fillId="17" borderId="43" xfId="3" applyNumberFormat="1" applyBorder="1"/>
    <xf numFmtId="2" fontId="5" fillId="17" borderId="37" xfId="3" applyNumberFormat="1" applyBorder="1" applyAlignment="1">
      <alignment horizontal="center"/>
    </xf>
    <xf numFmtId="0" fontId="5" fillId="18" borderId="43" xfId="4" applyBorder="1" applyAlignment="1">
      <alignment horizontal="center"/>
    </xf>
    <xf numFmtId="0" fontId="5" fillId="18" borderId="43" xfId="4" applyBorder="1"/>
    <xf numFmtId="0" fontId="5" fillId="18" borderId="23" xfId="4" applyBorder="1"/>
    <xf numFmtId="0" fontId="5" fillId="18" borderId="23" xfId="4" applyBorder="1" applyAlignment="1">
      <alignment horizontal="center"/>
    </xf>
    <xf numFmtId="0" fontId="5" fillId="18" borderId="19" xfId="4" applyBorder="1" applyAlignment="1">
      <alignment horizontal="center"/>
    </xf>
    <xf numFmtId="0" fontId="5" fillId="18" borderId="22" xfId="4" applyBorder="1" applyAlignment="1">
      <alignment horizontal="center"/>
    </xf>
    <xf numFmtId="2" fontId="5" fillId="17" borderId="43" xfId="3" applyNumberFormat="1" applyBorder="1" applyAlignment="1">
      <alignment horizontal="center"/>
    </xf>
    <xf numFmtId="0" fontId="0" fillId="5" borderId="55" xfId="0" applyFill="1" applyBorder="1"/>
    <xf numFmtId="0" fontId="0" fillId="4" borderId="55" xfId="0" applyFill="1" applyBorder="1"/>
    <xf numFmtId="0" fontId="0" fillId="0" borderId="56" xfId="0" applyBorder="1"/>
    <xf numFmtId="0" fontId="0" fillId="5" borderId="57" xfId="0" applyFill="1" applyBorder="1"/>
    <xf numFmtId="0" fontId="0" fillId="0" borderId="58" xfId="0" applyBorder="1"/>
    <xf numFmtId="0" fontId="0" fillId="3" borderId="59" xfId="0" applyFill="1" applyBorder="1"/>
    <xf numFmtId="0" fontId="0" fillId="3" borderId="60" xfId="0" applyFill="1" applyBorder="1"/>
    <xf numFmtId="2" fontId="0" fillId="10" borderId="61" xfId="0" applyNumberFormat="1" applyFill="1" applyBorder="1"/>
    <xf numFmtId="0" fontId="0" fillId="14" borderId="59" xfId="0" applyFill="1" applyBorder="1"/>
    <xf numFmtId="0" fontId="0" fillId="0" borderId="62" xfId="0" applyBorder="1"/>
    <xf numFmtId="0" fontId="0" fillId="14" borderId="60" xfId="0" applyFill="1" applyBorder="1"/>
    <xf numFmtId="0" fontId="10" fillId="4" borderId="57" xfId="0" applyFont="1" applyFill="1" applyBorder="1"/>
    <xf numFmtId="0" fontId="0" fillId="4" borderId="57" xfId="0" applyFill="1" applyBorder="1"/>
    <xf numFmtId="2" fontId="0" fillId="0" borderId="58" xfId="0" applyNumberFormat="1" applyBorder="1"/>
    <xf numFmtId="2" fontId="0" fillId="10" borderId="63" xfId="0" applyNumberFormat="1" applyFill="1" applyBorder="1"/>
    <xf numFmtId="0" fontId="0" fillId="4" borderId="64" xfId="0" applyFill="1" applyBorder="1"/>
    <xf numFmtId="0" fontId="0" fillId="4" borderId="57" xfId="0" applyFill="1" applyBorder="1" applyAlignment="1">
      <alignment horizontal="center"/>
    </xf>
    <xf numFmtId="2" fontId="0" fillId="10" borderId="65" xfId="0" applyNumberFormat="1" applyFill="1" applyBorder="1"/>
    <xf numFmtId="2" fontId="0" fillId="6" borderId="59" xfId="0" applyNumberFormat="1" applyFill="1" applyBorder="1" applyAlignment="1">
      <alignment horizontal="center"/>
    </xf>
    <xf numFmtId="0" fontId="0" fillId="6" borderId="56" xfId="0" applyFill="1" applyBorder="1" applyAlignment="1">
      <alignment horizontal="center"/>
    </xf>
    <xf numFmtId="0" fontId="0" fillId="6" borderId="62" xfId="0" applyFill="1" applyBorder="1" applyAlignment="1">
      <alignment horizontal="center"/>
    </xf>
    <xf numFmtId="0" fontId="0" fillId="6" borderId="62" xfId="0" applyFill="1" applyBorder="1"/>
    <xf numFmtId="2" fontId="0" fillId="0" borderId="67" xfId="0" applyNumberFormat="1" applyBorder="1"/>
    <xf numFmtId="2" fontId="0" fillId="0" borderId="68" xfId="0" applyNumberFormat="1" applyBorder="1"/>
    <xf numFmtId="0" fontId="0" fillId="0" borderId="68" xfId="0" applyBorder="1"/>
    <xf numFmtId="2" fontId="0" fillId="6" borderId="59" xfId="0" applyNumberFormat="1" applyFill="1" applyBorder="1"/>
    <xf numFmtId="2" fontId="0" fillId="0" borderId="59" xfId="0" applyNumberFormat="1" applyBorder="1"/>
    <xf numFmtId="0" fontId="0" fillId="0" borderId="56" xfId="0" applyBorder="1" applyAlignment="1">
      <alignment horizontal="center"/>
    </xf>
    <xf numFmtId="0" fontId="0" fillId="0" borderId="62" xfId="0" applyBorder="1" applyAlignment="1">
      <alignment horizontal="center"/>
    </xf>
    <xf numFmtId="0" fontId="0" fillId="0" borderId="68" xfId="0" applyBorder="1" applyAlignment="1">
      <alignment horizontal="center"/>
    </xf>
    <xf numFmtId="0" fontId="0" fillId="4" borderId="56" xfId="0" applyFill="1" applyBorder="1"/>
    <xf numFmtId="0" fontId="10" fillId="8" borderId="69" xfId="0" applyFont="1" applyFill="1" applyBorder="1" applyAlignment="1">
      <alignment horizontal="center"/>
    </xf>
    <xf numFmtId="0" fontId="0" fillId="0" borderId="70" xfId="0" applyBorder="1"/>
    <xf numFmtId="0" fontId="0" fillId="0" borderId="71" xfId="0" applyBorder="1"/>
    <xf numFmtId="0" fontId="0" fillId="0" borderId="72" xfId="0" applyBorder="1"/>
    <xf numFmtId="0" fontId="0" fillId="5" borderId="66" xfId="0" applyFill="1" applyBorder="1"/>
    <xf numFmtId="0" fontId="0" fillId="0" borderId="73" xfId="0" applyBorder="1"/>
    <xf numFmtId="0" fontId="0" fillId="5" borderId="69" xfId="0" applyFill="1" applyBorder="1"/>
    <xf numFmtId="2" fontId="0" fillId="0" borderId="70" xfId="0" applyNumberFormat="1" applyBorder="1"/>
    <xf numFmtId="2" fontId="0" fillId="5" borderId="69" xfId="0" applyNumberFormat="1" applyFill="1" applyBorder="1"/>
    <xf numFmtId="2" fontId="0" fillId="4" borderId="69" xfId="0" applyNumberFormat="1" applyFill="1" applyBorder="1"/>
    <xf numFmtId="0" fontId="0" fillId="4" borderId="69" xfId="0" applyFill="1" applyBorder="1"/>
    <xf numFmtId="0" fontId="0" fillId="0" borderId="70" xfId="0" applyBorder="1" applyAlignment="1">
      <alignment horizontal="center"/>
    </xf>
    <xf numFmtId="49" fontId="7" fillId="13" borderId="74" xfId="0" applyNumberFormat="1" applyFont="1" applyFill="1" applyBorder="1" applyAlignment="1">
      <alignment horizontal="center"/>
    </xf>
    <xf numFmtId="0" fontId="7" fillId="13" borderId="74" xfId="0" applyFont="1" applyFill="1" applyBorder="1" applyAlignment="1">
      <alignment horizontal="center"/>
    </xf>
    <xf numFmtId="49" fontId="0" fillId="13" borderId="75" xfId="0" applyNumberFormat="1" applyFill="1" applyBorder="1" applyAlignment="1">
      <alignment horizontal="center"/>
    </xf>
    <xf numFmtId="0" fontId="0" fillId="13" borderId="75" xfId="0" applyFill="1" applyBorder="1" applyAlignment="1">
      <alignment horizontal="center"/>
    </xf>
    <xf numFmtId="0" fontId="0" fillId="3" borderId="76" xfId="0" applyFill="1" applyBorder="1"/>
    <xf numFmtId="2" fontId="0" fillId="10" borderId="77" xfId="0" applyNumberFormat="1" applyFill="1" applyBorder="1"/>
    <xf numFmtId="0" fontId="0" fillId="14" borderId="76" xfId="0" applyFill="1" applyBorder="1"/>
    <xf numFmtId="2" fontId="0" fillId="10" borderId="78" xfId="0" applyNumberFormat="1" applyFill="1" applyBorder="1"/>
    <xf numFmtId="0" fontId="11" fillId="4" borderId="79" xfId="0" applyFont="1" applyFill="1" applyBorder="1"/>
    <xf numFmtId="0" fontId="14" fillId="0" borderId="76" xfId="0" applyFont="1" applyBorder="1" applyAlignment="1">
      <alignment horizontal="center"/>
    </xf>
    <xf numFmtId="2" fontId="0" fillId="15" borderId="73" xfId="0" applyNumberFormat="1" applyFill="1" applyBorder="1"/>
    <xf numFmtId="0" fontId="14" fillId="0" borderId="76" xfId="0" applyFont="1" applyBorder="1"/>
    <xf numFmtId="2" fontId="0" fillId="16" borderId="73" xfId="0" applyNumberFormat="1" applyFill="1" applyBorder="1"/>
    <xf numFmtId="0" fontId="5" fillId="18" borderId="39" xfId="4" applyBorder="1" applyAlignment="1">
      <alignment horizontal="center"/>
    </xf>
    <xf numFmtId="0" fontId="5" fillId="18" borderId="36" xfId="4" applyBorder="1" applyAlignment="1">
      <alignment horizontal="center" vertical="center"/>
    </xf>
    <xf numFmtId="0" fontId="5" fillId="18" borderId="52" xfId="4" applyBorder="1" applyAlignment="1">
      <alignment horizontal="center" vertical="center"/>
    </xf>
    <xf numFmtId="0" fontId="5" fillId="18" borderId="57" xfId="4" applyBorder="1" applyAlignment="1">
      <alignment horizontal="center"/>
    </xf>
    <xf numFmtId="0" fontId="5" fillId="18" borderId="63" xfId="4" applyBorder="1" applyAlignment="1">
      <alignment horizontal="center" vertical="center"/>
    </xf>
    <xf numFmtId="0" fontId="5" fillId="18" borderId="85" xfId="4" applyBorder="1" applyAlignment="1">
      <alignment horizontal="center" vertical="center"/>
    </xf>
    <xf numFmtId="0" fontId="5" fillId="18" borderId="79" xfId="4" applyBorder="1" applyAlignment="1">
      <alignment horizontal="center"/>
    </xf>
    <xf numFmtId="0" fontId="5" fillId="18" borderId="83" xfId="4" applyBorder="1" applyAlignment="1">
      <alignment horizontal="center" vertical="center"/>
    </xf>
    <xf numFmtId="0" fontId="5" fillId="18" borderId="77" xfId="4" applyBorder="1" applyAlignment="1">
      <alignment horizontal="center" vertical="center"/>
    </xf>
    <xf numFmtId="0" fontId="4" fillId="19" borderId="81" xfId="5" applyBorder="1" applyAlignment="1">
      <alignment horizontal="center"/>
    </xf>
    <xf numFmtId="0" fontId="4" fillId="19" borderId="82" xfId="5" applyBorder="1" applyAlignment="1">
      <alignment horizontal="center"/>
    </xf>
    <xf numFmtId="0" fontId="4" fillId="19" borderId="19" xfId="5" applyBorder="1" applyAlignment="1">
      <alignment horizontal="center"/>
    </xf>
    <xf numFmtId="0" fontId="4" fillId="19" borderId="44" xfId="5" applyBorder="1" applyAlignment="1">
      <alignment horizontal="center"/>
    </xf>
    <xf numFmtId="2" fontId="5" fillId="18" borderId="51" xfId="4" applyNumberFormat="1" applyBorder="1" applyAlignment="1">
      <alignment horizontal="center" vertical="center"/>
    </xf>
    <xf numFmtId="2" fontId="5" fillId="18" borderId="77" xfId="4" applyNumberFormat="1" applyBorder="1" applyAlignment="1">
      <alignment horizontal="center" vertical="center"/>
    </xf>
    <xf numFmtId="0" fontId="4" fillId="19" borderId="43" xfId="5" applyBorder="1" applyAlignment="1">
      <alignment horizontal="center"/>
    </xf>
    <xf numFmtId="0" fontId="5" fillId="20" borderId="76" xfId="6" applyBorder="1" applyAlignment="1">
      <alignment horizontal="center" vertical="center"/>
    </xf>
    <xf numFmtId="0" fontId="5" fillId="20" borderId="92" xfId="6" applyBorder="1" applyAlignment="1">
      <alignment horizontal="center" vertical="center"/>
    </xf>
    <xf numFmtId="0" fontId="5" fillId="20" borderId="53" xfId="6" applyBorder="1" applyAlignment="1">
      <alignment horizontal="center" vertical="center"/>
    </xf>
    <xf numFmtId="0" fontId="4" fillId="19" borderId="37" xfId="5" applyBorder="1" applyAlignment="1">
      <alignment horizontal="center"/>
    </xf>
    <xf numFmtId="0" fontId="0" fillId="0" borderId="39" xfId="0" applyBorder="1" applyAlignment="1">
      <alignment horizontal="center"/>
    </xf>
    <xf numFmtId="0" fontId="5" fillId="21" borderId="79" xfId="7" applyBorder="1" applyAlignment="1">
      <alignment horizontal="center" vertical="center"/>
    </xf>
    <xf numFmtId="0" fontId="0" fillId="0" borderId="88" xfId="0" applyBorder="1" applyAlignment="1">
      <alignment horizontal="center" vertical="center"/>
    </xf>
    <xf numFmtId="0" fontId="0" fillId="0" borderId="89" xfId="0" applyBorder="1" applyAlignment="1">
      <alignment horizontal="center" vertical="center"/>
    </xf>
    <xf numFmtId="0" fontId="0" fillId="0" borderId="87" xfId="0" applyBorder="1" applyAlignment="1">
      <alignment horizontal="center"/>
    </xf>
    <xf numFmtId="0" fontId="0" fillId="0" borderId="86" xfId="0" applyBorder="1" applyAlignment="1">
      <alignment horizontal="center"/>
    </xf>
    <xf numFmtId="0" fontId="0" fillId="0" borderId="90" xfId="0" applyBorder="1" applyAlignment="1">
      <alignment horizontal="center"/>
    </xf>
    <xf numFmtId="0" fontId="0" fillId="0" borderId="91" xfId="0" applyBorder="1" applyAlignment="1">
      <alignment horizontal="center"/>
    </xf>
    <xf numFmtId="0" fontId="0" fillId="0" borderId="88" xfId="0" applyBorder="1" applyAlignment="1">
      <alignment horizontal="center"/>
    </xf>
    <xf numFmtId="1" fontId="5" fillId="18" borderId="92" xfId="4" applyNumberFormat="1" applyBorder="1" applyAlignment="1">
      <alignment horizontal="center" vertical="center"/>
    </xf>
    <xf numFmtId="1" fontId="5" fillId="18" borderId="10" xfId="4" applyNumberFormat="1" applyBorder="1" applyAlignment="1">
      <alignment horizontal="center" vertical="center"/>
    </xf>
    <xf numFmtId="1" fontId="5" fillId="18" borderId="76" xfId="4" applyNumberFormat="1" applyBorder="1" applyAlignment="1">
      <alignment horizontal="center" vertical="center"/>
    </xf>
    <xf numFmtId="0" fontId="0" fillId="0" borderId="63" xfId="0" applyBorder="1" applyAlignment="1">
      <alignment horizontal="center"/>
    </xf>
    <xf numFmtId="0" fontId="0" fillId="0" borderId="93" xfId="0" applyBorder="1" applyAlignment="1">
      <alignment horizontal="center"/>
    </xf>
    <xf numFmtId="0" fontId="0" fillId="0" borderId="83" xfId="0" applyBorder="1" applyAlignment="1">
      <alignment horizont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1" xfId="0" applyBorder="1" applyAlignment="1">
      <alignment horizontal="center"/>
    </xf>
    <xf numFmtId="0" fontId="0" fillId="0" borderId="57" xfId="0" applyBorder="1" applyAlignment="1">
      <alignment horizontal="center"/>
    </xf>
    <xf numFmtId="0" fontId="0" fillId="0" borderId="58" xfId="0" applyBorder="1" applyAlignment="1">
      <alignment horizontal="center"/>
    </xf>
    <xf numFmtId="0" fontId="0" fillId="0" borderId="79" xfId="0" applyBorder="1" applyAlignment="1">
      <alignment horizontal="center"/>
    </xf>
    <xf numFmtId="0" fontId="0" fillId="0" borderId="89" xfId="0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43" xfId="0" applyBorder="1" applyAlignment="1">
      <alignment horizontal="center" vertical="center"/>
    </xf>
    <xf numFmtId="49" fontId="7" fillId="13" borderId="96" xfId="0" applyNumberFormat="1" applyFont="1" applyFill="1" applyBorder="1" applyAlignment="1">
      <alignment horizontal="center"/>
    </xf>
    <xf numFmtId="49" fontId="0" fillId="13" borderId="95" xfId="0" applyNumberFormat="1" applyFill="1" applyBorder="1" applyAlignment="1">
      <alignment horizontal="center"/>
    </xf>
    <xf numFmtId="0" fontId="7" fillId="13" borderId="96" xfId="0" applyFont="1" applyFill="1" applyBorder="1" applyAlignment="1">
      <alignment horizontal="center"/>
    </xf>
    <xf numFmtId="0" fontId="0" fillId="13" borderId="95" xfId="0" applyFill="1" applyBorder="1" applyAlignment="1">
      <alignment horizontal="center"/>
    </xf>
    <xf numFmtId="0" fontId="0" fillId="0" borderId="98" xfId="0" applyBorder="1" applyAlignment="1">
      <alignment horizontal="center"/>
    </xf>
    <xf numFmtId="0" fontId="0" fillId="0" borderId="99" xfId="0" applyBorder="1" applyAlignment="1">
      <alignment horizontal="center" vertical="center"/>
    </xf>
    <xf numFmtId="0" fontId="5" fillId="21" borderId="43" xfId="7" applyBorder="1" applyAlignment="1">
      <alignment horizontal="center" vertical="center"/>
    </xf>
    <xf numFmtId="0" fontId="0" fillId="0" borderId="27" xfId="0" applyBorder="1" applyAlignment="1">
      <alignment horizontal="center"/>
    </xf>
    <xf numFmtId="0" fontId="0" fillId="0" borderId="100" xfId="0" applyBorder="1" applyAlignment="1">
      <alignment horizontal="center"/>
    </xf>
    <xf numFmtId="0" fontId="0" fillId="0" borderId="102" xfId="0" applyBorder="1" applyAlignment="1">
      <alignment horizontal="center"/>
    </xf>
    <xf numFmtId="0" fontId="0" fillId="0" borderId="101" xfId="0" applyBorder="1" applyAlignment="1">
      <alignment horizontal="center"/>
    </xf>
    <xf numFmtId="0" fontId="0" fillId="0" borderId="24" xfId="0" applyBorder="1" applyAlignment="1">
      <alignment horizontal="center" vertical="center"/>
    </xf>
    <xf numFmtId="0" fontId="0" fillId="0" borderId="103" xfId="0" applyBorder="1" applyAlignment="1">
      <alignment horizontal="center"/>
    </xf>
    <xf numFmtId="0" fontId="0" fillId="0" borderId="101" xfId="0" applyBorder="1" applyAlignment="1">
      <alignment horizontal="center" vertical="center"/>
    </xf>
    <xf numFmtId="0" fontId="5" fillId="20" borderId="52" xfId="6" applyBorder="1" applyAlignment="1">
      <alignment horizontal="center" vertical="center"/>
    </xf>
    <xf numFmtId="0" fontId="5" fillId="20" borderId="104" xfId="6" applyBorder="1" applyAlignment="1">
      <alignment horizontal="center" vertical="center"/>
    </xf>
    <xf numFmtId="0" fontId="5" fillId="20" borderId="77" xfId="6" applyBorder="1" applyAlignment="1">
      <alignment horizontal="center" vertical="center"/>
    </xf>
    <xf numFmtId="0" fontId="0" fillId="0" borderId="102" xfId="0" applyBorder="1" applyAlignment="1">
      <alignment horizontal="center" vertical="center"/>
    </xf>
    <xf numFmtId="0" fontId="0" fillId="0" borderId="79" xfId="0" applyBorder="1" applyAlignment="1">
      <alignment horizontal="center" vertical="center"/>
    </xf>
    <xf numFmtId="0" fontId="0" fillId="0" borderId="98" xfId="0" applyBorder="1" applyAlignment="1">
      <alignment horizontal="center" vertical="center"/>
    </xf>
    <xf numFmtId="0" fontId="0" fillId="0" borderId="83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86" xfId="0" applyBorder="1" applyAlignment="1">
      <alignment horizontal="center" vertical="center"/>
    </xf>
    <xf numFmtId="0" fontId="0" fillId="0" borderId="100" xfId="0" applyBorder="1" applyAlignment="1">
      <alignment horizontal="center" vertical="center"/>
    </xf>
    <xf numFmtId="0" fontId="0" fillId="0" borderId="26" xfId="0" applyBorder="1" applyAlignment="1">
      <alignment horizontal="center"/>
    </xf>
    <xf numFmtId="0" fontId="0" fillId="0" borderId="22" xfId="0" applyBorder="1" applyAlignment="1">
      <alignment horizontal="center" vertical="center"/>
    </xf>
    <xf numFmtId="0" fontId="5" fillId="21" borderId="37" xfId="7" applyBorder="1" applyAlignment="1">
      <alignment horizontal="center" vertical="center"/>
    </xf>
    <xf numFmtId="0" fontId="5" fillId="20" borderId="10" xfId="6" applyBorder="1" applyAlignment="1">
      <alignment horizontal="center" vertical="center"/>
    </xf>
    <xf numFmtId="0" fontId="5" fillId="20" borderId="105" xfId="6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17" fillId="23" borderId="27" xfId="9" applyBorder="1" applyAlignment="1">
      <alignment horizontal="center"/>
    </xf>
    <xf numFmtId="0" fontId="17" fillId="23" borderId="103" xfId="9" applyBorder="1" applyAlignment="1">
      <alignment horizontal="center"/>
    </xf>
    <xf numFmtId="0" fontId="17" fillId="23" borderId="89" xfId="9" applyBorder="1" applyAlignment="1">
      <alignment horizontal="center"/>
    </xf>
    <xf numFmtId="0" fontId="17" fillId="23" borderId="27" xfId="9" applyBorder="1" applyAlignment="1">
      <alignment horizontal="center" vertical="center"/>
    </xf>
    <xf numFmtId="0" fontId="17" fillId="23" borderId="103" xfId="9" applyBorder="1" applyAlignment="1">
      <alignment horizontal="center" vertical="center"/>
    </xf>
    <xf numFmtId="0" fontId="17" fillId="23" borderId="89" xfId="9" applyBorder="1" applyAlignment="1">
      <alignment horizontal="center" vertical="center"/>
    </xf>
    <xf numFmtId="0" fontId="3" fillId="24" borderId="24" xfId="10" applyBorder="1" applyAlignment="1">
      <alignment horizontal="center"/>
    </xf>
    <xf numFmtId="0" fontId="3" fillId="24" borderId="99" xfId="10" applyBorder="1" applyAlignment="1">
      <alignment horizontal="center"/>
    </xf>
    <xf numFmtId="0" fontId="3" fillId="24" borderId="25" xfId="10" applyBorder="1" applyAlignment="1">
      <alignment horizontal="center"/>
    </xf>
    <xf numFmtId="0" fontId="0" fillId="0" borderId="106" xfId="0" applyBorder="1" applyAlignment="1">
      <alignment horizontal="center"/>
    </xf>
    <xf numFmtId="0" fontId="0" fillId="0" borderId="108" xfId="0" applyBorder="1" applyAlignment="1">
      <alignment horizontal="center"/>
    </xf>
    <xf numFmtId="164" fontId="0" fillId="0" borderId="41" xfId="0" applyNumberFormat="1" applyBorder="1" applyAlignment="1">
      <alignment horizontal="center"/>
    </xf>
    <xf numFmtId="164" fontId="0" fillId="0" borderId="109" xfId="0" applyNumberFormat="1" applyBorder="1" applyAlignment="1">
      <alignment horizontal="center"/>
    </xf>
    <xf numFmtId="164" fontId="0" fillId="0" borderId="89" xfId="0" applyNumberFormat="1" applyBorder="1" applyAlignment="1">
      <alignment horizontal="center"/>
    </xf>
    <xf numFmtId="0" fontId="5" fillId="20" borderId="110" xfId="6" applyBorder="1" applyAlignment="1">
      <alignment horizontal="center" vertical="center"/>
    </xf>
    <xf numFmtId="0" fontId="0" fillId="0" borderId="111" xfId="0" applyBorder="1" applyAlignment="1">
      <alignment horizontal="center"/>
    </xf>
    <xf numFmtId="0" fontId="0" fillId="0" borderId="112" xfId="0" applyBorder="1" applyAlignment="1">
      <alignment horizontal="center"/>
    </xf>
    <xf numFmtId="0" fontId="0" fillId="0" borderId="113" xfId="0" applyBorder="1" applyAlignment="1">
      <alignment horizontal="center"/>
    </xf>
    <xf numFmtId="0" fontId="0" fillId="0" borderId="118" xfId="0" applyBorder="1" applyAlignment="1">
      <alignment horizontal="center"/>
    </xf>
    <xf numFmtId="0" fontId="0" fillId="0" borderId="115" xfId="0" applyBorder="1" applyAlignment="1">
      <alignment horizontal="center"/>
    </xf>
    <xf numFmtId="0" fontId="0" fillId="0" borderId="116" xfId="0" applyBorder="1" applyAlignment="1">
      <alignment horizontal="center"/>
    </xf>
    <xf numFmtId="0" fontId="0" fillId="0" borderId="114" xfId="0" applyBorder="1" applyAlignment="1">
      <alignment horizontal="center"/>
    </xf>
    <xf numFmtId="0" fontId="0" fillId="0" borderId="25" xfId="0" applyBorder="1" applyAlignment="1">
      <alignment horizontal="center" vertical="center"/>
    </xf>
    <xf numFmtId="0" fontId="0" fillId="0" borderId="117" xfId="0" applyBorder="1" applyAlignment="1">
      <alignment horizontal="center" vertical="center"/>
    </xf>
    <xf numFmtId="0" fontId="0" fillId="0" borderId="36" xfId="0" applyBorder="1" applyAlignment="1">
      <alignment horizontal="center"/>
    </xf>
    <xf numFmtId="0" fontId="0" fillId="0" borderId="41" xfId="0" applyBorder="1" applyAlignment="1">
      <alignment horizontal="center" vertical="center"/>
    </xf>
    <xf numFmtId="0" fontId="0" fillId="0" borderId="116" xfId="0" applyBorder="1" applyAlignment="1">
      <alignment horizontal="center" vertical="center"/>
    </xf>
    <xf numFmtId="0" fontId="0" fillId="0" borderId="119" xfId="0" applyBorder="1" applyAlignment="1">
      <alignment horizontal="center"/>
    </xf>
    <xf numFmtId="0" fontId="0" fillId="0" borderId="120" xfId="0" applyBorder="1" applyAlignment="1">
      <alignment horizontal="center" vertical="center"/>
    </xf>
    <xf numFmtId="0" fontId="17" fillId="23" borderId="10" xfId="9" applyBorder="1" applyAlignment="1">
      <alignment horizontal="center"/>
    </xf>
    <xf numFmtId="0" fontId="17" fillId="23" borderId="110" xfId="9" applyBorder="1" applyAlignment="1">
      <alignment horizontal="center"/>
    </xf>
    <xf numFmtId="0" fontId="17" fillId="23" borderId="38" xfId="9" applyBorder="1" applyAlignment="1">
      <alignment horizont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108" xfId="0" applyBorder="1" applyAlignment="1">
      <alignment horizontal="center" vertical="center"/>
    </xf>
    <xf numFmtId="0" fontId="0" fillId="0" borderId="106" xfId="0" applyBorder="1" applyAlignment="1">
      <alignment horizontal="center" vertical="center"/>
    </xf>
    <xf numFmtId="0" fontId="0" fillId="0" borderId="111" xfId="0" applyBorder="1" applyAlignment="1">
      <alignment horizontal="center" vertical="center"/>
    </xf>
    <xf numFmtId="0" fontId="0" fillId="0" borderId="113" xfId="0" applyBorder="1" applyAlignment="1">
      <alignment horizontal="center" vertical="center"/>
    </xf>
    <xf numFmtId="0" fontId="17" fillId="23" borderId="10" xfId="9" applyBorder="1" applyAlignment="1">
      <alignment horizontal="center" vertical="center"/>
    </xf>
    <xf numFmtId="0" fontId="17" fillId="23" borderId="110" xfId="9" applyBorder="1" applyAlignment="1">
      <alignment horizontal="center" vertical="center"/>
    </xf>
    <xf numFmtId="0" fontId="17" fillId="23" borderId="38" xfId="9" applyBorder="1" applyAlignment="1">
      <alignment horizontal="center" vertical="center"/>
    </xf>
    <xf numFmtId="0" fontId="0" fillId="0" borderId="121" xfId="0" applyBorder="1" applyAlignment="1">
      <alignment horizontal="center" vertical="center"/>
    </xf>
    <xf numFmtId="165" fontId="0" fillId="0" borderId="58" xfId="0" applyNumberFormat="1" applyBorder="1" applyAlignment="1">
      <alignment horizontal="center"/>
    </xf>
    <xf numFmtId="165" fontId="0" fillId="0" borderId="57" xfId="0" applyNumberFormat="1" applyBorder="1" applyAlignment="1">
      <alignment horizontal="center"/>
    </xf>
    <xf numFmtId="165" fontId="0" fillId="0" borderId="79" xfId="0" applyNumberFormat="1" applyBorder="1" applyAlignment="1">
      <alignment horizontal="center"/>
    </xf>
    <xf numFmtId="0" fontId="0" fillId="6" borderId="0" xfId="0" applyFill="1"/>
    <xf numFmtId="49" fontId="7" fillId="13" borderId="123" xfId="0" applyNumberFormat="1" applyFont="1" applyFill="1" applyBorder="1" applyAlignment="1">
      <alignment horizontal="center"/>
    </xf>
    <xf numFmtId="49" fontId="0" fillId="13" borderId="122" xfId="0" applyNumberFormat="1" applyFill="1" applyBorder="1" applyAlignment="1">
      <alignment horizontal="center"/>
    </xf>
    <xf numFmtId="0" fontId="7" fillId="13" borderId="123" xfId="0" applyFont="1" applyFill="1" applyBorder="1" applyAlignment="1">
      <alignment horizontal="center"/>
    </xf>
    <xf numFmtId="0" fontId="0" fillId="13" borderId="122" xfId="0" applyFill="1" applyBorder="1" applyAlignment="1">
      <alignment horizontal="center"/>
    </xf>
    <xf numFmtId="164" fontId="0" fillId="0" borderId="86" xfId="0" applyNumberFormat="1" applyBorder="1" applyAlignment="1">
      <alignment horizontal="center"/>
    </xf>
    <xf numFmtId="0" fontId="5" fillId="20" borderId="124" xfId="6" applyBorder="1" applyAlignment="1">
      <alignment horizontal="center" vertical="center"/>
    </xf>
    <xf numFmtId="0" fontId="5" fillId="20" borderId="125" xfId="6" applyBorder="1" applyAlignment="1">
      <alignment horizontal="center" vertical="center"/>
    </xf>
    <xf numFmtId="0" fontId="0" fillId="0" borderId="126" xfId="0" applyBorder="1" applyAlignment="1">
      <alignment horizontal="center" vertical="center"/>
    </xf>
    <xf numFmtId="0" fontId="0" fillId="0" borderId="127" xfId="0" applyBorder="1" applyAlignment="1">
      <alignment horizontal="center" vertical="center"/>
    </xf>
    <xf numFmtId="0" fontId="0" fillId="0" borderId="128" xfId="0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0" fontId="0" fillId="0" borderId="109" xfId="0" applyBorder="1" applyAlignment="1">
      <alignment horizontal="center"/>
    </xf>
    <xf numFmtId="0" fontId="0" fillId="0" borderId="81" xfId="0" applyBorder="1" applyAlignment="1">
      <alignment horizontal="center"/>
    </xf>
    <xf numFmtId="0" fontId="0" fillId="0" borderId="127" xfId="0" applyBorder="1" applyAlignment="1">
      <alignment horizontal="center"/>
    </xf>
    <xf numFmtId="0" fontId="0" fillId="0" borderId="128" xfId="0" applyBorder="1" applyAlignment="1">
      <alignment horizontal="center"/>
    </xf>
    <xf numFmtId="165" fontId="0" fillId="0" borderId="39" xfId="0" applyNumberFormat="1" applyBorder="1" applyAlignment="1">
      <alignment horizontal="center"/>
    </xf>
    <xf numFmtId="165" fontId="0" fillId="0" borderId="108" xfId="0" applyNumberFormat="1" applyBorder="1" applyAlignment="1">
      <alignment horizontal="center"/>
    </xf>
    <xf numFmtId="0" fontId="17" fillId="23" borderId="105" xfId="9" applyBorder="1" applyAlignment="1">
      <alignment horizontal="center"/>
    </xf>
    <xf numFmtId="0" fontId="17" fillId="23" borderId="76" xfId="9" applyBorder="1" applyAlignment="1">
      <alignment horizontal="center"/>
    </xf>
    <xf numFmtId="165" fontId="0" fillId="0" borderId="36" xfId="0" applyNumberFormat="1" applyBorder="1" applyAlignment="1">
      <alignment horizontal="center"/>
    </xf>
    <xf numFmtId="165" fontId="0" fillId="0" borderId="98" xfId="0" applyNumberFormat="1" applyBorder="1" applyAlignment="1">
      <alignment horizontal="center"/>
    </xf>
    <xf numFmtId="165" fontId="0" fillId="0" borderId="119" xfId="0" applyNumberFormat="1" applyBorder="1" applyAlignment="1">
      <alignment horizontal="center"/>
    </xf>
    <xf numFmtId="2" fontId="0" fillId="0" borderId="51" xfId="0" applyNumberFormat="1" applyBorder="1" applyAlignment="1">
      <alignment horizontal="center"/>
    </xf>
    <xf numFmtId="2" fontId="0" fillId="0" borderId="104" xfId="0" applyNumberFormat="1" applyBorder="1" applyAlignment="1">
      <alignment horizontal="center"/>
    </xf>
    <xf numFmtId="2" fontId="0" fillId="0" borderId="125" xfId="0" applyNumberFormat="1" applyBorder="1" applyAlignment="1">
      <alignment horizontal="center"/>
    </xf>
    <xf numFmtId="165" fontId="17" fillId="23" borderId="10" xfId="9" applyNumberFormat="1" applyBorder="1" applyAlignment="1">
      <alignment horizontal="center"/>
    </xf>
    <xf numFmtId="165" fontId="17" fillId="23" borderId="105" xfId="9" applyNumberFormat="1" applyBorder="1" applyAlignment="1">
      <alignment horizontal="center"/>
    </xf>
    <xf numFmtId="165" fontId="17" fillId="23" borderId="76" xfId="9" applyNumberFormat="1" applyBorder="1" applyAlignment="1">
      <alignment horizontal="center"/>
    </xf>
    <xf numFmtId="0" fontId="0" fillId="0" borderId="129" xfId="0" applyBorder="1" applyAlignment="1">
      <alignment horizontal="center"/>
    </xf>
    <xf numFmtId="0" fontId="0" fillId="0" borderId="130" xfId="0" applyBorder="1" applyAlignment="1">
      <alignment horizontal="center"/>
    </xf>
    <xf numFmtId="0" fontId="0" fillId="0" borderId="10" xfId="0" applyBorder="1" applyAlignment="1">
      <alignment horizontal="center"/>
    </xf>
    <xf numFmtId="2" fontId="0" fillId="0" borderId="131" xfId="0" applyNumberFormat="1" applyBorder="1" applyAlignment="1">
      <alignment horizontal="center"/>
    </xf>
    <xf numFmtId="0" fontId="17" fillId="23" borderId="132" xfId="9" applyBorder="1" applyAlignment="1">
      <alignment horizontal="center"/>
    </xf>
    <xf numFmtId="2" fontId="0" fillId="0" borderId="77" xfId="0" applyNumberFormat="1" applyBorder="1" applyAlignment="1">
      <alignment horizontal="center"/>
    </xf>
    <xf numFmtId="2" fontId="0" fillId="0" borderId="51" xfId="0" applyNumberFormat="1" applyBorder="1" applyAlignment="1">
      <alignment horizontal="center" vertical="center"/>
    </xf>
    <xf numFmtId="2" fontId="0" fillId="0" borderId="131" xfId="0" applyNumberFormat="1" applyBorder="1" applyAlignment="1">
      <alignment horizontal="center" vertical="center"/>
    </xf>
    <xf numFmtId="2" fontId="0" fillId="0" borderId="77" xfId="0" applyNumberFormat="1" applyBorder="1" applyAlignment="1">
      <alignment horizontal="center" vertical="center"/>
    </xf>
    <xf numFmtId="0" fontId="17" fillId="23" borderId="132" xfId="9" applyBorder="1" applyAlignment="1">
      <alignment horizontal="center" vertical="center"/>
    </xf>
    <xf numFmtId="0" fontId="17" fillId="23" borderId="76" xfId="9" applyBorder="1" applyAlignment="1">
      <alignment horizontal="center" vertical="center"/>
    </xf>
    <xf numFmtId="0" fontId="17" fillId="23" borderId="132" xfId="9" applyBorder="1"/>
    <xf numFmtId="0" fontId="17" fillId="23" borderId="76" xfId="9" applyBorder="1"/>
    <xf numFmtId="0" fontId="0" fillId="0" borderId="91" xfId="0" applyBorder="1" applyAlignment="1">
      <alignment horizontal="center" vertical="center"/>
    </xf>
    <xf numFmtId="0" fontId="0" fillId="0" borderId="133" xfId="0" applyBorder="1" applyAlignment="1">
      <alignment horizontal="center"/>
    </xf>
    <xf numFmtId="0" fontId="5" fillId="21" borderId="76" xfId="7" applyBorder="1" applyAlignment="1">
      <alignment horizontal="center" vertical="center"/>
    </xf>
    <xf numFmtId="0" fontId="5" fillId="20" borderId="134" xfId="6" applyBorder="1" applyAlignment="1">
      <alignment horizontal="center" vertical="center"/>
    </xf>
    <xf numFmtId="0" fontId="17" fillId="23" borderId="134" xfId="9" applyBorder="1"/>
    <xf numFmtId="0" fontId="0" fillId="3" borderId="0" xfId="0" applyFill="1" applyAlignment="1">
      <alignment horizontal="center"/>
    </xf>
    <xf numFmtId="0" fontId="17" fillId="23" borderId="80" xfId="9" applyBorder="1" applyAlignment="1">
      <alignment horizontal="center"/>
    </xf>
    <xf numFmtId="0" fontId="17" fillId="23" borderId="129" xfId="9" applyBorder="1" applyAlignment="1">
      <alignment horizontal="center"/>
    </xf>
    <xf numFmtId="0" fontId="17" fillId="23" borderId="130" xfId="9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0" borderId="134" xfId="0" applyNumberFormat="1" applyBorder="1" applyAlignment="1">
      <alignment horizontal="center"/>
    </xf>
    <xf numFmtId="2" fontId="0" fillId="0" borderId="76" xfId="0" applyNumberFormat="1" applyBorder="1" applyAlignment="1">
      <alignment horizontal="center"/>
    </xf>
    <xf numFmtId="165" fontId="0" fillId="0" borderId="134" xfId="0" applyNumberFormat="1" applyBorder="1" applyAlignment="1">
      <alignment horizontal="center" vertical="center"/>
    </xf>
    <xf numFmtId="2" fontId="0" fillId="0" borderId="134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0" borderId="76" xfId="0" applyNumberFormat="1" applyBorder="1" applyAlignment="1">
      <alignment horizontal="center" vertical="center"/>
    </xf>
    <xf numFmtId="0" fontId="17" fillId="23" borderId="135" xfId="9" applyBorder="1"/>
    <xf numFmtId="165" fontId="0" fillId="0" borderId="106" xfId="0" applyNumberFormat="1" applyBorder="1" applyAlignment="1">
      <alignment horizontal="center" vertical="center"/>
    </xf>
    <xf numFmtId="0" fontId="23" fillId="28" borderId="106" xfId="14" applyBorder="1"/>
    <xf numFmtId="0" fontId="17" fillId="23" borderId="106" xfId="9" applyBorder="1"/>
    <xf numFmtId="165" fontId="0" fillId="0" borderId="76" xfId="0" applyNumberFormat="1" applyBorder="1" applyAlignment="1">
      <alignment horizontal="center" vertical="center"/>
    </xf>
    <xf numFmtId="165" fontId="0" fillId="0" borderId="110" xfId="0" applyNumberFormat="1" applyBorder="1" applyAlignment="1">
      <alignment horizontal="center" vertical="center"/>
    </xf>
    <xf numFmtId="0" fontId="23" fillId="28" borderId="80" xfId="14" applyBorder="1"/>
    <xf numFmtId="0" fontId="23" fillId="28" borderId="129" xfId="14" applyBorder="1"/>
    <xf numFmtId="0" fontId="23" fillId="28" borderId="130" xfId="14" applyBorder="1"/>
    <xf numFmtId="0" fontId="23" fillId="28" borderId="10" xfId="14" applyBorder="1"/>
    <xf numFmtId="0" fontId="23" fillId="28" borderId="134" xfId="14" applyBorder="1"/>
    <xf numFmtId="0" fontId="23" fillId="28" borderId="76" xfId="14" applyBorder="1"/>
    <xf numFmtId="0" fontId="23" fillId="28" borderId="110" xfId="14" applyBorder="1"/>
    <xf numFmtId="165" fontId="0" fillId="0" borderId="10" xfId="0" applyNumberFormat="1" applyBorder="1" applyAlignment="1">
      <alignment horizontal="center" vertical="center"/>
    </xf>
    <xf numFmtId="165" fontId="0" fillId="0" borderId="129" xfId="0" applyNumberFormat="1" applyBorder="1" applyAlignment="1">
      <alignment horizontal="center" vertical="center"/>
    </xf>
    <xf numFmtId="165" fontId="0" fillId="0" borderId="80" xfId="0" applyNumberFormat="1" applyBorder="1" applyAlignment="1">
      <alignment horizontal="center" vertical="center"/>
    </xf>
    <xf numFmtId="165" fontId="0" fillId="0" borderId="130" xfId="0" applyNumberFormat="1" applyBorder="1" applyAlignment="1">
      <alignment horizontal="center" vertical="center"/>
    </xf>
    <xf numFmtId="0" fontId="17" fillId="23" borderId="134" xfId="9" applyBorder="1" applyAlignment="1">
      <alignment horizontal="center"/>
    </xf>
    <xf numFmtId="0" fontId="17" fillId="23" borderId="110" xfId="9" applyBorder="1"/>
    <xf numFmtId="0" fontId="17" fillId="23" borderId="10" xfId="9" applyBorder="1"/>
    <xf numFmtId="0" fontId="0" fillId="0" borderId="37" xfId="0" applyBorder="1" applyAlignment="1">
      <alignment horizontal="center" vertical="center"/>
    </xf>
    <xf numFmtId="164" fontId="0" fillId="0" borderId="39" xfId="0" applyNumberFormat="1" applyBorder="1" applyAlignment="1">
      <alignment horizontal="center"/>
    </xf>
    <xf numFmtId="0" fontId="5" fillId="26" borderId="10" xfId="12" applyBorder="1" applyAlignment="1">
      <alignment horizontal="center" vertical="center"/>
    </xf>
    <xf numFmtId="0" fontId="5" fillId="26" borderId="134" xfId="12" applyBorder="1" applyAlignment="1">
      <alignment horizontal="center" vertical="center"/>
    </xf>
    <xf numFmtId="0" fontId="5" fillId="26" borderId="76" xfId="12" applyBorder="1" applyAlignment="1">
      <alignment horizontal="center" vertical="center"/>
    </xf>
    <xf numFmtId="164" fontId="0" fillId="0" borderId="35" xfId="0" applyNumberFormat="1" applyBorder="1" applyAlignment="1">
      <alignment horizontal="center"/>
    </xf>
    <xf numFmtId="164" fontId="0" fillId="0" borderId="133" xfId="0" applyNumberFormat="1" applyBorder="1" applyAlignment="1">
      <alignment horizontal="center"/>
    </xf>
    <xf numFmtId="165" fontId="0" fillId="0" borderId="133" xfId="0" applyNumberFormat="1" applyBorder="1" applyAlignment="1">
      <alignment horizontal="center"/>
    </xf>
    <xf numFmtId="165" fontId="0" fillId="0" borderId="118" xfId="0" applyNumberFormat="1" applyBorder="1" applyAlignment="1">
      <alignment horizontal="center"/>
    </xf>
    <xf numFmtId="0" fontId="5" fillId="26" borderId="51" xfId="12" applyBorder="1" applyAlignment="1">
      <alignment horizontal="center" vertical="center"/>
    </xf>
    <xf numFmtId="0" fontId="5" fillId="26" borderId="131" xfId="12" applyBorder="1" applyAlignment="1">
      <alignment horizontal="center" vertical="center"/>
    </xf>
    <xf numFmtId="0" fontId="5" fillId="26" borderId="77" xfId="12" applyBorder="1" applyAlignment="1">
      <alignment horizontal="center" vertical="center"/>
    </xf>
    <xf numFmtId="164" fontId="0" fillId="0" borderId="106" xfId="0" applyNumberFormat="1" applyBorder="1" applyAlignment="1">
      <alignment horizontal="center"/>
    </xf>
    <xf numFmtId="165" fontId="0" fillId="0" borderId="106" xfId="0" applyNumberFormat="1" applyBorder="1" applyAlignment="1">
      <alignment horizontal="center"/>
    </xf>
    <xf numFmtId="164" fontId="0" fillId="0" borderId="40" xfId="0" applyNumberFormat="1" applyBorder="1" applyAlignment="1">
      <alignment horizontal="center"/>
    </xf>
    <xf numFmtId="165" fontId="0" fillId="0" borderId="40" xfId="0" applyNumberFormat="1" applyBorder="1" applyAlignment="1">
      <alignment horizontal="center"/>
    </xf>
    <xf numFmtId="165" fontId="0" fillId="0" borderId="41" xfId="0" applyNumberFormat="1" applyBorder="1" applyAlignment="1">
      <alignment horizontal="center"/>
    </xf>
    <xf numFmtId="164" fontId="0" fillId="0" borderId="108" xfId="0" applyNumberFormat="1" applyBorder="1" applyAlignment="1">
      <alignment horizontal="center"/>
    </xf>
    <xf numFmtId="165" fontId="0" fillId="0" borderId="109" xfId="0" applyNumberFormat="1" applyBorder="1" applyAlignment="1">
      <alignment horizontal="center"/>
    </xf>
    <xf numFmtId="164" fontId="0" fillId="0" borderId="79" xfId="0" applyNumberFormat="1" applyBorder="1" applyAlignment="1">
      <alignment horizontal="center"/>
    </xf>
    <xf numFmtId="164" fontId="0" fillId="0" borderId="88" xfId="0" applyNumberFormat="1" applyBorder="1" applyAlignment="1">
      <alignment horizontal="center"/>
    </xf>
    <xf numFmtId="165" fontId="0" fillId="0" borderId="88" xfId="0" applyNumberFormat="1" applyBorder="1" applyAlignment="1">
      <alignment horizontal="center"/>
    </xf>
    <xf numFmtId="165" fontId="0" fillId="0" borderId="89" xfId="0" applyNumberFormat="1" applyBorder="1" applyAlignment="1">
      <alignment horizontal="center"/>
    </xf>
    <xf numFmtId="164" fontId="0" fillId="0" borderId="36" xfId="0" applyNumberFormat="1" applyBorder="1" applyAlignment="1">
      <alignment horizontal="center"/>
    </xf>
    <xf numFmtId="164" fontId="0" fillId="0" borderId="98" xfId="0" applyNumberFormat="1" applyBorder="1" applyAlignment="1">
      <alignment horizontal="center"/>
    </xf>
    <xf numFmtId="164" fontId="0" fillId="0" borderId="83" xfId="0" applyNumberFormat="1" applyBorder="1" applyAlignment="1">
      <alignment horizontal="center"/>
    </xf>
    <xf numFmtId="165" fontId="0" fillId="0" borderId="35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64" fontId="0" fillId="0" borderId="134" xfId="0" applyNumberFormat="1" applyBorder="1" applyAlignment="1">
      <alignment horizontal="center"/>
    </xf>
    <xf numFmtId="164" fontId="0" fillId="0" borderId="76" xfId="0" applyNumberFormat="1" applyBorder="1" applyAlignment="1">
      <alignment horizontal="center"/>
    </xf>
    <xf numFmtId="164" fontId="0" fillId="0" borderId="139" xfId="0" applyNumberFormat="1" applyBorder="1" applyAlignment="1">
      <alignment horizontal="center"/>
    </xf>
    <xf numFmtId="164" fontId="0" fillId="0" borderId="140" xfId="0" applyNumberFormat="1" applyBorder="1" applyAlignment="1">
      <alignment horizontal="center"/>
    </xf>
    <xf numFmtId="164" fontId="0" fillId="0" borderId="141" xfId="0" applyNumberFormat="1" applyBorder="1" applyAlignment="1">
      <alignment horizontal="center"/>
    </xf>
    <xf numFmtId="165" fontId="0" fillId="0" borderId="10" xfId="0" applyNumberFormat="1" applyBorder="1" applyAlignment="1">
      <alignment horizontal="center"/>
    </xf>
    <xf numFmtId="165" fontId="0" fillId="0" borderId="134" xfId="0" applyNumberFormat="1" applyBorder="1" applyAlignment="1">
      <alignment horizontal="center"/>
    </xf>
    <xf numFmtId="165" fontId="0" fillId="0" borderId="76" xfId="0" applyNumberFormat="1" applyBorder="1" applyAlignment="1">
      <alignment horizontal="center"/>
    </xf>
    <xf numFmtId="0" fontId="6" fillId="0" borderId="0" xfId="0" applyFont="1"/>
    <xf numFmtId="165" fontId="0" fillId="0" borderId="41" xfId="15" applyNumberFormat="1" applyFont="1" applyBorder="1" applyAlignment="1">
      <alignment horizontal="center"/>
    </xf>
    <xf numFmtId="165" fontId="0" fillId="0" borderId="109" xfId="15" applyNumberFormat="1" applyFont="1" applyBorder="1" applyAlignment="1">
      <alignment horizontal="center"/>
    </xf>
    <xf numFmtId="165" fontId="0" fillId="0" borderId="89" xfId="15" applyNumberFormat="1" applyFont="1" applyBorder="1" applyAlignment="1">
      <alignment horizontal="center"/>
    </xf>
    <xf numFmtId="165" fontId="0" fillId="0" borderId="39" xfId="15" applyNumberFormat="1" applyFont="1" applyBorder="1" applyAlignment="1">
      <alignment horizontal="center"/>
    </xf>
    <xf numFmtId="165" fontId="0" fillId="0" borderId="108" xfId="15" applyNumberFormat="1" applyFont="1" applyBorder="1" applyAlignment="1">
      <alignment horizontal="center"/>
    </xf>
    <xf numFmtId="165" fontId="0" fillId="0" borderId="79" xfId="15" applyNumberFormat="1" applyFont="1" applyBorder="1" applyAlignment="1">
      <alignment horizontal="center"/>
    </xf>
    <xf numFmtId="0" fontId="0" fillId="0" borderId="134" xfId="0" applyBorder="1" applyAlignment="1">
      <alignment horizontal="center"/>
    </xf>
    <xf numFmtId="0" fontId="0" fillId="0" borderId="76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131" xfId="0" applyBorder="1" applyAlignment="1">
      <alignment horizontal="center"/>
    </xf>
    <xf numFmtId="0" fontId="0" fillId="0" borderId="77" xfId="0" applyBorder="1" applyAlignment="1">
      <alignment horizontal="center"/>
    </xf>
    <xf numFmtId="2" fontId="0" fillId="0" borderId="80" xfId="0" applyNumberFormat="1" applyBorder="1" applyAlignment="1">
      <alignment horizontal="center"/>
    </xf>
    <xf numFmtId="2" fontId="0" fillId="0" borderId="129" xfId="0" applyNumberFormat="1" applyBorder="1" applyAlignment="1">
      <alignment horizontal="center"/>
    </xf>
    <xf numFmtId="2" fontId="0" fillId="0" borderId="142" xfId="0" applyNumberFormat="1" applyBorder="1" applyAlignment="1">
      <alignment horizontal="center"/>
    </xf>
    <xf numFmtId="0" fontId="0" fillId="0" borderId="8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24" xfId="0" applyBorder="1" applyAlignment="1">
      <alignment horizontal="center" vertical="center"/>
    </xf>
    <xf numFmtId="0" fontId="0" fillId="0" borderId="13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2" fontId="0" fillId="0" borderId="143" xfId="0" applyNumberFormat="1" applyBorder="1" applyAlignment="1">
      <alignment horizontal="center" vertical="center"/>
    </xf>
    <xf numFmtId="2" fontId="0" fillId="0" borderId="129" xfId="0" applyNumberFormat="1" applyBorder="1" applyAlignment="1">
      <alignment horizontal="center" vertical="center"/>
    </xf>
    <xf numFmtId="2" fontId="0" fillId="0" borderId="142" xfId="0" applyNumberFormat="1" applyBorder="1" applyAlignment="1">
      <alignment horizontal="center" vertical="center"/>
    </xf>
    <xf numFmtId="2" fontId="0" fillId="0" borderId="110" xfId="0" applyNumberFormat="1" applyBorder="1" applyAlignment="1">
      <alignment horizontal="center" vertical="center"/>
    </xf>
    <xf numFmtId="0" fontId="0" fillId="0" borderId="134" xfId="0" applyBorder="1" applyAlignment="1">
      <alignment horizontal="center" vertical="center"/>
    </xf>
    <xf numFmtId="0" fontId="0" fillId="0" borderId="76" xfId="0" applyBorder="1" applyAlignment="1">
      <alignment horizontal="center" vertical="center"/>
    </xf>
    <xf numFmtId="0" fontId="3" fillId="24" borderId="19" xfId="10" applyBorder="1" applyAlignment="1">
      <alignment horizontal="center" vertical="center"/>
    </xf>
    <xf numFmtId="0" fontId="3" fillId="24" borderId="43" xfId="10" applyBorder="1" applyAlignment="1">
      <alignment horizontal="center" vertical="center"/>
    </xf>
    <xf numFmtId="0" fontId="3" fillId="24" borderId="22" xfId="1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35" xfId="0" applyBorder="1" applyAlignment="1">
      <alignment horizontal="center" vertical="center"/>
    </xf>
    <xf numFmtId="0" fontId="0" fillId="0" borderId="144" xfId="0" applyBorder="1" applyAlignment="1">
      <alignment horizontal="center" vertical="center"/>
    </xf>
    <xf numFmtId="0" fontId="0" fillId="0" borderId="145" xfId="0" applyBorder="1" applyAlignment="1">
      <alignment horizontal="center" vertical="center"/>
    </xf>
    <xf numFmtId="0" fontId="0" fillId="0" borderId="146" xfId="0" applyBorder="1" applyAlignment="1">
      <alignment horizontal="center" vertical="center"/>
    </xf>
    <xf numFmtId="0" fontId="3" fillId="24" borderId="45" xfId="10" applyBorder="1" applyAlignment="1">
      <alignment horizontal="center" vertical="center"/>
    </xf>
    <xf numFmtId="0" fontId="3" fillId="24" borderId="42" xfId="10" applyBorder="1" applyAlignment="1">
      <alignment horizontal="center" vertical="center"/>
    </xf>
    <xf numFmtId="165" fontId="29" fillId="0" borderId="141" xfId="0" applyNumberFormat="1" applyFont="1" applyBorder="1" applyAlignment="1">
      <alignment horizontal="center" vertical="center"/>
    </xf>
    <xf numFmtId="165" fontId="23" fillId="28" borderId="129" xfId="14" applyNumberFormat="1" applyBorder="1" applyAlignment="1">
      <alignment horizontal="center" vertical="center"/>
    </xf>
    <xf numFmtId="0" fontId="29" fillId="0" borderId="118" xfId="0" applyFont="1" applyBorder="1" applyAlignment="1">
      <alignment horizontal="center" vertical="center"/>
    </xf>
    <xf numFmtId="165" fontId="29" fillId="0" borderId="118" xfId="0" applyNumberFormat="1" applyFont="1" applyBorder="1" applyAlignment="1">
      <alignment horizontal="center" vertical="center"/>
    </xf>
    <xf numFmtId="165" fontId="23" fillId="28" borderId="142" xfId="14" applyNumberFormat="1" applyBorder="1" applyAlignment="1">
      <alignment horizontal="center" vertical="center"/>
    </xf>
    <xf numFmtId="165" fontId="29" fillId="0" borderId="146" xfId="0" applyNumberFormat="1" applyFont="1" applyBorder="1" applyAlignment="1">
      <alignment horizontal="center" vertical="center"/>
    </xf>
    <xf numFmtId="165" fontId="29" fillId="0" borderId="144" xfId="0" applyNumberFormat="1" applyFont="1" applyBorder="1" applyAlignment="1">
      <alignment horizontal="center" vertical="center"/>
    </xf>
    <xf numFmtId="165" fontId="23" fillId="28" borderId="145" xfId="14" applyNumberFormat="1" applyBorder="1" applyAlignment="1">
      <alignment horizontal="center" vertical="center"/>
    </xf>
    <xf numFmtId="165" fontId="23" fillId="28" borderId="76" xfId="14" applyNumberFormat="1" applyBorder="1" applyAlignment="1">
      <alignment horizontal="center" vertical="center"/>
    </xf>
    <xf numFmtId="165" fontId="17" fillId="23" borderId="145" xfId="9" applyNumberFormat="1" applyBorder="1" applyAlignment="1">
      <alignment horizontal="center" vertical="center"/>
    </xf>
    <xf numFmtId="165" fontId="17" fillId="23" borderId="76" xfId="9" applyNumberFormat="1" applyBorder="1" applyAlignment="1">
      <alignment horizontal="center" vertical="center"/>
    </xf>
    <xf numFmtId="165" fontId="29" fillId="0" borderId="145" xfId="0" applyNumberFormat="1" applyFont="1" applyBorder="1" applyAlignment="1">
      <alignment horizontal="center" vertical="center"/>
    </xf>
    <xf numFmtId="165" fontId="29" fillId="0" borderId="76" xfId="0" applyNumberFormat="1" applyFont="1" applyBorder="1" applyAlignment="1">
      <alignment horizontal="center" vertical="center"/>
    </xf>
    <xf numFmtId="0" fontId="29" fillId="0" borderId="146" xfId="0" applyFont="1" applyBorder="1" applyAlignment="1">
      <alignment horizontal="center" vertical="center"/>
    </xf>
    <xf numFmtId="0" fontId="29" fillId="0" borderId="144" xfId="0" applyFont="1" applyBorder="1" applyAlignment="1">
      <alignment horizontal="center" vertical="center"/>
    </xf>
    <xf numFmtId="165" fontId="23" fillId="28" borderId="141" xfId="14" applyNumberFormat="1" applyBorder="1" applyAlignment="1">
      <alignment horizontal="center" vertical="center"/>
    </xf>
    <xf numFmtId="0" fontId="23" fillId="28" borderId="129" xfId="14" applyBorder="1" applyAlignment="1">
      <alignment horizontal="center" vertical="center"/>
    </xf>
    <xf numFmtId="0" fontId="23" fillId="28" borderId="142" xfId="14" applyBorder="1" applyAlignment="1">
      <alignment horizontal="center" vertical="center"/>
    </xf>
    <xf numFmtId="0" fontId="23" fillId="28" borderId="141" xfId="14" applyBorder="1" applyAlignment="1">
      <alignment horizontal="center" vertical="center"/>
    </xf>
    <xf numFmtId="0" fontId="23" fillId="28" borderId="145" xfId="14" applyBorder="1" applyAlignment="1">
      <alignment horizontal="center" vertical="center"/>
    </xf>
    <xf numFmtId="0" fontId="23" fillId="28" borderId="76" xfId="14" applyBorder="1" applyAlignment="1">
      <alignment horizontal="center" vertical="center"/>
    </xf>
    <xf numFmtId="165" fontId="17" fillId="23" borderId="141" xfId="9" applyNumberFormat="1" applyBorder="1" applyAlignment="1">
      <alignment horizontal="center" vertical="center"/>
    </xf>
    <xf numFmtId="0" fontId="28" fillId="32" borderId="43" xfId="0" applyFont="1" applyFill="1" applyBorder="1" applyAlignment="1">
      <alignment horizontal="center" vertical="center"/>
    </xf>
    <xf numFmtId="165" fontId="0" fillId="0" borderId="146" xfId="0" applyNumberFormat="1" applyBorder="1" applyAlignment="1">
      <alignment horizontal="center" vertical="center"/>
    </xf>
    <xf numFmtId="165" fontId="0" fillId="0" borderId="144" xfId="0" applyNumberFormat="1" applyBorder="1" applyAlignment="1">
      <alignment horizontal="center" vertical="center"/>
    </xf>
    <xf numFmtId="165" fontId="0" fillId="0" borderId="145" xfId="0" applyNumberFormat="1" applyBorder="1" applyAlignment="1">
      <alignment horizontal="center" vertical="center"/>
    </xf>
    <xf numFmtId="166" fontId="0" fillId="0" borderId="146" xfId="0" applyNumberFormat="1" applyBorder="1" applyAlignment="1">
      <alignment horizontal="center" vertical="center"/>
    </xf>
    <xf numFmtId="166" fontId="0" fillId="0" borderId="144" xfId="0" applyNumberFormat="1" applyBorder="1" applyAlignment="1">
      <alignment horizontal="center" vertical="center"/>
    </xf>
    <xf numFmtId="0" fontId="17" fillId="23" borderId="145" xfId="9" applyBorder="1" applyAlignment="1">
      <alignment horizontal="center" vertical="center"/>
    </xf>
    <xf numFmtId="0" fontId="0" fillId="0" borderId="147" xfId="0" applyBorder="1" applyAlignment="1">
      <alignment horizontal="center" vertical="center"/>
    </xf>
    <xf numFmtId="165" fontId="0" fillId="0" borderId="147" xfId="0" applyNumberFormat="1" applyBorder="1" applyAlignment="1">
      <alignment horizontal="center" vertical="center"/>
    </xf>
    <xf numFmtId="166" fontId="0" fillId="0" borderId="147" xfId="0" applyNumberFormat="1" applyBorder="1" applyAlignment="1">
      <alignment horizontal="center" vertical="center"/>
    </xf>
    <xf numFmtId="0" fontId="23" fillId="28" borderId="110" xfId="14" applyBorder="1" applyAlignment="1">
      <alignment horizontal="center" vertical="center"/>
    </xf>
    <xf numFmtId="0" fontId="23" fillId="28" borderId="143" xfId="14" applyBorder="1" applyAlignment="1">
      <alignment horizontal="center" vertical="center"/>
    </xf>
    <xf numFmtId="165" fontId="17" fillId="23" borderId="110" xfId="9" applyNumberFormat="1" applyBorder="1" applyAlignment="1">
      <alignment horizontal="center" vertical="center"/>
    </xf>
    <xf numFmtId="165" fontId="23" fillId="28" borderId="110" xfId="14" applyNumberFormat="1" applyBorder="1" applyAlignment="1">
      <alignment horizontal="center" vertical="center"/>
    </xf>
    <xf numFmtId="165" fontId="23" fillId="28" borderId="143" xfId="14" applyNumberFormat="1" applyBorder="1" applyAlignment="1">
      <alignment horizontal="center" vertical="center"/>
    </xf>
    <xf numFmtId="0" fontId="29" fillId="0" borderId="147" xfId="0" applyFont="1" applyBorder="1" applyAlignment="1">
      <alignment horizontal="center" vertical="center"/>
    </xf>
    <xf numFmtId="165" fontId="29" fillId="0" borderId="110" xfId="0" applyNumberFormat="1" applyFont="1" applyBorder="1" applyAlignment="1">
      <alignment horizontal="center" vertical="center"/>
    </xf>
    <xf numFmtId="165" fontId="29" fillId="0" borderId="147" xfId="0" applyNumberFormat="1" applyFont="1" applyBorder="1" applyAlignment="1">
      <alignment horizontal="center" vertical="center"/>
    </xf>
    <xf numFmtId="165" fontId="17" fillId="23" borderId="143" xfId="9" applyNumberFormat="1" applyBorder="1" applyAlignment="1">
      <alignment horizontal="center" vertical="center"/>
    </xf>
    <xf numFmtId="0" fontId="3" fillId="24" borderId="23" xfId="10" applyBorder="1" applyAlignment="1">
      <alignment horizontal="center" vertical="center"/>
    </xf>
    <xf numFmtId="0" fontId="28" fillId="32" borderId="19" xfId="0" applyFont="1" applyFill="1" applyBorder="1" applyAlignment="1">
      <alignment horizontal="center" vertical="center"/>
    </xf>
    <xf numFmtId="0" fontId="28" fillId="32" borderId="23" xfId="0" applyFont="1" applyFill="1" applyBorder="1" applyAlignment="1">
      <alignment horizontal="center" vertical="center"/>
    </xf>
    <xf numFmtId="0" fontId="28" fillId="32" borderId="22" xfId="0" applyFont="1" applyFill="1" applyBorder="1" applyAlignment="1">
      <alignment horizontal="center" vertical="center"/>
    </xf>
    <xf numFmtId="0" fontId="5" fillId="18" borderId="37" xfId="4" applyBorder="1" applyAlignment="1">
      <alignment horizontal="center"/>
    </xf>
    <xf numFmtId="0" fontId="14" fillId="0" borderId="106" xfId="0" applyFont="1" applyBorder="1" applyAlignment="1">
      <alignment horizontal="center"/>
    </xf>
    <xf numFmtId="0" fontId="0" fillId="11" borderId="106" xfId="0" applyFill="1" applyBorder="1" applyAlignment="1">
      <alignment horizontal="center" vertical="center"/>
    </xf>
    <xf numFmtId="0" fontId="0" fillId="9" borderId="39" xfId="0" applyFill="1" applyBorder="1" applyAlignment="1">
      <alignment horizontal="center" vertical="center"/>
    </xf>
    <xf numFmtId="0" fontId="14" fillId="0" borderId="40" xfId="0" applyFont="1" applyBorder="1" applyAlignment="1">
      <alignment horizontal="center"/>
    </xf>
    <xf numFmtId="0" fontId="0" fillId="11" borderId="40" xfId="0" applyFill="1" applyBorder="1" applyAlignment="1">
      <alignment horizontal="center" vertical="center"/>
    </xf>
    <xf numFmtId="164" fontId="5" fillId="17" borderId="41" xfId="3" applyNumberFormat="1" applyBorder="1"/>
    <xf numFmtId="0" fontId="0" fillId="9" borderId="108" xfId="0" applyFill="1" applyBorder="1" applyAlignment="1">
      <alignment horizontal="center" vertical="center"/>
    </xf>
    <xf numFmtId="164" fontId="5" fillId="17" borderId="109" xfId="3" applyNumberFormat="1" applyBorder="1"/>
    <xf numFmtId="0" fontId="0" fillId="9" borderId="79" xfId="0" applyFill="1" applyBorder="1" applyAlignment="1">
      <alignment horizontal="center" vertical="center"/>
    </xf>
    <xf numFmtId="0" fontId="14" fillId="0" borderId="88" xfId="0" applyFont="1" applyBorder="1" applyAlignment="1">
      <alignment horizontal="center"/>
    </xf>
    <xf numFmtId="0" fontId="0" fillId="11" borderId="88" xfId="0" applyFill="1" applyBorder="1" applyAlignment="1">
      <alignment horizontal="center" vertical="center"/>
    </xf>
    <xf numFmtId="164" fontId="5" fillId="17" borderId="89" xfId="3" applyNumberFormat="1" applyBorder="1"/>
    <xf numFmtId="2" fontId="0" fillId="10" borderId="40" xfId="0" applyNumberFormat="1" applyFill="1" applyBorder="1" applyAlignment="1">
      <alignment horizontal="center"/>
    </xf>
    <xf numFmtId="0" fontId="5" fillId="33" borderId="40" xfId="19" applyBorder="1" applyAlignment="1">
      <alignment horizontal="center"/>
    </xf>
    <xf numFmtId="2" fontId="0" fillId="14" borderId="40" xfId="0" applyNumberFormat="1" applyFill="1" applyBorder="1" applyAlignment="1">
      <alignment horizontal="center"/>
    </xf>
    <xf numFmtId="2" fontId="0" fillId="10" borderId="106" xfId="0" applyNumberFormat="1" applyFill="1" applyBorder="1" applyAlignment="1">
      <alignment horizontal="center"/>
    </xf>
    <xf numFmtId="0" fontId="5" fillId="33" borderId="106" xfId="19" applyBorder="1" applyAlignment="1">
      <alignment horizontal="center"/>
    </xf>
    <xf numFmtId="2" fontId="0" fillId="14" borderId="106" xfId="0" applyNumberFormat="1" applyFill="1" applyBorder="1" applyAlignment="1">
      <alignment horizontal="center"/>
    </xf>
    <xf numFmtId="2" fontId="0" fillId="10" borderId="88" xfId="0" applyNumberFormat="1" applyFill="1" applyBorder="1" applyAlignment="1">
      <alignment horizontal="center"/>
    </xf>
    <xf numFmtId="0" fontId="5" fillId="33" borderId="88" xfId="19" applyBorder="1" applyAlignment="1">
      <alignment horizontal="center"/>
    </xf>
    <xf numFmtId="2" fontId="0" fillId="14" borderId="88" xfId="0" applyNumberFormat="1" applyFill="1" applyBorder="1" applyAlignment="1">
      <alignment horizontal="center"/>
    </xf>
    <xf numFmtId="0" fontId="2" fillId="24" borderId="133" xfId="10" applyFont="1" applyBorder="1" applyAlignment="1">
      <alignment horizontal="center" vertical="center"/>
    </xf>
    <xf numFmtId="0" fontId="2" fillId="24" borderId="106" xfId="10" applyFont="1" applyBorder="1" applyAlignment="1">
      <alignment horizontal="center" vertical="center"/>
    </xf>
    <xf numFmtId="0" fontId="16" fillId="22" borderId="42" xfId="8" applyBorder="1" applyAlignment="1">
      <alignment horizontal="center"/>
    </xf>
    <xf numFmtId="0" fontId="16" fillId="22" borderId="19" xfId="8" applyBorder="1" applyAlignment="1">
      <alignment horizontal="center"/>
    </xf>
    <xf numFmtId="0" fontId="16" fillId="22" borderId="46" xfId="8" applyBorder="1" applyAlignment="1">
      <alignment horizontal="center"/>
    </xf>
    <xf numFmtId="0" fontId="16" fillId="22" borderId="23" xfId="8" applyBorder="1" applyAlignment="1">
      <alignment horizontal="center"/>
    </xf>
    <xf numFmtId="0" fontId="16" fillId="22" borderId="48" xfId="8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7" fillId="2" borderId="11" xfId="0" applyFont="1" applyFill="1" applyBorder="1" applyAlignment="1">
      <alignment horizontal="center"/>
    </xf>
    <xf numFmtId="0" fontId="7" fillId="2" borderId="12" xfId="0" applyFont="1" applyFill="1" applyBorder="1" applyAlignment="1">
      <alignment horizontal="center"/>
    </xf>
    <xf numFmtId="0" fontId="7" fillId="2" borderId="13" xfId="0" applyFont="1" applyFill="1" applyBorder="1" applyAlignment="1">
      <alignment horizontal="center"/>
    </xf>
    <xf numFmtId="0" fontId="8" fillId="2" borderId="11" xfId="0" applyFont="1" applyFill="1" applyBorder="1" applyAlignment="1">
      <alignment horizontal="center"/>
    </xf>
    <xf numFmtId="0" fontId="8" fillId="2" borderId="13" xfId="0" applyFont="1" applyFill="1" applyBorder="1" applyAlignment="1">
      <alignment horizontal="center"/>
    </xf>
    <xf numFmtId="0" fontId="8" fillId="2" borderId="12" xfId="0" applyFont="1" applyFill="1" applyBorder="1" applyAlignment="1">
      <alignment horizontal="center"/>
    </xf>
    <xf numFmtId="0" fontId="0" fillId="2" borderId="21" xfId="0" applyFill="1" applyBorder="1" applyAlignment="1">
      <alignment horizontal="center"/>
    </xf>
    <xf numFmtId="0" fontId="0" fillId="2" borderId="22" xfId="0" applyFill="1" applyBorder="1" applyAlignment="1">
      <alignment horizontal="center"/>
    </xf>
    <xf numFmtId="0" fontId="0" fillId="2" borderId="24" xfId="0" applyFill="1" applyBorder="1" applyAlignment="1">
      <alignment horizontal="center"/>
    </xf>
    <xf numFmtId="0" fontId="0" fillId="2" borderId="25" xfId="0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2" borderId="15" xfId="0" applyFill="1" applyBorder="1" applyAlignment="1">
      <alignment horizontal="center"/>
    </xf>
    <xf numFmtId="0" fontId="0" fillId="2" borderId="16" xfId="0" applyFill="1" applyBorder="1" applyAlignment="1">
      <alignment horizontal="center"/>
    </xf>
    <xf numFmtId="0" fontId="0" fillId="2" borderId="17" xfId="0" applyFill="1" applyBorder="1" applyAlignment="1">
      <alignment horizontal="center"/>
    </xf>
    <xf numFmtId="0" fontId="0" fillId="2" borderId="18" xfId="0" applyFill="1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2" borderId="20" xfId="0" applyFill="1" applyBorder="1" applyAlignment="1">
      <alignment horizontal="center"/>
    </xf>
    <xf numFmtId="0" fontId="0" fillId="2" borderId="23" xfId="0" applyFill="1" applyBorder="1" applyAlignment="1">
      <alignment horizontal="center"/>
    </xf>
    <xf numFmtId="0" fontId="0" fillId="4" borderId="28" xfId="0" applyFill="1" applyBorder="1" applyAlignment="1">
      <alignment horizontal="center" vertical="center"/>
    </xf>
    <xf numFmtId="0" fontId="0" fillId="4" borderId="30" xfId="0" applyFill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9" borderId="37" xfId="0" applyFill="1" applyBorder="1" applyAlignment="1">
      <alignment horizontal="center" vertical="center"/>
    </xf>
    <xf numFmtId="0" fontId="0" fillId="9" borderId="49" xfId="0" applyFill="1" applyBorder="1" applyAlignment="1">
      <alignment horizontal="center" vertical="center"/>
    </xf>
    <xf numFmtId="0" fontId="0" fillId="9" borderId="38" xfId="0" applyFill="1" applyBorder="1" applyAlignment="1">
      <alignment horizontal="center" vertical="center"/>
    </xf>
    <xf numFmtId="0" fontId="0" fillId="11" borderId="37" xfId="0" applyFill="1" applyBorder="1" applyAlignment="1">
      <alignment horizontal="center" vertical="center"/>
    </xf>
    <xf numFmtId="0" fontId="0" fillId="11" borderId="49" xfId="0" applyFill="1" applyBorder="1" applyAlignment="1">
      <alignment horizontal="center" vertical="center"/>
    </xf>
    <xf numFmtId="0" fontId="0" fillId="11" borderId="38" xfId="0" applyFill="1" applyBorder="1" applyAlignment="1">
      <alignment horizontal="center" vertical="center"/>
    </xf>
    <xf numFmtId="0" fontId="0" fillId="5" borderId="44" xfId="0" applyFill="1" applyBorder="1" applyAlignment="1">
      <alignment horizontal="center"/>
    </xf>
    <xf numFmtId="0" fontId="0" fillId="5" borderId="45" xfId="0" applyFill="1" applyBorder="1" applyAlignment="1">
      <alignment horizontal="center"/>
    </xf>
    <xf numFmtId="0" fontId="0" fillId="2" borderId="51" xfId="0" applyFill="1" applyBorder="1" applyAlignment="1">
      <alignment horizontal="center"/>
    </xf>
    <xf numFmtId="0" fontId="0" fillId="2" borderId="80" xfId="0" applyFill="1" applyBorder="1" applyAlignment="1">
      <alignment horizontal="center"/>
    </xf>
    <xf numFmtId="0" fontId="0" fillId="11" borderId="46" xfId="0" applyFill="1" applyBorder="1" applyAlignment="1">
      <alignment horizontal="center" vertical="center"/>
    </xf>
    <xf numFmtId="0" fontId="0" fillId="11" borderId="48" xfId="0" applyFill="1" applyBorder="1" applyAlignment="1">
      <alignment horizontal="center" vertical="center"/>
    </xf>
    <xf numFmtId="0" fontId="0" fillId="11" borderId="45" xfId="0" applyFill="1" applyBorder="1" applyAlignment="1">
      <alignment horizontal="center" vertical="center"/>
    </xf>
    <xf numFmtId="0" fontId="17" fillId="23" borderId="37" xfId="9" applyBorder="1" applyAlignment="1">
      <alignment horizontal="center" vertical="center"/>
    </xf>
    <xf numFmtId="0" fontId="17" fillId="23" borderId="38" xfId="9" applyBorder="1" applyAlignment="1">
      <alignment horizontal="center" vertical="center"/>
    </xf>
    <xf numFmtId="0" fontId="5" fillId="20" borderId="37" xfId="6" applyBorder="1" applyAlignment="1">
      <alignment horizontal="center" vertical="center"/>
    </xf>
    <xf numFmtId="0" fontId="5" fillId="20" borderId="38" xfId="6" applyBorder="1" applyAlignment="1">
      <alignment horizontal="center" vertical="center"/>
    </xf>
    <xf numFmtId="0" fontId="0" fillId="0" borderId="44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6" borderId="19" xfId="0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40" xfId="0" applyFill="1" applyBorder="1" applyAlignment="1">
      <alignment horizontal="center"/>
    </xf>
    <xf numFmtId="0" fontId="0" fillId="6" borderId="41" xfId="0" applyFill="1" applyBorder="1" applyAlignment="1">
      <alignment horizontal="center"/>
    </xf>
    <xf numFmtId="0" fontId="0" fillId="6" borderId="35" xfId="0" applyFill="1" applyBorder="1" applyAlignment="1">
      <alignment horizontal="center"/>
    </xf>
    <xf numFmtId="0" fontId="17" fillId="23" borderId="49" xfId="9" applyBorder="1" applyAlignment="1">
      <alignment horizontal="center" vertical="center"/>
    </xf>
    <xf numFmtId="0" fontId="17" fillId="23" borderId="110" xfId="9" applyBorder="1" applyAlignment="1">
      <alignment horizontal="center" vertical="center"/>
    </xf>
    <xf numFmtId="0" fontId="5" fillId="20" borderId="49" xfId="6" applyBorder="1" applyAlignment="1">
      <alignment horizontal="center" vertical="center"/>
    </xf>
    <xf numFmtId="0" fontId="5" fillId="20" borderId="110" xfId="6" applyBorder="1" applyAlignment="1">
      <alignment horizontal="center" vertical="center"/>
    </xf>
    <xf numFmtId="0" fontId="5" fillId="18" borderId="53" xfId="4" applyBorder="1" applyAlignment="1">
      <alignment horizontal="center" vertical="center"/>
    </xf>
    <xf numFmtId="0" fontId="5" fillId="18" borderId="84" xfId="4" applyBorder="1" applyAlignment="1">
      <alignment horizontal="center" vertical="center"/>
    </xf>
    <xf numFmtId="0" fontId="5" fillId="18" borderId="76" xfId="4" applyBorder="1" applyAlignment="1">
      <alignment horizontal="center" vertical="center"/>
    </xf>
    <xf numFmtId="0" fontId="5" fillId="18" borderId="37" xfId="4" applyBorder="1" applyAlignment="1">
      <alignment horizontal="center" vertical="center"/>
    </xf>
    <xf numFmtId="0" fontId="5" fillId="18" borderId="49" xfId="4" applyBorder="1" applyAlignment="1">
      <alignment horizontal="center" vertical="center"/>
    </xf>
    <xf numFmtId="0" fontId="5" fillId="18" borderId="38" xfId="4" applyBorder="1" applyAlignment="1">
      <alignment horizontal="center" vertical="center"/>
    </xf>
    <xf numFmtId="0" fontId="0" fillId="6" borderId="23" xfId="0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3" borderId="44" xfId="0" applyFill="1" applyBorder="1" applyAlignment="1">
      <alignment horizontal="center"/>
    </xf>
    <xf numFmtId="0" fontId="0" fillId="3" borderId="42" xfId="0" applyFill="1" applyBorder="1" applyAlignment="1">
      <alignment horizontal="center"/>
    </xf>
    <xf numFmtId="0" fontId="0" fillId="3" borderId="45" xfId="0" applyFill="1" applyBorder="1" applyAlignment="1">
      <alignment horizontal="center"/>
    </xf>
    <xf numFmtId="0" fontId="25" fillId="29" borderId="44" xfId="16" applyFont="1" applyBorder="1" applyAlignment="1">
      <alignment horizontal="center" vertical="center"/>
    </xf>
    <xf numFmtId="0" fontId="25" fillId="29" borderId="42" xfId="16" applyFont="1" applyBorder="1" applyAlignment="1">
      <alignment horizontal="center" vertical="center"/>
    </xf>
    <xf numFmtId="0" fontId="25" fillId="29" borderId="45" xfId="16" applyFont="1" applyBorder="1" applyAlignment="1">
      <alignment horizontal="center" vertical="center"/>
    </xf>
    <xf numFmtId="0" fontId="25" fillId="29" borderId="47" xfId="16" applyFont="1" applyBorder="1" applyAlignment="1">
      <alignment horizontal="center" vertical="center"/>
    </xf>
    <xf numFmtId="0" fontId="25" fillId="29" borderId="107" xfId="16" applyFont="1" applyBorder="1" applyAlignment="1">
      <alignment horizontal="center" vertical="center"/>
    </xf>
    <xf numFmtId="0" fontId="25" fillId="29" borderId="48" xfId="16" applyFont="1" applyBorder="1" applyAlignment="1">
      <alignment horizontal="center" vertical="center"/>
    </xf>
    <xf numFmtId="0" fontId="8" fillId="30" borderId="19" xfId="17" applyBorder="1" applyAlignment="1">
      <alignment horizontal="center"/>
    </xf>
    <xf numFmtId="0" fontId="8" fillId="30" borderId="23" xfId="17" applyBorder="1" applyAlignment="1">
      <alignment horizontal="center"/>
    </xf>
    <xf numFmtId="0" fontId="8" fillId="30" borderId="22" xfId="17" applyBorder="1" applyAlignment="1">
      <alignment horizontal="center"/>
    </xf>
    <xf numFmtId="0" fontId="5" fillId="31" borderId="44" xfId="18" applyBorder="1" applyAlignment="1">
      <alignment horizontal="center" vertical="center"/>
    </xf>
    <xf numFmtId="0" fontId="5" fillId="31" borderId="47" xfId="18" applyBorder="1" applyAlignment="1">
      <alignment horizontal="center" vertical="center"/>
    </xf>
    <xf numFmtId="0" fontId="5" fillId="31" borderId="37" xfId="18" applyBorder="1" applyAlignment="1">
      <alignment horizontal="center" vertical="center"/>
    </xf>
    <xf numFmtId="0" fontId="5" fillId="31" borderId="49" xfId="18" applyBorder="1" applyAlignment="1">
      <alignment horizontal="center" vertical="center"/>
    </xf>
    <xf numFmtId="0" fontId="5" fillId="26" borderId="136" xfId="12" applyBorder="1" applyAlignment="1">
      <alignment horizontal="center"/>
    </xf>
    <xf numFmtId="0" fontId="5" fillId="26" borderId="137" xfId="12" applyBorder="1" applyAlignment="1">
      <alignment horizontal="center"/>
    </xf>
    <xf numFmtId="0" fontId="5" fillId="26" borderId="138" xfId="12" applyBorder="1" applyAlignment="1">
      <alignment horizontal="center"/>
    </xf>
    <xf numFmtId="0" fontId="5" fillId="26" borderId="47" xfId="12" applyBorder="1" applyAlignment="1">
      <alignment horizontal="center"/>
    </xf>
    <xf numFmtId="0" fontId="5" fillId="26" borderId="48" xfId="12" applyBorder="1" applyAlignment="1">
      <alignment horizontal="center"/>
    </xf>
    <xf numFmtId="0" fontId="5" fillId="26" borderId="37" xfId="12" applyBorder="1" applyAlignment="1">
      <alignment horizontal="center" vertical="center"/>
    </xf>
    <xf numFmtId="0" fontId="5" fillId="26" borderId="49" xfId="12" applyBorder="1" applyAlignment="1">
      <alignment horizontal="center" vertical="center"/>
    </xf>
    <xf numFmtId="0" fontId="5" fillId="26" borderId="38" xfId="12" applyBorder="1" applyAlignment="1">
      <alignment horizontal="center" vertical="center"/>
    </xf>
    <xf numFmtId="0" fontId="5" fillId="26" borderId="44" xfId="12" applyBorder="1" applyAlignment="1">
      <alignment horizontal="center" vertical="center"/>
    </xf>
    <xf numFmtId="0" fontId="5" fillId="26" borderId="50" xfId="12" applyBorder="1" applyAlignment="1">
      <alignment horizontal="center" vertical="center"/>
    </xf>
    <xf numFmtId="0" fontId="5" fillId="26" borderId="47" xfId="12" applyBorder="1" applyAlignment="1">
      <alignment horizontal="center" vertical="center"/>
    </xf>
    <xf numFmtId="0" fontId="8" fillId="27" borderId="0" xfId="13" applyAlignment="1">
      <alignment horizontal="center"/>
    </xf>
    <xf numFmtId="49" fontId="7" fillId="12" borderId="97" xfId="0" applyNumberFormat="1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16" fillId="22" borderId="23" xfId="8" applyBorder="1" applyAlignment="1">
      <alignment horizontal="center"/>
    </xf>
    <xf numFmtId="0" fontId="16" fillId="22" borderId="47" xfId="8" applyBorder="1" applyAlignment="1">
      <alignment horizontal="center"/>
    </xf>
    <xf numFmtId="0" fontId="16" fillId="22" borderId="107" xfId="8" applyBorder="1" applyAlignment="1">
      <alignment horizontal="center"/>
    </xf>
    <xf numFmtId="0" fontId="16" fillId="22" borderId="22" xfId="8" applyBorder="1" applyAlignment="1">
      <alignment horizontal="center"/>
    </xf>
    <xf numFmtId="0" fontId="5" fillId="26" borderId="24" xfId="12" applyBorder="1" applyAlignment="1">
      <alignment horizontal="center"/>
    </xf>
    <xf numFmtId="0" fontId="5" fillId="26" borderId="99" xfId="12" applyBorder="1" applyAlignment="1">
      <alignment horizontal="center"/>
    </xf>
    <xf numFmtId="0" fontId="5" fillId="26" borderId="25" xfId="12" applyBorder="1" applyAlignment="1">
      <alignment horizontal="center"/>
    </xf>
    <xf numFmtId="0" fontId="3" fillId="25" borderId="19" xfId="11" applyBorder="1" applyAlignment="1">
      <alignment horizontal="center"/>
    </xf>
    <xf numFmtId="0" fontId="3" fillId="25" borderId="23" xfId="11" applyBorder="1" applyAlignment="1">
      <alignment horizontal="center"/>
    </xf>
    <xf numFmtId="0" fontId="3" fillId="25" borderId="22" xfId="11" applyBorder="1" applyAlignment="1">
      <alignment horizontal="center"/>
    </xf>
    <xf numFmtId="0" fontId="0" fillId="6" borderId="42" xfId="0" applyFill="1" applyBorder="1" applyAlignment="1">
      <alignment horizontal="center"/>
    </xf>
    <xf numFmtId="0" fontId="0" fillId="6" borderId="45" xfId="0" applyFill="1" applyBorder="1" applyAlignment="1">
      <alignment horizontal="center"/>
    </xf>
    <xf numFmtId="0" fontId="16" fillId="22" borderId="42" xfId="8" applyBorder="1" applyAlignment="1">
      <alignment horizontal="center"/>
    </xf>
    <xf numFmtId="0" fontId="16" fillId="22" borderId="45" xfId="8" applyBorder="1" applyAlignment="1">
      <alignment horizontal="center"/>
    </xf>
    <xf numFmtId="0" fontId="5" fillId="20" borderId="44" xfId="6" applyBorder="1" applyAlignment="1">
      <alignment horizontal="center" vertical="center"/>
    </xf>
    <xf numFmtId="0" fontId="5" fillId="20" borderId="50" xfId="6" applyBorder="1" applyAlignment="1">
      <alignment horizontal="center" vertical="center"/>
    </xf>
    <xf numFmtId="0" fontId="5" fillId="20" borderId="40" xfId="6" applyBorder="1" applyAlignment="1">
      <alignment horizontal="center"/>
    </xf>
    <xf numFmtId="0" fontId="5" fillId="20" borderId="41" xfId="6" applyBorder="1" applyAlignment="1">
      <alignment horizontal="center"/>
    </xf>
    <xf numFmtId="0" fontId="5" fillId="20" borderId="19" xfId="6" applyBorder="1" applyAlignment="1">
      <alignment horizontal="center"/>
    </xf>
    <xf numFmtId="0" fontId="5" fillId="20" borderId="23" xfId="6" applyBorder="1" applyAlignment="1">
      <alignment horizontal="center"/>
    </xf>
    <xf numFmtId="0" fontId="5" fillId="20" borderId="22" xfId="6" applyBorder="1" applyAlignment="1">
      <alignment horizontal="center"/>
    </xf>
    <xf numFmtId="0" fontId="3" fillId="24" borderId="19" xfId="10" applyBorder="1" applyAlignment="1">
      <alignment horizontal="center"/>
    </xf>
    <xf numFmtId="0" fontId="3" fillId="24" borderId="23" xfId="10" applyBorder="1" applyAlignment="1">
      <alignment horizontal="center"/>
    </xf>
    <xf numFmtId="0" fontId="3" fillId="24" borderId="22" xfId="10" applyBorder="1" applyAlignment="1">
      <alignment horizontal="center"/>
    </xf>
    <xf numFmtId="0" fontId="8" fillId="27" borderId="19" xfId="13" applyBorder="1" applyAlignment="1">
      <alignment horizontal="center"/>
    </xf>
    <xf numFmtId="0" fontId="8" fillId="27" borderId="23" xfId="13" applyBorder="1" applyAlignment="1">
      <alignment horizontal="center"/>
    </xf>
    <xf numFmtId="0" fontId="8" fillId="27" borderId="22" xfId="13" applyBorder="1" applyAlignment="1">
      <alignment horizontal="center"/>
    </xf>
    <xf numFmtId="0" fontId="5" fillId="21" borderId="19" xfId="7" applyBorder="1" applyAlignment="1">
      <alignment horizontal="center"/>
    </xf>
    <xf numFmtId="0" fontId="5" fillId="21" borderId="23" xfId="7" applyBorder="1" applyAlignment="1">
      <alignment horizontal="center"/>
    </xf>
    <xf numFmtId="0" fontId="5" fillId="21" borderId="22" xfId="7" applyBorder="1" applyAlignment="1">
      <alignment horizontal="center"/>
    </xf>
    <xf numFmtId="0" fontId="5" fillId="20" borderId="47" xfId="6" applyBorder="1" applyAlignment="1">
      <alignment horizontal="center"/>
    </xf>
    <xf numFmtId="0" fontId="5" fillId="20" borderId="48" xfId="6" applyBorder="1" applyAlignment="1">
      <alignment horizontal="center"/>
    </xf>
    <xf numFmtId="0" fontId="5" fillId="20" borderId="140" xfId="6" applyBorder="1" applyAlignment="1">
      <alignment horizontal="center"/>
    </xf>
    <xf numFmtId="0" fontId="5" fillId="20" borderId="107" xfId="6" applyBorder="1" applyAlignment="1">
      <alignment horizontal="center"/>
    </xf>
    <xf numFmtId="0" fontId="5" fillId="20" borderId="121" xfId="6" applyBorder="1" applyAlignment="1">
      <alignment horizontal="center"/>
    </xf>
    <xf numFmtId="0" fontId="5" fillId="21" borderId="42" xfId="7" applyBorder="1" applyAlignment="1">
      <alignment horizontal="center"/>
    </xf>
    <xf numFmtId="0" fontId="5" fillId="21" borderId="45" xfId="7" applyBorder="1" applyAlignment="1">
      <alignment horizontal="center"/>
    </xf>
    <xf numFmtId="0" fontId="5" fillId="20" borderId="51" xfId="6" applyBorder="1" applyAlignment="1">
      <alignment horizontal="center" vertical="center"/>
    </xf>
    <xf numFmtId="0" fontId="5" fillId="20" borderId="131" xfId="6" applyBorder="1" applyAlignment="1">
      <alignment horizontal="center" vertical="center"/>
    </xf>
    <xf numFmtId="0" fontId="8" fillId="27" borderId="0" xfId="13" applyBorder="1" applyAlignment="1">
      <alignment horizontal="center"/>
    </xf>
    <xf numFmtId="0" fontId="17" fillId="23" borderId="45" xfId="9" applyBorder="1" applyAlignment="1">
      <alignment horizontal="center" vertical="center"/>
    </xf>
    <xf numFmtId="0" fontId="17" fillId="23" borderId="46" xfId="9" applyBorder="1" applyAlignment="1">
      <alignment horizontal="center" vertical="center"/>
    </xf>
    <xf numFmtId="0" fontId="23" fillId="28" borderId="37" xfId="14" applyBorder="1" applyAlignment="1">
      <alignment horizontal="center" vertical="center"/>
    </xf>
    <xf numFmtId="0" fontId="23" fillId="28" borderId="49" xfId="14" applyBorder="1" applyAlignment="1">
      <alignment horizontal="center" vertical="center"/>
    </xf>
    <xf numFmtId="0" fontId="23" fillId="28" borderId="38" xfId="14" applyBorder="1" applyAlignment="1">
      <alignment horizontal="center" vertical="center"/>
    </xf>
    <xf numFmtId="0" fontId="29" fillId="0" borderId="49" xfId="0" applyFont="1" applyBorder="1" applyAlignment="1">
      <alignment horizontal="center" vertical="center"/>
    </xf>
    <xf numFmtId="0" fontId="29" fillId="0" borderId="38" xfId="0" applyFont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9" fillId="0" borderId="47" xfId="0" applyFont="1" applyBorder="1" applyAlignment="1">
      <alignment horizontal="center" vertical="center"/>
    </xf>
    <xf numFmtId="0" fontId="0" fillId="0" borderId="110" xfId="0" applyBorder="1" applyAlignment="1">
      <alignment horizontal="center" vertical="center"/>
    </xf>
    <xf numFmtId="0" fontId="0" fillId="0" borderId="145" xfId="0" applyBorder="1" applyAlignment="1">
      <alignment horizontal="center" vertical="center"/>
    </xf>
    <xf numFmtId="0" fontId="0" fillId="0" borderId="76" xfId="0" applyBorder="1" applyAlignment="1">
      <alignment horizontal="center" vertical="center"/>
    </xf>
    <xf numFmtId="0" fontId="0" fillId="0" borderId="124" xfId="0" applyBorder="1" applyAlignment="1">
      <alignment horizontal="center" vertical="center"/>
    </xf>
    <xf numFmtId="0" fontId="0" fillId="0" borderId="13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</cellXfs>
  <cellStyles count="20">
    <cellStyle name="20% - Colore 1" xfId="10" builtinId="30"/>
    <cellStyle name="20% - Colore 2" xfId="6" builtinId="34"/>
    <cellStyle name="20% - Colore 5" xfId="4" builtinId="46"/>
    <cellStyle name="20% - Colore 6" xfId="12" builtinId="50"/>
    <cellStyle name="40% - Colore 1" xfId="11" builtinId="31"/>
    <cellStyle name="40% - Colore 2" xfId="19" builtinId="35"/>
    <cellStyle name="40% - Colore 4" xfId="3" builtinId="43"/>
    <cellStyle name="40% - Colore 6" xfId="18" builtinId="51"/>
    <cellStyle name="60% - Colore 2" xfId="7" builtinId="36"/>
    <cellStyle name="60% - Colore 5" xfId="5" builtinId="48"/>
    <cellStyle name="Colore 2" xfId="13" builtinId="33"/>
    <cellStyle name="Colore 6" xfId="17" builtinId="49"/>
    <cellStyle name="Input" xfId="8" builtinId="20"/>
    <cellStyle name="Migliaia 2" xfId="1" xr:uid="{91E775DC-35F2-4551-B041-6524766A0531}"/>
    <cellStyle name="Neutrale" xfId="16" builtinId="28"/>
    <cellStyle name="Normale" xfId="0" builtinId="0"/>
    <cellStyle name="Percentuale 2" xfId="2" xr:uid="{E04AFD26-DF42-4040-8FA4-4F062CC39F2D}"/>
    <cellStyle name="Valore non valido" xfId="14" builtinId="27"/>
    <cellStyle name="Valore valido" xfId="9" builtinId="26"/>
    <cellStyle name="Valuta" xfId="15" builtinId="4"/>
  </cellStyles>
  <dxfs count="18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12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_rels/chart218.xml.rels><?xml version="1.0" encoding="UTF-8" standalone="yes"?>
<Relationships xmlns="http://schemas.openxmlformats.org/package/2006/relationships"><Relationship Id="rId2" Type="http://schemas.microsoft.com/office/2011/relationships/chartColorStyle" Target="colors218.xml"/><Relationship Id="rId1" Type="http://schemas.microsoft.com/office/2011/relationships/chartStyle" Target="style218.xml"/></Relationships>
</file>

<file path=xl/charts/_rels/chart219.xml.rels><?xml version="1.0" encoding="UTF-8" standalone="yes"?>
<Relationships xmlns="http://schemas.openxmlformats.org/package/2006/relationships"><Relationship Id="rId2" Type="http://schemas.microsoft.com/office/2011/relationships/chartColorStyle" Target="colors219.xml"/><Relationship Id="rId1" Type="http://schemas.microsoft.com/office/2011/relationships/chartStyle" Target="style219.xml"/></Relationships>
</file>

<file path=xl/charts/_rels/chart220.xml.rels><?xml version="1.0" encoding="UTF-8" standalone="yes"?>
<Relationships xmlns="http://schemas.openxmlformats.org/package/2006/relationships"><Relationship Id="rId2" Type="http://schemas.microsoft.com/office/2011/relationships/chartColorStyle" Target="colors220.xml"/><Relationship Id="rId1" Type="http://schemas.microsoft.com/office/2011/relationships/chartStyle" Target="style220.xml"/></Relationships>
</file>

<file path=xl/charts/_rels/chart221.xml.rels><?xml version="1.0" encoding="UTF-8" standalone="yes"?>
<Relationships xmlns="http://schemas.openxmlformats.org/package/2006/relationships"><Relationship Id="rId2" Type="http://schemas.microsoft.com/office/2011/relationships/chartColorStyle" Target="colors221.xml"/><Relationship Id="rId1" Type="http://schemas.microsoft.com/office/2011/relationships/chartStyle" Target="style221.xml"/></Relationships>
</file>

<file path=xl/charts/_rels/chart222.xml.rels><?xml version="1.0" encoding="UTF-8" standalone="yes"?>
<Relationships xmlns="http://schemas.openxmlformats.org/package/2006/relationships"><Relationship Id="rId2" Type="http://schemas.microsoft.com/office/2011/relationships/chartColorStyle" Target="colors222.xml"/><Relationship Id="rId1" Type="http://schemas.microsoft.com/office/2011/relationships/chartStyle" Target="style222.xml"/></Relationships>
</file>

<file path=xl/charts/_rels/chart223.xml.rels><?xml version="1.0" encoding="UTF-8" standalone="yes"?>
<Relationships xmlns="http://schemas.openxmlformats.org/package/2006/relationships"><Relationship Id="rId2" Type="http://schemas.microsoft.com/office/2011/relationships/chartColorStyle" Target="colors223.xml"/><Relationship Id="rId1" Type="http://schemas.microsoft.com/office/2011/relationships/chartStyle" Target="style223.xml"/></Relationships>
</file>

<file path=xl/charts/_rels/chart224.xml.rels><?xml version="1.0" encoding="UTF-8" standalone="yes"?>
<Relationships xmlns="http://schemas.openxmlformats.org/package/2006/relationships"><Relationship Id="rId2" Type="http://schemas.microsoft.com/office/2011/relationships/chartColorStyle" Target="colors224.xml"/><Relationship Id="rId1" Type="http://schemas.microsoft.com/office/2011/relationships/chartStyle" Target="style224.xml"/></Relationships>
</file>

<file path=xl/charts/_rels/chart225.xml.rels><?xml version="1.0" encoding="UTF-8" standalone="yes"?>
<Relationships xmlns="http://schemas.openxmlformats.org/package/2006/relationships"><Relationship Id="rId2" Type="http://schemas.microsoft.com/office/2011/relationships/chartColorStyle" Target="colors225.xml"/><Relationship Id="rId1" Type="http://schemas.microsoft.com/office/2011/relationships/chartStyle" Target="style225.xml"/></Relationships>
</file>

<file path=xl/charts/_rels/chart226.xml.rels><?xml version="1.0" encoding="UTF-8" standalone="yes"?>
<Relationships xmlns="http://schemas.openxmlformats.org/package/2006/relationships"><Relationship Id="rId2" Type="http://schemas.microsoft.com/office/2011/relationships/chartColorStyle" Target="colors226.xml"/><Relationship Id="rId1" Type="http://schemas.microsoft.com/office/2011/relationships/chartStyle" Target="style226.xml"/></Relationships>
</file>

<file path=xl/charts/_rels/chart227.xml.rels><?xml version="1.0" encoding="UTF-8" standalone="yes"?>
<Relationships xmlns="http://schemas.openxmlformats.org/package/2006/relationships"><Relationship Id="rId2" Type="http://schemas.microsoft.com/office/2011/relationships/chartColorStyle" Target="colors227.xml"/><Relationship Id="rId1" Type="http://schemas.microsoft.com/office/2011/relationships/chartStyle" Target="style227.xml"/></Relationships>
</file>

<file path=xl/charts/_rels/chart228.xml.rels><?xml version="1.0" encoding="UTF-8" standalone="yes"?>
<Relationships xmlns="http://schemas.openxmlformats.org/package/2006/relationships"><Relationship Id="rId2" Type="http://schemas.microsoft.com/office/2011/relationships/chartColorStyle" Target="colors228.xml"/><Relationship Id="rId1" Type="http://schemas.microsoft.com/office/2011/relationships/chartStyle" Target="style228.xml"/></Relationships>
</file>

<file path=xl/charts/_rels/chart229.xml.rels><?xml version="1.0" encoding="UTF-8" standalone="yes"?>
<Relationships xmlns="http://schemas.openxmlformats.org/package/2006/relationships"><Relationship Id="rId2" Type="http://schemas.microsoft.com/office/2011/relationships/chartColorStyle" Target="colors229.xml"/><Relationship Id="rId1" Type="http://schemas.microsoft.com/office/2011/relationships/chartStyle" Target="style229.xml"/></Relationships>
</file>

<file path=xl/charts/_rels/chart230.xml.rels><?xml version="1.0" encoding="UTF-8" standalone="yes"?>
<Relationships xmlns="http://schemas.openxmlformats.org/package/2006/relationships"><Relationship Id="rId2" Type="http://schemas.microsoft.com/office/2011/relationships/chartColorStyle" Target="colors230.xml"/><Relationship Id="rId1" Type="http://schemas.microsoft.com/office/2011/relationships/chartStyle" Target="style230.xml"/></Relationships>
</file>

<file path=xl/charts/_rels/chart231.xml.rels><?xml version="1.0" encoding="UTF-8" standalone="yes"?>
<Relationships xmlns="http://schemas.openxmlformats.org/package/2006/relationships"><Relationship Id="rId2" Type="http://schemas.microsoft.com/office/2011/relationships/chartColorStyle" Target="colors231.xml"/><Relationship Id="rId1" Type="http://schemas.microsoft.com/office/2011/relationships/chartStyle" Target="style231.xml"/></Relationships>
</file>

<file path=xl/charts/_rels/chart232.xml.rels><?xml version="1.0" encoding="UTF-8" standalone="yes"?>
<Relationships xmlns="http://schemas.openxmlformats.org/package/2006/relationships"><Relationship Id="rId2" Type="http://schemas.microsoft.com/office/2011/relationships/chartColorStyle" Target="colors232.xml"/><Relationship Id="rId1" Type="http://schemas.microsoft.com/office/2011/relationships/chartStyle" Target="style232.xml"/></Relationships>
</file>

<file path=xl/charts/_rels/chart233.xml.rels><?xml version="1.0" encoding="UTF-8" standalone="yes"?>
<Relationships xmlns="http://schemas.openxmlformats.org/package/2006/relationships"><Relationship Id="rId2" Type="http://schemas.microsoft.com/office/2011/relationships/chartColorStyle" Target="colors233.xml"/><Relationship Id="rId1" Type="http://schemas.microsoft.com/office/2011/relationships/chartStyle" Target="style233.xml"/></Relationships>
</file>

<file path=xl/charts/_rels/chart234.xml.rels><?xml version="1.0" encoding="UTF-8" standalone="yes"?>
<Relationships xmlns="http://schemas.openxmlformats.org/package/2006/relationships"><Relationship Id="rId2" Type="http://schemas.microsoft.com/office/2011/relationships/chartColorStyle" Target="colors234.xml"/><Relationship Id="rId1" Type="http://schemas.microsoft.com/office/2011/relationships/chartStyle" Target="style234.xml"/></Relationships>
</file>

<file path=xl/charts/_rels/chart235.xml.rels><?xml version="1.0" encoding="UTF-8" standalone="yes"?>
<Relationships xmlns="http://schemas.openxmlformats.org/package/2006/relationships"><Relationship Id="rId2" Type="http://schemas.microsoft.com/office/2011/relationships/chartColorStyle" Target="colors235.xml"/><Relationship Id="rId1" Type="http://schemas.microsoft.com/office/2011/relationships/chartStyle" Target="style235.xml"/></Relationships>
</file>

<file path=xl/charts/_rels/chart236.xml.rels><?xml version="1.0" encoding="UTF-8" standalone="yes"?>
<Relationships xmlns="http://schemas.openxmlformats.org/package/2006/relationships"><Relationship Id="rId2" Type="http://schemas.microsoft.com/office/2011/relationships/chartColorStyle" Target="colors236.xml"/><Relationship Id="rId1" Type="http://schemas.microsoft.com/office/2011/relationships/chartStyle" Target="style236.xml"/></Relationships>
</file>

<file path=xl/charts/_rels/chart237.xml.rels><?xml version="1.0" encoding="UTF-8" standalone="yes"?>
<Relationships xmlns="http://schemas.openxmlformats.org/package/2006/relationships"><Relationship Id="rId2" Type="http://schemas.microsoft.com/office/2011/relationships/chartColorStyle" Target="colors237.xml"/><Relationship Id="rId1" Type="http://schemas.microsoft.com/office/2011/relationships/chartStyle" Target="style237.xml"/></Relationships>
</file>

<file path=xl/charts/_rels/chart238.xml.rels><?xml version="1.0" encoding="UTF-8" standalone="yes"?>
<Relationships xmlns="http://schemas.openxmlformats.org/package/2006/relationships"><Relationship Id="rId2" Type="http://schemas.microsoft.com/office/2011/relationships/chartColorStyle" Target="colors238.xml"/><Relationship Id="rId1" Type="http://schemas.microsoft.com/office/2011/relationships/chartStyle" Target="style238.xml"/></Relationships>
</file>

<file path=xl/charts/_rels/chart239.xml.rels><?xml version="1.0" encoding="UTF-8" standalone="yes"?>
<Relationships xmlns="http://schemas.openxmlformats.org/package/2006/relationships"><Relationship Id="rId2" Type="http://schemas.microsoft.com/office/2011/relationships/chartColorStyle" Target="colors239.xml"/><Relationship Id="rId1" Type="http://schemas.microsoft.com/office/2011/relationships/chartStyle" Target="style239.xml"/></Relationships>
</file>

<file path=xl/charts/_rels/chart240.xml.rels><?xml version="1.0" encoding="UTF-8" standalone="yes"?>
<Relationships xmlns="http://schemas.openxmlformats.org/package/2006/relationships"><Relationship Id="rId2" Type="http://schemas.microsoft.com/office/2011/relationships/chartColorStyle" Target="colors240.xml"/><Relationship Id="rId1" Type="http://schemas.microsoft.com/office/2011/relationships/chartStyle" Target="style240.xml"/></Relationships>
</file>

<file path=xl/charts/_rels/chart241.xml.rels><?xml version="1.0" encoding="UTF-8" standalone="yes"?>
<Relationships xmlns="http://schemas.openxmlformats.org/package/2006/relationships"><Relationship Id="rId2" Type="http://schemas.microsoft.com/office/2011/relationships/chartColorStyle" Target="colors241.xml"/><Relationship Id="rId1" Type="http://schemas.microsoft.com/office/2011/relationships/chartStyle" Target="style241.xml"/></Relationships>
</file>

<file path=xl/charts/_rels/chart242.xml.rels><?xml version="1.0" encoding="UTF-8" standalone="yes"?>
<Relationships xmlns="http://schemas.openxmlformats.org/package/2006/relationships"><Relationship Id="rId2" Type="http://schemas.microsoft.com/office/2011/relationships/chartColorStyle" Target="colors242.xml"/><Relationship Id="rId1" Type="http://schemas.microsoft.com/office/2011/relationships/chartStyle" Target="style242.xml"/></Relationships>
</file>

<file path=xl/charts/_rels/chart243.xml.rels><?xml version="1.0" encoding="UTF-8" standalone="yes"?>
<Relationships xmlns="http://schemas.openxmlformats.org/package/2006/relationships"><Relationship Id="rId2" Type="http://schemas.microsoft.com/office/2011/relationships/chartColorStyle" Target="colors243.xml"/><Relationship Id="rId1" Type="http://schemas.microsoft.com/office/2011/relationships/chartStyle" Target="style243.xml"/></Relationships>
</file>

<file path=xl/charts/_rels/chart244.xml.rels><?xml version="1.0" encoding="UTF-8" standalone="yes"?>
<Relationships xmlns="http://schemas.openxmlformats.org/package/2006/relationships"><Relationship Id="rId2" Type="http://schemas.microsoft.com/office/2011/relationships/chartColorStyle" Target="colors244.xml"/><Relationship Id="rId1" Type="http://schemas.microsoft.com/office/2011/relationships/chartStyle" Target="style244.xml"/></Relationships>
</file>

<file path=xl/charts/_rels/chart245.xml.rels><?xml version="1.0" encoding="UTF-8" standalone="yes"?>
<Relationships xmlns="http://schemas.openxmlformats.org/package/2006/relationships"><Relationship Id="rId2" Type="http://schemas.microsoft.com/office/2011/relationships/chartColorStyle" Target="colors245.xml"/><Relationship Id="rId1" Type="http://schemas.microsoft.com/office/2011/relationships/chartStyle" Target="style245.xml"/></Relationships>
</file>

<file path=xl/charts/_rels/chart246.xml.rels><?xml version="1.0" encoding="UTF-8" standalone="yes"?>
<Relationships xmlns="http://schemas.openxmlformats.org/package/2006/relationships"><Relationship Id="rId2" Type="http://schemas.microsoft.com/office/2011/relationships/chartColorStyle" Target="colors246.xml"/><Relationship Id="rId1" Type="http://schemas.microsoft.com/office/2011/relationships/chartStyle" Target="style246.xml"/></Relationships>
</file>

<file path=xl/charts/_rels/chart247.xml.rels><?xml version="1.0" encoding="UTF-8" standalone="yes"?>
<Relationships xmlns="http://schemas.openxmlformats.org/package/2006/relationships"><Relationship Id="rId2" Type="http://schemas.microsoft.com/office/2011/relationships/chartColorStyle" Target="colors247.xml"/><Relationship Id="rId1" Type="http://schemas.microsoft.com/office/2011/relationships/chartStyle" Target="style247.xml"/></Relationships>
</file>

<file path=xl/charts/_rels/chart248.xml.rels><?xml version="1.0" encoding="UTF-8" standalone="yes"?>
<Relationships xmlns="http://schemas.openxmlformats.org/package/2006/relationships"><Relationship Id="rId2" Type="http://schemas.microsoft.com/office/2011/relationships/chartColorStyle" Target="colors248.xml"/><Relationship Id="rId1" Type="http://schemas.microsoft.com/office/2011/relationships/chartStyle" Target="style248.xml"/></Relationships>
</file>

<file path=xl/charts/_rels/chart249.xml.rels><?xml version="1.0" encoding="UTF-8" standalone="yes"?>
<Relationships xmlns="http://schemas.openxmlformats.org/package/2006/relationships"><Relationship Id="rId2" Type="http://schemas.microsoft.com/office/2011/relationships/chartColorStyle" Target="colors249.xml"/><Relationship Id="rId1" Type="http://schemas.microsoft.com/office/2011/relationships/chartStyle" Target="style249.xml"/></Relationships>
</file>

<file path=xl/charts/_rels/chart250.xml.rels><?xml version="1.0" encoding="UTF-8" standalone="yes"?>
<Relationships xmlns="http://schemas.openxmlformats.org/package/2006/relationships"><Relationship Id="rId2" Type="http://schemas.microsoft.com/office/2011/relationships/chartColorStyle" Target="colors250.xml"/><Relationship Id="rId1" Type="http://schemas.microsoft.com/office/2011/relationships/chartStyle" Target="style250.xml"/></Relationships>
</file>

<file path=xl/charts/_rels/chart251.xml.rels><?xml version="1.0" encoding="UTF-8" standalone="yes"?>
<Relationships xmlns="http://schemas.openxmlformats.org/package/2006/relationships"><Relationship Id="rId2" Type="http://schemas.microsoft.com/office/2011/relationships/chartColorStyle" Target="colors251.xml"/><Relationship Id="rId1" Type="http://schemas.microsoft.com/office/2011/relationships/chartStyle" Target="style251.xml"/></Relationships>
</file>

<file path=xl/charts/_rels/chart252.xml.rels><?xml version="1.0" encoding="UTF-8" standalone="yes"?>
<Relationships xmlns="http://schemas.openxmlformats.org/package/2006/relationships"><Relationship Id="rId2" Type="http://schemas.microsoft.com/office/2011/relationships/chartColorStyle" Target="colors252.xml"/><Relationship Id="rId1" Type="http://schemas.microsoft.com/office/2011/relationships/chartStyle" Target="style252.xml"/></Relationships>
</file>

<file path=xl/charts/_rels/chart253.xml.rels><?xml version="1.0" encoding="UTF-8" standalone="yes"?>
<Relationships xmlns="http://schemas.openxmlformats.org/package/2006/relationships"><Relationship Id="rId2" Type="http://schemas.microsoft.com/office/2011/relationships/chartColorStyle" Target="colors253.xml"/><Relationship Id="rId1" Type="http://schemas.microsoft.com/office/2011/relationships/chartStyle" Target="style253.xml"/></Relationships>
</file>

<file path=xl/charts/_rels/chart254.xml.rels><?xml version="1.0" encoding="UTF-8" standalone="yes"?>
<Relationships xmlns="http://schemas.openxmlformats.org/package/2006/relationships"><Relationship Id="rId2" Type="http://schemas.microsoft.com/office/2011/relationships/chartColorStyle" Target="colors254.xml"/><Relationship Id="rId1" Type="http://schemas.microsoft.com/office/2011/relationships/chartStyle" Target="style254.xml"/></Relationships>
</file>

<file path=xl/charts/_rels/chart255.xml.rels><?xml version="1.0" encoding="UTF-8" standalone="yes"?>
<Relationships xmlns="http://schemas.openxmlformats.org/package/2006/relationships"><Relationship Id="rId2" Type="http://schemas.microsoft.com/office/2011/relationships/chartColorStyle" Target="colors255.xml"/><Relationship Id="rId1" Type="http://schemas.microsoft.com/office/2011/relationships/chartStyle" Target="style255.xml"/></Relationships>
</file>

<file path=xl/charts/_rels/chart256.xml.rels><?xml version="1.0" encoding="UTF-8" standalone="yes"?>
<Relationships xmlns="http://schemas.openxmlformats.org/package/2006/relationships"><Relationship Id="rId2" Type="http://schemas.microsoft.com/office/2011/relationships/chartColorStyle" Target="colors256.xml"/><Relationship Id="rId1" Type="http://schemas.microsoft.com/office/2011/relationships/chartStyle" Target="style256.xml"/></Relationships>
</file>

<file path=xl/charts/_rels/chart257.xml.rels><?xml version="1.0" encoding="UTF-8" standalone="yes"?>
<Relationships xmlns="http://schemas.openxmlformats.org/package/2006/relationships"><Relationship Id="rId2" Type="http://schemas.microsoft.com/office/2011/relationships/chartColorStyle" Target="colors257.xml"/><Relationship Id="rId1" Type="http://schemas.microsoft.com/office/2011/relationships/chartStyle" Target="style257.xml"/></Relationships>
</file>

<file path=xl/charts/_rels/chart258.xml.rels><?xml version="1.0" encoding="UTF-8" standalone="yes"?>
<Relationships xmlns="http://schemas.openxmlformats.org/package/2006/relationships"><Relationship Id="rId2" Type="http://schemas.microsoft.com/office/2011/relationships/chartColorStyle" Target="colors258.xml"/><Relationship Id="rId1" Type="http://schemas.microsoft.com/office/2011/relationships/chartStyle" Target="style258.xml"/></Relationships>
</file>

<file path=xl/charts/_rels/chart259.xml.rels><?xml version="1.0" encoding="UTF-8" standalone="yes"?>
<Relationships xmlns="http://schemas.openxmlformats.org/package/2006/relationships"><Relationship Id="rId2" Type="http://schemas.microsoft.com/office/2011/relationships/chartColorStyle" Target="colors259.xml"/><Relationship Id="rId1" Type="http://schemas.microsoft.com/office/2011/relationships/chartStyle" Target="style259.xml"/></Relationships>
</file>

<file path=xl/charts/_rels/chart260.xml.rels><?xml version="1.0" encoding="UTF-8" standalone="yes"?>
<Relationships xmlns="http://schemas.openxmlformats.org/package/2006/relationships"><Relationship Id="rId2" Type="http://schemas.microsoft.com/office/2011/relationships/chartColorStyle" Target="colors260.xml"/><Relationship Id="rId1" Type="http://schemas.microsoft.com/office/2011/relationships/chartStyle" Target="style260.xml"/></Relationships>
</file>

<file path=xl/charts/_rels/chart261.xml.rels><?xml version="1.0" encoding="UTF-8" standalone="yes"?>
<Relationships xmlns="http://schemas.openxmlformats.org/package/2006/relationships"><Relationship Id="rId2" Type="http://schemas.microsoft.com/office/2011/relationships/chartColorStyle" Target="colors261.xml"/><Relationship Id="rId1" Type="http://schemas.microsoft.com/office/2011/relationships/chartStyle" Target="style261.xml"/></Relationships>
</file>

<file path=xl/charts/_rels/chart262.xml.rels><?xml version="1.0" encoding="UTF-8" standalone="yes"?>
<Relationships xmlns="http://schemas.openxmlformats.org/package/2006/relationships"><Relationship Id="rId2" Type="http://schemas.microsoft.com/office/2011/relationships/chartColorStyle" Target="colors262.xml"/><Relationship Id="rId1" Type="http://schemas.microsoft.com/office/2011/relationships/chartStyle" Target="style262.xml"/></Relationships>
</file>

<file path=xl/charts/_rels/chart263.xml.rels><?xml version="1.0" encoding="UTF-8" standalone="yes"?>
<Relationships xmlns="http://schemas.openxmlformats.org/package/2006/relationships"><Relationship Id="rId2" Type="http://schemas.microsoft.com/office/2011/relationships/chartColorStyle" Target="colors263.xml"/><Relationship Id="rId1" Type="http://schemas.microsoft.com/office/2011/relationships/chartStyle" Target="style263.xml"/></Relationships>
</file>

<file path=xl/charts/_rels/chart264.xml.rels><?xml version="1.0" encoding="UTF-8" standalone="yes"?>
<Relationships xmlns="http://schemas.openxmlformats.org/package/2006/relationships"><Relationship Id="rId2" Type="http://schemas.microsoft.com/office/2011/relationships/chartColorStyle" Target="colors264.xml"/><Relationship Id="rId1" Type="http://schemas.microsoft.com/office/2011/relationships/chartStyle" Target="style264.xml"/></Relationships>
</file>

<file path=xl/charts/_rels/chart265.xml.rels><?xml version="1.0" encoding="UTF-8" standalone="yes"?>
<Relationships xmlns="http://schemas.openxmlformats.org/package/2006/relationships"><Relationship Id="rId2" Type="http://schemas.microsoft.com/office/2011/relationships/chartColorStyle" Target="colors265.xml"/><Relationship Id="rId1" Type="http://schemas.microsoft.com/office/2011/relationships/chartStyle" Target="style265.xml"/></Relationships>
</file>

<file path=xl/charts/_rels/chart266.xml.rels><?xml version="1.0" encoding="UTF-8" standalone="yes"?>
<Relationships xmlns="http://schemas.openxmlformats.org/package/2006/relationships"><Relationship Id="rId2" Type="http://schemas.microsoft.com/office/2011/relationships/chartColorStyle" Target="colors266.xml"/><Relationship Id="rId1" Type="http://schemas.microsoft.com/office/2011/relationships/chartStyle" Target="style266.xml"/></Relationships>
</file>

<file path=xl/charts/_rels/chart267.xml.rels><?xml version="1.0" encoding="UTF-8" standalone="yes"?>
<Relationships xmlns="http://schemas.openxmlformats.org/package/2006/relationships"><Relationship Id="rId2" Type="http://schemas.microsoft.com/office/2011/relationships/chartColorStyle" Target="colors267.xml"/><Relationship Id="rId1" Type="http://schemas.microsoft.com/office/2011/relationships/chartStyle" Target="style267.xml"/></Relationships>
</file>

<file path=xl/charts/_rels/chart268.xml.rels><?xml version="1.0" encoding="UTF-8" standalone="yes"?>
<Relationships xmlns="http://schemas.openxmlformats.org/package/2006/relationships"><Relationship Id="rId2" Type="http://schemas.microsoft.com/office/2011/relationships/chartColorStyle" Target="colors268.xml"/><Relationship Id="rId1" Type="http://schemas.microsoft.com/office/2011/relationships/chartStyle" Target="style268.xml"/></Relationships>
</file>

<file path=xl/charts/_rels/chart269.xml.rels><?xml version="1.0" encoding="UTF-8" standalone="yes"?>
<Relationships xmlns="http://schemas.openxmlformats.org/package/2006/relationships"><Relationship Id="rId2" Type="http://schemas.microsoft.com/office/2011/relationships/chartColorStyle" Target="colors269.xml"/><Relationship Id="rId1" Type="http://schemas.microsoft.com/office/2011/relationships/chartStyle" Target="style269.xml"/></Relationships>
</file>

<file path=xl/charts/_rels/chart270.xml.rels><?xml version="1.0" encoding="UTF-8" standalone="yes"?>
<Relationships xmlns="http://schemas.openxmlformats.org/package/2006/relationships"><Relationship Id="rId2" Type="http://schemas.microsoft.com/office/2011/relationships/chartColorStyle" Target="colors270.xml"/><Relationship Id="rId1" Type="http://schemas.microsoft.com/office/2011/relationships/chartStyle" Target="style270.xml"/></Relationships>
</file>

<file path=xl/charts/_rels/chart271.xml.rels><?xml version="1.0" encoding="UTF-8" standalone="yes"?>
<Relationships xmlns="http://schemas.openxmlformats.org/package/2006/relationships"><Relationship Id="rId2" Type="http://schemas.microsoft.com/office/2011/relationships/chartColorStyle" Target="colors271.xml"/><Relationship Id="rId1" Type="http://schemas.microsoft.com/office/2011/relationships/chartStyle" Target="style271.xml"/></Relationships>
</file>

<file path=xl/charts/_rels/chart272.xml.rels><?xml version="1.0" encoding="UTF-8" standalone="yes"?>
<Relationships xmlns="http://schemas.openxmlformats.org/package/2006/relationships"><Relationship Id="rId2" Type="http://schemas.microsoft.com/office/2011/relationships/chartColorStyle" Target="colors272.xml"/><Relationship Id="rId1" Type="http://schemas.microsoft.com/office/2011/relationships/chartStyle" Target="style272.xml"/></Relationships>
</file>

<file path=xl/charts/_rels/chart273.xml.rels><?xml version="1.0" encoding="UTF-8" standalone="yes"?>
<Relationships xmlns="http://schemas.openxmlformats.org/package/2006/relationships"><Relationship Id="rId2" Type="http://schemas.microsoft.com/office/2011/relationships/chartColorStyle" Target="colors273.xml"/><Relationship Id="rId1" Type="http://schemas.microsoft.com/office/2011/relationships/chartStyle" Target="style273.xml"/></Relationships>
</file>

<file path=xl/charts/_rels/chart274.xml.rels><?xml version="1.0" encoding="UTF-8" standalone="yes"?>
<Relationships xmlns="http://schemas.openxmlformats.org/package/2006/relationships"><Relationship Id="rId2" Type="http://schemas.microsoft.com/office/2011/relationships/chartColorStyle" Target="colors274.xml"/><Relationship Id="rId1" Type="http://schemas.microsoft.com/office/2011/relationships/chartStyle" Target="style274.xml"/></Relationships>
</file>

<file path=xl/charts/_rels/chart275.xml.rels><?xml version="1.0" encoding="UTF-8" standalone="yes"?>
<Relationships xmlns="http://schemas.openxmlformats.org/package/2006/relationships"><Relationship Id="rId2" Type="http://schemas.microsoft.com/office/2011/relationships/chartColorStyle" Target="colors275.xml"/><Relationship Id="rId1" Type="http://schemas.microsoft.com/office/2011/relationships/chartStyle" Target="style275.xml"/></Relationships>
</file>

<file path=xl/charts/_rels/chart276.xml.rels><?xml version="1.0" encoding="UTF-8" standalone="yes"?>
<Relationships xmlns="http://schemas.openxmlformats.org/package/2006/relationships"><Relationship Id="rId2" Type="http://schemas.microsoft.com/office/2011/relationships/chartColorStyle" Target="colors276.xml"/><Relationship Id="rId1" Type="http://schemas.microsoft.com/office/2011/relationships/chartStyle" Target="style276.xml"/></Relationships>
</file>

<file path=xl/charts/_rels/chart277.xml.rels><?xml version="1.0" encoding="UTF-8" standalone="yes"?>
<Relationships xmlns="http://schemas.openxmlformats.org/package/2006/relationships"><Relationship Id="rId2" Type="http://schemas.microsoft.com/office/2011/relationships/chartColorStyle" Target="colors277.xml"/><Relationship Id="rId1" Type="http://schemas.microsoft.com/office/2011/relationships/chartStyle" Target="style277.xml"/></Relationships>
</file>

<file path=xl/charts/_rels/chart278.xml.rels><?xml version="1.0" encoding="UTF-8" standalone="yes"?>
<Relationships xmlns="http://schemas.openxmlformats.org/package/2006/relationships"><Relationship Id="rId2" Type="http://schemas.microsoft.com/office/2011/relationships/chartColorStyle" Target="colors278.xml"/><Relationship Id="rId1" Type="http://schemas.microsoft.com/office/2011/relationships/chartStyle" Target="style278.xml"/></Relationships>
</file>

<file path=xl/charts/_rels/chart279.xml.rels><?xml version="1.0" encoding="UTF-8" standalone="yes"?>
<Relationships xmlns="http://schemas.openxmlformats.org/package/2006/relationships"><Relationship Id="rId2" Type="http://schemas.microsoft.com/office/2011/relationships/chartColorStyle" Target="colors279.xml"/><Relationship Id="rId1" Type="http://schemas.microsoft.com/office/2011/relationships/chartStyle" Target="style279.xml"/></Relationships>
</file>

<file path=xl/charts/_rels/chart280.xml.rels><?xml version="1.0" encoding="UTF-8" standalone="yes"?>
<Relationships xmlns="http://schemas.openxmlformats.org/package/2006/relationships"><Relationship Id="rId2" Type="http://schemas.microsoft.com/office/2011/relationships/chartColorStyle" Target="colors280.xml"/><Relationship Id="rId1" Type="http://schemas.microsoft.com/office/2011/relationships/chartStyle" Target="style280.xml"/></Relationships>
</file>

<file path=xl/charts/_rels/chart281.xml.rels><?xml version="1.0" encoding="UTF-8" standalone="yes"?>
<Relationships xmlns="http://schemas.openxmlformats.org/package/2006/relationships"><Relationship Id="rId2" Type="http://schemas.microsoft.com/office/2011/relationships/chartColorStyle" Target="colors281.xml"/><Relationship Id="rId1" Type="http://schemas.microsoft.com/office/2011/relationships/chartStyle" Target="style281.xml"/></Relationships>
</file>

<file path=xl/charts/_rels/chart282.xml.rels><?xml version="1.0" encoding="UTF-8" standalone="yes"?>
<Relationships xmlns="http://schemas.openxmlformats.org/package/2006/relationships"><Relationship Id="rId2" Type="http://schemas.microsoft.com/office/2011/relationships/chartColorStyle" Target="colors282.xml"/><Relationship Id="rId1" Type="http://schemas.microsoft.com/office/2011/relationships/chartStyle" Target="style282.xml"/></Relationships>
</file>

<file path=xl/charts/_rels/chart283.xml.rels><?xml version="1.0" encoding="UTF-8" standalone="yes"?>
<Relationships xmlns="http://schemas.openxmlformats.org/package/2006/relationships"><Relationship Id="rId2" Type="http://schemas.microsoft.com/office/2011/relationships/chartColorStyle" Target="colors283.xml"/><Relationship Id="rId1" Type="http://schemas.microsoft.com/office/2011/relationships/chartStyle" Target="style283.xml"/></Relationships>
</file>

<file path=xl/charts/_rels/chart284.xml.rels><?xml version="1.0" encoding="UTF-8" standalone="yes"?>
<Relationships xmlns="http://schemas.openxmlformats.org/package/2006/relationships"><Relationship Id="rId2" Type="http://schemas.microsoft.com/office/2011/relationships/chartColorStyle" Target="colors284.xml"/><Relationship Id="rId1" Type="http://schemas.microsoft.com/office/2011/relationships/chartStyle" Target="style284.xml"/></Relationships>
</file>

<file path=xl/charts/_rels/chart285.xml.rels><?xml version="1.0" encoding="UTF-8" standalone="yes"?>
<Relationships xmlns="http://schemas.openxmlformats.org/package/2006/relationships"><Relationship Id="rId2" Type="http://schemas.microsoft.com/office/2011/relationships/chartColorStyle" Target="colors285.xml"/><Relationship Id="rId1" Type="http://schemas.microsoft.com/office/2011/relationships/chartStyle" Target="style285.xml"/></Relationships>
</file>

<file path=xl/charts/_rels/chart286.xml.rels><?xml version="1.0" encoding="UTF-8" standalone="yes"?>
<Relationships xmlns="http://schemas.openxmlformats.org/package/2006/relationships"><Relationship Id="rId2" Type="http://schemas.microsoft.com/office/2011/relationships/chartColorStyle" Target="colors286.xml"/><Relationship Id="rId1" Type="http://schemas.microsoft.com/office/2011/relationships/chartStyle" Target="style286.xml"/></Relationships>
</file>

<file path=xl/charts/_rels/chart287.xml.rels><?xml version="1.0" encoding="UTF-8" standalone="yes"?>
<Relationships xmlns="http://schemas.openxmlformats.org/package/2006/relationships"><Relationship Id="rId2" Type="http://schemas.microsoft.com/office/2011/relationships/chartColorStyle" Target="colors287.xml"/><Relationship Id="rId1" Type="http://schemas.microsoft.com/office/2011/relationships/chartStyle" Target="style287.xml"/></Relationships>
</file>

<file path=xl/charts/_rels/chart288.xml.rels><?xml version="1.0" encoding="UTF-8" standalone="yes"?>
<Relationships xmlns="http://schemas.openxmlformats.org/package/2006/relationships"><Relationship Id="rId2" Type="http://schemas.microsoft.com/office/2011/relationships/chartColorStyle" Target="colors288.xml"/><Relationship Id="rId1" Type="http://schemas.microsoft.com/office/2011/relationships/chartStyle" Target="style288.xml"/></Relationships>
</file>

<file path=xl/charts/_rels/chart289.xml.rels><?xml version="1.0" encoding="UTF-8" standalone="yes"?>
<Relationships xmlns="http://schemas.openxmlformats.org/package/2006/relationships"><Relationship Id="rId2" Type="http://schemas.microsoft.com/office/2011/relationships/chartColorStyle" Target="colors289.xml"/><Relationship Id="rId1" Type="http://schemas.microsoft.com/office/2011/relationships/chartStyle" Target="style289.xml"/></Relationships>
</file>

<file path=xl/charts/_rels/chart290.xml.rels><?xml version="1.0" encoding="UTF-8" standalone="yes"?>
<Relationships xmlns="http://schemas.openxmlformats.org/package/2006/relationships"><Relationship Id="rId2" Type="http://schemas.microsoft.com/office/2011/relationships/chartColorStyle" Target="colors290.xml"/><Relationship Id="rId1" Type="http://schemas.microsoft.com/office/2011/relationships/chartStyle" Target="style290.xml"/></Relationships>
</file>

<file path=xl/charts/_rels/chart291.xml.rels><?xml version="1.0" encoding="UTF-8" standalone="yes"?>
<Relationships xmlns="http://schemas.openxmlformats.org/package/2006/relationships"><Relationship Id="rId2" Type="http://schemas.microsoft.com/office/2011/relationships/chartColorStyle" Target="colors291.xml"/><Relationship Id="rId1" Type="http://schemas.microsoft.com/office/2011/relationships/chartStyle" Target="style291.xml"/></Relationships>
</file>

<file path=xl/charts/_rels/chart292.xml.rels><?xml version="1.0" encoding="UTF-8" standalone="yes"?>
<Relationships xmlns="http://schemas.openxmlformats.org/package/2006/relationships"><Relationship Id="rId2" Type="http://schemas.microsoft.com/office/2011/relationships/chartColorStyle" Target="colors292.xml"/><Relationship Id="rId1" Type="http://schemas.microsoft.com/office/2011/relationships/chartStyle" Target="style292.xml"/></Relationships>
</file>

<file path=xl/charts/_rels/chart293.xml.rels><?xml version="1.0" encoding="UTF-8" standalone="yes"?>
<Relationships xmlns="http://schemas.openxmlformats.org/package/2006/relationships"><Relationship Id="rId2" Type="http://schemas.microsoft.com/office/2011/relationships/chartColorStyle" Target="colors293.xml"/><Relationship Id="rId1" Type="http://schemas.microsoft.com/office/2011/relationships/chartStyle" Target="style293.xml"/></Relationships>
</file>

<file path=xl/charts/_rels/chart294.xml.rels><?xml version="1.0" encoding="UTF-8" standalone="yes"?>
<Relationships xmlns="http://schemas.openxmlformats.org/package/2006/relationships"><Relationship Id="rId2" Type="http://schemas.microsoft.com/office/2011/relationships/chartColorStyle" Target="colors294.xml"/><Relationship Id="rId1" Type="http://schemas.microsoft.com/office/2011/relationships/chartStyle" Target="style294.xml"/></Relationships>
</file>

<file path=xl/charts/_rels/chart295.xml.rels><?xml version="1.0" encoding="UTF-8" standalone="yes"?>
<Relationships xmlns="http://schemas.openxmlformats.org/package/2006/relationships"><Relationship Id="rId2" Type="http://schemas.microsoft.com/office/2011/relationships/chartColorStyle" Target="colors295.xml"/><Relationship Id="rId1" Type="http://schemas.microsoft.com/office/2011/relationships/chartStyle" Target="style295.xml"/></Relationships>
</file>

<file path=xl/charts/_rels/chart296.xml.rels><?xml version="1.0" encoding="UTF-8" standalone="yes"?>
<Relationships xmlns="http://schemas.openxmlformats.org/package/2006/relationships"><Relationship Id="rId2" Type="http://schemas.microsoft.com/office/2011/relationships/chartColorStyle" Target="colors296.xml"/><Relationship Id="rId1" Type="http://schemas.microsoft.com/office/2011/relationships/chartStyle" Target="style296.xml"/></Relationships>
</file>

<file path=xl/charts/_rels/chart297.xml.rels><?xml version="1.0" encoding="UTF-8" standalone="yes"?>
<Relationships xmlns="http://schemas.openxmlformats.org/package/2006/relationships"><Relationship Id="rId2" Type="http://schemas.microsoft.com/office/2011/relationships/chartColorStyle" Target="colors297.xml"/><Relationship Id="rId1" Type="http://schemas.microsoft.com/office/2011/relationships/chartStyle" Target="style297.xml"/></Relationships>
</file>

<file path=xl/charts/_rels/chart298.xml.rels><?xml version="1.0" encoding="UTF-8" standalone="yes"?>
<Relationships xmlns="http://schemas.openxmlformats.org/package/2006/relationships"><Relationship Id="rId2" Type="http://schemas.microsoft.com/office/2011/relationships/chartColorStyle" Target="colors298.xml"/><Relationship Id="rId1" Type="http://schemas.microsoft.com/office/2011/relationships/chartStyle" Target="style298.xml"/></Relationships>
</file>

<file path=xl/charts/_rels/chart299.xml.rels><?xml version="1.0" encoding="UTF-8" standalone="yes"?>
<Relationships xmlns="http://schemas.openxmlformats.org/package/2006/relationships"><Relationship Id="rId2" Type="http://schemas.microsoft.com/office/2011/relationships/chartColorStyle" Target="colors299.xml"/><Relationship Id="rId1" Type="http://schemas.microsoft.com/office/2011/relationships/chartStyle" Target="style299.xml"/></Relationships>
</file>

<file path=xl/charts/_rels/chart300.xml.rels><?xml version="1.0" encoding="UTF-8" standalone="yes"?>
<Relationships xmlns="http://schemas.openxmlformats.org/package/2006/relationships"><Relationship Id="rId2" Type="http://schemas.microsoft.com/office/2011/relationships/chartColorStyle" Target="colors300.xml"/><Relationship Id="rId1" Type="http://schemas.microsoft.com/office/2011/relationships/chartStyle" Target="style300.xml"/></Relationships>
</file>

<file path=xl/charts/_rels/chart301.xml.rels><?xml version="1.0" encoding="UTF-8" standalone="yes"?>
<Relationships xmlns="http://schemas.openxmlformats.org/package/2006/relationships"><Relationship Id="rId2" Type="http://schemas.microsoft.com/office/2011/relationships/chartColorStyle" Target="colors301.xml"/><Relationship Id="rId1" Type="http://schemas.microsoft.com/office/2011/relationships/chartStyle" Target="style301.xml"/></Relationships>
</file>

<file path=xl/charts/_rels/chart302.xml.rels><?xml version="1.0" encoding="UTF-8" standalone="yes"?>
<Relationships xmlns="http://schemas.openxmlformats.org/package/2006/relationships"><Relationship Id="rId2" Type="http://schemas.microsoft.com/office/2011/relationships/chartColorStyle" Target="colors302.xml"/><Relationship Id="rId1" Type="http://schemas.microsoft.com/office/2011/relationships/chartStyle" Target="style302.xml"/></Relationships>
</file>

<file path=xl/charts/_rels/chart303.xml.rels><?xml version="1.0" encoding="UTF-8" standalone="yes"?>
<Relationships xmlns="http://schemas.openxmlformats.org/package/2006/relationships"><Relationship Id="rId2" Type="http://schemas.microsoft.com/office/2011/relationships/chartColorStyle" Target="colors303.xml"/><Relationship Id="rId1" Type="http://schemas.microsoft.com/office/2011/relationships/chartStyle" Target="style303.xml"/></Relationships>
</file>

<file path=xl/charts/_rels/chart304.xml.rels><?xml version="1.0" encoding="UTF-8" standalone="yes"?>
<Relationships xmlns="http://schemas.openxmlformats.org/package/2006/relationships"><Relationship Id="rId2" Type="http://schemas.microsoft.com/office/2011/relationships/chartColorStyle" Target="colors304.xml"/><Relationship Id="rId1" Type="http://schemas.microsoft.com/office/2011/relationships/chartStyle" Target="style304.xml"/></Relationships>
</file>

<file path=xl/charts/_rels/chart305.xml.rels><?xml version="1.0" encoding="UTF-8" standalone="yes"?>
<Relationships xmlns="http://schemas.openxmlformats.org/package/2006/relationships"><Relationship Id="rId2" Type="http://schemas.microsoft.com/office/2011/relationships/chartColorStyle" Target="colors305.xml"/><Relationship Id="rId1" Type="http://schemas.microsoft.com/office/2011/relationships/chartStyle" Target="style305.xml"/></Relationships>
</file>

<file path=xl/charts/_rels/chart306.xml.rels><?xml version="1.0" encoding="UTF-8" standalone="yes"?>
<Relationships xmlns="http://schemas.openxmlformats.org/package/2006/relationships"><Relationship Id="rId2" Type="http://schemas.microsoft.com/office/2011/relationships/chartColorStyle" Target="colors306.xml"/><Relationship Id="rId1" Type="http://schemas.microsoft.com/office/2011/relationships/chartStyle" Target="style306.xml"/></Relationships>
</file>

<file path=xl/charts/_rels/chart307.xml.rels><?xml version="1.0" encoding="UTF-8" standalone="yes"?>
<Relationships xmlns="http://schemas.openxmlformats.org/package/2006/relationships"><Relationship Id="rId2" Type="http://schemas.microsoft.com/office/2011/relationships/chartColorStyle" Target="colors307.xml"/><Relationship Id="rId1" Type="http://schemas.microsoft.com/office/2011/relationships/chartStyle" Target="style307.xml"/></Relationships>
</file>

<file path=xl/charts/_rels/chart308.xml.rels><?xml version="1.0" encoding="UTF-8" standalone="yes"?>
<Relationships xmlns="http://schemas.openxmlformats.org/package/2006/relationships"><Relationship Id="rId2" Type="http://schemas.microsoft.com/office/2011/relationships/chartColorStyle" Target="colors308.xml"/><Relationship Id="rId1" Type="http://schemas.microsoft.com/office/2011/relationships/chartStyle" Target="style308.xml"/></Relationships>
</file>

<file path=xl/charts/_rels/chart309.xml.rels><?xml version="1.0" encoding="UTF-8" standalone="yes"?>
<Relationships xmlns="http://schemas.openxmlformats.org/package/2006/relationships"><Relationship Id="rId2" Type="http://schemas.microsoft.com/office/2011/relationships/chartColorStyle" Target="colors309.xml"/><Relationship Id="rId1" Type="http://schemas.microsoft.com/office/2011/relationships/chartStyle" Target="style309.xml"/></Relationships>
</file>

<file path=xl/charts/_rels/chart310.xml.rels><?xml version="1.0" encoding="UTF-8" standalone="yes"?>
<Relationships xmlns="http://schemas.openxmlformats.org/package/2006/relationships"><Relationship Id="rId2" Type="http://schemas.microsoft.com/office/2011/relationships/chartColorStyle" Target="colors310.xml"/><Relationship Id="rId1" Type="http://schemas.microsoft.com/office/2011/relationships/chartStyle" Target="style310.xml"/></Relationships>
</file>

<file path=xl/charts/_rels/chart311.xml.rels><?xml version="1.0" encoding="UTF-8" standalone="yes"?>
<Relationships xmlns="http://schemas.openxmlformats.org/package/2006/relationships"><Relationship Id="rId2" Type="http://schemas.microsoft.com/office/2011/relationships/chartColorStyle" Target="colors311.xml"/><Relationship Id="rId1" Type="http://schemas.microsoft.com/office/2011/relationships/chartStyle" Target="style311.xml"/></Relationships>
</file>

<file path=xl/charts/_rels/chart312.xml.rels><?xml version="1.0" encoding="UTF-8" standalone="yes"?>
<Relationships xmlns="http://schemas.openxmlformats.org/package/2006/relationships"><Relationship Id="rId2" Type="http://schemas.microsoft.com/office/2011/relationships/chartColorStyle" Target="colors312.xml"/><Relationship Id="rId1" Type="http://schemas.microsoft.com/office/2011/relationships/chartStyle" Target="style312.xml"/></Relationships>
</file>

<file path=xl/charts/_rels/chart313.xml.rels><?xml version="1.0" encoding="UTF-8" standalone="yes"?>
<Relationships xmlns="http://schemas.openxmlformats.org/package/2006/relationships"><Relationship Id="rId2" Type="http://schemas.microsoft.com/office/2011/relationships/chartColorStyle" Target="colors313.xml"/><Relationship Id="rId1" Type="http://schemas.microsoft.com/office/2011/relationships/chartStyle" Target="style313.xml"/></Relationships>
</file>

<file path=xl/charts/_rels/chart314.xml.rels><?xml version="1.0" encoding="UTF-8" standalone="yes"?>
<Relationships xmlns="http://schemas.openxmlformats.org/package/2006/relationships"><Relationship Id="rId2" Type="http://schemas.microsoft.com/office/2011/relationships/chartColorStyle" Target="colors314.xml"/><Relationship Id="rId1" Type="http://schemas.microsoft.com/office/2011/relationships/chartStyle" Target="style314.xml"/></Relationships>
</file>

<file path=xl/charts/_rels/chart315.xml.rels><?xml version="1.0" encoding="UTF-8" standalone="yes"?>
<Relationships xmlns="http://schemas.openxmlformats.org/package/2006/relationships"><Relationship Id="rId2" Type="http://schemas.microsoft.com/office/2011/relationships/chartColorStyle" Target="colors315.xml"/><Relationship Id="rId1" Type="http://schemas.microsoft.com/office/2011/relationships/chartStyle" Target="style315.xml"/></Relationships>
</file>

<file path=xl/charts/_rels/chart316.xml.rels><?xml version="1.0" encoding="UTF-8" standalone="yes"?>
<Relationships xmlns="http://schemas.openxmlformats.org/package/2006/relationships"><Relationship Id="rId2" Type="http://schemas.microsoft.com/office/2011/relationships/chartColorStyle" Target="colors316.xml"/><Relationship Id="rId1" Type="http://schemas.microsoft.com/office/2011/relationships/chartStyle" Target="style316.xml"/></Relationships>
</file>

<file path=xl/charts/_rels/chart317.xml.rels><?xml version="1.0" encoding="UTF-8" standalone="yes"?>
<Relationships xmlns="http://schemas.openxmlformats.org/package/2006/relationships"><Relationship Id="rId2" Type="http://schemas.microsoft.com/office/2011/relationships/chartColorStyle" Target="colors317.xml"/><Relationship Id="rId1" Type="http://schemas.microsoft.com/office/2011/relationships/chartStyle" Target="style317.xml"/></Relationships>
</file>

<file path=xl/charts/_rels/chart318.xml.rels><?xml version="1.0" encoding="UTF-8" standalone="yes"?>
<Relationships xmlns="http://schemas.openxmlformats.org/package/2006/relationships"><Relationship Id="rId2" Type="http://schemas.microsoft.com/office/2011/relationships/chartColorStyle" Target="colors318.xml"/><Relationship Id="rId1" Type="http://schemas.microsoft.com/office/2011/relationships/chartStyle" Target="style318.xml"/></Relationships>
</file>

<file path=xl/charts/_rels/chart319.xml.rels><?xml version="1.0" encoding="UTF-8" standalone="yes"?>
<Relationships xmlns="http://schemas.openxmlformats.org/package/2006/relationships"><Relationship Id="rId2" Type="http://schemas.microsoft.com/office/2011/relationships/chartColorStyle" Target="colors319.xml"/><Relationship Id="rId1" Type="http://schemas.microsoft.com/office/2011/relationships/chartStyle" Target="style319.xml"/></Relationships>
</file>

<file path=xl/charts/_rels/chart320.xml.rels><?xml version="1.0" encoding="UTF-8" standalone="yes"?>
<Relationships xmlns="http://schemas.openxmlformats.org/package/2006/relationships"><Relationship Id="rId2" Type="http://schemas.microsoft.com/office/2011/relationships/chartColorStyle" Target="colors320.xml"/><Relationship Id="rId1" Type="http://schemas.microsoft.com/office/2011/relationships/chartStyle" Target="style320.xml"/></Relationships>
</file>

<file path=xl/charts/_rels/chart321.xml.rels><?xml version="1.0" encoding="UTF-8" standalone="yes"?>
<Relationships xmlns="http://schemas.openxmlformats.org/package/2006/relationships"><Relationship Id="rId2" Type="http://schemas.microsoft.com/office/2011/relationships/chartColorStyle" Target="colors321.xml"/><Relationship Id="rId1" Type="http://schemas.microsoft.com/office/2011/relationships/chartStyle" Target="style321.xml"/></Relationships>
</file>

<file path=xl/charts/_rels/chart322.xml.rels><?xml version="1.0" encoding="UTF-8" standalone="yes"?>
<Relationships xmlns="http://schemas.openxmlformats.org/package/2006/relationships"><Relationship Id="rId2" Type="http://schemas.microsoft.com/office/2011/relationships/chartColorStyle" Target="colors322.xml"/><Relationship Id="rId1" Type="http://schemas.microsoft.com/office/2011/relationships/chartStyle" Target="style322.xml"/></Relationships>
</file>

<file path=xl/charts/_rels/chart323.xml.rels><?xml version="1.0" encoding="UTF-8" standalone="yes"?>
<Relationships xmlns="http://schemas.openxmlformats.org/package/2006/relationships"><Relationship Id="rId2" Type="http://schemas.microsoft.com/office/2011/relationships/chartColorStyle" Target="colors323.xml"/><Relationship Id="rId1" Type="http://schemas.microsoft.com/office/2011/relationships/chartStyle" Target="style323.xml"/></Relationships>
</file>

<file path=xl/charts/_rels/chart324.xml.rels><?xml version="1.0" encoding="UTF-8" standalone="yes"?>
<Relationships xmlns="http://schemas.openxmlformats.org/package/2006/relationships"><Relationship Id="rId2" Type="http://schemas.microsoft.com/office/2011/relationships/chartColorStyle" Target="colors324.xml"/><Relationship Id="rId1" Type="http://schemas.microsoft.com/office/2011/relationships/chartStyle" Target="style324.xml"/></Relationships>
</file>

<file path=xl/charts/_rels/chart325.xml.rels><?xml version="1.0" encoding="UTF-8" standalone="yes"?>
<Relationships xmlns="http://schemas.openxmlformats.org/package/2006/relationships"><Relationship Id="rId2" Type="http://schemas.microsoft.com/office/2011/relationships/chartColorStyle" Target="colors325.xml"/><Relationship Id="rId1" Type="http://schemas.microsoft.com/office/2011/relationships/chartStyle" Target="style325.xml"/></Relationships>
</file>

<file path=xl/charts/_rels/chart326.xml.rels><?xml version="1.0" encoding="UTF-8" standalone="yes"?>
<Relationships xmlns="http://schemas.openxmlformats.org/package/2006/relationships"><Relationship Id="rId2" Type="http://schemas.microsoft.com/office/2011/relationships/chartColorStyle" Target="colors326.xml"/><Relationship Id="rId1" Type="http://schemas.microsoft.com/office/2011/relationships/chartStyle" Target="style326.xml"/></Relationships>
</file>

<file path=xl/charts/_rels/chart327.xml.rels><?xml version="1.0" encoding="UTF-8" standalone="yes"?>
<Relationships xmlns="http://schemas.openxmlformats.org/package/2006/relationships"><Relationship Id="rId2" Type="http://schemas.microsoft.com/office/2011/relationships/chartColorStyle" Target="colors327.xml"/><Relationship Id="rId1" Type="http://schemas.microsoft.com/office/2011/relationships/chartStyle" Target="style327.xml"/></Relationships>
</file>

<file path=xl/charts/_rels/chart328.xml.rels><?xml version="1.0" encoding="UTF-8" standalone="yes"?>
<Relationships xmlns="http://schemas.openxmlformats.org/package/2006/relationships"><Relationship Id="rId2" Type="http://schemas.microsoft.com/office/2011/relationships/chartColorStyle" Target="colors328.xml"/><Relationship Id="rId1" Type="http://schemas.microsoft.com/office/2011/relationships/chartStyle" Target="style328.xml"/></Relationships>
</file>

<file path=xl/charts/_rels/chart329.xml.rels><?xml version="1.0" encoding="UTF-8" standalone="yes"?>
<Relationships xmlns="http://schemas.openxmlformats.org/package/2006/relationships"><Relationship Id="rId2" Type="http://schemas.microsoft.com/office/2011/relationships/chartColorStyle" Target="colors329.xml"/><Relationship Id="rId1" Type="http://schemas.microsoft.com/office/2011/relationships/chartStyle" Target="style329.xml"/></Relationships>
</file>

<file path=xl/charts/_rels/chart330.xml.rels><?xml version="1.0" encoding="UTF-8" standalone="yes"?>
<Relationships xmlns="http://schemas.openxmlformats.org/package/2006/relationships"><Relationship Id="rId2" Type="http://schemas.microsoft.com/office/2011/relationships/chartColorStyle" Target="colors330.xml"/><Relationship Id="rId1" Type="http://schemas.microsoft.com/office/2011/relationships/chartStyle" Target="style330.xml"/></Relationships>
</file>

<file path=xl/charts/_rels/chart331.xml.rels><?xml version="1.0" encoding="UTF-8" standalone="yes"?>
<Relationships xmlns="http://schemas.openxmlformats.org/package/2006/relationships"><Relationship Id="rId2" Type="http://schemas.microsoft.com/office/2011/relationships/chartColorStyle" Target="colors331.xml"/><Relationship Id="rId1" Type="http://schemas.microsoft.com/office/2011/relationships/chartStyle" Target="style331.xml"/></Relationships>
</file>

<file path=xl/charts/_rels/chart332.xml.rels><?xml version="1.0" encoding="UTF-8" standalone="yes"?>
<Relationships xmlns="http://schemas.openxmlformats.org/package/2006/relationships"><Relationship Id="rId2" Type="http://schemas.microsoft.com/office/2011/relationships/chartColorStyle" Target="colors332.xml"/><Relationship Id="rId1" Type="http://schemas.microsoft.com/office/2011/relationships/chartStyle" Target="style332.xml"/></Relationships>
</file>

<file path=xl/charts/_rels/chart333.xml.rels><?xml version="1.0" encoding="UTF-8" standalone="yes"?>
<Relationships xmlns="http://schemas.openxmlformats.org/package/2006/relationships"><Relationship Id="rId2" Type="http://schemas.microsoft.com/office/2011/relationships/chartColorStyle" Target="colors333.xml"/><Relationship Id="rId1" Type="http://schemas.microsoft.com/office/2011/relationships/chartStyle" Target="style333.xml"/></Relationships>
</file>

<file path=xl/charts/_rels/chart334.xml.rels><?xml version="1.0" encoding="UTF-8" standalone="yes"?>
<Relationships xmlns="http://schemas.openxmlformats.org/package/2006/relationships"><Relationship Id="rId2" Type="http://schemas.microsoft.com/office/2011/relationships/chartColorStyle" Target="colors334.xml"/><Relationship Id="rId1" Type="http://schemas.microsoft.com/office/2011/relationships/chartStyle" Target="style334.xml"/></Relationships>
</file>

<file path=xl/charts/_rels/chart335.xml.rels><?xml version="1.0" encoding="UTF-8" standalone="yes"?>
<Relationships xmlns="http://schemas.openxmlformats.org/package/2006/relationships"><Relationship Id="rId2" Type="http://schemas.microsoft.com/office/2011/relationships/chartColorStyle" Target="colors335.xml"/><Relationship Id="rId1" Type="http://schemas.microsoft.com/office/2011/relationships/chartStyle" Target="style335.xml"/></Relationships>
</file>

<file path=xl/charts/_rels/chart336.xml.rels><?xml version="1.0" encoding="UTF-8" standalone="yes"?>
<Relationships xmlns="http://schemas.openxmlformats.org/package/2006/relationships"><Relationship Id="rId2" Type="http://schemas.microsoft.com/office/2011/relationships/chartColorStyle" Target="colors336.xml"/><Relationship Id="rId1" Type="http://schemas.microsoft.com/office/2011/relationships/chartStyle" Target="style336.xml"/></Relationships>
</file>

<file path=xl/charts/_rels/chart337.xml.rels><?xml version="1.0" encoding="UTF-8" standalone="yes"?>
<Relationships xmlns="http://schemas.openxmlformats.org/package/2006/relationships"><Relationship Id="rId2" Type="http://schemas.microsoft.com/office/2011/relationships/chartColorStyle" Target="colors337.xml"/><Relationship Id="rId1" Type="http://schemas.microsoft.com/office/2011/relationships/chartStyle" Target="style337.xml"/></Relationships>
</file>

<file path=xl/charts/_rels/chart338.xml.rels><?xml version="1.0" encoding="UTF-8" standalone="yes"?>
<Relationships xmlns="http://schemas.openxmlformats.org/package/2006/relationships"><Relationship Id="rId2" Type="http://schemas.microsoft.com/office/2011/relationships/chartColorStyle" Target="colors338.xml"/><Relationship Id="rId1" Type="http://schemas.microsoft.com/office/2011/relationships/chartStyle" Target="style338.xml"/></Relationships>
</file>

<file path=xl/charts/_rels/chart339.xml.rels><?xml version="1.0" encoding="UTF-8" standalone="yes"?>
<Relationships xmlns="http://schemas.openxmlformats.org/package/2006/relationships"><Relationship Id="rId2" Type="http://schemas.microsoft.com/office/2011/relationships/chartColorStyle" Target="colors339.xml"/><Relationship Id="rId1" Type="http://schemas.microsoft.com/office/2011/relationships/chartStyle" Target="style339.xml"/></Relationships>
</file>

<file path=xl/charts/_rels/chart340.xml.rels><?xml version="1.0" encoding="UTF-8" standalone="yes"?>
<Relationships xmlns="http://schemas.openxmlformats.org/package/2006/relationships"><Relationship Id="rId2" Type="http://schemas.microsoft.com/office/2011/relationships/chartColorStyle" Target="colors340.xml"/><Relationship Id="rId1" Type="http://schemas.microsoft.com/office/2011/relationships/chartStyle" Target="style340.xml"/></Relationships>
</file>

<file path=xl/charts/_rels/chart341.xml.rels><?xml version="1.0" encoding="UTF-8" standalone="yes"?>
<Relationships xmlns="http://schemas.openxmlformats.org/package/2006/relationships"><Relationship Id="rId2" Type="http://schemas.microsoft.com/office/2011/relationships/chartColorStyle" Target="colors341.xml"/><Relationship Id="rId1" Type="http://schemas.microsoft.com/office/2011/relationships/chartStyle" Target="style341.xml"/></Relationships>
</file>

<file path=xl/charts/_rels/chart342.xml.rels><?xml version="1.0" encoding="UTF-8" standalone="yes"?>
<Relationships xmlns="http://schemas.openxmlformats.org/package/2006/relationships"><Relationship Id="rId2" Type="http://schemas.microsoft.com/office/2011/relationships/chartColorStyle" Target="colors342.xml"/><Relationship Id="rId1" Type="http://schemas.microsoft.com/office/2011/relationships/chartStyle" Target="style342.xml"/></Relationships>
</file>

<file path=xl/charts/_rels/chart343.xml.rels><?xml version="1.0" encoding="UTF-8" standalone="yes"?>
<Relationships xmlns="http://schemas.openxmlformats.org/package/2006/relationships"><Relationship Id="rId2" Type="http://schemas.microsoft.com/office/2011/relationships/chartColorStyle" Target="colors343.xml"/><Relationship Id="rId1" Type="http://schemas.microsoft.com/office/2011/relationships/chartStyle" Target="style343.xml"/></Relationships>
</file>

<file path=xl/charts/_rels/chart344.xml.rels><?xml version="1.0" encoding="UTF-8" standalone="yes"?>
<Relationships xmlns="http://schemas.openxmlformats.org/package/2006/relationships"><Relationship Id="rId2" Type="http://schemas.microsoft.com/office/2011/relationships/chartColorStyle" Target="colors344.xml"/><Relationship Id="rId1" Type="http://schemas.microsoft.com/office/2011/relationships/chartStyle" Target="style344.xml"/></Relationships>
</file>

<file path=xl/charts/_rels/chart345.xml.rels><?xml version="1.0" encoding="UTF-8" standalone="yes"?>
<Relationships xmlns="http://schemas.openxmlformats.org/package/2006/relationships"><Relationship Id="rId2" Type="http://schemas.microsoft.com/office/2011/relationships/chartColorStyle" Target="colors345.xml"/><Relationship Id="rId1" Type="http://schemas.microsoft.com/office/2011/relationships/chartStyle" Target="style345.xml"/></Relationships>
</file>

<file path=xl/charts/_rels/chart346.xml.rels><?xml version="1.0" encoding="UTF-8" standalone="yes"?>
<Relationships xmlns="http://schemas.openxmlformats.org/package/2006/relationships"><Relationship Id="rId2" Type="http://schemas.microsoft.com/office/2011/relationships/chartColorStyle" Target="colors346.xml"/><Relationship Id="rId1" Type="http://schemas.microsoft.com/office/2011/relationships/chartStyle" Target="style346.xml"/></Relationships>
</file>

<file path=xl/charts/_rels/chart347.xml.rels><?xml version="1.0" encoding="UTF-8" standalone="yes"?>
<Relationships xmlns="http://schemas.openxmlformats.org/package/2006/relationships"><Relationship Id="rId2" Type="http://schemas.microsoft.com/office/2011/relationships/chartColorStyle" Target="colors347.xml"/><Relationship Id="rId1" Type="http://schemas.microsoft.com/office/2011/relationships/chartStyle" Target="style347.xml"/></Relationships>
</file>

<file path=xl/charts/_rels/chart348.xml.rels><?xml version="1.0" encoding="UTF-8" standalone="yes"?>
<Relationships xmlns="http://schemas.openxmlformats.org/package/2006/relationships"><Relationship Id="rId2" Type="http://schemas.microsoft.com/office/2011/relationships/chartColorStyle" Target="colors348.xml"/><Relationship Id="rId1" Type="http://schemas.microsoft.com/office/2011/relationships/chartStyle" Target="style348.xml"/></Relationships>
</file>

<file path=xl/charts/_rels/chart349.xml.rels><?xml version="1.0" encoding="UTF-8" standalone="yes"?>
<Relationships xmlns="http://schemas.openxmlformats.org/package/2006/relationships"><Relationship Id="rId2" Type="http://schemas.microsoft.com/office/2011/relationships/chartColorStyle" Target="colors349.xml"/><Relationship Id="rId1" Type="http://schemas.microsoft.com/office/2011/relationships/chartStyle" Target="style349.xml"/></Relationships>
</file>

<file path=xl/charts/_rels/chart350.xml.rels><?xml version="1.0" encoding="UTF-8" standalone="yes"?>
<Relationships xmlns="http://schemas.openxmlformats.org/package/2006/relationships"><Relationship Id="rId2" Type="http://schemas.microsoft.com/office/2011/relationships/chartColorStyle" Target="colors350.xml"/><Relationship Id="rId1" Type="http://schemas.microsoft.com/office/2011/relationships/chartStyle" Target="style350.xml"/></Relationships>
</file>

<file path=xl/charts/_rels/chart351.xml.rels><?xml version="1.0" encoding="UTF-8" standalone="yes"?>
<Relationships xmlns="http://schemas.openxmlformats.org/package/2006/relationships"><Relationship Id="rId2" Type="http://schemas.microsoft.com/office/2011/relationships/chartColorStyle" Target="colors351.xml"/><Relationship Id="rId1" Type="http://schemas.microsoft.com/office/2011/relationships/chartStyle" Target="style351.xml"/></Relationships>
</file>

<file path=xl/charts/_rels/chart352.xml.rels><?xml version="1.0" encoding="UTF-8" standalone="yes"?>
<Relationships xmlns="http://schemas.openxmlformats.org/package/2006/relationships"><Relationship Id="rId2" Type="http://schemas.microsoft.com/office/2011/relationships/chartColorStyle" Target="colors352.xml"/><Relationship Id="rId1" Type="http://schemas.microsoft.com/office/2011/relationships/chartStyle" Target="style352.xml"/></Relationships>
</file>

<file path=xl/charts/_rels/chart353.xml.rels><?xml version="1.0" encoding="UTF-8" standalone="yes"?>
<Relationships xmlns="http://schemas.openxmlformats.org/package/2006/relationships"><Relationship Id="rId2" Type="http://schemas.microsoft.com/office/2011/relationships/chartColorStyle" Target="colors353.xml"/><Relationship Id="rId1" Type="http://schemas.microsoft.com/office/2011/relationships/chartStyle" Target="style353.xml"/></Relationships>
</file>

<file path=xl/charts/_rels/chart354.xml.rels><?xml version="1.0" encoding="UTF-8" standalone="yes"?>
<Relationships xmlns="http://schemas.openxmlformats.org/package/2006/relationships"><Relationship Id="rId2" Type="http://schemas.microsoft.com/office/2011/relationships/chartColorStyle" Target="colors354.xml"/><Relationship Id="rId1" Type="http://schemas.microsoft.com/office/2011/relationships/chartStyle" Target="style354.xml"/></Relationships>
</file>

<file path=xl/charts/_rels/chart355.xml.rels><?xml version="1.0" encoding="UTF-8" standalone="yes"?>
<Relationships xmlns="http://schemas.openxmlformats.org/package/2006/relationships"><Relationship Id="rId2" Type="http://schemas.microsoft.com/office/2011/relationships/chartColorStyle" Target="colors355.xml"/><Relationship Id="rId1" Type="http://schemas.microsoft.com/office/2011/relationships/chartStyle" Target="style355.xml"/></Relationships>
</file>

<file path=xl/charts/_rels/chart356.xml.rels><?xml version="1.0" encoding="UTF-8" standalone="yes"?>
<Relationships xmlns="http://schemas.openxmlformats.org/package/2006/relationships"><Relationship Id="rId2" Type="http://schemas.microsoft.com/office/2011/relationships/chartColorStyle" Target="colors356.xml"/><Relationship Id="rId1" Type="http://schemas.microsoft.com/office/2011/relationships/chartStyle" Target="style356.xml"/></Relationships>
</file>

<file path=xl/charts/_rels/chart357.xml.rels><?xml version="1.0" encoding="UTF-8" standalone="yes"?>
<Relationships xmlns="http://schemas.openxmlformats.org/package/2006/relationships"><Relationship Id="rId2" Type="http://schemas.microsoft.com/office/2011/relationships/chartColorStyle" Target="colors357.xml"/><Relationship Id="rId1" Type="http://schemas.microsoft.com/office/2011/relationships/chartStyle" Target="style357.xml"/></Relationships>
</file>

<file path=xl/charts/_rels/chart358.xml.rels><?xml version="1.0" encoding="UTF-8" standalone="yes"?>
<Relationships xmlns="http://schemas.openxmlformats.org/package/2006/relationships"><Relationship Id="rId2" Type="http://schemas.microsoft.com/office/2011/relationships/chartColorStyle" Target="colors358.xml"/><Relationship Id="rId1" Type="http://schemas.microsoft.com/office/2011/relationships/chartStyle" Target="style358.xml"/></Relationships>
</file>

<file path=xl/charts/_rels/chart359.xml.rels><?xml version="1.0" encoding="UTF-8" standalone="yes"?>
<Relationships xmlns="http://schemas.openxmlformats.org/package/2006/relationships"><Relationship Id="rId2" Type="http://schemas.microsoft.com/office/2011/relationships/chartColorStyle" Target="colors359.xml"/><Relationship Id="rId1" Type="http://schemas.microsoft.com/office/2011/relationships/chartStyle" Target="style359.xml"/></Relationships>
</file>

<file path=xl/charts/_rels/chart360.xml.rels><?xml version="1.0" encoding="UTF-8" standalone="yes"?>
<Relationships xmlns="http://schemas.openxmlformats.org/package/2006/relationships"><Relationship Id="rId2" Type="http://schemas.microsoft.com/office/2011/relationships/chartColorStyle" Target="colors360.xml"/><Relationship Id="rId1" Type="http://schemas.microsoft.com/office/2011/relationships/chartStyle" Target="style360.xml"/></Relationships>
</file>

<file path=xl/charts/_rels/chart361.xml.rels><?xml version="1.0" encoding="UTF-8" standalone="yes"?>
<Relationships xmlns="http://schemas.openxmlformats.org/package/2006/relationships"><Relationship Id="rId2" Type="http://schemas.microsoft.com/office/2011/relationships/chartColorStyle" Target="colors361.xml"/><Relationship Id="rId1" Type="http://schemas.microsoft.com/office/2011/relationships/chartStyle" Target="style361.xml"/></Relationships>
</file>

<file path=xl/charts/_rels/chart362.xml.rels><?xml version="1.0" encoding="UTF-8" standalone="yes"?>
<Relationships xmlns="http://schemas.openxmlformats.org/package/2006/relationships"><Relationship Id="rId2" Type="http://schemas.microsoft.com/office/2011/relationships/chartColorStyle" Target="colors362.xml"/><Relationship Id="rId1" Type="http://schemas.microsoft.com/office/2011/relationships/chartStyle" Target="style362.xml"/></Relationships>
</file>

<file path=xl/charts/_rels/chart363.xml.rels><?xml version="1.0" encoding="UTF-8" standalone="yes"?>
<Relationships xmlns="http://schemas.openxmlformats.org/package/2006/relationships"><Relationship Id="rId2" Type="http://schemas.microsoft.com/office/2011/relationships/chartColorStyle" Target="colors363.xml"/><Relationship Id="rId1" Type="http://schemas.microsoft.com/office/2011/relationships/chartStyle" Target="style363.xml"/></Relationships>
</file>

<file path=xl/charts/_rels/chart364.xml.rels><?xml version="1.0" encoding="UTF-8" standalone="yes"?>
<Relationships xmlns="http://schemas.openxmlformats.org/package/2006/relationships"><Relationship Id="rId2" Type="http://schemas.microsoft.com/office/2011/relationships/chartColorStyle" Target="colors364.xml"/><Relationship Id="rId1" Type="http://schemas.microsoft.com/office/2011/relationships/chartStyle" Target="style364.xml"/></Relationships>
</file>

<file path=xl/charts/_rels/chart365.xml.rels><?xml version="1.0" encoding="UTF-8" standalone="yes"?>
<Relationships xmlns="http://schemas.openxmlformats.org/package/2006/relationships"><Relationship Id="rId2" Type="http://schemas.microsoft.com/office/2011/relationships/chartColorStyle" Target="colors365.xml"/><Relationship Id="rId1" Type="http://schemas.microsoft.com/office/2011/relationships/chartStyle" Target="style365.xml"/></Relationships>
</file>

<file path=xl/charts/_rels/chart366.xml.rels><?xml version="1.0" encoding="UTF-8" standalone="yes"?>
<Relationships xmlns="http://schemas.openxmlformats.org/package/2006/relationships"><Relationship Id="rId2" Type="http://schemas.microsoft.com/office/2011/relationships/chartColorStyle" Target="colors366.xml"/><Relationship Id="rId1" Type="http://schemas.microsoft.com/office/2011/relationships/chartStyle" Target="style366.xml"/></Relationships>
</file>

<file path=xl/charts/_rels/chart367.xml.rels><?xml version="1.0" encoding="UTF-8" standalone="yes"?>
<Relationships xmlns="http://schemas.openxmlformats.org/package/2006/relationships"><Relationship Id="rId2" Type="http://schemas.microsoft.com/office/2011/relationships/chartColorStyle" Target="colors367.xml"/><Relationship Id="rId1" Type="http://schemas.microsoft.com/office/2011/relationships/chartStyle" Target="style367.xml"/></Relationships>
</file>

<file path=xl/charts/_rels/chart368.xml.rels><?xml version="1.0" encoding="UTF-8" standalone="yes"?>
<Relationships xmlns="http://schemas.openxmlformats.org/package/2006/relationships"><Relationship Id="rId2" Type="http://schemas.microsoft.com/office/2011/relationships/chartColorStyle" Target="colors368.xml"/><Relationship Id="rId1" Type="http://schemas.microsoft.com/office/2011/relationships/chartStyle" Target="style368.xml"/></Relationships>
</file>

<file path=xl/charts/_rels/chart369.xml.rels><?xml version="1.0" encoding="UTF-8" standalone="yes"?>
<Relationships xmlns="http://schemas.openxmlformats.org/package/2006/relationships"><Relationship Id="rId2" Type="http://schemas.microsoft.com/office/2011/relationships/chartColorStyle" Target="colors369.xml"/><Relationship Id="rId1" Type="http://schemas.microsoft.com/office/2011/relationships/chartStyle" Target="style369.xml"/></Relationships>
</file>

<file path=xl/charts/_rels/chart370.xml.rels><?xml version="1.0" encoding="UTF-8" standalone="yes"?>
<Relationships xmlns="http://schemas.openxmlformats.org/package/2006/relationships"><Relationship Id="rId2" Type="http://schemas.microsoft.com/office/2011/relationships/chartColorStyle" Target="colors370.xml"/><Relationship Id="rId1" Type="http://schemas.microsoft.com/office/2011/relationships/chartStyle" Target="style370.xml"/></Relationships>
</file>

<file path=xl/charts/_rels/chart371.xml.rels><?xml version="1.0" encoding="UTF-8" standalone="yes"?>
<Relationships xmlns="http://schemas.openxmlformats.org/package/2006/relationships"><Relationship Id="rId2" Type="http://schemas.microsoft.com/office/2011/relationships/chartColorStyle" Target="colors371.xml"/><Relationship Id="rId1" Type="http://schemas.microsoft.com/office/2011/relationships/chartStyle" Target="style371.xml"/></Relationships>
</file>

<file path=xl/charts/_rels/chart372.xml.rels><?xml version="1.0" encoding="UTF-8" standalone="yes"?>
<Relationships xmlns="http://schemas.openxmlformats.org/package/2006/relationships"><Relationship Id="rId2" Type="http://schemas.microsoft.com/office/2011/relationships/chartColorStyle" Target="colors372.xml"/><Relationship Id="rId1" Type="http://schemas.microsoft.com/office/2011/relationships/chartStyle" Target="style372.xml"/></Relationships>
</file>

<file path=xl/charts/_rels/chart373.xml.rels><?xml version="1.0" encoding="UTF-8" standalone="yes"?>
<Relationships xmlns="http://schemas.openxmlformats.org/package/2006/relationships"><Relationship Id="rId2" Type="http://schemas.microsoft.com/office/2011/relationships/chartColorStyle" Target="colors373.xml"/><Relationship Id="rId1" Type="http://schemas.microsoft.com/office/2011/relationships/chartStyle" Target="style373.xml"/></Relationships>
</file>

<file path=xl/charts/_rels/chart374.xml.rels><?xml version="1.0" encoding="UTF-8" standalone="yes"?>
<Relationships xmlns="http://schemas.openxmlformats.org/package/2006/relationships"><Relationship Id="rId2" Type="http://schemas.microsoft.com/office/2011/relationships/chartColorStyle" Target="colors374.xml"/><Relationship Id="rId1" Type="http://schemas.microsoft.com/office/2011/relationships/chartStyle" Target="style374.xml"/></Relationships>
</file>

<file path=xl/charts/_rels/chart375.xml.rels><?xml version="1.0" encoding="UTF-8" standalone="yes"?>
<Relationships xmlns="http://schemas.openxmlformats.org/package/2006/relationships"><Relationship Id="rId2" Type="http://schemas.microsoft.com/office/2011/relationships/chartColorStyle" Target="colors375.xml"/><Relationship Id="rId1" Type="http://schemas.microsoft.com/office/2011/relationships/chartStyle" Target="style375.xml"/></Relationships>
</file>

<file path=xl/charts/_rels/chart376.xml.rels><?xml version="1.0" encoding="UTF-8" standalone="yes"?>
<Relationships xmlns="http://schemas.openxmlformats.org/package/2006/relationships"><Relationship Id="rId2" Type="http://schemas.microsoft.com/office/2011/relationships/chartColorStyle" Target="colors376.xml"/><Relationship Id="rId1" Type="http://schemas.microsoft.com/office/2011/relationships/chartStyle" Target="style376.xml"/></Relationships>
</file>

<file path=xl/charts/_rels/chart377.xml.rels><?xml version="1.0" encoding="UTF-8" standalone="yes"?>
<Relationships xmlns="http://schemas.openxmlformats.org/package/2006/relationships"><Relationship Id="rId2" Type="http://schemas.microsoft.com/office/2011/relationships/chartColorStyle" Target="colors377.xml"/><Relationship Id="rId1" Type="http://schemas.microsoft.com/office/2011/relationships/chartStyle" Target="style377.xml"/></Relationships>
</file>

<file path=xl/charts/_rels/chart378.xml.rels><?xml version="1.0" encoding="UTF-8" standalone="yes"?>
<Relationships xmlns="http://schemas.openxmlformats.org/package/2006/relationships"><Relationship Id="rId2" Type="http://schemas.microsoft.com/office/2011/relationships/chartColorStyle" Target="colors378.xml"/><Relationship Id="rId1" Type="http://schemas.microsoft.com/office/2011/relationships/chartStyle" Target="style378.xml"/></Relationships>
</file>

<file path=xl/charts/_rels/chart379.xml.rels><?xml version="1.0" encoding="UTF-8" standalone="yes"?>
<Relationships xmlns="http://schemas.openxmlformats.org/package/2006/relationships"><Relationship Id="rId2" Type="http://schemas.microsoft.com/office/2011/relationships/chartColorStyle" Target="colors379.xml"/><Relationship Id="rId1" Type="http://schemas.microsoft.com/office/2011/relationships/chartStyle" Target="style379.xml"/></Relationships>
</file>

<file path=xl/charts/_rels/chart380.xml.rels><?xml version="1.0" encoding="UTF-8" standalone="yes"?>
<Relationships xmlns="http://schemas.openxmlformats.org/package/2006/relationships"><Relationship Id="rId2" Type="http://schemas.microsoft.com/office/2011/relationships/chartColorStyle" Target="colors380.xml"/><Relationship Id="rId1" Type="http://schemas.microsoft.com/office/2011/relationships/chartStyle" Target="style380.xml"/></Relationships>
</file>

<file path=xl/charts/_rels/chart381.xml.rels><?xml version="1.0" encoding="UTF-8" standalone="yes"?>
<Relationships xmlns="http://schemas.openxmlformats.org/package/2006/relationships"><Relationship Id="rId2" Type="http://schemas.microsoft.com/office/2011/relationships/chartColorStyle" Target="colors381.xml"/><Relationship Id="rId1" Type="http://schemas.microsoft.com/office/2011/relationships/chartStyle" Target="style381.xml"/></Relationships>
</file>

<file path=xl/charts/_rels/chart382.xml.rels><?xml version="1.0" encoding="UTF-8" standalone="yes"?>
<Relationships xmlns="http://schemas.openxmlformats.org/package/2006/relationships"><Relationship Id="rId2" Type="http://schemas.microsoft.com/office/2011/relationships/chartColorStyle" Target="colors382.xml"/><Relationship Id="rId1" Type="http://schemas.microsoft.com/office/2011/relationships/chartStyle" Target="style382.xml"/></Relationships>
</file>

<file path=xl/charts/_rels/chart383.xml.rels><?xml version="1.0" encoding="UTF-8" standalone="yes"?>
<Relationships xmlns="http://schemas.openxmlformats.org/package/2006/relationships"><Relationship Id="rId2" Type="http://schemas.microsoft.com/office/2011/relationships/chartColorStyle" Target="colors383.xml"/><Relationship Id="rId1" Type="http://schemas.microsoft.com/office/2011/relationships/chartStyle" Target="style383.xml"/></Relationships>
</file>

<file path=xl/charts/_rels/chart384.xml.rels><?xml version="1.0" encoding="UTF-8" standalone="yes"?>
<Relationships xmlns="http://schemas.openxmlformats.org/package/2006/relationships"><Relationship Id="rId2" Type="http://schemas.microsoft.com/office/2011/relationships/chartColorStyle" Target="colors384.xml"/><Relationship Id="rId1" Type="http://schemas.microsoft.com/office/2011/relationships/chartStyle" Target="style384.xml"/></Relationships>
</file>

<file path=xl/charts/_rels/chart385.xml.rels><?xml version="1.0" encoding="UTF-8" standalone="yes"?>
<Relationships xmlns="http://schemas.openxmlformats.org/package/2006/relationships"><Relationship Id="rId2" Type="http://schemas.microsoft.com/office/2011/relationships/chartColorStyle" Target="colors385.xml"/><Relationship Id="rId1" Type="http://schemas.microsoft.com/office/2011/relationships/chartStyle" Target="style385.xml"/></Relationships>
</file>

<file path=xl/charts/_rels/chart386.xml.rels><?xml version="1.0" encoding="UTF-8" standalone="yes"?>
<Relationships xmlns="http://schemas.openxmlformats.org/package/2006/relationships"><Relationship Id="rId2" Type="http://schemas.microsoft.com/office/2011/relationships/chartColorStyle" Target="colors386.xml"/><Relationship Id="rId1" Type="http://schemas.microsoft.com/office/2011/relationships/chartStyle" Target="style386.xml"/></Relationships>
</file>

<file path=xl/charts/_rels/chart387.xml.rels><?xml version="1.0" encoding="UTF-8" standalone="yes"?>
<Relationships xmlns="http://schemas.openxmlformats.org/package/2006/relationships"><Relationship Id="rId2" Type="http://schemas.microsoft.com/office/2011/relationships/chartColorStyle" Target="colors387.xml"/><Relationship Id="rId1" Type="http://schemas.microsoft.com/office/2011/relationships/chartStyle" Target="style387.xml"/></Relationships>
</file>

<file path=xl/charts/_rels/chart388.xml.rels><?xml version="1.0" encoding="UTF-8" standalone="yes"?>
<Relationships xmlns="http://schemas.openxmlformats.org/package/2006/relationships"><Relationship Id="rId2" Type="http://schemas.microsoft.com/office/2011/relationships/chartColorStyle" Target="colors388.xml"/><Relationship Id="rId1" Type="http://schemas.microsoft.com/office/2011/relationships/chartStyle" Target="style388.xml"/></Relationships>
</file>

<file path=xl/charts/_rels/chart389.xml.rels><?xml version="1.0" encoding="UTF-8" standalone="yes"?>
<Relationships xmlns="http://schemas.openxmlformats.org/package/2006/relationships"><Relationship Id="rId2" Type="http://schemas.microsoft.com/office/2011/relationships/chartColorStyle" Target="colors389.xml"/><Relationship Id="rId1" Type="http://schemas.microsoft.com/office/2011/relationships/chartStyle" Target="style389.xml"/></Relationships>
</file>

<file path=xl/charts/_rels/chart390.xml.rels><?xml version="1.0" encoding="UTF-8" standalone="yes"?>
<Relationships xmlns="http://schemas.openxmlformats.org/package/2006/relationships"><Relationship Id="rId2" Type="http://schemas.microsoft.com/office/2011/relationships/chartColorStyle" Target="colors390.xml"/><Relationship Id="rId1" Type="http://schemas.microsoft.com/office/2011/relationships/chartStyle" Target="style390.xml"/></Relationships>
</file>

<file path=xl/charts/_rels/chart391.xml.rels><?xml version="1.0" encoding="UTF-8" standalone="yes"?>
<Relationships xmlns="http://schemas.openxmlformats.org/package/2006/relationships"><Relationship Id="rId2" Type="http://schemas.microsoft.com/office/2011/relationships/chartColorStyle" Target="colors391.xml"/><Relationship Id="rId1" Type="http://schemas.microsoft.com/office/2011/relationships/chartStyle" Target="style391.xml"/></Relationships>
</file>

<file path=xl/charts/_rels/chart392.xml.rels><?xml version="1.0" encoding="UTF-8" standalone="yes"?>
<Relationships xmlns="http://schemas.openxmlformats.org/package/2006/relationships"><Relationship Id="rId2" Type="http://schemas.microsoft.com/office/2011/relationships/chartColorStyle" Target="colors392.xml"/><Relationship Id="rId1" Type="http://schemas.microsoft.com/office/2011/relationships/chartStyle" Target="style392.xml"/></Relationships>
</file>

<file path=xl/charts/_rels/chart393.xml.rels><?xml version="1.0" encoding="UTF-8" standalone="yes"?>
<Relationships xmlns="http://schemas.openxmlformats.org/package/2006/relationships"><Relationship Id="rId2" Type="http://schemas.microsoft.com/office/2011/relationships/chartColorStyle" Target="colors393.xml"/><Relationship Id="rId1" Type="http://schemas.microsoft.com/office/2011/relationships/chartStyle" Target="style393.xml"/></Relationships>
</file>

<file path=xl/charts/_rels/chart394.xml.rels><?xml version="1.0" encoding="UTF-8" standalone="yes"?>
<Relationships xmlns="http://schemas.openxmlformats.org/package/2006/relationships"><Relationship Id="rId2" Type="http://schemas.microsoft.com/office/2011/relationships/chartColorStyle" Target="colors394.xml"/><Relationship Id="rId1" Type="http://schemas.microsoft.com/office/2011/relationships/chartStyle" Target="style394.xml"/></Relationships>
</file>

<file path=xl/charts/_rels/chart396.xml.rels><?xml version="1.0" encoding="UTF-8" standalone="yes"?>
<Relationships xmlns="http://schemas.openxmlformats.org/package/2006/relationships"><Relationship Id="rId2" Type="http://schemas.microsoft.com/office/2011/relationships/chartColorStyle" Target="colors395.xml"/><Relationship Id="rId1" Type="http://schemas.microsoft.com/office/2011/relationships/chartStyle" Target="style395.xml"/></Relationships>
</file>

<file path=xl/charts/_rels/chart397.xml.rels><?xml version="1.0" encoding="UTF-8" standalone="yes"?>
<Relationships xmlns="http://schemas.openxmlformats.org/package/2006/relationships"><Relationship Id="rId2" Type="http://schemas.microsoft.com/office/2011/relationships/chartColorStyle" Target="colors396.xml"/><Relationship Id="rId1" Type="http://schemas.microsoft.com/office/2011/relationships/chartStyle" Target="style396.xml"/></Relationships>
</file>

<file path=xl/charts/_rels/chart398.xml.rels><?xml version="1.0" encoding="UTF-8" standalone="yes"?>
<Relationships xmlns="http://schemas.openxmlformats.org/package/2006/relationships"><Relationship Id="rId2" Type="http://schemas.microsoft.com/office/2011/relationships/chartColorStyle" Target="colors397.xml"/><Relationship Id="rId1" Type="http://schemas.microsoft.com/office/2011/relationships/chartStyle" Target="style397.xml"/></Relationships>
</file>

<file path=xl/charts/_rels/chart399.xml.rels><?xml version="1.0" encoding="UTF-8" standalone="yes"?>
<Relationships xmlns="http://schemas.openxmlformats.org/package/2006/relationships"><Relationship Id="rId2" Type="http://schemas.microsoft.com/office/2011/relationships/chartColorStyle" Target="colors398.xml"/><Relationship Id="rId1" Type="http://schemas.microsoft.com/office/2011/relationships/chartStyle" Target="style398.xml"/></Relationships>
</file>

<file path=xl/charts/_rels/chart400.xml.rels><?xml version="1.0" encoding="UTF-8" standalone="yes"?>
<Relationships xmlns="http://schemas.openxmlformats.org/package/2006/relationships"><Relationship Id="rId2" Type="http://schemas.microsoft.com/office/2011/relationships/chartColorStyle" Target="colors399.xml"/><Relationship Id="rId1" Type="http://schemas.microsoft.com/office/2011/relationships/chartStyle" Target="style399.xml"/></Relationships>
</file>

<file path=xl/charts/_rels/chart401.xml.rels><?xml version="1.0" encoding="UTF-8" standalone="yes"?>
<Relationships xmlns="http://schemas.openxmlformats.org/package/2006/relationships"><Relationship Id="rId2" Type="http://schemas.microsoft.com/office/2011/relationships/chartColorStyle" Target="colors400.xml"/><Relationship Id="rId1" Type="http://schemas.microsoft.com/office/2011/relationships/chartStyle" Target="style400.xml"/></Relationships>
</file>

<file path=xl/charts/_rels/chart402.xml.rels><?xml version="1.0" encoding="UTF-8" standalone="yes"?>
<Relationships xmlns="http://schemas.openxmlformats.org/package/2006/relationships"><Relationship Id="rId2" Type="http://schemas.microsoft.com/office/2011/relationships/chartColorStyle" Target="colors401.xml"/><Relationship Id="rId1" Type="http://schemas.microsoft.com/office/2011/relationships/chartStyle" Target="style401.xml"/></Relationships>
</file>

<file path=xl/charts/_rels/chart403.xml.rels><?xml version="1.0" encoding="UTF-8" standalone="yes"?>
<Relationships xmlns="http://schemas.openxmlformats.org/package/2006/relationships"><Relationship Id="rId2" Type="http://schemas.microsoft.com/office/2011/relationships/chartColorStyle" Target="colors402.xml"/><Relationship Id="rId1" Type="http://schemas.microsoft.com/office/2011/relationships/chartStyle" Target="style402.xml"/></Relationships>
</file>

<file path=xl/charts/_rels/chart404.xml.rels><?xml version="1.0" encoding="UTF-8" standalone="yes"?>
<Relationships xmlns="http://schemas.openxmlformats.org/package/2006/relationships"><Relationship Id="rId2" Type="http://schemas.microsoft.com/office/2011/relationships/chartColorStyle" Target="colors403.xml"/><Relationship Id="rId1" Type="http://schemas.microsoft.com/office/2011/relationships/chartStyle" Target="style403.xml"/></Relationships>
</file>

<file path=xl/charts/_rels/chart405.xml.rels><?xml version="1.0" encoding="UTF-8" standalone="yes"?>
<Relationships xmlns="http://schemas.openxmlformats.org/package/2006/relationships"><Relationship Id="rId2" Type="http://schemas.microsoft.com/office/2011/relationships/chartColorStyle" Target="colors404.xml"/><Relationship Id="rId1" Type="http://schemas.microsoft.com/office/2011/relationships/chartStyle" Target="style404.xml"/></Relationships>
</file>

<file path=xl/charts/_rels/chart406.xml.rels><?xml version="1.0" encoding="UTF-8" standalone="yes"?>
<Relationships xmlns="http://schemas.openxmlformats.org/package/2006/relationships"><Relationship Id="rId2" Type="http://schemas.microsoft.com/office/2011/relationships/chartColorStyle" Target="colors405.xml"/><Relationship Id="rId1" Type="http://schemas.microsoft.com/office/2011/relationships/chartStyle" Target="style405.xml"/></Relationships>
</file>

<file path=xl/charts/_rels/chart407.xml.rels><?xml version="1.0" encoding="UTF-8" standalone="yes"?>
<Relationships xmlns="http://schemas.openxmlformats.org/package/2006/relationships"><Relationship Id="rId2" Type="http://schemas.microsoft.com/office/2011/relationships/chartColorStyle" Target="colors406.xml"/><Relationship Id="rId1" Type="http://schemas.microsoft.com/office/2011/relationships/chartStyle" Target="style406.xml"/></Relationships>
</file>

<file path=xl/charts/_rels/chart408.xml.rels><?xml version="1.0" encoding="UTF-8" standalone="yes"?>
<Relationships xmlns="http://schemas.openxmlformats.org/package/2006/relationships"><Relationship Id="rId2" Type="http://schemas.microsoft.com/office/2011/relationships/chartColorStyle" Target="colors407.xml"/><Relationship Id="rId1" Type="http://schemas.microsoft.com/office/2011/relationships/chartStyle" Target="style407.xml"/></Relationships>
</file>

<file path=xl/charts/_rels/chart409.xml.rels><?xml version="1.0" encoding="UTF-8" standalone="yes"?>
<Relationships xmlns="http://schemas.openxmlformats.org/package/2006/relationships"><Relationship Id="rId2" Type="http://schemas.microsoft.com/office/2011/relationships/chartColorStyle" Target="colors408.xml"/><Relationship Id="rId1" Type="http://schemas.microsoft.com/office/2011/relationships/chartStyle" Target="style408.xml"/></Relationships>
</file>

<file path=xl/charts/_rels/chart411.xml.rels><?xml version="1.0" encoding="UTF-8" standalone="yes"?>
<Relationships xmlns="http://schemas.openxmlformats.org/package/2006/relationships"><Relationship Id="rId2" Type="http://schemas.microsoft.com/office/2011/relationships/chartColorStyle" Target="colors409.xml"/><Relationship Id="rId1" Type="http://schemas.microsoft.com/office/2011/relationships/chartStyle" Target="style409.xml"/></Relationships>
</file>

<file path=xl/charts/_rels/chart412.xml.rels><?xml version="1.0" encoding="UTF-8" standalone="yes"?>
<Relationships xmlns="http://schemas.openxmlformats.org/package/2006/relationships"><Relationship Id="rId2" Type="http://schemas.microsoft.com/office/2011/relationships/chartColorStyle" Target="colors410.xml"/><Relationship Id="rId1" Type="http://schemas.microsoft.com/office/2011/relationships/chartStyle" Target="style410.xml"/></Relationships>
</file>

<file path=xl/charts/_rels/chart413.xml.rels><?xml version="1.0" encoding="UTF-8" standalone="yes"?>
<Relationships xmlns="http://schemas.openxmlformats.org/package/2006/relationships"><Relationship Id="rId2" Type="http://schemas.microsoft.com/office/2011/relationships/chartColorStyle" Target="colors411.xml"/><Relationship Id="rId1" Type="http://schemas.microsoft.com/office/2011/relationships/chartStyle" Target="style411.xml"/></Relationships>
</file>

<file path=xl/charts/_rels/chart414.xml.rels><?xml version="1.0" encoding="UTF-8" standalone="yes"?>
<Relationships xmlns="http://schemas.openxmlformats.org/package/2006/relationships"><Relationship Id="rId2" Type="http://schemas.microsoft.com/office/2011/relationships/chartColorStyle" Target="colors412.xml"/><Relationship Id="rId1" Type="http://schemas.microsoft.com/office/2011/relationships/chartStyle" Target="style412.xml"/></Relationships>
</file>

<file path=xl/charts/_rels/chart415.xml.rels><?xml version="1.0" encoding="UTF-8" standalone="yes"?>
<Relationships xmlns="http://schemas.openxmlformats.org/package/2006/relationships"><Relationship Id="rId2" Type="http://schemas.microsoft.com/office/2011/relationships/chartColorStyle" Target="colors413.xml"/><Relationship Id="rId1" Type="http://schemas.microsoft.com/office/2011/relationships/chartStyle" Target="style413.xml"/></Relationships>
</file>

<file path=xl/charts/_rels/chart416.xml.rels><?xml version="1.0" encoding="UTF-8" standalone="yes"?>
<Relationships xmlns="http://schemas.openxmlformats.org/package/2006/relationships"><Relationship Id="rId2" Type="http://schemas.microsoft.com/office/2011/relationships/chartColorStyle" Target="colors414.xml"/><Relationship Id="rId1" Type="http://schemas.microsoft.com/office/2011/relationships/chartStyle" Target="style414.xml"/></Relationships>
</file>

<file path=xl/charts/_rels/chart417.xml.rels><?xml version="1.0" encoding="UTF-8" standalone="yes"?>
<Relationships xmlns="http://schemas.openxmlformats.org/package/2006/relationships"><Relationship Id="rId2" Type="http://schemas.microsoft.com/office/2011/relationships/chartColorStyle" Target="colors415.xml"/><Relationship Id="rId1" Type="http://schemas.microsoft.com/office/2011/relationships/chartStyle" Target="style415.xml"/></Relationships>
</file>

<file path=xl/charts/_rels/chart418.xml.rels><?xml version="1.0" encoding="UTF-8" standalone="yes"?>
<Relationships xmlns="http://schemas.openxmlformats.org/package/2006/relationships"><Relationship Id="rId2" Type="http://schemas.microsoft.com/office/2011/relationships/chartColorStyle" Target="colors416.xml"/><Relationship Id="rId1" Type="http://schemas.microsoft.com/office/2011/relationships/chartStyle" Target="style416.xml"/></Relationships>
</file>

<file path=xl/charts/_rels/chart419.xml.rels><?xml version="1.0" encoding="UTF-8" standalone="yes"?>
<Relationships xmlns="http://schemas.openxmlformats.org/package/2006/relationships"><Relationship Id="rId2" Type="http://schemas.microsoft.com/office/2011/relationships/chartColorStyle" Target="colors417.xml"/><Relationship Id="rId1" Type="http://schemas.microsoft.com/office/2011/relationships/chartStyle" Target="style417.xml"/></Relationships>
</file>

<file path=xl/charts/_rels/chart420.xml.rels><?xml version="1.0" encoding="UTF-8" standalone="yes"?>
<Relationships xmlns="http://schemas.openxmlformats.org/package/2006/relationships"><Relationship Id="rId2" Type="http://schemas.microsoft.com/office/2011/relationships/chartColorStyle" Target="colors418.xml"/><Relationship Id="rId1" Type="http://schemas.microsoft.com/office/2011/relationships/chartStyle" Target="style418.xml"/></Relationships>
</file>

<file path=xl/charts/_rels/chart421.xml.rels><?xml version="1.0" encoding="UTF-8" standalone="yes"?>
<Relationships xmlns="http://schemas.openxmlformats.org/package/2006/relationships"><Relationship Id="rId2" Type="http://schemas.microsoft.com/office/2011/relationships/chartColorStyle" Target="colors419.xml"/><Relationship Id="rId1" Type="http://schemas.microsoft.com/office/2011/relationships/chartStyle" Target="style419.xml"/></Relationships>
</file>

<file path=xl/charts/_rels/chart422.xml.rels><?xml version="1.0" encoding="UTF-8" standalone="yes"?>
<Relationships xmlns="http://schemas.openxmlformats.org/package/2006/relationships"><Relationship Id="rId2" Type="http://schemas.microsoft.com/office/2011/relationships/chartColorStyle" Target="colors420.xml"/><Relationship Id="rId1" Type="http://schemas.microsoft.com/office/2011/relationships/chartStyle" Target="style420.xml"/></Relationships>
</file>

<file path=xl/charts/_rels/chart423.xml.rels><?xml version="1.0" encoding="UTF-8" standalone="yes"?>
<Relationships xmlns="http://schemas.openxmlformats.org/package/2006/relationships"><Relationship Id="rId2" Type="http://schemas.microsoft.com/office/2011/relationships/chartColorStyle" Target="colors421.xml"/><Relationship Id="rId1" Type="http://schemas.microsoft.com/office/2011/relationships/chartStyle" Target="style421.xml"/></Relationships>
</file>

<file path=xl/charts/_rels/chart424.xml.rels><?xml version="1.0" encoding="UTF-8" standalone="yes"?>
<Relationships xmlns="http://schemas.openxmlformats.org/package/2006/relationships"><Relationship Id="rId2" Type="http://schemas.microsoft.com/office/2011/relationships/chartColorStyle" Target="colors422.xml"/><Relationship Id="rId1" Type="http://schemas.microsoft.com/office/2011/relationships/chartStyle" Target="style422.xml"/></Relationships>
</file>

<file path=xl/charts/_rels/chart425.xml.rels><?xml version="1.0" encoding="UTF-8" standalone="yes"?>
<Relationships xmlns="http://schemas.openxmlformats.org/package/2006/relationships"><Relationship Id="rId2" Type="http://schemas.microsoft.com/office/2011/relationships/chartColorStyle" Target="colors423.xml"/><Relationship Id="rId1" Type="http://schemas.microsoft.com/office/2011/relationships/chartStyle" Target="style423.xml"/></Relationships>
</file>

<file path=xl/charts/_rels/chart426.xml.rels><?xml version="1.0" encoding="UTF-8" standalone="yes"?>
<Relationships xmlns="http://schemas.openxmlformats.org/package/2006/relationships"><Relationship Id="rId2" Type="http://schemas.microsoft.com/office/2011/relationships/chartColorStyle" Target="colors424.xml"/><Relationship Id="rId1" Type="http://schemas.microsoft.com/office/2011/relationships/chartStyle" Target="style424.xml"/></Relationships>
</file>

<file path=xl/charts/_rels/chart427.xml.rels><?xml version="1.0" encoding="UTF-8" standalone="yes"?>
<Relationships xmlns="http://schemas.openxmlformats.org/package/2006/relationships"><Relationship Id="rId2" Type="http://schemas.microsoft.com/office/2011/relationships/chartColorStyle" Target="colors425.xml"/><Relationship Id="rId1" Type="http://schemas.microsoft.com/office/2011/relationships/chartStyle" Target="style425.xml"/></Relationships>
</file>

<file path=xl/charts/_rels/chart428.xml.rels><?xml version="1.0" encoding="UTF-8" standalone="yes"?>
<Relationships xmlns="http://schemas.openxmlformats.org/package/2006/relationships"><Relationship Id="rId2" Type="http://schemas.microsoft.com/office/2011/relationships/chartColorStyle" Target="colors426.xml"/><Relationship Id="rId1" Type="http://schemas.microsoft.com/office/2011/relationships/chartStyle" Target="style426.xml"/></Relationships>
</file>

<file path=xl/charts/_rels/chart429.xml.rels><?xml version="1.0" encoding="UTF-8" standalone="yes"?>
<Relationships xmlns="http://schemas.openxmlformats.org/package/2006/relationships"><Relationship Id="rId2" Type="http://schemas.microsoft.com/office/2011/relationships/chartColorStyle" Target="colors427.xml"/><Relationship Id="rId1" Type="http://schemas.microsoft.com/office/2011/relationships/chartStyle" Target="style427.xml"/></Relationships>
</file>

<file path=xl/charts/_rels/chart430.xml.rels><?xml version="1.0" encoding="UTF-8" standalone="yes"?>
<Relationships xmlns="http://schemas.openxmlformats.org/package/2006/relationships"><Relationship Id="rId2" Type="http://schemas.microsoft.com/office/2011/relationships/chartColorStyle" Target="colors428.xml"/><Relationship Id="rId1" Type="http://schemas.microsoft.com/office/2011/relationships/chartStyle" Target="style428.xml"/></Relationships>
</file>

<file path=xl/charts/_rels/chart431.xml.rels><?xml version="1.0" encoding="UTF-8" standalone="yes"?>
<Relationships xmlns="http://schemas.openxmlformats.org/package/2006/relationships"><Relationship Id="rId2" Type="http://schemas.microsoft.com/office/2011/relationships/chartColorStyle" Target="colors429.xml"/><Relationship Id="rId1" Type="http://schemas.microsoft.com/office/2011/relationships/chartStyle" Target="style429.xml"/></Relationships>
</file>

<file path=xl/charts/_rels/chart432.xml.rels><?xml version="1.0" encoding="UTF-8" standalone="yes"?>
<Relationships xmlns="http://schemas.openxmlformats.org/package/2006/relationships"><Relationship Id="rId2" Type="http://schemas.microsoft.com/office/2011/relationships/chartColorStyle" Target="colors430.xml"/><Relationship Id="rId1" Type="http://schemas.microsoft.com/office/2011/relationships/chartStyle" Target="style430.xml"/></Relationships>
</file>

<file path=xl/charts/_rels/chart433.xml.rels><?xml version="1.0" encoding="UTF-8" standalone="yes"?>
<Relationships xmlns="http://schemas.openxmlformats.org/package/2006/relationships"><Relationship Id="rId2" Type="http://schemas.microsoft.com/office/2011/relationships/chartColorStyle" Target="colors431.xml"/><Relationship Id="rId1" Type="http://schemas.microsoft.com/office/2011/relationships/chartStyle" Target="style431.xml"/></Relationships>
</file>

<file path=xl/charts/_rels/chart434.xml.rels><?xml version="1.0" encoding="UTF-8" standalone="yes"?>
<Relationships xmlns="http://schemas.openxmlformats.org/package/2006/relationships"><Relationship Id="rId2" Type="http://schemas.microsoft.com/office/2011/relationships/chartColorStyle" Target="colors432.xml"/><Relationship Id="rId1" Type="http://schemas.microsoft.com/office/2011/relationships/chartStyle" Target="style432.xml"/></Relationships>
</file>

<file path=xl/charts/_rels/chart435.xml.rels><?xml version="1.0" encoding="UTF-8" standalone="yes"?>
<Relationships xmlns="http://schemas.openxmlformats.org/package/2006/relationships"><Relationship Id="rId2" Type="http://schemas.microsoft.com/office/2011/relationships/chartColorStyle" Target="colors433.xml"/><Relationship Id="rId1" Type="http://schemas.microsoft.com/office/2011/relationships/chartStyle" Target="style433.xml"/></Relationships>
</file>

<file path=xl/charts/_rels/chart436.xml.rels><?xml version="1.0" encoding="UTF-8" standalone="yes"?>
<Relationships xmlns="http://schemas.openxmlformats.org/package/2006/relationships"><Relationship Id="rId2" Type="http://schemas.microsoft.com/office/2011/relationships/chartColorStyle" Target="colors434.xml"/><Relationship Id="rId1" Type="http://schemas.microsoft.com/office/2011/relationships/chartStyle" Target="style434.xml"/></Relationships>
</file>

<file path=xl/charts/_rels/chart437.xml.rels><?xml version="1.0" encoding="UTF-8" standalone="yes"?>
<Relationships xmlns="http://schemas.openxmlformats.org/package/2006/relationships"><Relationship Id="rId2" Type="http://schemas.microsoft.com/office/2011/relationships/chartColorStyle" Target="colors435.xml"/><Relationship Id="rId1" Type="http://schemas.microsoft.com/office/2011/relationships/chartStyle" Target="style435.xml"/></Relationships>
</file>

<file path=xl/charts/_rels/chart438.xml.rels><?xml version="1.0" encoding="UTF-8" standalone="yes"?>
<Relationships xmlns="http://schemas.openxmlformats.org/package/2006/relationships"><Relationship Id="rId2" Type="http://schemas.microsoft.com/office/2011/relationships/chartColorStyle" Target="colors436.xml"/><Relationship Id="rId1" Type="http://schemas.microsoft.com/office/2011/relationships/chartStyle" Target="style436.xml"/></Relationships>
</file>

<file path=xl/charts/_rels/chart451.xml.rels><?xml version="1.0" encoding="UTF-8" standalone="yes"?>
<Relationships xmlns="http://schemas.openxmlformats.org/package/2006/relationships"><Relationship Id="rId2" Type="http://schemas.microsoft.com/office/2011/relationships/chartColorStyle" Target="colors437.xml"/><Relationship Id="rId1" Type="http://schemas.microsoft.com/office/2011/relationships/chartStyle" Target="style437.xml"/></Relationships>
</file>

<file path=xl/charts/_rels/chart452.xml.rels><?xml version="1.0" encoding="UTF-8" standalone="yes"?>
<Relationships xmlns="http://schemas.openxmlformats.org/package/2006/relationships"><Relationship Id="rId2" Type="http://schemas.microsoft.com/office/2011/relationships/chartColorStyle" Target="colors438.xml"/><Relationship Id="rId1" Type="http://schemas.microsoft.com/office/2011/relationships/chartStyle" Target="style438.xml"/></Relationships>
</file>

<file path=xl/charts/_rels/chart453.xml.rels><?xml version="1.0" encoding="UTF-8" standalone="yes"?>
<Relationships xmlns="http://schemas.openxmlformats.org/package/2006/relationships"><Relationship Id="rId2" Type="http://schemas.microsoft.com/office/2011/relationships/chartColorStyle" Target="colors439.xml"/><Relationship Id="rId1" Type="http://schemas.microsoft.com/office/2011/relationships/chartStyle" Target="style439.xml"/></Relationships>
</file>

<file path=xl/charts/_rels/chart454.xml.rels><?xml version="1.0" encoding="UTF-8" standalone="yes"?>
<Relationships xmlns="http://schemas.openxmlformats.org/package/2006/relationships"><Relationship Id="rId2" Type="http://schemas.microsoft.com/office/2011/relationships/chartColorStyle" Target="colors440.xml"/><Relationship Id="rId1" Type="http://schemas.microsoft.com/office/2011/relationships/chartStyle" Target="style440.xml"/></Relationships>
</file>

<file path=xl/charts/_rels/chart455.xml.rels><?xml version="1.0" encoding="UTF-8" standalone="yes"?>
<Relationships xmlns="http://schemas.openxmlformats.org/package/2006/relationships"><Relationship Id="rId2" Type="http://schemas.microsoft.com/office/2011/relationships/chartColorStyle" Target="colors441.xml"/><Relationship Id="rId1" Type="http://schemas.microsoft.com/office/2011/relationships/chartStyle" Target="style441.xml"/></Relationships>
</file>

<file path=xl/charts/_rels/chart456.xml.rels><?xml version="1.0" encoding="UTF-8" standalone="yes"?>
<Relationships xmlns="http://schemas.openxmlformats.org/package/2006/relationships"><Relationship Id="rId2" Type="http://schemas.microsoft.com/office/2011/relationships/chartColorStyle" Target="colors442.xml"/><Relationship Id="rId1" Type="http://schemas.microsoft.com/office/2011/relationships/chartStyle" Target="style442.xml"/></Relationships>
</file>

<file path=xl/charts/_rels/chart457.xml.rels><?xml version="1.0" encoding="UTF-8" standalone="yes"?>
<Relationships xmlns="http://schemas.openxmlformats.org/package/2006/relationships"><Relationship Id="rId2" Type="http://schemas.microsoft.com/office/2011/relationships/chartColorStyle" Target="colors443.xml"/><Relationship Id="rId1" Type="http://schemas.microsoft.com/office/2011/relationships/chartStyle" Target="style443.xml"/></Relationships>
</file>

<file path=xl/charts/_rels/chart458.xml.rels><?xml version="1.0" encoding="UTF-8" standalone="yes"?>
<Relationships xmlns="http://schemas.openxmlformats.org/package/2006/relationships"><Relationship Id="rId2" Type="http://schemas.microsoft.com/office/2011/relationships/chartColorStyle" Target="colors444.xml"/><Relationship Id="rId1" Type="http://schemas.microsoft.com/office/2011/relationships/chartStyle" Target="style444.xml"/></Relationships>
</file>

<file path=xl/charts/_rels/chart459.xml.rels><?xml version="1.0" encoding="UTF-8" standalone="yes"?>
<Relationships xmlns="http://schemas.openxmlformats.org/package/2006/relationships"><Relationship Id="rId2" Type="http://schemas.microsoft.com/office/2011/relationships/chartColorStyle" Target="colors445.xml"/><Relationship Id="rId1" Type="http://schemas.microsoft.com/office/2011/relationships/chartStyle" Target="style445.xml"/></Relationships>
</file>

<file path=xl/charts/_rels/chart460.xml.rels><?xml version="1.0" encoding="UTF-8" standalone="yes"?>
<Relationships xmlns="http://schemas.openxmlformats.org/package/2006/relationships"><Relationship Id="rId2" Type="http://schemas.microsoft.com/office/2011/relationships/chartColorStyle" Target="colors446.xml"/><Relationship Id="rId1" Type="http://schemas.microsoft.com/office/2011/relationships/chartStyle" Target="style446.xml"/></Relationships>
</file>

<file path=xl/charts/_rels/chart461.xml.rels><?xml version="1.0" encoding="UTF-8" standalone="yes"?>
<Relationships xmlns="http://schemas.openxmlformats.org/package/2006/relationships"><Relationship Id="rId2" Type="http://schemas.microsoft.com/office/2011/relationships/chartColorStyle" Target="colors447.xml"/><Relationship Id="rId1" Type="http://schemas.microsoft.com/office/2011/relationships/chartStyle" Target="style447.xml"/></Relationships>
</file>

<file path=xl/charts/_rels/chart462.xml.rels><?xml version="1.0" encoding="UTF-8" standalone="yes"?>
<Relationships xmlns="http://schemas.openxmlformats.org/package/2006/relationships"><Relationship Id="rId2" Type="http://schemas.microsoft.com/office/2011/relationships/chartColorStyle" Target="colors448.xml"/><Relationship Id="rId1" Type="http://schemas.microsoft.com/office/2011/relationships/chartStyle" Target="style448.xml"/></Relationships>
</file>

<file path=xl/charts/_rels/chart463.xml.rels><?xml version="1.0" encoding="UTF-8" standalone="yes"?>
<Relationships xmlns="http://schemas.openxmlformats.org/package/2006/relationships"><Relationship Id="rId2" Type="http://schemas.microsoft.com/office/2011/relationships/chartColorStyle" Target="colors449.xml"/><Relationship Id="rId1" Type="http://schemas.microsoft.com/office/2011/relationships/chartStyle" Target="style449.xml"/></Relationships>
</file>

<file path=xl/charts/_rels/chart464.xml.rels><?xml version="1.0" encoding="UTF-8" standalone="yes"?>
<Relationships xmlns="http://schemas.openxmlformats.org/package/2006/relationships"><Relationship Id="rId2" Type="http://schemas.microsoft.com/office/2011/relationships/chartColorStyle" Target="colors450.xml"/><Relationship Id="rId1" Type="http://schemas.microsoft.com/office/2011/relationships/chartStyle" Target="style450.xml"/></Relationships>
</file>

<file path=xl/charts/_rels/chart465.xml.rels><?xml version="1.0" encoding="UTF-8" standalone="yes"?>
<Relationships xmlns="http://schemas.openxmlformats.org/package/2006/relationships"><Relationship Id="rId2" Type="http://schemas.microsoft.com/office/2011/relationships/chartColorStyle" Target="colors451.xml"/><Relationship Id="rId1" Type="http://schemas.microsoft.com/office/2011/relationships/chartStyle" Target="style451.xml"/></Relationships>
</file>

<file path=xl/charts/_rels/chart466.xml.rels><?xml version="1.0" encoding="UTF-8" standalone="yes"?>
<Relationships xmlns="http://schemas.openxmlformats.org/package/2006/relationships"><Relationship Id="rId2" Type="http://schemas.microsoft.com/office/2011/relationships/chartColorStyle" Target="colors452.xml"/><Relationship Id="rId1" Type="http://schemas.microsoft.com/office/2011/relationships/chartStyle" Target="style452.xml"/></Relationships>
</file>

<file path=xl/charts/_rels/chart467.xml.rels><?xml version="1.0" encoding="UTF-8" standalone="yes"?>
<Relationships xmlns="http://schemas.openxmlformats.org/package/2006/relationships"><Relationship Id="rId2" Type="http://schemas.microsoft.com/office/2011/relationships/chartColorStyle" Target="colors453.xml"/><Relationship Id="rId1" Type="http://schemas.microsoft.com/office/2011/relationships/chartStyle" Target="style453.xml"/></Relationships>
</file>

<file path=xl/charts/_rels/chart468.xml.rels><?xml version="1.0" encoding="UTF-8" standalone="yes"?>
<Relationships xmlns="http://schemas.openxmlformats.org/package/2006/relationships"><Relationship Id="rId2" Type="http://schemas.microsoft.com/office/2011/relationships/chartColorStyle" Target="colors454.xml"/><Relationship Id="rId1" Type="http://schemas.microsoft.com/office/2011/relationships/chartStyle" Target="style454.xml"/></Relationships>
</file>

<file path=xl/charts/_rels/chart469.xml.rels><?xml version="1.0" encoding="UTF-8" standalone="yes"?>
<Relationships xmlns="http://schemas.openxmlformats.org/package/2006/relationships"><Relationship Id="rId2" Type="http://schemas.microsoft.com/office/2011/relationships/chartColorStyle" Target="colors455.xml"/><Relationship Id="rId1" Type="http://schemas.microsoft.com/office/2011/relationships/chartStyle" Target="style455.xml"/></Relationships>
</file>

<file path=xl/charts/_rels/chart470.xml.rels><?xml version="1.0" encoding="UTF-8" standalone="yes"?>
<Relationships xmlns="http://schemas.openxmlformats.org/package/2006/relationships"><Relationship Id="rId2" Type="http://schemas.microsoft.com/office/2011/relationships/chartColorStyle" Target="colors456.xml"/><Relationship Id="rId1" Type="http://schemas.microsoft.com/office/2011/relationships/chartStyle" Target="style456.xml"/></Relationships>
</file>

<file path=xl/charts/_rels/chart471.xml.rels><?xml version="1.0" encoding="UTF-8" standalone="yes"?>
<Relationships xmlns="http://schemas.openxmlformats.org/package/2006/relationships"><Relationship Id="rId2" Type="http://schemas.microsoft.com/office/2011/relationships/chartColorStyle" Target="colors457.xml"/><Relationship Id="rId1" Type="http://schemas.microsoft.com/office/2011/relationships/chartStyle" Target="style457.xml"/></Relationships>
</file>

<file path=xl/charts/_rels/chart472.xml.rels><?xml version="1.0" encoding="UTF-8" standalone="yes"?>
<Relationships xmlns="http://schemas.openxmlformats.org/package/2006/relationships"><Relationship Id="rId2" Type="http://schemas.microsoft.com/office/2011/relationships/chartColorStyle" Target="colors458.xml"/><Relationship Id="rId1" Type="http://schemas.microsoft.com/office/2011/relationships/chartStyle" Target="style458.xml"/></Relationships>
</file>

<file path=xl/charts/_rels/chart473.xml.rels><?xml version="1.0" encoding="UTF-8" standalone="yes"?>
<Relationships xmlns="http://schemas.openxmlformats.org/package/2006/relationships"><Relationship Id="rId2" Type="http://schemas.microsoft.com/office/2011/relationships/chartColorStyle" Target="colors459.xml"/><Relationship Id="rId1" Type="http://schemas.microsoft.com/office/2011/relationships/chartStyle" Target="style459.xml"/></Relationships>
</file>

<file path=xl/charts/_rels/chart474.xml.rels><?xml version="1.0" encoding="UTF-8" standalone="yes"?>
<Relationships xmlns="http://schemas.openxmlformats.org/package/2006/relationships"><Relationship Id="rId2" Type="http://schemas.microsoft.com/office/2011/relationships/chartColorStyle" Target="colors460.xml"/><Relationship Id="rId1" Type="http://schemas.microsoft.com/office/2011/relationships/chartStyle" Target="style460.xml"/></Relationships>
</file>

<file path=xl/charts/_rels/chart475.xml.rels><?xml version="1.0" encoding="UTF-8" standalone="yes"?>
<Relationships xmlns="http://schemas.openxmlformats.org/package/2006/relationships"><Relationship Id="rId2" Type="http://schemas.microsoft.com/office/2011/relationships/chartColorStyle" Target="colors461.xml"/><Relationship Id="rId1" Type="http://schemas.microsoft.com/office/2011/relationships/chartStyle" Target="style461.xml"/></Relationships>
</file>

<file path=xl/charts/_rels/chart476.xml.rels><?xml version="1.0" encoding="UTF-8" standalone="yes"?>
<Relationships xmlns="http://schemas.openxmlformats.org/package/2006/relationships"><Relationship Id="rId2" Type="http://schemas.microsoft.com/office/2011/relationships/chartColorStyle" Target="colors462.xml"/><Relationship Id="rId1" Type="http://schemas.microsoft.com/office/2011/relationships/chartStyle" Target="style462.xml"/></Relationships>
</file>

<file path=xl/charts/_rels/chart477.xml.rels><?xml version="1.0" encoding="UTF-8" standalone="yes"?>
<Relationships xmlns="http://schemas.openxmlformats.org/package/2006/relationships"><Relationship Id="rId2" Type="http://schemas.microsoft.com/office/2011/relationships/chartColorStyle" Target="colors463.xml"/><Relationship Id="rId1" Type="http://schemas.microsoft.com/office/2011/relationships/chartStyle" Target="style463.xml"/></Relationships>
</file>

<file path=xl/charts/_rels/chart478.xml.rels><?xml version="1.0" encoding="UTF-8" standalone="yes"?>
<Relationships xmlns="http://schemas.openxmlformats.org/package/2006/relationships"><Relationship Id="rId2" Type="http://schemas.microsoft.com/office/2011/relationships/chartColorStyle" Target="colors464.xml"/><Relationship Id="rId1" Type="http://schemas.microsoft.com/office/2011/relationships/chartStyle" Target="style464.xml"/></Relationships>
</file>

<file path=xl/charts/_rels/chart479.xml.rels><?xml version="1.0" encoding="UTF-8" standalone="yes"?>
<Relationships xmlns="http://schemas.openxmlformats.org/package/2006/relationships"><Relationship Id="rId2" Type="http://schemas.microsoft.com/office/2011/relationships/chartColorStyle" Target="colors465.xml"/><Relationship Id="rId1" Type="http://schemas.microsoft.com/office/2011/relationships/chartStyle" Target="style465.xml"/></Relationships>
</file>

<file path=xl/charts/_rels/chart480.xml.rels><?xml version="1.0" encoding="UTF-8" standalone="yes"?>
<Relationships xmlns="http://schemas.openxmlformats.org/package/2006/relationships"><Relationship Id="rId2" Type="http://schemas.microsoft.com/office/2011/relationships/chartColorStyle" Target="colors466.xml"/><Relationship Id="rId1" Type="http://schemas.microsoft.com/office/2011/relationships/chartStyle" Target="style466.xml"/></Relationships>
</file>

<file path=xl/charts/_rels/chart482.xml.rels><?xml version="1.0" encoding="UTF-8" standalone="yes"?>
<Relationships xmlns="http://schemas.openxmlformats.org/package/2006/relationships"><Relationship Id="rId2" Type="http://schemas.microsoft.com/office/2011/relationships/chartColorStyle" Target="colors467.xml"/><Relationship Id="rId1" Type="http://schemas.microsoft.com/office/2011/relationships/chartStyle" Target="style467.xml"/></Relationships>
</file>

<file path=xl/charts/_rels/chart483.xml.rels><?xml version="1.0" encoding="UTF-8" standalone="yes"?>
<Relationships xmlns="http://schemas.openxmlformats.org/package/2006/relationships"><Relationship Id="rId2" Type="http://schemas.microsoft.com/office/2011/relationships/chartColorStyle" Target="colors468.xml"/><Relationship Id="rId1" Type="http://schemas.microsoft.com/office/2011/relationships/chartStyle" Target="style468.xml"/></Relationships>
</file>

<file path=xl/charts/_rels/chart484.xml.rels><?xml version="1.0" encoding="UTF-8" standalone="yes"?>
<Relationships xmlns="http://schemas.openxmlformats.org/package/2006/relationships"><Relationship Id="rId2" Type="http://schemas.microsoft.com/office/2011/relationships/chartColorStyle" Target="colors469.xml"/><Relationship Id="rId1" Type="http://schemas.microsoft.com/office/2011/relationships/chartStyle" Target="style469.xml"/></Relationships>
</file>

<file path=xl/charts/_rels/chart485.xml.rels><?xml version="1.0" encoding="UTF-8" standalone="yes"?>
<Relationships xmlns="http://schemas.openxmlformats.org/package/2006/relationships"><Relationship Id="rId2" Type="http://schemas.microsoft.com/office/2011/relationships/chartColorStyle" Target="colors470.xml"/><Relationship Id="rId1" Type="http://schemas.microsoft.com/office/2011/relationships/chartStyle" Target="style470.xml"/></Relationships>
</file>

<file path=xl/charts/_rels/chart486.xml.rels><?xml version="1.0" encoding="UTF-8" standalone="yes"?>
<Relationships xmlns="http://schemas.openxmlformats.org/package/2006/relationships"><Relationship Id="rId2" Type="http://schemas.microsoft.com/office/2011/relationships/chartColorStyle" Target="colors471.xml"/><Relationship Id="rId1" Type="http://schemas.microsoft.com/office/2011/relationships/chartStyle" Target="style471.xml"/></Relationships>
</file>

<file path=xl/charts/_rels/chart487.xml.rels><?xml version="1.0" encoding="UTF-8" standalone="yes"?>
<Relationships xmlns="http://schemas.openxmlformats.org/package/2006/relationships"><Relationship Id="rId2" Type="http://schemas.microsoft.com/office/2011/relationships/chartColorStyle" Target="colors472.xml"/><Relationship Id="rId1" Type="http://schemas.microsoft.com/office/2011/relationships/chartStyle" Target="style472.xml"/></Relationships>
</file>

<file path=xl/charts/_rels/chart488.xml.rels><?xml version="1.0" encoding="UTF-8" standalone="yes"?>
<Relationships xmlns="http://schemas.openxmlformats.org/package/2006/relationships"><Relationship Id="rId2" Type="http://schemas.microsoft.com/office/2011/relationships/chartColorStyle" Target="colors473.xml"/><Relationship Id="rId1" Type="http://schemas.microsoft.com/office/2011/relationships/chartStyle" Target="style473.xml"/></Relationships>
</file>

<file path=xl/charts/_rels/chart489.xml.rels><?xml version="1.0" encoding="UTF-8" standalone="yes"?>
<Relationships xmlns="http://schemas.openxmlformats.org/package/2006/relationships"><Relationship Id="rId2" Type="http://schemas.microsoft.com/office/2011/relationships/chartColorStyle" Target="colors474.xml"/><Relationship Id="rId1" Type="http://schemas.microsoft.com/office/2011/relationships/chartStyle" Target="style474.xml"/></Relationships>
</file>

<file path=xl/charts/_rels/chart490.xml.rels><?xml version="1.0" encoding="UTF-8" standalone="yes"?>
<Relationships xmlns="http://schemas.openxmlformats.org/package/2006/relationships"><Relationship Id="rId2" Type="http://schemas.microsoft.com/office/2011/relationships/chartColorStyle" Target="colors475.xml"/><Relationship Id="rId1" Type="http://schemas.microsoft.com/office/2011/relationships/chartStyle" Target="style475.xml"/></Relationships>
</file>

<file path=xl/charts/_rels/chart491.xml.rels><?xml version="1.0" encoding="UTF-8" standalone="yes"?>
<Relationships xmlns="http://schemas.openxmlformats.org/package/2006/relationships"><Relationship Id="rId2" Type="http://schemas.microsoft.com/office/2011/relationships/chartColorStyle" Target="colors476.xml"/><Relationship Id="rId1" Type="http://schemas.microsoft.com/office/2011/relationships/chartStyle" Target="style476.xml"/></Relationships>
</file>

<file path=xl/charts/_rels/chart492.xml.rels><?xml version="1.0" encoding="UTF-8" standalone="yes"?>
<Relationships xmlns="http://schemas.openxmlformats.org/package/2006/relationships"><Relationship Id="rId2" Type="http://schemas.microsoft.com/office/2011/relationships/chartColorStyle" Target="colors477.xml"/><Relationship Id="rId1" Type="http://schemas.microsoft.com/office/2011/relationships/chartStyle" Target="style477.xml"/></Relationships>
</file>

<file path=xl/charts/_rels/chart493.xml.rels><?xml version="1.0" encoding="UTF-8" standalone="yes"?>
<Relationships xmlns="http://schemas.openxmlformats.org/package/2006/relationships"><Relationship Id="rId2" Type="http://schemas.microsoft.com/office/2011/relationships/chartColorStyle" Target="colors478.xml"/><Relationship Id="rId1" Type="http://schemas.microsoft.com/office/2011/relationships/chartStyle" Target="style478.xml"/></Relationships>
</file>

<file path=xl/charts/_rels/chart494.xml.rels><?xml version="1.0" encoding="UTF-8" standalone="yes"?>
<Relationships xmlns="http://schemas.openxmlformats.org/package/2006/relationships"><Relationship Id="rId2" Type="http://schemas.microsoft.com/office/2011/relationships/chartColorStyle" Target="colors479.xml"/><Relationship Id="rId1" Type="http://schemas.microsoft.com/office/2011/relationships/chartStyle" Target="style479.xml"/></Relationships>
</file>

<file path=xl/charts/_rels/chart495.xml.rels><?xml version="1.0" encoding="UTF-8" standalone="yes"?>
<Relationships xmlns="http://schemas.openxmlformats.org/package/2006/relationships"><Relationship Id="rId2" Type="http://schemas.microsoft.com/office/2011/relationships/chartColorStyle" Target="colors480.xml"/><Relationship Id="rId1" Type="http://schemas.microsoft.com/office/2011/relationships/chartStyle" Target="style480.xml"/></Relationships>
</file>

<file path=xl/charts/_rels/chart496.xml.rels><?xml version="1.0" encoding="UTF-8" standalone="yes"?>
<Relationships xmlns="http://schemas.openxmlformats.org/package/2006/relationships"><Relationship Id="rId2" Type="http://schemas.microsoft.com/office/2011/relationships/chartColorStyle" Target="colors481.xml"/><Relationship Id="rId1" Type="http://schemas.microsoft.com/office/2011/relationships/chartStyle" Target="style481.xml"/></Relationships>
</file>

<file path=xl/charts/_rels/chart497.xml.rels><?xml version="1.0" encoding="UTF-8" standalone="yes"?>
<Relationships xmlns="http://schemas.openxmlformats.org/package/2006/relationships"><Relationship Id="rId2" Type="http://schemas.microsoft.com/office/2011/relationships/chartColorStyle" Target="colors482.xml"/><Relationship Id="rId1" Type="http://schemas.microsoft.com/office/2011/relationships/chartStyle" Target="style482.xml"/></Relationships>
</file>

<file path=xl/charts/_rels/chart498.xml.rels><?xml version="1.0" encoding="UTF-8" standalone="yes"?>
<Relationships xmlns="http://schemas.openxmlformats.org/package/2006/relationships"><Relationship Id="rId2" Type="http://schemas.microsoft.com/office/2011/relationships/chartColorStyle" Target="colors483.xml"/><Relationship Id="rId1" Type="http://schemas.microsoft.com/office/2011/relationships/chartStyle" Target="style483.xml"/></Relationships>
</file>

<file path=xl/charts/_rels/chart499.xml.rels><?xml version="1.0" encoding="UTF-8" standalone="yes"?>
<Relationships xmlns="http://schemas.openxmlformats.org/package/2006/relationships"><Relationship Id="rId2" Type="http://schemas.microsoft.com/office/2011/relationships/chartColorStyle" Target="colors484.xml"/><Relationship Id="rId1" Type="http://schemas.microsoft.com/office/2011/relationships/chartStyle" Target="style484.xml"/></Relationships>
</file>

<file path=xl/charts/_rels/chart500.xml.rels><?xml version="1.0" encoding="UTF-8" standalone="yes"?>
<Relationships xmlns="http://schemas.openxmlformats.org/package/2006/relationships"><Relationship Id="rId2" Type="http://schemas.microsoft.com/office/2011/relationships/chartColorStyle" Target="colors485.xml"/><Relationship Id="rId1" Type="http://schemas.microsoft.com/office/2011/relationships/chartStyle" Target="style485.xml"/></Relationships>
</file>

<file path=xl/charts/_rels/chart501.xml.rels><?xml version="1.0" encoding="UTF-8" standalone="yes"?>
<Relationships xmlns="http://schemas.openxmlformats.org/package/2006/relationships"><Relationship Id="rId2" Type="http://schemas.microsoft.com/office/2011/relationships/chartColorStyle" Target="colors486.xml"/><Relationship Id="rId1" Type="http://schemas.microsoft.com/office/2011/relationships/chartStyle" Target="style486.xml"/></Relationships>
</file>

<file path=xl/charts/_rels/chart502.xml.rels><?xml version="1.0" encoding="UTF-8" standalone="yes"?>
<Relationships xmlns="http://schemas.openxmlformats.org/package/2006/relationships"><Relationship Id="rId2" Type="http://schemas.microsoft.com/office/2011/relationships/chartColorStyle" Target="colors487.xml"/><Relationship Id="rId1" Type="http://schemas.microsoft.com/office/2011/relationships/chartStyle" Target="style487.xml"/></Relationships>
</file>

<file path=xl/charts/_rels/chart503.xml.rels><?xml version="1.0" encoding="UTF-8" standalone="yes"?>
<Relationships xmlns="http://schemas.openxmlformats.org/package/2006/relationships"><Relationship Id="rId2" Type="http://schemas.microsoft.com/office/2011/relationships/chartColorStyle" Target="colors488.xml"/><Relationship Id="rId1" Type="http://schemas.microsoft.com/office/2011/relationships/chartStyle" Target="style488.xml"/></Relationships>
</file>

<file path=xl/charts/_rels/chart504.xml.rels><?xml version="1.0" encoding="UTF-8" standalone="yes"?>
<Relationships xmlns="http://schemas.openxmlformats.org/package/2006/relationships"><Relationship Id="rId2" Type="http://schemas.microsoft.com/office/2011/relationships/chartColorStyle" Target="colors489.xml"/><Relationship Id="rId1" Type="http://schemas.microsoft.com/office/2011/relationships/chartStyle" Target="style489.xml"/></Relationships>
</file>

<file path=xl/charts/_rels/chart505.xml.rels><?xml version="1.0" encoding="UTF-8" standalone="yes"?>
<Relationships xmlns="http://schemas.openxmlformats.org/package/2006/relationships"><Relationship Id="rId2" Type="http://schemas.microsoft.com/office/2011/relationships/chartColorStyle" Target="colors490.xml"/><Relationship Id="rId1" Type="http://schemas.microsoft.com/office/2011/relationships/chartStyle" Target="style490.xml"/></Relationships>
</file>

<file path=xl/charts/_rels/chart506.xml.rels><?xml version="1.0" encoding="UTF-8" standalone="yes"?>
<Relationships xmlns="http://schemas.openxmlformats.org/package/2006/relationships"><Relationship Id="rId2" Type="http://schemas.microsoft.com/office/2011/relationships/chartColorStyle" Target="colors491.xml"/><Relationship Id="rId1" Type="http://schemas.microsoft.com/office/2011/relationships/chartStyle" Target="style491.xml"/></Relationships>
</file>

<file path=xl/charts/_rels/chart507.xml.rels><?xml version="1.0" encoding="UTF-8" standalone="yes"?>
<Relationships xmlns="http://schemas.openxmlformats.org/package/2006/relationships"><Relationship Id="rId2" Type="http://schemas.microsoft.com/office/2011/relationships/chartColorStyle" Target="colors492.xml"/><Relationship Id="rId1" Type="http://schemas.microsoft.com/office/2011/relationships/chartStyle" Target="style492.xml"/></Relationships>
</file>

<file path=xl/charts/_rels/chart508.xml.rels><?xml version="1.0" encoding="UTF-8" standalone="yes"?>
<Relationships xmlns="http://schemas.openxmlformats.org/package/2006/relationships"><Relationship Id="rId2" Type="http://schemas.microsoft.com/office/2011/relationships/chartColorStyle" Target="colors493.xml"/><Relationship Id="rId1" Type="http://schemas.microsoft.com/office/2011/relationships/chartStyle" Target="style493.xml"/></Relationships>
</file>

<file path=xl/charts/_rels/chart509.xml.rels><?xml version="1.0" encoding="UTF-8" standalone="yes"?>
<Relationships xmlns="http://schemas.openxmlformats.org/package/2006/relationships"><Relationship Id="rId2" Type="http://schemas.microsoft.com/office/2011/relationships/chartColorStyle" Target="colors494.xml"/><Relationship Id="rId1" Type="http://schemas.microsoft.com/office/2011/relationships/chartStyle" Target="style494.xml"/></Relationships>
</file>

<file path=xl/charts/_rels/chart510.xml.rels><?xml version="1.0" encoding="UTF-8" standalone="yes"?>
<Relationships xmlns="http://schemas.openxmlformats.org/package/2006/relationships"><Relationship Id="rId2" Type="http://schemas.microsoft.com/office/2011/relationships/chartColorStyle" Target="colors495.xml"/><Relationship Id="rId1" Type="http://schemas.microsoft.com/office/2011/relationships/chartStyle" Target="style495.xml"/></Relationships>
</file>

<file path=xl/charts/_rels/chart511.xml.rels><?xml version="1.0" encoding="UTF-8" standalone="yes"?>
<Relationships xmlns="http://schemas.openxmlformats.org/package/2006/relationships"><Relationship Id="rId2" Type="http://schemas.microsoft.com/office/2011/relationships/chartColorStyle" Target="colors496.xml"/><Relationship Id="rId1" Type="http://schemas.microsoft.com/office/2011/relationships/chartStyle" Target="style496.xml"/></Relationships>
</file>

<file path=xl/charts/_rels/chart512.xml.rels><?xml version="1.0" encoding="UTF-8" standalone="yes"?>
<Relationships xmlns="http://schemas.openxmlformats.org/package/2006/relationships"><Relationship Id="rId2" Type="http://schemas.microsoft.com/office/2011/relationships/chartColorStyle" Target="colors497.xml"/><Relationship Id="rId1" Type="http://schemas.microsoft.com/office/2011/relationships/chartStyle" Target="style497.xml"/></Relationships>
</file>

<file path=xl/charts/_rels/chart513.xml.rels><?xml version="1.0" encoding="UTF-8" standalone="yes"?>
<Relationships xmlns="http://schemas.openxmlformats.org/package/2006/relationships"><Relationship Id="rId2" Type="http://schemas.microsoft.com/office/2011/relationships/chartColorStyle" Target="colors498.xml"/><Relationship Id="rId1" Type="http://schemas.microsoft.com/office/2011/relationships/chartStyle" Target="style498.xml"/></Relationships>
</file>

<file path=xl/charts/_rels/chart514.xml.rels><?xml version="1.0" encoding="UTF-8" standalone="yes"?>
<Relationships xmlns="http://schemas.openxmlformats.org/package/2006/relationships"><Relationship Id="rId2" Type="http://schemas.microsoft.com/office/2011/relationships/chartColorStyle" Target="colors499.xml"/><Relationship Id="rId1" Type="http://schemas.microsoft.com/office/2011/relationships/chartStyle" Target="style499.xml"/></Relationships>
</file>

<file path=xl/charts/_rels/chart515.xml.rels><?xml version="1.0" encoding="UTF-8" standalone="yes"?>
<Relationships xmlns="http://schemas.openxmlformats.org/package/2006/relationships"><Relationship Id="rId2" Type="http://schemas.microsoft.com/office/2011/relationships/chartColorStyle" Target="colors500.xml"/><Relationship Id="rId1" Type="http://schemas.microsoft.com/office/2011/relationships/chartStyle" Target="style500.xml"/></Relationships>
</file>

<file path=xl/charts/_rels/chart516.xml.rels><?xml version="1.0" encoding="UTF-8" standalone="yes"?>
<Relationships xmlns="http://schemas.openxmlformats.org/package/2006/relationships"><Relationship Id="rId2" Type="http://schemas.microsoft.com/office/2011/relationships/chartColorStyle" Target="colors501.xml"/><Relationship Id="rId1" Type="http://schemas.microsoft.com/office/2011/relationships/chartStyle" Target="style501.xml"/></Relationships>
</file>

<file path=xl/charts/_rels/chart517.xml.rels><?xml version="1.0" encoding="UTF-8" standalone="yes"?>
<Relationships xmlns="http://schemas.openxmlformats.org/package/2006/relationships"><Relationship Id="rId2" Type="http://schemas.microsoft.com/office/2011/relationships/chartColorStyle" Target="colors502.xml"/><Relationship Id="rId1" Type="http://schemas.microsoft.com/office/2011/relationships/chartStyle" Target="style502.xml"/></Relationships>
</file>

<file path=xl/charts/_rels/chart518.xml.rels><?xml version="1.0" encoding="UTF-8" standalone="yes"?>
<Relationships xmlns="http://schemas.openxmlformats.org/package/2006/relationships"><Relationship Id="rId2" Type="http://schemas.microsoft.com/office/2011/relationships/chartColorStyle" Target="colors503.xml"/><Relationship Id="rId1" Type="http://schemas.microsoft.com/office/2011/relationships/chartStyle" Target="style503.xml"/></Relationships>
</file>

<file path=xl/charts/_rels/chart519.xml.rels><?xml version="1.0" encoding="UTF-8" standalone="yes"?>
<Relationships xmlns="http://schemas.openxmlformats.org/package/2006/relationships"><Relationship Id="rId2" Type="http://schemas.microsoft.com/office/2011/relationships/chartColorStyle" Target="colors504.xml"/><Relationship Id="rId1" Type="http://schemas.microsoft.com/office/2011/relationships/chartStyle" Target="style504.xml"/></Relationships>
</file>

<file path=xl/charts/_rels/chart520.xml.rels><?xml version="1.0" encoding="UTF-8" standalone="yes"?>
<Relationships xmlns="http://schemas.openxmlformats.org/package/2006/relationships"><Relationship Id="rId2" Type="http://schemas.microsoft.com/office/2011/relationships/chartColorStyle" Target="colors505.xml"/><Relationship Id="rId1" Type="http://schemas.microsoft.com/office/2011/relationships/chartStyle" Target="style505.xml"/></Relationships>
</file>

<file path=xl/charts/_rels/chart521.xml.rels><?xml version="1.0" encoding="UTF-8" standalone="yes"?>
<Relationships xmlns="http://schemas.openxmlformats.org/package/2006/relationships"><Relationship Id="rId2" Type="http://schemas.microsoft.com/office/2011/relationships/chartColorStyle" Target="colors506.xml"/><Relationship Id="rId1" Type="http://schemas.microsoft.com/office/2011/relationships/chartStyle" Target="style506.xml"/></Relationships>
</file>

<file path=xl/charts/_rels/chart522.xml.rels><?xml version="1.0" encoding="UTF-8" standalone="yes"?>
<Relationships xmlns="http://schemas.openxmlformats.org/package/2006/relationships"><Relationship Id="rId2" Type="http://schemas.microsoft.com/office/2011/relationships/chartColorStyle" Target="colors507.xml"/><Relationship Id="rId1" Type="http://schemas.microsoft.com/office/2011/relationships/chartStyle" Target="style507.xml"/></Relationships>
</file>

<file path=xl/charts/_rels/chart523.xml.rels><?xml version="1.0" encoding="UTF-8" standalone="yes"?>
<Relationships xmlns="http://schemas.openxmlformats.org/package/2006/relationships"><Relationship Id="rId2" Type="http://schemas.microsoft.com/office/2011/relationships/chartColorStyle" Target="colors508.xml"/><Relationship Id="rId1" Type="http://schemas.microsoft.com/office/2011/relationships/chartStyle" Target="style508.xml"/></Relationships>
</file>

<file path=xl/charts/_rels/chart524.xml.rels><?xml version="1.0" encoding="UTF-8" standalone="yes"?>
<Relationships xmlns="http://schemas.openxmlformats.org/package/2006/relationships"><Relationship Id="rId2" Type="http://schemas.microsoft.com/office/2011/relationships/chartColorStyle" Target="colors509.xml"/><Relationship Id="rId1" Type="http://schemas.microsoft.com/office/2011/relationships/chartStyle" Target="style509.xml"/></Relationships>
</file>

<file path=xl/charts/_rels/chart525.xml.rels><?xml version="1.0" encoding="UTF-8" standalone="yes"?>
<Relationships xmlns="http://schemas.openxmlformats.org/package/2006/relationships"><Relationship Id="rId2" Type="http://schemas.microsoft.com/office/2011/relationships/chartColorStyle" Target="colors510.xml"/><Relationship Id="rId1" Type="http://schemas.microsoft.com/office/2011/relationships/chartStyle" Target="style510.xml"/></Relationships>
</file>

<file path=xl/charts/_rels/chart526.xml.rels><?xml version="1.0" encoding="UTF-8" standalone="yes"?>
<Relationships xmlns="http://schemas.openxmlformats.org/package/2006/relationships"><Relationship Id="rId2" Type="http://schemas.microsoft.com/office/2011/relationships/chartColorStyle" Target="colors511.xml"/><Relationship Id="rId1" Type="http://schemas.microsoft.com/office/2011/relationships/chartStyle" Target="style511.xml"/></Relationships>
</file>

<file path=xl/charts/_rels/chart527.xml.rels><?xml version="1.0" encoding="UTF-8" standalone="yes"?>
<Relationships xmlns="http://schemas.openxmlformats.org/package/2006/relationships"><Relationship Id="rId2" Type="http://schemas.microsoft.com/office/2011/relationships/chartColorStyle" Target="colors512.xml"/><Relationship Id="rId1" Type="http://schemas.microsoft.com/office/2011/relationships/chartStyle" Target="style512.xml"/></Relationships>
</file>

<file path=xl/charts/_rels/chart528.xml.rels><?xml version="1.0" encoding="UTF-8" standalone="yes"?>
<Relationships xmlns="http://schemas.openxmlformats.org/package/2006/relationships"><Relationship Id="rId2" Type="http://schemas.microsoft.com/office/2011/relationships/chartColorStyle" Target="colors513.xml"/><Relationship Id="rId1" Type="http://schemas.microsoft.com/office/2011/relationships/chartStyle" Target="style513.xml"/></Relationships>
</file>

<file path=xl/charts/_rels/chart529.xml.rels><?xml version="1.0" encoding="UTF-8" standalone="yes"?>
<Relationships xmlns="http://schemas.openxmlformats.org/package/2006/relationships"><Relationship Id="rId2" Type="http://schemas.microsoft.com/office/2011/relationships/chartColorStyle" Target="colors514.xml"/><Relationship Id="rId1" Type="http://schemas.microsoft.com/office/2011/relationships/chartStyle" Target="style514.xml"/></Relationships>
</file>

<file path=xl/charts/_rels/chart530.xml.rels><?xml version="1.0" encoding="UTF-8" standalone="yes"?>
<Relationships xmlns="http://schemas.openxmlformats.org/package/2006/relationships"><Relationship Id="rId2" Type="http://schemas.microsoft.com/office/2011/relationships/chartColorStyle" Target="colors515.xml"/><Relationship Id="rId1" Type="http://schemas.microsoft.com/office/2011/relationships/chartStyle" Target="style515.xml"/></Relationships>
</file>

<file path=xl/charts/_rels/chart531.xml.rels><?xml version="1.0" encoding="UTF-8" standalone="yes"?>
<Relationships xmlns="http://schemas.openxmlformats.org/package/2006/relationships"><Relationship Id="rId2" Type="http://schemas.microsoft.com/office/2011/relationships/chartColorStyle" Target="colors516.xml"/><Relationship Id="rId1" Type="http://schemas.microsoft.com/office/2011/relationships/chartStyle" Target="style516.xml"/></Relationships>
</file>

<file path=xl/charts/_rels/chart532.xml.rels><?xml version="1.0" encoding="UTF-8" standalone="yes"?>
<Relationships xmlns="http://schemas.openxmlformats.org/package/2006/relationships"><Relationship Id="rId2" Type="http://schemas.microsoft.com/office/2011/relationships/chartColorStyle" Target="colors517.xml"/><Relationship Id="rId1" Type="http://schemas.microsoft.com/office/2011/relationships/chartStyle" Target="style517.xml"/></Relationships>
</file>

<file path=xl/charts/_rels/chart533.xml.rels><?xml version="1.0" encoding="UTF-8" standalone="yes"?>
<Relationships xmlns="http://schemas.openxmlformats.org/package/2006/relationships"><Relationship Id="rId2" Type="http://schemas.microsoft.com/office/2011/relationships/chartColorStyle" Target="colors518.xml"/><Relationship Id="rId1" Type="http://schemas.microsoft.com/office/2011/relationships/chartStyle" Target="style518.xml"/></Relationships>
</file>

<file path=xl/charts/_rels/chart534.xml.rels><?xml version="1.0" encoding="UTF-8" standalone="yes"?>
<Relationships xmlns="http://schemas.openxmlformats.org/package/2006/relationships"><Relationship Id="rId2" Type="http://schemas.microsoft.com/office/2011/relationships/chartColorStyle" Target="colors519.xml"/><Relationship Id="rId1" Type="http://schemas.microsoft.com/office/2011/relationships/chartStyle" Target="style519.xml"/></Relationships>
</file>

<file path=xl/charts/_rels/chart535.xml.rels><?xml version="1.0" encoding="UTF-8" standalone="yes"?>
<Relationships xmlns="http://schemas.openxmlformats.org/package/2006/relationships"><Relationship Id="rId2" Type="http://schemas.microsoft.com/office/2011/relationships/chartColorStyle" Target="colors520.xml"/><Relationship Id="rId1" Type="http://schemas.microsoft.com/office/2011/relationships/chartStyle" Target="style520.xml"/></Relationships>
</file>

<file path=xl/charts/_rels/chart536.xml.rels><?xml version="1.0" encoding="UTF-8" standalone="yes"?>
<Relationships xmlns="http://schemas.openxmlformats.org/package/2006/relationships"><Relationship Id="rId2" Type="http://schemas.microsoft.com/office/2011/relationships/chartColorStyle" Target="colors521.xml"/><Relationship Id="rId1" Type="http://schemas.microsoft.com/office/2011/relationships/chartStyle" Target="style521.xml"/></Relationships>
</file>

<file path=xl/charts/_rels/chart537.xml.rels><?xml version="1.0" encoding="UTF-8" standalone="yes"?>
<Relationships xmlns="http://schemas.openxmlformats.org/package/2006/relationships"><Relationship Id="rId2" Type="http://schemas.microsoft.com/office/2011/relationships/chartColorStyle" Target="colors522.xml"/><Relationship Id="rId1" Type="http://schemas.microsoft.com/office/2011/relationships/chartStyle" Target="style522.xml"/></Relationships>
</file>

<file path=xl/charts/_rels/chart538.xml.rels><?xml version="1.0" encoding="UTF-8" standalone="yes"?>
<Relationships xmlns="http://schemas.openxmlformats.org/package/2006/relationships"><Relationship Id="rId2" Type="http://schemas.microsoft.com/office/2011/relationships/chartColorStyle" Target="colors523.xml"/><Relationship Id="rId1" Type="http://schemas.microsoft.com/office/2011/relationships/chartStyle" Target="style523.xml"/></Relationships>
</file>

<file path=xl/charts/_rels/chart539.xml.rels><?xml version="1.0" encoding="UTF-8" standalone="yes"?>
<Relationships xmlns="http://schemas.openxmlformats.org/package/2006/relationships"><Relationship Id="rId2" Type="http://schemas.microsoft.com/office/2011/relationships/chartColorStyle" Target="colors524.xml"/><Relationship Id="rId1" Type="http://schemas.microsoft.com/office/2011/relationships/chartStyle" Target="style524.xml"/></Relationships>
</file>

<file path=xl/charts/_rels/chart540.xml.rels><?xml version="1.0" encoding="UTF-8" standalone="yes"?>
<Relationships xmlns="http://schemas.openxmlformats.org/package/2006/relationships"><Relationship Id="rId2" Type="http://schemas.microsoft.com/office/2011/relationships/chartColorStyle" Target="colors525.xml"/><Relationship Id="rId1" Type="http://schemas.microsoft.com/office/2011/relationships/chartStyle" Target="style525.xml"/></Relationships>
</file>

<file path=xl/charts/_rels/chart541.xml.rels><?xml version="1.0" encoding="UTF-8" standalone="yes"?>
<Relationships xmlns="http://schemas.openxmlformats.org/package/2006/relationships"><Relationship Id="rId2" Type="http://schemas.microsoft.com/office/2011/relationships/chartColorStyle" Target="colors526.xml"/><Relationship Id="rId1" Type="http://schemas.microsoft.com/office/2011/relationships/chartStyle" Target="style526.xml"/></Relationships>
</file>

<file path=xl/charts/_rels/chart542.xml.rels><?xml version="1.0" encoding="UTF-8" standalone="yes"?>
<Relationships xmlns="http://schemas.openxmlformats.org/package/2006/relationships"><Relationship Id="rId2" Type="http://schemas.microsoft.com/office/2011/relationships/chartColorStyle" Target="colors527.xml"/><Relationship Id="rId1" Type="http://schemas.microsoft.com/office/2011/relationships/chartStyle" Target="style527.xml"/></Relationships>
</file>

<file path=xl/charts/_rels/chart543.xml.rels><?xml version="1.0" encoding="UTF-8" standalone="yes"?>
<Relationships xmlns="http://schemas.openxmlformats.org/package/2006/relationships"><Relationship Id="rId2" Type="http://schemas.microsoft.com/office/2011/relationships/chartColorStyle" Target="colors528.xml"/><Relationship Id="rId1" Type="http://schemas.microsoft.com/office/2011/relationships/chartStyle" Target="style528.xml"/></Relationships>
</file>

<file path=xl/charts/_rels/chart544.xml.rels><?xml version="1.0" encoding="UTF-8" standalone="yes"?>
<Relationships xmlns="http://schemas.openxmlformats.org/package/2006/relationships"><Relationship Id="rId2" Type="http://schemas.microsoft.com/office/2011/relationships/chartColorStyle" Target="colors529.xml"/><Relationship Id="rId1" Type="http://schemas.microsoft.com/office/2011/relationships/chartStyle" Target="style529.xml"/></Relationships>
</file>

<file path=xl/charts/_rels/chart545.xml.rels><?xml version="1.0" encoding="UTF-8" standalone="yes"?>
<Relationships xmlns="http://schemas.openxmlformats.org/package/2006/relationships"><Relationship Id="rId2" Type="http://schemas.microsoft.com/office/2011/relationships/chartColorStyle" Target="colors530.xml"/><Relationship Id="rId1" Type="http://schemas.microsoft.com/office/2011/relationships/chartStyle" Target="style530.xml"/></Relationships>
</file>

<file path=xl/charts/_rels/chart546.xml.rels><?xml version="1.0" encoding="UTF-8" standalone="yes"?>
<Relationships xmlns="http://schemas.openxmlformats.org/package/2006/relationships"><Relationship Id="rId2" Type="http://schemas.microsoft.com/office/2011/relationships/chartColorStyle" Target="colors531.xml"/><Relationship Id="rId1" Type="http://schemas.microsoft.com/office/2011/relationships/chartStyle" Target="style531.xml"/></Relationships>
</file>

<file path=xl/charts/_rels/chart547.xml.rels><?xml version="1.0" encoding="UTF-8" standalone="yes"?>
<Relationships xmlns="http://schemas.openxmlformats.org/package/2006/relationships"><Relationship Id="rId2" Type="http://schemas.microsoft.com/office/2011/relationships/chartColorStyle" Target="colors532.xml"/><Relationship Id="rId1" Type="http://schemas.microsoft.com/office/2011/relationships/chartStyle" Target="style532.xml"/></Relationships>
</file>

<file path=xl/charts/_rels/chart548.xml.rels><?xml version="1.0" encoding="UTF-8" standalone="yes"?>
<Relationships xmlns="http://schemas.openxmlformats.org/package/2006/relationships"><Relationship Id="rId2" Type="http://schemas.microsoft.com/office/2011/relationships/chartColorStyle" Target="colors533.xml"/><Relationship Id="rId1" Type="http://schemas.microsoft.com/office/2011/relationships/chartStyle" Target="style533.xml"/></Relationships>
</file>

<file path=xl/charts/_rels/chart549.xml.rels><?xml version="1.0" encoding="UTF-8" standalone="yes"?>
<Relationships xmlns="http://schemas.openxmlformats.org/package/2006/relationships"><Relationship Id="rId2" Type="http://schemas.microsoft.com/office/2011/relationships/chartColorStyle" Target="colors534.xml"/><Relationship Id="rId1" Type="http://schemas.microsoft.com/office/2011/relationships/chartStyle" Target="style534.xml"/></Relationships>
</file>

<file path=xl/charts/_rels/chart550.xml.rels><?xml version="1.0" encoding="UTF-8" standalone="yes"?>
<Relationships xmlns="http://schemas.openxmlformats.org/package/2006/relationships"><Relationship Id="rId2" Type="http://schemas.microsoft.com/office/2011/relationships/chartColorStyle" Target="colors535.xml"/><Relationship Id="rId1" Type="http://schemas.microsoft.com/office/2011/relationships/chartStyle" Target="style535.xml"/></Relationships>
</file>

<file path=xl/charts/_rels/chart551.xml.rels><?xml version="1.0" encoding="UTF-8" standalone="yes"?>
<Relationships xmlns="http://schemas.openxmlformats.org/package/2006/relationships"><Relationship Id="rId2" Type="http://schemas.microsoft.com/office/2011/relationships/chartColorStyle" Target="colors536.xml"/><Relationship Id="rId1" Type="http://schemas.microsoft.com/office/2011/relationships/chartStyle" Target="style536.xml"/></Relationships>
</file>

<file path=xl/charts/_rels/chart552.xml.rels><?xml version="1.0" encoding="UTF-8" standalone="yes"?>
<Relationships xmlns="http://schemas.openxmlformats.org/package/2006/relationships"><Relationship Id="rId2" Type="http://schemas.microsoft.com/office/2011/relationships/chartColorStyle" Target="colors537.xml"/><Relationship Id="rId1" Type="http://schemas.microsoft.com/office/2011/relationships/chartStyle" Target="style537.xml"/></Relationships>
</file>

<file path=xl/charts/_rels/chart553.xml.rels><?xml version="1.0" encoding="UTF-8" standalone="yes"?>
<Relationships xmlns="http://schemas.openxmlformats.org/package/2006/relationships"><Relationship Id="rId2" Type="http://schemas.microsoft.com/office/2011/relationships/chartColorStyle" Target="colors538.xml"/><Relationship Id="rId1" Type="http://schemas.microsoft.com/office/2011/relationships/chartStyle" Target="style538.xml"/></Relationships>
</file>

<file path=xl/charts/_rels/chart554.xml.rels><?xml version="1.0" encoding="UTF-8" standalone="yes"?>
<Relationships xmlns="http://schemas.openxmlformats.org/package/2006/relationships"><Relationship Id="rId2" Type="http://schemas.microsoft.com/office/2011/relationships/chartColorStyle" Target="colors539.xml"/><Relationship Id="rId1" Type="http://schemas.microsoft.com/office/2011/relationships/chartStyle" Target="style539.xml"/></Relationships>
</file>

<file path=xl/charts/_rels/chart555.xml.rels><?xml version="1.0" encoding="UTF-8" standalone="yes"?>
<Relationships xmlns="http://schemas.openxmlformats.org/package/2006/relationships"><Relationship Id="rId2" Type="http://schemas.microsoft.com/office/2011/relationships/chartColorStyle" Target="colors540.xml"/><Relationship Id="rId1" Type="http://schemas.microsoft.com/office/2011/relationships/chartStyle" Target="style540.xml"/></Relationships>
</file>

<file path=xl/charts/_rels/chart556.xml.rels><?xml version="1.0" encoding="UTF-8" standalone="yes"?>
<Relationships xmlns="http://schemas.openxmlformats.org/package/2006/relationships"><Relationship Id="rId2" Type="http://schemas.microsoft.com/office/2011/relationships/chartColorStyle" Target="colors541.xml"/><Relationship Id="rId1" Type="http://schemas.microsoft.com/office/2011/relationships/chartStyle" Target="style541.xml"/></Relationships>
</file>

<file path=xl/charts/_rels/chart557.xml.rels><?xml version="1.0" encoding="UTF-8" standalone="yes"?>
<Relationships xmlns="http://schemas.openxmlformats.org/package/2006/relationships"><Relationship Id="rId2" Type="http://schemas.microsoft.com/office/2011/relationships/chartColorStyle" Target="colors542.xml"/><Relationship Id="rId1" Type="http://schemas.microsoft.com/office/2011/relationships/chartStyle" Target="style542.xml"/></Relationships>
</file>

<file path=xl/charts/_rels/chart558.xml.rels><?xml version="1.0" encoding="UTF-8" standalone="yes"?>
<Relationships xmlns="http://schemas.openxmlformats.org/package/2006/relationships"><Relationship Id="rId2" Type="http://schemas.microsoft.com/office/2011/relationships/chartColorStyle" Target="colors543.xml"/><Relationship Id="rId1" Type="http://schemas.microsoft.com/office/2011/relationships/chartStyle" Target="style543.xml"/></Relationships>
</file>

<file path=xl/charts/_rels/chart559.xml.rels><?xml version="1.0" encoding="UTF-8" standalone="yes"?>
<Relationships xmlns="http://schemas.openxmlformats.org/package/2006/relationships"><Relationship Id="rId2" Type="http://schemas.microsoft.com/office/2011/relationships/chartColorStyle" Target="colors544.xml"/><Relationship Id="rId1" Type="http://schemas.microsoft.com/office/2011/relationships/chartStyle" Target="style544.xml"/></Relationships>
</file>

<file path=xl/charts/_rels/chart560.xml.rels><?xml version="1.0" encoding="UTF-8" standalone="yes"?>
<Relationships xmlns="http://schemas.openxmlformats.org/package/2006/relationships"><Relationship Id="rId2" Type="http://schemas.microsoft.com/office/2011/relationships/chartColorStyle" Target="colors545.xml"/><Relationship Id="rId1" Type="http://schemas.microsoft.com/office/2011/relationships/chartStyle" Target="style545.xml"/></Relationships>
</file>

<file path=xl/charts/_rels/chart561.xml.rels><?xml version="1.0" encoding="UTF-8" standalone="yes"?>
<Relationships xmlns="http://schemas.openxmlformats.org/package/2006/relationships"><Relationship Id="rId2" Type="http://schemas.microsoft.com/office/2011/relationships/chartColorStyle" Target="colors546.xml"/><Relationship Id="rId1" Type="http://schemas.microsoft.com/office/2011/relationships/chartStyle" Target="style546.xml"/></Relationships>
</file>

<file path=xl/charts/_rels/chart562.xml.rels><?xml version="1.0" encoding="UTF-8" standalone="yes"?>
<Relationships xmlns="http://schemas.openxmlformats.org/package/2006/relationships"><Relationship Id="rId2" Type="http://schemas.microsoft.com/office/2011/relationships/chartColorStyle" Target="colors547.xml"/><Relationship Id="rId1" Type="http://schemas.microsoft.com/office/2011/relationships/chartStyle" Target="style547.xml"/></Relationships>
</file>

<file path=xl/charts/_rels/chart563.xml.rels><?xml version="1.0" encoding="UTF-8" standalone="yes"?>
<Relationships xmlns="http://schemas.openxmlformats.org/package/2006/relationships"><Relationship Id="rId2" Type="http://schemas.microsoft.com/office/2011/relationships/chartColorStyle" Target="colors548.xml"/><Relationship Id="rId1" Type="http://schemas.microsoft.com/office/2011/relationships/chartStyle" Target="style548.xml"/></Relationships>
</file>

<file path=xl/charts/_rels/chart564.xml.rels><?xml version="1.0" encoding="UTF-8" standalone="yes"?>
<Relationships xmlns="http://schemas.openxmlformats.org/package/2006/relationships"><Relationship Id="rId2" Type="http://schemas.microsoft.com/office/2011/relationships/chartColorStyle" Target="colors549.xml"/><Relationship Id="rId1" Type="http://schemas.microsoft.com/office/2011/relationships/chartStyle" Target="style549.xml"/></Relationships>
</file>

<file path=xl/charts/_rels/chart565.xml.rels><?xml version="1.0" encoding="UTF-8" standalone="yes"?>
<Relationships xmlns="http://schemas.openxmlformats.org/package/2006/relationships"><Relationship Id="rId2" Type="http://schemas.microsoft.com/office/2011/relationships/chartColorStyle" Target="colors550.xml"/><Relationship Id="rId1" Type="http://schemas.microsoft.com/office/2011/relationships/chartStyle" Target="style550.xml"/></Relationships>
</file>

<file path=xl/charts/_rels/chart566.xml.rels><?xml version="1.0" encoding="UTF-8" standalone="yes"?>
<Relationships xmlns="http://schemas.openxmlformats.org/package/2006/relationships"><Relationship Id="rId2" Type="http://schemas.microsoft.com/office/2011/relationships/chartColorStyle" Target="colors551.xml"/><Relationship Id="rId1" Type="http://schemas.microsoft.com/office/2011/relationships/chartStyle" Target="style551.xml"/></Relationships>
</file>

<file path=xl/charts/_rels/chart567.xml.rels><?xml version="1.0" encoding="UTF-8" standalone="yes"?>
<Relationships xmlns="http://schemas.openxmlformats.org/package/2006/relationships"><Relationship Id="rId2" Type="http://schemas.microsoft.com/office/2011/relationships/chartColorStyle" Target="colors552.xml"/><Relationship Id="rId1" Type="http://schemas.microsoft.com/office/2011/relationships/chartStyle" Target="style552.xml"/></Relationships>
</file>

<file path=xl/charts/_rels/chart568.xml.rels><?xml version="1.0" encoding="UTF-8" standalone="yes"?>
<Relationships xmlns="http://schemas.openxmlformats.org/package/2006/relationships"><Relationship Id="rId2" Type="http://schemas.microsoft.com/office/2011/relationships/chartColorStyle" Target="colors553.xml"/><Relationship Id="rId1" Type="http://schemas.microsoft.com/office/2011/relationships/chartStyle" Target="style553.xml"/></Relationships>
</file>

<file path=xl/charts/_rels/chart569.xml.rels><?xml version="1.0" encoding="UTF-8" standalone="yes"?>
<Relationships xmlns="http://schemas.openxmlformats.org/package/2006/relationships"><Relationship Id="rId2" Type="http://schemas.microsoft.com/office/2011/relationships/chartColorStyle" Target="colors554.xml"/><Relationship Id="rId1" Type="http://schemas.microsoft.com/office/2011/relationships/chartStyle" Target="style554.xml"/></Relationships>
</file>

<file path=xl/charts/_rels/chart570.xml.rels><?xml version="1.0" encoding="UTF-8" standalone="yes"?>
<Relationships xmlns="http://schemas.openxmlformats.org/package/2006/relationships"><Relationship Id="rId2" Type="http://schemas.microsoft.com/office/2011/relationships/chartColorStyle" Target="colors555.xml"/><Relationship Id="rId1" Type="http://schemas.microsoft.com/office/2011/relationships/chartStyle" Target="style555.xml"/></Relationships>
</file>

<file path=xl/charts/_rels/chart571.xml.rels><?xml version="1.0" encoding="UTF-8" standalone="yes"?>
<Relationships xmlns="http://schemas.openxmlformats.org/package/2006/relationships"><Relationship Id="rId2" Type="http://schemas.microsoft.com/office/2011/relationships/chartColorStyle" Target="colors556.xml"/><Relationship Id="rId1" Type="http://schemas.microsoft.com/office/2011/relationships/chartStyle" Target="style556.xml"/></Relationships>
</file>

<file path=xl/charts/_rels/chart572.xml.rels><?xml version="1.0" encoding="UTF-8" standalone="yes"?>
<Relationships xmlns="http://schemas.openxmlformats.org/package/2006/relationships"><Relationship Id="rId2" Type="http://schemas.microsoft.com/office/2011/relationships/chartColorStyle" Target="colors557.xml"/><Relationship Id="rId1" Type="http://schemas.microsoft.com/office/2011/relationships/chartStyle" Target="style557.xml"/></Relationships>
</file>

<file path=xl/charts/_rels/chart573.xml.rels><?xml version="1.0" encoding="UTF-8" standalone="yes"?>
<Relationships xmlns="http://schemas.openxmlformats.org/package/2006/relationships"><Relationship Id="rId2" Type="http://schemas.microsoft.com/office/2011/relationships/chartColorStyle" Target="colors558.xml"/><Relationship Id="rId1" Type="http://schemas.microsoft.com/office/2011/relationships/chartStyle" Target="style558.xml"/></Relationships>
</file>

<file path=xl/charts/_rels/chart574.xml.rels><?xml version="1.0" encoding="UTF-8" standalone="yes"?>
<Relationships xmlns="http://schemas.openxmlformats.org/package/2006/relationships"><Relationship Id="rId2" Type="http://schemas.microsoft.com/office/2011/relationships/chartColorStyle" Target="colors559.xml"/><Relationship Id="rId1" Type="http://schemas.microsoft.com/office/2011/relationships/chartStyle" Target="style559.xml"/></Relationships>
</file>

<file path=xl/charts/_rels/chart575.xml.rels><?xml version="1.0" encoding="UTF-8" standalone="yes"?>
<Relationships xmlns="http://schemas.openxmlformats.org/package/2006/relationships"><Relationship Id="rId2" Type="http://schemas.microsoft.com/office/2011/relationships/chartColorStyle" Target="colors560.xml"/><Relationship Id="rId1" Type="http://schemas.microsoft.com/office/2011/relationships/chartStyle" Target="style560.xml"/></Relationships>
</file>

<file path=xl/charts/_rels/chart576.xml.rels><?xml version="1.0" encoding="UTF-8" standalone="yes"?>
<Relationships xmlns="http://schemas.openxmlformats.org/package/2006/relationships"><Relationship Id="rId2" Type="http://schemas.microsoft.com/office/2011/relationships/chartColorStyle" Target="colors561.xml"/><Relationship Id="rId1" Type="http://schemas.microsoft.com/office/2011/relationships/chartStyle" Target="style561.xml"/></Relationships>
</file>

<file path=xl/charts/_rels/chart577.xml.rels><?xml version="1.0" encoding="UTF-8" standalone="yes"?>
<Relationships xmlns="http://schemas.openxmlformats.org/package/2006/relationships"><Relationship Id="rId2" Type="http://schemas.microsoft.com/office/2011/relationships/chartColorStyle" Target="colors562.xml"/><Relationship Id="rId1" Type="http://schemas.microsoft.com/office/2011/relationships/chartStyle" Target="style562.xml"/></Relationships>
</file>

<file path=xl/charts/_rels/chart578.xml.rels><?xml version="1.0" encoding="UTF-8" standalone="yes"?>
<Relationships xmlns="http://schemas.openxmlformats.org/package/2006/relationships"><Relationship Id="rId2" Type="http://schemas.microsoft.com/office/2011/relationships/chartColorStyle" Target="colors563.xml"/><Relationship Id="rId1" Type="http://schemas.microsoft.com/office/2011/relationships/chartStyle" Target="style563.xml"/></Relationships>
</file>

<file path=xl/charts/_rels/chart579.xml.rels><?xml version="1.0" encoding="UTF-8" standalone="yes"?>
<Relationships xmlns="http://schemas.openxmlformats.org/package/2006/relationships"><Relationship Id="rId2" Type="http://schemas.microsoft.com/office/2011/relationships/chartColorStyle" Target="colors564.xml"/><Relationship Id="rId1" Type="http://schemas.microsoft.com/office/2011/relationships/chartStyle" Target="style564.xml"/></Relationships>
</file>

<file path=xl/charts/_rels/chart580.xml.rels><?xml version="1.0" encoding="UTF-8" standalone="yes"?>
<Relationships xmlns="http://schemas.openxmlformats.org/package/2006/relationships"><Relationship Id="rId2" Type="http://schemas.microsoft.com/office/2011/relationships/chartColorStyle" Target="colors565.xml"/><Relationship Id="rId1" Type="http://schemas.microsoft.com/office/2011/relationships/chartStyle" Target="style565.xml"/></Relationships>
</file>

<file path=xl/charts/_rels/chart581.xml.rels><?xml version="1.0" encoding="UTF-8" standalone="yes"?>
<Relationships xmlns="http://schemas.openxmlformats.org/package/2006/relationships"><Relationship Id="rId2" Type="http://schemas.microsoft.com/office/2011/relationships/chartColorStyle" Target="colors566.xml"/><Relationship Id="rId1" Type="http://schemas.microsoft.com/office/2011/relationships/chartStyle" Target="style566.xml"/></Relationships>
</file>

<file path=xl/charts/_rels/chart582.xml.rels><?xml version="1.0" encoding="UTF-8" standalone="yes"?>
<Relationships xmlns="http://schemas.openxmlformats.org/package/2006/relationships"><Relationship Id="rId2" Type="http://schemas.microsoft.com/office/2011/relationships/chartColorStyle" Target="colors567.xml"/><Relationship Id="rId1" Type="http://schemas.microsoft.com/office/2011/relationships/chartStyle" Target="style567.xml"/></Relationships>
</file>

<file path=xl/charts/_rels/chart583.xml.rels><?xml version="1.0" encoding="UTF-8" standalone="yes"?>
<Relationships xmlns="http://schemas.openxmlformats.org/package/2006/relationships"><Relationship Id="rId2" Type="http://schemas.microsoft.com/office/2011/relationships/chartColorStyle" Target="colors568.xml"/><Relationship Id="rId1" Type="http://schemas.microsoft.com/office/2011/relationships/chartStyle" Target="style568.xml"/></Relationships>
</file>

<file path=xl/charts/_rels/chart584.xml.rels><?xml version="1.0" encoding="UTF-8" standalone="yes"?>
<Relationships xmlns="http://schemas.openxmlformats.org/package/2006/relationships"><Relationship Id="rId2" Type="http://schemas.microsoft.com/office/2011/relationships/chartColorStyle" Target="colors569.xml"/><Relationship Id="rId1" Type="http://schemas.microsoft.com/office/2011/relationships/chartStyle" Target="style569.xml"/></Relationships>
</file>

<file path=xl/charts/_rels/chart585.xml.rels><?xml version="1.0" encoding="UTF-8" standalone="yes"?>
<Relationships xmlns="http://schemas.openxmlformats.org/package/2006/relationships"><Relationship Id="rId2" Type="http://schemas.microsoft.com/office/2011/relationships/chartColorStyle" Target="colors570.xml"/><Relationship Id="rId1" Type="http://schemas.microsoft.com/office/2011/relationships/chartStyle" Target="style570.xml"/></Relationships>
</file>

<file path=xl/charts/_rels/chart586.xml.rels><?xml version="1.0" encoding="UTF-8" standalone="yes"?>
<Relationships xmlns="http://schemas.openxmlformats.org/package/2006/relationships"><Relationship Id="rId2" Type="http://schemas.microsoft.com/office/2011/relationships/chartColorStyle" Target="colors571.xml"/><Relationship Id="rId1" Type="http://schemas.microsoft.com/office/2011/relationships/chartStyle" Target="style571.xml"/></Relationships>
</file>

<file path=xl/charts/_rels/chart587.xml.rels><?xml version="1.0" encoding="UTF-8" standalone="yes"?>
<Relationships xmlns="http://schemas.openxmlformats.org/package/2006/relationships"><Relationship Id="rId2" Type="http://schemas.microsoft.com/office/2011/relationships/chartColorStyle" Target="colors572.xml"/><Relationship Id="rId1" Type="http://schemas.microsoft.com/office/2011/relationships/chartStyle" Target="style572.xml"/></Relationships>
</file>

<file path=xl/charts/_rels/chart588.xml.rels><?xml version="1.0" encoding="UTF-8" standalone="yes"?>
<Relationships xmlns="http://schemas.openxmlformats.org/package/2006/relationships"><Relationship Id="rId2" Type="http://schemas.microsoft.com/office/2011/relationships/chartColorStyle" Target="colors573.xml"/><Relationship Id="rId1" Type="http://schemas.microsoft.com/office/2011/relationships/chartStyle" Target="style573.xml"/></Relationships>
</file>

<file path=xl/charts/_rels/chart589.xml.rels><?xml version="1.0" encoding="UTF-8" standalone="yes"?>
<Relationships xmlns="http://schemas.openxmlformats.org/package/2006/relationships"><Relationship Id="rId2" Type="http://schemas.microsoft.com/office/2011/relationships/chartColorStyle" Target="colors574.xml"/><Relationship Id="rId1" Type="http://schemas.microsoft.com/office/2011/relationships/chartStyle" Target="style574.xml"/></Relationships>
</file>

<file path=xl/charts/_rels/chart590.xml.rels><?xml version="1.0" encoding="UTF-8" standalone="yes"?>
<Relationships xmlns="http://schemas.openxmlformats.org/package/2006/relationships"><Relationship Id="rId2" Type="http://schemas.microsoft.com/office/2011/relationships/chartColorStyle" Target="colors575.xml"/><Relationship Id="rId1" Type="http://schemas.microsoft.com/office/2011/relationships/chartStyle" Target="style575.xml"/></Relationships>
</file>

<file path=xl/charts/_rels/chart591.xml.rels><?xml version="1.0" encoding="UTF-8" standalone="yes"?>
<Relationships xmlns="http://schemas.openxmlformats.org/package/2006/relationships"><Relationship Id="rId2" Type="http://schemas.microsoft.com/office/2011/relationships/chartColorStyle" Target="colors576.xml"/><Relationship Id="rId1" Type="http://schemas.microsoft.com/office/2011/relationships/chartStyle" Target="style576.xml"/></Relationships>
</file>

<file path=xl/charts/_rels/chart592.xml.rels><?xml version="1.0" encoding="UTF-8" standalone="yes"?>
<Relationships xmlns="http://schemas.openxmlformats.org/package/2006/relationships"><Relationship Id="rId2" Type="http://schemas.microsoft.com/office/2011/relationships/chartColorStyle" Target="colors577.xml"/><Relationship Id="rId1" Type="http://schemas.microsoft.com/office/2011/relationships/chartStyle" Target="style577.xml"/></Relationships>
</file>

<file path=xl/charts/_rels/chart593.xml.rels><?xml version="1.0" encoding="UTF-8" standalone="yes"?>
<Relationships xmlns="http://schemas.openxmlformats.org/package/2006/relationships"><Relationship Id="rId2" Type="http://schemas.microsoft.com/office/2011/relationships/chartColorStyle" Target="colors578.xml"/><Relationship Id="rId1" Type="http://schemas.microsoft.com/office/2011/relationships/chartStyle" Target="style578.xml"/></Relationships>
</file>

<file path=xl/charts/_rels/chart594.xml.rels><?xml version="1.0" encoding="UTF-8" standalone="yes"?>
<Relationships xmlns="http://schemas.openxmlformats.org/package/2006/relationships"><Relationship Id="rId2" Type="http://schemas.microsoft.com/office/2011/relationships/chartColorStyle" Target="colors579.xml"/><Relationship Id="rId1" Type="http://schemas.microsoft.com/office/2011/relationships/chartStyle" Target="style579.xml"/></Relationships>
</file>

<file path=xl/charts/_rels/chart595.xml.rels><?xml version="1.0" encoding="UTF-8" standalone="yes"?>
<Relationships xmlns="http://schemas.openxmlformats.org/package/2006/relationships"><Relationship Id="rId2" Type="http://schemas.microsoft.com/office/2011/relationships/chartColorStyle" Target="colors580.xml"/><Relationship Id="rId1" Type="http://schemas.microsoft.com/office/2011/relationships/chartStyle" Target="style580.xml"/></Relationships>
</file>

<file path=xl/charts/_rels/chart596.xml.rels><?xml version="1.0" encoding="UTF-8" standalone="yes"?>
<Relationships xmlns="http://schemas.openxmlformats.org/package/2006/relationships"><Relationship Id="rId2" Type="http://schemas.microsoft.com/office/2011/relationships/chartColorStyle" Target="colors581.xml"/><Relationship Id="rId1" Type="http://schemas.microsoft.com/office/2011/relationships/chartStyle" Target="style581.xml"/></Relationships>
</file>

<file path=xl/charts/_rels/chart597.xml.rels><?xml version="1.0" encoding="UTF-8" standalone="yes"?>
<Relationships xmlns="http://schemas.openxmlformats.org/package/2006/relationships"><Relationship Id="rId2" Type="http://schemas.microsoft.com/office/2011/relationships/chartColorStyle" Target="colors582.xml"/><Relationship Id="rId1" Type="http://schemas.microsoft.com/office/2011/relationships/chartStyle" Target="style582.xml"/></Relationships>
</file>

<file path=xl/charts/_rels/chart598.xml.rels><?xml version="1.0" encoding="UTF-8" standalone="yes"?>
<Relationships xmlns="http://schemas.openxmlformats.org/package/2006/relationships"><Relationship Id="rId2" Type="http://schemas.microsoft.com/office/2011/relationships/chartColorStyle" Target="colors583.xml"/><Relationship Id="rId1" Type="http://schemas.microsoft.com/office/2011/relationships/chartStyle" Target="style583.xml"/></Relationships>
</file>

<file path=xl/charts/_rels/chart599.xml.rels><?xml version="1.0" encoding="UTF-8" standalone="yes"?>
<Relationships xmlns="http://schemas.openxmlformats.org/package/2006/relationships"><Relationship Id="rId2" Type="http://schemas.microsoft.com/office/2011/relationships/chartColorStyle" Target="colors584.xml"/><Relationship Id="rId1" Type="http://schemas.microsoft.com/office/2011/relationships/chartStyle" Target="style584.xml"/></Relationships>
</file>

<file path=xl/charts/_rels/chart600.xml.rels><?xml version="1.0" encoding="UTF-8" standalone="yes"?>
<Relationships xmlns="http://schemas.openxmlformats.org/package/2006/relationships"><Relationship Id="rId2" Type="http://schemas.microsoft.com/office/2011/relationships/chartColorStyle" Target="colors585.xml"/><Relationship Id="rId1" Type="http://schemas.microsoft.com/office/2011/relationships/chartStyle" Target="style585.xml"/></Relationships>
</file>

<file path=xl/charts/_rels/chart601.xml.rels><?xml version="1.0" encoding="UTF-8" standalone="yes"?>
<Relationships xmlns="http://schemas.openxmlformats.org/package/2006/relationships"><Relationship Id="rId2" Type="http://schemas.microsoft.com/office/2011/relationships/chartColorStyle" Target="colors586.xml"/><Relationship Id="rId1" Type="http://schemas.microsoft.com/office/2011/relationships/chartStyle" Target="style586.xml"/></Relationships>
</file>

<file path=xl/charts/_rels/chart602.xml.rels><?xml version="1.0" encoding="UTF-8" standalone="yes"?>
<Relationships xmlns="http://schemas.openxmlformats.org/package/2006/relationships"><Relationship Id="rId2" Type="http://schemas.microsoft.com/office/2011/relationships/chartColorStyle" Target="colors587.xml"/><Relationship Id="rId1" Type="http://schemas.microsoft.com/office/2011/relationships/chartStyle" Target="style587.xml"/></Relationships>
</file>

<file path=xl/charts/_rels/chart603.xml.rels><?xml version="1.0" encoding="UTF-8" standalone="yes"?>
<Relationships xmlns="http://schemas.openxmlformats.org/package/2006/relationships"><Relationship Id="rId2" Type="http://schemas.microsoft.com/office/2011/relationships/chartColorStyle" Target="colors588.xml"/><Relationship Id="rId1" Type="http://schemas.microsoft.com/office/2011/relationships/chartStyle" Target="style588.xml"/></Relationships>
</file>

<file path=xl/charts/_rels/chart604.xml.rels><?xml version="1.0" encoding="UTF-8" standalone="yes"?>
<Relationships xmlns="http://schemas.openxmlformats.org/package/2006/relationships"><Relationship Id="rId2" Type="http://schemas.microsoft.com/office/2011/relationships/chartColorStyle" Target="colors589.xml"/><Relationship Id="rId1" Type="http://schemas.microsoft.com/office/2011/relationships/chartStyle" Target="style589.xml"/></Relationships>
</file>

<file path=xl/charts/_rels/chart605.xml.rels><?xml version="1.0" encoding="UTF-8" standalone="yes"?>
<Relationships xmlns="http://schemas.openxmlformats.org/package/2006/relationships"><Relationship Id="rId2" Type="http://schemas.microsoft.com/office/2011/relationships/chartColorStyle" Target="colors590.xml"/><Relationship Id="rId1" Type="http://schemas.microsoft.com/office/2011/relationships/chartStyle" Target="style590.xml"/></Relationships>
</file>

<file path=xl/charts/_rels/chart606.xml.rels><?xml version="1.0" encoding="UTF-8" standalone="yes"?>
<Relationships xmlns="http://schemas.openxmlformats.org/package/2006/relationships"><Relationship Id="rId2" Type="http://schemas.microsoft.com/office/2011/relationships/chartColorStyle" Target="colors591.xml"/><Relationship Id="rId1" Type="http://schemas.microsoft.com/office/2011/relationships/chartStyle" Target="style591.xml"/></Relationships>
</file>

<file path=xl/charts/_rels/chart607.xml.rels><?xml version="1.0" encoding="UTF-8" standalone="yes"?>
<Relationships xmlns="http://schemas.openxmlformats.org/package/2006/relationships"><Relationship Id="rId2" Type="http://schemas.microsoft.com/office/2011/relationships/chartColorStyle" Target="colors592.xml"/><Relationship Id="rId1" Type="http://schemas.microsoft.com/office/2011/relationships/chartStyle" Target="style592.xml"/></Relationships>
</file>

<file path=xl/charts/_rels/chart608.xml.rels><?xml version="1.0" encoding="UTF-8" standalone="yes"?>
<Relationships xmlns="http://schemas.openxmlformats.org/package/2006/relationships"><Relationship Id="rId2" Type="http://schemas.microsoft.com/office/2011/relationships/chartColorStyle" Target="colors593.xml"/><Relationship Id="rId1" Type="http://schemas.microsoft.com/office/2011/relationships/chartStyle" Target="style593.xml"/></Relationships>
</file>

<file path=xl/charts/_rels/chart609.xml.rels><?xml version="1.0" encoding="UTF-8" standalone="yes"?>
<Relationships xmlns="http://schemas.openxmlformats.org/package/2006/relationships"><Relationship Id="rId2" Type="http://schemas.microsoft.com/office/2011/relationships/chartColorStyle" Target="colors594.xml"/><Relationship Id="rId1" Type="http://schemas.microsoft.com/office/2011/relationships/chartStyle" Target="style594.xml"/></Relationships>
</file>

<file path=xl/charts/_rels/chart610.xml.rels><?xml version="1.0" encoding="UTF-8" standalone="yes"?>
<Relationships xmlns="http://schemas.openxmlformats.org/package/2006/relationships"><Relationship Id="rId2" Type="http://schemas.microsoft.com/office/2011/relationships/chartColorStyle" Target="colors595.xml"/><Relationship Id="rId1" Type="http://schemas.microsoft.com/office/2011/relationships/chartStyle" Target="style595.xml"/></Relationships>
</file>

<file path=xl/charts/_rels/chart611.xml.rels><?xml version="1.0" encoding="UTF-8" standalone="yes"?>
<Relationships xmlns="http://schemas.openxmlformats.org/package/2006/relationships"><Relationship Id="rId2" Type="http://schemas.microsoft.com/office/2011/relationships/chartColorStyle" Target="colors596.xml"/><Relationship Id="rId1" Type="http://schemas.microsoft.com/office/2011/relationships/chartStyle" Target="style596.xml"/></Relationships>
</file>

<file path=xl/charts/_rels/chart612.xml.rels><?xml version="1.0" encoding="UTF-8" standalone="yes"?>
<Relationships xmlns="http://schemas.openxmlformats.org/package/2006/relationships"><Relationship Id="rId2" Type="http://schemas.microsoft.com/office/2011/relationships/chartColorStyle" Target="colors597.xml"/><Relationship Id="rId1" Type="http://schemas.microsoft.com/office/2011/relationships/chartStyle" Target="style597.xml"/></Relationships>
</file>

<file path=xl/charts/_rels/chart613.xml.rels><?xml version="1.0" encoding="UTF-8" standalone="yes"?>
<Relationships xmlns="http://schemas.openxmlformats.org/package/2006/relationships"><Relationship Id="rId2" Type="http://schemas.microsoft.com/office/2011/relationships/chartColorStyle" Target="colors598.xml"/><Relationship Id="rId1" Type="http://schemas.microsoft.com/office/2011/relationships/chartStyle" Target="style598.xml"/></Relationships>
</file>

<file path=xl/charts/_rels/chart614.xml.rels><?xml version="1.0" encoding="UTF-8" standalone="yes"?>
<Relationships xmlns="http://schemas.openxmlformats.org/package/2006/relationships"><Relationship Id="rId2" Type="http://schemas.microsoft.com/office/2011/relationships/chartColorStyle" Target="colors599.xml"/><Relationship Id="rId1" Type="http://schemas.microsoft.com/office/2011/relationships/chartStyle" Target="style599.xml"/></Relationships>
</file>

<file path=xl/charts/_rels/chart615.xml.rels><?xml version="1.0" encoding="UTF-8" standalone="yes"?>
<Relationships xmlns="http://schemas.openxmlformats.org/package/2006/relationships"><Relationship Id="rId2" Type="http://schemas.microsoft.com/office/2011/relationships/chartColorStyle" Target="colors600.xml"/><Relationship Id="rId1" Type="http://schemas.microsoft.com/office/2011/relationships/chartStyle" Target="style600.xml"/></Relationships>
</file>

<file path=xl/charts/_rels/chart616.xml.rels><?xml version="1.0" encoding="UTF-8" standalone="yes"?>
<Relationships xmlns="http://schemas.openxmlformats.org/package/2006/relationships"><Relationship Id="rId2" Type="http://schemas.microsoft.com/office/2011/relationships/chartColorStyle" Target="colors601.xml"/><Relationship Id="rId1" Type="http://schemas.microsoft.com/office/2011/relationships/chartStyle" Target="style601.xml"/></Relationships>
</file>

<file path=xl/charts/_rels/chart617.xml.rels><?xml version="1.0" encoding="UTF-8" standalone="yes"?>
<Relationships xmlns="http://schemas.openxmlformats.org/package/2006/relationships"><Relationship Id="rId2" Type="http://schemas.microsoft.com/office/2011/relationships/chartColorStyle" Target="colors602.xml"/><Relationship Id="rId1" Type="http://schemas.microsoft.com/office/2011/relationships/chartStyle" Target="style602.xml"/></Relationships>
</file>

<file path=xl/charts/_rels/chart618.xml.rels><?xml version="1.0" encoding="UTF-8" standalone="yes"?>
<Relationships xmlns="http://schemas.openxmlformats.org/package/2006/relationships"><Relationship Id="rId2" Type="http://schemas.microsoft.com/office/2011/relationships/chartColorStyle" Target="colors603.xml"/><Relationship Id="rId1" Type="http://schemas.microsoft.com/office/2011/relationships/chartStyle" Target="style603.xml"/></Relationships>
</file>

<file path=xl/charts/_rels/chart619.xml.rels><?xml version="1.0" encoding="UTF-8" standalone="yes"?>
<Relationships xmlns="http://schemas.openxmlformats.org/package/2006/relationships"><Relationship Id="rId2" Type="http://schemas.microsoft.com/office/2011/relationships/chartColorStyle" Target="colors604.xml"/><Relationship Id="rId1" Type="http://schemas.microsoft.com/office/2011/relationships/chartStyle" Target="style604.xml"/></Relationships>
</file>

<file path=xl/charts/_rels/chart620.xml.rels><?xml version="1.0" encoding="UTF-8" standalone="yes"?>
<Relationships xmlns="http://schemas.openxmlformats.org/package/2006/relationships"><Relationship Id="rId2" Type="http://schemas.microsoft.com/office/2011/relationships/chartColorStyle" Target="colors605.xml"/><Relationship Id="rId1" Type="http://schemas.microsoft.com/office/2011/relationships/chartStyle" Target="style605.xml"/></Relationships>
</file>

<file path=xl/charts/_rels/chart621.xml.rels><?xml version="1.0" encoding="UTF-8" standalone="yes"?>
<Relationships xmlns="http://schemas.openxmlformats.org/package/2006/relationships"><Relationship Id="rId2" Type="http://schemas.microsoft.com/office/2011/relationships/chartColorStyle" Target="colors606.xml"/><Relationship Id="rId1" Type="http://schemas.microsoft.com/office/2011/relationships/chartStyle" Target="style606.xml"/></Relationships>
</file>

<file path=xl/charts/_rels/chart622.xml.rels><?xml version="1.0" encoding="UTF-8" standalone="yes"?>
<Relationships xmlns="http://schemas.openxmlformats.org/package/2006/relationships"><Relationship Id="rId2" Type="http://schemas.microsoft.com/office/2011/relationships/chartColorStyle" Target="colors607.xml"/><Relationship Id="rId1" Type="http://schemas.microsoft.com/office/2011/relationships/chartStyle" Target="style607.xml"/></Relationships>
</file>

<file path=xl/charts/_rels/chart623.xml.rels><?xml version="1.0" encoding="UTF-8" standalone="yes"?>
<Relationships xmlns="http://schemas.openxmlformats.org/package/2006/relationships"><Relationship Id="rId2" Type="http://schemas.microsoft.com/office/2011/relationships/chartColorStyle" Target="colors608.xml"/><Relationship Id="rId1" Type="http://schemas.microsoft.com/office/2011/relationships/chartStyle" Target="style608.xml"/></Relationships>
</file>

<file path=xl/charts/_rels/chart624.xml.rels><?xml version="1.0" encoding="UTF-8" standalone="yes"?>
<Relationships xmlns="http://schemas.openxmlformats.org/package/2006/relationships"><Relationship Id="rId2" Type="http://schemas.microsoft.com/office/2011/relationships/chartColorStyle" Target="colors609.xml"/><Relationship Id="rId1" Type="http://schemas.microsoft.com/office/2011/relationships/chartStyle" Target="style609.xml"/></Relationships>
</file>

<file path=xl/charts/_rels/chart625.xml.rels><?xml version="1.0" encoding="UTF-8" standalone="yes"?>
<Relationships xmlns="http://schemas.openxmlformats.org/package/2006/relationships"><Relationship Id="rId2" Type="http://schemas.microsoft.com/office/2011/relationships/chartColorStyle" Target="colors610.xml"/><Relationship Id="rId1" Type="http://schemas.microsoft.com/office/2011/relationships/chartStyle" Target="style610.xml"/></Relationships>
</file>

<file path=xl/charts/_rels/chart626.xml.rels><?xml version="1.0" encoding="UTF-8" standalone="yes"?>
<Relationships xmlns="http://schemas.openxmlformats.org/package/2006/relationships"><Relationship Id="rId2" Type="http://schemas.microsoft.com/office/2011/relationships/chartColorStyle" Target="colors611.xml"/><Relationship Id="rId1" Type="http://schemas.microsoft.com/office/2011/relationships/chartStyle" Target="style611.xml"/></Relationships>
</file>

<file path=xl/charts/_rels/chart627.xml.rels><?xml version="1.0" encoding="UTF-8" standalone="yes"?>
<Relationships xmlns="http://schemas.openxmlformats.org/package/2006/relationships"><Relationship Id="rId2" Type="http://schemas.microsoft.com/office/2011/relationships/chartColorStyle" Target="colors612.xml"/><Relationship Id="rId1" Type="http://schemas.microsoft.com/office/2011/relationships/chartStyle" Target="style612.xml"/></Relationships>
</file>

<file path=xl/charts/_rels/chart628.xml.rels><?xml version="1.0" encoding="UTF-8" standalone="yes"?>
<Relationships xmlns="http://schemas.openxmlformats.org/package/2006/relationships"><Relationship Id="rId2" Type="http://schemas.microsoft.com/office/2011/relationships/chartColorStyle" Target="colors613.xml"/><Relationship Id="rId1" Type="http://schemas.microsoft.com/office/2011/relationships/chartStyle" Target="style613.xml"/></Relationships>
</file>

<file path=xl/charts/_rels/chart629.xml.rels><?xml version="1.0" encoding="UTF-8" standalone="yes"?>
<Relationships xmlns="http://schemas.openxmlformats.org/package/2006/relationships"><Relationship Id="rId2" Type="http://schemas.microsoft.com/office/2011/relationships/chartColorStyle" Target="colors614.xml"/><Relationship Id="rId1" Type="http://schemas.microsoft.com/office/2011/relationships/chartStyle" Target="style614.xml"/></Relationships>
</file>

<file path=xl/charts/_rels/chart630.xml.rels><?xml version="1.0" encoding="UTF-8" standalone="yes"?>
<Relationships xmlns="http://schemas.openxmlformats.org/package/2006/relationships"><Relationship Id="rId2" Type="http://schemas.microsoft.com/office/2011/relationships/chartColorStyle" Target="colors615.xml"/><Relationship Id="rId1" Type="http://schemas.microsoft.com/office/2011/relationships/chartStyle" Target="style615.xml"/></Relationships>
</file>

<file path=xl/charts/_rels/chart631.xml.rels><?xml version="1.0" encoding="UTF-8" standalone="yes"?>
<Relationships xmlns="http://schemas.openxmlformats.org/package/2006/relationships"><Relationship Id="rId2" Type="http://schemas.microsoft.com/office/2011/relationships/chartColorStyle" Target="colors616.xml"/><Relationship Id="rId1" Type="http://schemas.microsoft.com/office/2011/relationships/chartStyle" Target="style616.xml"/></Relationships>
</file>

<file path=xl/charts/_rels/chart632.xml.rels><?xml version="1.0" encoding="UTF-8" standalone="yes"?>
<Relationships xmlns="http://schemas.openxmlformats.org/package/2006/relationships"><Relationship Id="rId2" Type="http://schemas.microsoft.com/office/2011/relationships/chartColorStyle" Target="colors617.xml"/><Relationship Id="rId1" Type="http://schemas.microsoft.com/office/2011/relationships/chartStyle" Target="style617.xml"/></Relationships>
</file>

<file path=xl/charts/_rels/chart633.xml.rels><?xml version="1.0" encoding="UTF-8" standalone="yes"?>
<Relationships xmlns="http://schemas.openxmlformats.org/package/2006/relationships"><Relationship Id="rId2" Type="http://schemas.microsoft.com/office/2011/relationships/chartColorStyle" Target="colors618.xml"/><Relationship Id="rId1" Type="http://schemas.microsoft.com/office/2011/relationships/chartStyle" Target="style618.xml"/></Relationships>
</file>

<file path=xl/charts/_rels/chart634.xml.rels><?xml version="1.0" encoding="UTF-8" standalone="yes"?>
<Relationships xmlns="http://schemas.openxmlformats.org/package/2006/relationships"><Relationship Id="rId2" Type="http://schemas.microsoft.com/office/2011/relationships/chartColorStyle" Target="colors619.xml"/><Relationship Id="rId1" Type="http://schemas.microsoft.com/office/2011/relationships/chartStyle" Target="style619.xml"/></Relationships>
</file>

<file path=xl/charts/_rels/chart635.xml.rels><?xml version="1.0" encoding="UTF-8" standalone="yes"?>
<Relationships xmlns="http://schemas.openxmlformats.org/package/2006/relationships"><Relationship Id="rId2" Type="http://schemas.microsoft.com/office/2011/relationships/chartColorStyle" Target="colors620.xml"/><Relationship Id="rId1" Type="http://schemas.microsoft.com/office/2011/relationships/chartStyle" Target="style620.xml"/></Relationships>
</file>

<file path=xl/charts/_rels/chart636.xml.rels><?xml version="1.0" encoding="UTF-8" standalone="yes"?>
<Relationships xmlns="http://schemas.openxmlformats.org/package/2006/relationships"><Relationship Id="rId2" Type="http://schemas.microsoft.com/office/2011/relationships/chartColorStyle" Target="colors621.xml"/><Relationship Id="rId1" Type="http://schemas.microsoft.com/office/2011/relationships/chartStyle" Target="style621.xml"/></Relationships>
</file>

<file path=xl/charts/_rels/chart637.xml.rels><?xml version="1.0" encoding="UTF-8" standalone="yes"?>
<Relationships xmlns="http://schemas.openxmlformats.org/package/2006/relationships"><Relationship Id="rId2" Type="http://schemas.microsoft.com/office/2011/relationships/chartColorStyle" Target="colors622.xml"/><Relationship Id="rId1" Type="http://schemas.microsoft.com/office/2011/relationships/chartStyle" Target="style622.xml"/></Relationships>
</file>

<file path=xl/charts/_rels/chart638.xml.rels><?xml version="1.0" encoding="UTF-8" standalone="yes"?>
<Relationships xmlns="http://schemas.openxmlformats.org/package/2006/relationships"><Relationship Id="rId2" Type="http://schemas.microsoft.com/office/2011/relationships/chartColorStyle" Target="colors623.xml"/><Relationship Id="rId1" Type="http://schemas.microsoft.com/office/2011/relationships/chartStyle" Target="style623.xml"/></Relationships>
</file>

<file path=xl/charts/_rels/chart639.xml.rels><?xml version="1.0" encoding="UTF-8" standalone="yes"?>
<Relationships xmlns="http://schemas.openxmlformats.org/package/2006/relationships"><Relationship Id="rId2" Type="http://schemas.microsoft.com/office/2011/relationships/chartColorStyle" Target="colors624.xml"/><Relationship Id="rId1" Type="http://schemas.microsoft.com/office/2011/relationships/chartStyle" Target="style624.xml"/></Relationships>
</file>

<file path=xl/charts/_rels/chart640.xml.rels><?xml version="1.0" encoding="UTF-8" standalone="yes"?>
<Relationships xmlns="http://schemas.openxmlformats.org/package/2006/relationships"><Relationship Id="rId2" Type="http://schemas.microsoft.com/office/2011/relationships/chartColorStyle" Target="colors625.xml"/><Relationship Id="rId1" Type="http://schemas.microsoft.com/office/2011/relationships/chartStyle" Target="style625.xml"/></Relationships>
</file>

<file path=xl/charts/_rels/chart641.xml.rels><?xml version="1.0" encoding="UTF-8" standalone="yes"?>
<Relationships xmlns="http://schemas.openxmlformats.org/package/2006/relationships"><Relationship Id="rId2" Type="http://schemas.microsoft.com/office/2011/relationships/chartColorStyle" Target="colors626.xml"/><Relationship Id="rId1" Type="http://schemas.microsoft.com/office/2011/relationships/chartStyle" Target="style626.xml"/></Relationships>
</file>

<file path=xl/charts/_rels/chart642.xml.rels><?xml version="1.0" encoding="UTF-8" standalone="yes"?>
<Relationships xmlns="http://schemas.openxmlformats.org/package/2006/relationships"><Relationship Id="rId2" Type="http://schemas.microsoft.com/office/2011/relationships/chartColorStyle" Target="colors627.xml"/><Relationship Id="rId1" Type="http://schemas.microsoft.com/office/2011/relationships/chartStyle" Target="style627.xml"/></Relationships>
</file>

<file path=xl/charts/_rels/chart643.xml.rels><?xml version="1.0" encoding="UTF-8" standalone="yes"?>
<Relationships xmlns="http://schemas.openxmlformats.org/package/2006/relationships"><Relationship Id="rId2" Type="http://schemas.microsoft.com/office/2011/relationships/chartColorStyle" Target="colors628.xml"/><Relationship Id="rId1" Type="http://schemas.microsoft.com/office/2011/relationships/chartStyle" Target="style628.xml"/></Relationships>
</file>

<file path=xl/charts/_rels/chart644.xml.rels><?xml version="1.0" encoding="UTF-8" standalone="yes"?>
<Relationships xmlns="http://schemas.openxmlformats.org/package/2006/relationships"><Relationship Id="rId2" Type="http://schemas.microsoft.com/office/2011/relationships/chartColorStyle" Target="colors629.xml"/><Relationship Id="rId1" Type="http://schemas.microsoft.com/office/2011/relationships/chartStyle" Target="style629.xml"/></Relationships>
</file>

<file path=xl/charts/_rels/chart645.xml.rels><?xml version="1.0" encoding="UTF-8" standalone="yes"?>
<Relationships xmlns="http://schemas.openxmlformats.org/package/2006/relationships"><Relationship Id="rId2" Type="http://schemas.microsoft.com/office/2011/relationships/chartColorStyle" Target="colors630.xml"/><Relationship Id="rId1" Type="http://schemas.microsoft.com/office/2011/relationships/chartStyle" Target="style630.xml"/></Relationships>
</file>

<file path=xl/charts/_rels/chart646.xml.rels><?xml version="1.0" encoding="UTF-8" standalone="yes"?>
<Relationships xmlns="http://schemas.openxmlformats.org/package/2006/relationships"><Relationship Id="rId2" Type="http://schemas.microsoft.com/office/2011/relationships/chartColorStyle" Target="colors631.xml"/><Relationship Id="rId1" Type="http://schemas.microsoft.com/office/2011/relationships/chartStyle" Target="style631.xml"/></Relationships>
</file>

<file path=xl/charts/_rels/chart647.xml.rels><?xml version="1.0" encoding="UTF-8" standalone="yes"?>
<Relationships xmlns="http://schemas.openxmlformats.org/package/2006/relationships"><Relationship Id="rId2" Type="http://schemas.microsoft.com/office/2011/relationships/chartColorStyle" Target="colors632.xml"/><Relationship Id="rId1" Type="http://schemas.microsoft.com/office/2011/relationships/chartStyle" Target="style632.xml"/></Relationships>
</file>

<file path=xl/charts/_rels/chart648.xml.rels><?xml version="1.0" encoding="UTF-8" standalone="yes"?>
<Relationships xmlns="http://schemas.openxmlformats.org/package/2006/relationships"><Relationship Id="rId2" Type="http://schemas.microsoft.com/office/2011/relationships/chartColorStyle" Target="colors633.xml"/><Relationship Id="rId1" Type="http://schemas.microsoft.com/office/2011/relationships/chartStyle" Target="style633.xml"/></Relationships>
</file>

<file path=xl/charts/_rels/chart649.xml.rels><?xml version="1.0" encoding="UTF-8" standalone="yes"?>
<Relationships xmlns="http://schemas.openxmlformats.org/package/2006/relationships"><Relationship Id="rId2" Type="http://schemas.microsoft.com/office/2011/relationships/chartColorStyle" Target="colors634.xml"/><Relationship Id="rId1" Type="http://schemas.microsoft.com/office/2011/relationships/chartStyle" Target="style634.xml"/></Relationships>
</file>

<file path=xl/charts/_rels/chart650.xml.rels><?xml version="1.0" encoding="UTF-8" standalone="yes"?>
<Relationships xmlns="http://schemas.openxmlformats.org/package/2006/relationships"><Relationship Id="rId2" Type="http://schemas.microsoft.com/office/2011/relationships/chartColorStyle" Target="colors635.xml"/><Relationship Id="rId1" Type="http://schemas.microsoft.com/office/2011/relationships/chartStyle" Target="style635.xml"/></Relationships>
</file>

<file path=xl/charts/_rels/chart651.xml.rels><?xml version="1.0" encoding="UTF-8" standalone="yes"?>
<Relationships xmlns="http://schemas.openxmlformats.org/package/2006/relationships"><Relationship Id="rId2" Type="http://schemas.microsoft.com/office/2011/relationships/chartColorStyle" Target="colors636.xml"/><Relationship Id="rId1" Type="http://schemas.microsoft.com/office/2011/relationships/chartStyle" Target="style636.xml"/></Relationships>
</file>

<file path=xl/charts/_rels/chart652.xml.rels><?xml version="1.0" encoding="UTF-8" standalone="yes"?>
<Relationships xmlns="http://schemas.openxmlformats.org/package/2006/relationships"><Relationship Id="rId2" Type="http://schemas.microsoft.com/office/2011/relationships/chartColorStyle" Target="colors637.xml"/><Relationship Id="rId1" Type="http://schemas.microsoft.com/office/2011/relationships/chartStyle" Target="style637.xml"/></Relationships>
</file>

<file path=xl/charts/_rels/chart653.xml.rels><?xml version="1.0" encoding="UTF-8" standalone="yes"?>
<Relationships xmlns="http://schemas.openxmlformats.org/package/2006/relationships"><Relationship Id="rId2" Type="http://schemas.microsoft.com/office/2011/relationships/chartColorStyle" Target="colors638.xml"/><Relationship Id="rId1" Type="http://schemas.microsoft.com/office/2011/relationships/chartStyle" Target="style638.xml"/></Relationships>
</file>

<file path=xl/charts/_rels/chart654.xml.rels><?xml version="1.0" encoding="UTF-8" standalone="yes"?>
<Relationships xmlns="http://schemas.openxmlformats.org/package/2006/relationships"><Relationship Id="rId2" Type="http://schemas.microsoft.com/office/2011/relationships/chartColorStyle" Target="colors639.xml"/><Relationship Id="rId1" Type="http://schemas.microsoft.com/office/2011/relationships/chartStyle" Target="style639.xml"/></Relationships>
</file>

<file path=xl/charts/_rels/chart655.xml.rels><?xml version="1.0" encoding="UTF-8" standalone="yes"?>
<Relationships xmlns="http://schemas.openxmlformats.org/package/2006/relationships"><Relationship Id="rId2" Type="http://schemas.microsoft.com/office/2011/relationships/chartColorStyle" Target="colors640.xml"/><Relationship Id="rId1" Type="http://schemas.microsoft.com/office/2011/relationships/chartStyle" Target="style6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TASSO DI LAVORO TRAVI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domanda-capacità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/>
          </c:spPr>
          <c:invertIfNegative val="0"/>
          <c:cat>
            <c:strRef>
              <c:f>('Calcolo domanda-capacità'!$B$4:$B$111,'Calcolo domanda-capacità'!$J$4:$J$111,'Calcolo domanda-capacità'!$R$4:$R$51)</c:f>
              <c:strCache>
                <c:ptCount val="264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  <c:pt idx="12">
                  <c:v>Appoggio</c:v>
                </c:pt>
                <c:pt idx="13">
                  <c:v>Mezzeria</c:v>
                </c:pt>
                <c:pt idx="14">
                  <c:v>Appoggio</c:v>
                </c:pt>
                <c:pt idx="15">
                  <c:v>Appoggio</c:v>
                </c:pt>
                <c:pt idx="16">
                  <c:v>Mezzeria</c:v>
                </c:pt>
                <c:pt idx="17">
                  <c:v>Appoggio</c:v>
                </c:pt>
                <c:pt idx="18">
                  <c:v>Appoggio</c:v>
                </c:pt>
                <c:pt idx="19">
                  <c:v>Mezzeria</c:v>
                </c:pt>
                <c:pt idx="20">
                  <c:v>Appoggio</c:v>
                </c:pt>
                <c:pt idx="21">
                  <c:v>Appoggio</c:v>
                </c:pt>
                <c:pt idx="22">
                  <c:v>Mezzeria</c:v>
                </c:pt>
                <c:pt idx="23">
                  <c:v>Appoggio</c:v>
                </c:pt>
                <c:pt idx="24">
                  <c:v>Appoggio</c:v>
                </c:pt>
                <c:pt idx="25">
                  <c:v>Mezzeria</c:v>
                </c:pt>
                <c:pt idx="26">
                  <c:v>Appoggio</c:v>
                </c:pt>
                <c:pt idx="27">
                  <c:v>Appoggio</c:v>
                </c:pt>
                <c:pt idx="28">
                  <c:v>Mezzeria</c:v>
                </c:pt>
                <c:pt idx="29">
                  <c:v>Appoggio</c:v>
                </c:pt>
                <c:pt idx="30">
                  <c:v>Appoggio</c:v>
                </c:pt>
                <c:pt idx="31">
                  <c:v>Mezzeria</c:v>
                </c:pt>
                <c:pt idx="32">
                  <c:v>Appoggio</c:v>
                </c:pt>
                <c:pt idx="33">
                  <c:v>Appoggio</c:v>
                </c:pt>
                <c:pt idx="34">
                  <c:v>Mezzeria</c:v>
                </c:pt>
                <c:pt idx="35">
                  <c:v>Appoggio</c:v>
                </c:pt>
                <c:pt idx="36">
                  <c:v>Appoggio</c:v>
                </c:pt>
                <c:pt idx="37">
                  <c:v>Mezzeria</c:v>
                </c:pt>
                <c:pt idx="38">
                  <c:v>Appoggio</c:v>
                </c:pt>
                <c:pt idx="39">
                  <c:v>Appoggio</c:v>
                </c:pt>
                <c:pt idx="40">
                  <c:v>Mezzeria</c:v>
                </c:pt>
                <c:pt idx="41">
                  <c:v>Appoggio</c:v>
                </c:pt>
                <c:pt idx="42">
                  <c:v>Appoggio</c:v>
                </c:pt>
                <c:pt idx="43">
                  <c:v>Mezzeria</c:v>
                </c:pt>
                <c:pt idx="44">
                  <c:v>Appoggio</c:v>
                </c:pt>
                <c:pt idx="45">
                  <c:v>Appoggio</c:v>
                </c:pt>
                <c:pt idx="46">
                  <c:v>Mezzeria</c:v>
                </c:pt>
                <c:pt idx="47">
                  <c:v>Appoggio</c:v>
                </c:pt>
                <c:pt idx="48">
                  <c:v>Appoggio</c:v>
                </c:pt>
                <c:pt idx="49">
                  <c:v>Mezzeria</c:v>
                </c:pt>
                <c:pt idx="50">
                  <c:v>Appoggio</c:v>
                </c:pt>
                <c:pt idx="51">
                  <c:v>Appoggio</c:v>
                </c:pt>
                <c:pt idx="52">
                  <c:v>Mezzeria</c:v>
                </c:pt>
                <c:pt idx="53">
                  <c:v>Appoggio</c:v>
                </c:pt>
                <c:pt idx="54">
                  <c:v>Appoggio</c:v>
                </c:pt>
                <c:pt idx="55">
                  <c:v>Mezzeria</c:v>
                </c:pt>
                <c:pt idx="56">
                  <c:v>Appoggio</c:v>
                </c:pt>
                <c:pt idx="57">
                  <c:v>Appoggio</c:v>
                </c:pt>
                <c:pt idx="58">
                  <c:v>Mezzeria</c:v>
                </c:pt>
                <c:pt idx="59">
                  <c:v>Appoggio</c:v>
                </c:pt>
                <c:pt idx="60">
                  <c:v>Appoggio</c:v>
                </c:pt>
                <c:pt idx="61">
                  <c:v>Mezzeria</c:v>
                </c:pt>
                <c:pt idx="62">
                  <c:v>Appoggio</c:v>
                </c:pt>
                <c:pt idx="63">
                  <c:v>Appoggio</c:v>
                </c:pt>
                <c:pt idx="64">
                  <c:v>Mezzeria</c:v>
                </c:pt>
                <c:pt idx="65">
                  <c:v>Appoggio</c:v>
                </c:pt>
                <c:pt idx="66">
                  <c:v>Appoggio</c:v>
                </c:pt>
                <c:pt idx="67">
                  <c:v>Mezzeria</c:v>
                </c:pt>
                <c:pt idx="68">
                  <c:v>Appoggio</c:v>
                </c:pt>
                <c:pt idx="69">
                  <c:v>Appoggio</c:v>
                </c:pt>
                <c:pt idx="70">
                  <c:v>Mezzeria</c:v>
                </c:pt>
                <c:pt idx="71">
                  <c:v>Appoggio</c:v>
                </c:pt>
                <c:pt idx="72">
                  <c:v>Appoggio</c:v>
                </c:pt>
                <c:pt idx="73">
                  <c:v>Mezzeria</c:v>
                </c:pt>
                <c:pt idx="74">
                  <c:v>Appoggio</c:v>
                </c:pt>
                <c:pt idx="75">
                  <c:v>Appoggio</c:v>
                </c:pt>
                <c:pt idx="76">
                  <c:v>Mezzeria</c:v>
                </c:pt>
                <c:pt idx="77">
                  <c:v>Appoggio</c:v>
                </c:pt>
                <c:pt idx="78">
                  <c:v>Appoggio</c:v>
                </c:pt>
                <c:pt idx="79">
                  <c:v>Mezzeria</c:v>
                </c:pt>
                <c:pt idx="80">
                  <c:v>Appoggio</c:v>
                </c:pt>
                <c:pt idx="81">
                  <c:v>Appoggio</c:v>
                </c:pt>
                <c:pt idx="82">
                  <c:v>Mezzeria</c:v>
                </c:pt>
                <c:pt idx="83">
                  <c:v>Appoggio</c:v>
                </c:pt>
                <c:pt idx="84">
                  <c:v>Appoggio</c:v>
                </c:pt>
                <c:pt idx="85">
                  <c:v>Mezzeria</c:v>
                </c:pt>
                <c:pt idx="86">
                  <c:v>Appoggio</c:v>
                </c:pt>
                <c:pt idx="87">
                  <c:v>Appoggio</c:v>
                </c:pt>
                <c:pt idx="88">
                  <c:v>Mezzeria</c:v>
                </c:pt>
                <c:pt idx="89">
                  <c:v>Appoggio</c:v>
                </c:pt>
                <c:pt idx="90">
                  <c:v>Appoggio</c:v>
                </c:pt>
                <c:pt idx="91">
                  <c:v>Mezzeria</c:v>
                </c:pt>
                <c:pt idx="92">
                  <c:v>Appoggio</c:v>
                </c:pt>
                <c:pt idx="93">
                  <c:v>Appoggio</c:v>
                </c:pt>
                <c:pt idx="94">
                  <c:v>Mezzeria</c:v>
                </c:pt>
                <c:pt idx="95">
                  <c:v>Appoggio</c:v>
                </c:pt>
                <c:pt idx="96">
                  <c:v>Appoggio</c:v>
                </c:pt>
                <c:pt idx="97">
                  <c:v>Mezzeria</c:v>
                </c:pt>
                <c:pt idx="98">
                  <c:v>Appoggio</c:v>
                </c:pt>
                <c:pt idx="99">
                  <c:v>Appoggio</c:v>
                </c:pt>
                <c:pt idx="100">
                  <c:v>Mezzeria</c:v>
                </c:pt>
                <c:pt idx="101">
                  <c:v>Appoggio</c:v>
                </c:pt>
                <c:pt idx="102">
                  <c:v>Appoggio</c:v>
                </c:pt>
                <c:pt idx="103">
                  <c:v>Mezzeria</c:v>
                </c:pt>
                <c:pt idx="104">
                  <c:v>Appoggio</c:v>
                </c:pt>
                <c:pt idx="105">
                  <c:v>Appoggio</c:v>
                </c:pt>
                <c:pt idx="106">
                  <c:v>Mezzeria</c:v>
                </c:pt>
                <c:pt idx="107">
                  <c:v>Appoggio</c:v>
                </c:pt>
                <c:pt idx="108">
                  <c:v>Appoggio</c:v>
                </c:pt>
                <c:pt idx="109">
                  <c:v>Mezzeria</c:v>
                </c:pt>
                <c:pt idx="110">
                  <c:v>Appoggio</c:v>
                </c:pt>
                <c:pt idx="111">
                  <c:v>Appoggio</c:v>
                </c:pt>
                <c:pt idx="112">
                  <c:v>Mezzeria</c:v>
                </c:pt>
                <c:pt idx="113">
                  <c:v>Appoggio</c:v>
                </c:pt>
                <c:pt idx="114">
                  <c:v>Appoggio</c:v>
                </c:pt>
                <c:pt idx="115">
                  <c:v>Mezzeria</c:v>
                </c:pt>
                <c:pt idx="116">
                  <c:v>Appoggio</c:v>
                </c:pt>
                <c:pt idx="117">
                  <c:v>Appoggio</c:v>
                </c:pt>
                <c:pt idx="118">
                  <c:v>Mezzeria</c:v>
                </c:pt>
                <c:pt idx="119">
                  <c:v>Appoggio</c:v>
                </c:pt>
                <c:pt idx="120">
                  <c:v>Appoggio</c:v>
                </c:pt>
                <c:pt idx="121">
                  <c:v>Mezzeria</c:v>
                </c:pt>
                <c:pt idx="122">
                  <c:v>Appoggio</c:v>
                </c:pt>
                <c:pt idx="123">
                  <c:v>Appoggio</c:v>
                </c:pt>
                <c:pt idx="124">
                  <c:v>Mezzeria</c:v>
                </c:pt>
                <c:pt idx="125">
                  <c:v>Appoggio</c:v>
                </c:pt>
                <c:pt idx="126">
                  <c:v>Appoggio</c:v>
                </c:pt>
                <c:pt idx="127">
                  <c:v>Mezzeria</c:v>
                </c:pt>
                <c:pt idx="128">
                  <c:v>Appoggio</c:v>
                </c:pt>
                <c:pt idx="129">
                  <c:v>Appoggio</c:v>
                </c:pt>
                <c:pt idx="130">
                  <c:v>Mezzeria</c:v>
                </c:pt>
                <c:pt idx="131">
                  <c:v>Appoggio</c:v>
                </c:pt>
                <c:pt idx="132">
                  <c:v>Appoggio</c:v>
                </c:pt>
                <c:pt idx="133">
                  <c:v>Mezzeria</c:v>
                </c:pt>
                <c:pt idx="134">
                  <c:v>Appoggio</c:v>
                </c:pt>
                <c:pt idx="135">
                  <c:v>Appoggio</c:v>
                </c:pt>
                <c:pt idx="136">
                  <c:v>Mezzeria</c:v>
                </c:pt>
                <c:pt idx="137">
                  <c:v>Appoggio</c:v>
                </c:pt>
                <c:pt idx="138">
                  <c:v>Appoggio</c:v>
                </c:pt>
                <c:pt idx="139">
                  <c:v>Mezzeria</c:v>
                </c:pt>
                <c:pt idx="140">
                  <c:v>Appoggio</c:v>
                </c:pt>
                <c:pt idx="141">
                  <c:v>Appoggio</c:v>
                </c:pt>
                <c:pt idx="142">
                  <c:v>Mezzeria</c:v>
                </c:pt>
                <c:pt idx="143">
                  <c:v>Appoggio</c:v>
                </c:pt>
                <c:pt idx="144">
                  <c:v>Appoggio</c:v>
                </c:pt>
                <c:pt idx="145">
                  <c:v>Mezzeria</c:v>
                </c:pt>
                <c:pt idx="146">
                  <c:v>Appoggio</c:v>
                </c:pt>
                <c:pt idx="147">
                  <c:v>Appoggio</c:v>
                </c:pt>
                <c:pt idx="148">
                  <c:v>Mezzeria</c:v>
                </c:pt>
                <c:pt idx="149">
                  <c:v>Appoggio</c:v>
                </c:pt>
                <c:pt idx="150">
                  <c:v>Appoggio</c:v>
                </c:pt>
                <c:pt idx="151">
                  <c:v>Mezzeria</c:v>
                </c:pt>
                <c:pt idx="152">
                  <c:v>Appoggio</c:v>
                </c:pt>
                <c:pt idx="153">
                  <c:v>Appoggio</c:v>
                </c:pt>
                <c:pt idx="154">
                  <c:v>Mezzeria</c:v>
                </c:pt>
                <c:pt idx="155">
                  <c:v>Appoggio</c:v>
                </c:pt>
                <c:pt idx="156">
                  <c:v>Appoggio</c:v>
                </c:pt>
                <c:pt idx="157">
                  <c:v>Mezzeria</c:v>
                </c:pt>
                <c:pt idx="158">
                  <c:v>Appoggio</c:v>
                </c:pt>
                <c:pt idx="159">
                  <c:v>Appoggio</c:v>
                </c:pt>
                <c:pt idx="160">
                  <c:v>Mezzeria</c:v>
                </c:pt>
                <c:pt idx="161">
                  <c:v>Appoggio</c:v>
                </c:pt>
                <c:pt idx="162">
                  <c:v>Appoggio</c:v>
                </c:pt>
                <c:pt idx="163">
                  <c:v>Mezzeria</c:v>
                </c:pt>
                <c:pt idx="164">
                  <c:v>Appoggio</c:v>
                </c:pt>
                <c:pt idx="165">
                  <c:v>Appoggio</c:v>
                </c:pt>
                <c:pt idx="166">
                  <c:v>Mezzeria</c:v>
                </c:pt>
                <c:pt idx="167">
                  <c:v>Appoggio</c:v>
                </c:pt>
                <c:pt idx="168">
                  <c:v>Appoggio</c:v>
                </c:pt>
                <c:pt idx="169">
                  <c:v>Mezzeria</c:v>
                </c:pt>
                <c:pt idx="170">
                  <c:v>Appoggio</c:v>
                </c:pt>
                <c:pt idx="171">
                  <c:v>Appoggio</c:v>
                </c:pt>
                <c:pt idx="172">
                  <c:v>Mezzeria</c:v>
                </c:pt>
                <c:pt idx="173">
                  <c:v>Appoggio</c:v>
                </c:pt>
                <c:pt idx="174">
                  <c:v>Appoggio</c:v>
                </c:pt>
                <c:pt idx="175">
                  <c:v>Mezzeria</c:v>
                </c:pt>
                <c:pt idx="176">
                  <c:v>Appoggio</c:v>
                </c:pt>
                <c:pt idx="177">
                  <c:v>Appoggio</c:v>
                </c:pt>
                <c:pt idx="178">
                  <c:v>Mezzeria</c:v>
                </c:pt>
                <c:pt idx="179">
                  <c:v>Appoggio</c:v>
                </c:pt>
                <c:pt idx="180">
                  <c:v>Appoggio</c:v>
                </c:pt>
                <c:pt idx="181">
                  <c:v>Mezzeria</c:v>
                </c:pt>
                <c:pt idx="182">
                  <c:v>Appoggio</c:v>
                </c:pt>
                <c:pt idx="183">
                  <c:v>Appoggio</c:v>
                </c:pt>
                <c:pt idx="184">
                  <c:v>Mezzeria</c:v>
                </c:pt>
                <c:pt idx="185">
                  <c:v>Appoggio</c:v>
                </c:pt>
                <c:pt idx="186">
                  <c:v>Appoggio</c:v>
                </c:pt>
                <c:pt idx="187">
                  <c:v>Mezzeria</c:v>
                </c:pt>
                <c:pt idx="188">
                  <c:v>Appoggio</c:v>
                </c:pt>
                <c:pt idx="189">
                  <c:v>Appoggio</c:v>
                </c:pt>
                <c:pt idx="190">
                  <c:v>Mezzeria</c:v>
                </c:pt>
                <c:pt idx="191">
                  <c:v>Appoggio</c:v>
                </c:pt>
                <c:pt idx="192">
                  <c:v>Appoggio</c:v>
                </c:pt>
                <c:pt idx="193">
                  <c:v>Mezzeria</c:v>
                </c:pt>
                <c:pt idx="194">
                  <c:v>Appoggio</c:v>
                </c:pt>
                <c:pt idx="195">
                  <c:v>Appoggio</c:v>
                </c:pt>
                <c:pt idx="196">
                  <c:v>Mezzeria</c:v>
                </c:pt>
                <c:pt idx="197">
                  <c:v>Appoggio</c:v>
                </c:pt>
                <c:pt idx="198">
                  <c:v>Appoggio</c:v>
                </c:pt>
                <c:pt idx="199">
                  <c:v>Mezzeria</c:v>
                </c:pt>
                <c:pt idx="200">
                  <c:v>Appoggio</c:v>
                </c:pt>
                <c:pt idx="201">
                  <c:v>Appoggio</c:v>
                </c:pt>
                <c:pt idx="202">
                  <c:v>Mezzeria</c:v>
                </c:pt>
                <c:pt idx="203">
                  <c:v>Appoggio</c:v>
                </c:pt>
                <c:pt idx="204">
                  <c:v>Appoggio</c:v>
                </c:pt>
                <c:pt idx="205">
                  <c:v>Mezzeria</c:v>
                </c:pt>
                <c:pt idx="206">
                  <c:v>Appoggio</c:v>
                </c:pt>
                <c:pt idx="207">
                  <c:v>Appoggio</c:v>
                </c:pt>
                <c:pt idx="208">
                  <c:v>Mezzeria</c:v>
                </c:pt>
                <c:pt idx="209">
                  <c:v>Appoggio</c:v>
                </c:pt>
                <c:pt idx="210">
                  <c:v>Appoggio</c:v>
                </c:pt>
                <c:pt idx="211">
                  <c:v>Mezzeria</c:v>
                </c:pt>
                <c:pt idx="212">
                  <c:v>Appoggio</c:v>
                </c:pt>
                <c:pt idx="213">
                  <c:v>Appoggio</c:v>
                </c:pt>
                <c:pt idx="214">
                  <c:v>mezzeria</c:v>
                </c:pt>
                <c:pt idx="215">
                  <c:v>Appoggio</c:v>
                </c:pt>
                <c:pt idx="216">
                  <c:v>Appoggio</c:v>
                </c:pt>
                <c:pt idx="217">
                  <c:v>Mezzeria</c:v>
                </c:pt>
                <c:pt idx="218">
                  <c:v>Appoggio</c:v>
                </c:pt>
                <c:pt idx="219">
                  <c:v>Appoggio</c:v>
                </c:pt>
                <c:pt idx="220">
                  <c:v>Mezzeria</c:v>
                </c:pt>
                <c:pt idx="221">
                  <c:v>Appoggio</c:v>
                </c:pt>
                <c:pt idx="222">
                  <c:v>Appoggio</c:v>
                </c:pt>
                <c:pt idx="223">
                  <c:v>Mezzeria</c:v>
                </c:pt>
                <c:pt idx="224">
                  <c:v>Appoggio</c:v>
                </c:pt>
                <c:pt idx="225">
                  <c:v>Appoggio</c:v>
                </c:pt>
                <c:pt idx="226">
                  <c:v>Mezzeria</c:v>
                </c:pt>
                <c:pt idx="227">
                  <c:v>Appoggio</c:v>
                </c:pt>
                <c:pt idx="228">
                  <c:v>Appoggio</c:v>
                </c:pt>
                <c:pt idx="229">
                  <c:v>Mezzeria</c:v>
                </c:pt>
                <c:pt idx="230">
                  <c:v>Appoggio</c:v>
                </c:pt>
                <c:pt idx="231">
                  <c:v>Appoggio</c:v>
                </c:pt>
                <c:pt idx="232">
                  <c:v>Mezzeria</c:v>
                </c:pt>
                <c:pt idx="233">
                  <c:v>Appoggio</c:v>
                </c:pt>
                <c:pt idx="234">
                  <c:v>Appoggio</c:v>
                </c:pt>
                <c:pt idx="235">
                  <c:v>Mezzeria</c:v>
                </c:pt>
                <c:pt idx="236">
                  <c:v>Appoggio</c:v>
                </c:pt>
                <c:pt idx="237">
                  <c:v>Appoggio</c:v>
                </c:pt>
                <c:pt idx="238">
                  <c:v>Mezzeria</c:v>
                </c:pt>
                <c:pt idx="239">
                  <c:v>Appoggio</c:v>
                </c:pt>
                <c:pt idx="240">
                  <c:v>Appoggio</c:v>
                </c:pt>
                <c:pt idx="241">
                  <c:v>Mezzeria</c:v>
                </c:pt>
                <c:pt idx="242">
                  <c:v>Appoggio</c:v>
                </c:pt>
                <c:pt idx="243">
                  <c:v>Appoggio</c:v>
                </c:pt>
                <c:pt idx="244">
                  <c:v>Mezzeria</c:v>
                </c:pt>
                <c:pt idx="245">
                  <c:v>Appoggio</c:v>
                </c:pt>
                <c:pt idx="246">
                  <c:v>Appoggio</c:v>
                </c:pt>
                <c:pt idx="247">
                  <c:v>Mezzeria</c:v>
                </c:pt>
                <c:pt idx="248">
                  <c:v>Appoggio</c:v>
                </c:pt>
                <c:pt idx="249">
                  <c:v>Appoggio</c:v>
                </c:pt>
                <c:pt idx="250">
                  <c:v>Mezzeria</c:v>
                </c:pt>
                <c:pt idx="251">
                  <c:v>Appoggio</c:v>
                </c:pt>
                <c:pt idx="252">
                  <c:v>Appoggio</c:v>
                </c:pt>
                <c:pt idx="253">
                  <c:v>Mezzeria</c:v>
                </c:pt>
                <c:pt idx="254">
                  <c:v>Appoggio</c:v>
                </c:pt>
                <c:pt idx="255">
                  <c:v>Appoggio</c:v>
                </c:pt>
                <c:pt idx="256">
                  <c:v>Mezzeria</c:v>
                </c:pt>
                <c:pt idx="257">
                  <c:v>Appoggio</c:v>
                </c:pt>
                <c:pt idx="258">
                  <c:v>Appoggio</c:v>
                </c:pt>
                <c:pt idx="259">
                  <c:v>Mezzeria</c:v>
                </c:pt>
                <c:pt idx="260">
                  <c:v>Appoggio</c:v>
                </c:pt>
                <c:pt idx="261">
                  <c:v>Appoggio</c:v>
                </c:pt>
                <c:pt idx="262">
                  <c:v>Mezzeria</c:v>
                </c:pt>
                <c:pt idx="263">
                  <c:v>Appoggio</c:v>
                </c:pt>
              </c:strCache>
            </c:strRef>
          </c:cat>
          <c:val>
            <c:numRef>
              <c:f>('Calcolo domanda-capacità'!$G$4:$G$111,'Calcolo domanda-capacità'!$O$4:$O$111,'Calcolo domanda-capacità'!$W$4:$W$51)</c:f>
              <c:numCache>
                <c:formatCode>0.00</c:formatCode>
                <c:ptCount val="264"/>
                <c:pt idx="0">
                  <c:v>6.1802465483234712E-3</c:v>
                </c:pt>
                <c:pt idx="1">
                  <c:v>0.27518429980276132</c:v>
                </c:pt>
                <c:pt idx="2">
                  <c:v>0.49788142998027618</c:v>
                </c:pt>
                <c:pt idx="3">
                  <c:v>0.5019302958579881</c:v>
                </c:pt>
                <c:pt idx="4">
                  <c:v>0.65630793885601579</c:v>
                </c:pt>
                <c:pt idx="5">
                  <c:v>0.78052909270216964</c:v>
                </c:pt>
                <c:pt idx="6">
                  <c:v>0.77881588757396458</c:v>
                </c:pt>
                <c:pt idx="7">
                  <c:v>0.65895257396449702</c:v>
                </c:pt>
                <c:pt idx="8">
                  <c:v>0.50254908284023669</c:v>
                </c:pt>
                <c:pt idx="9">
                  <c:v>0.49855545364891524</c:v>
                </c:pt>
                <c:pt idx="10">
                  <c:v>0.28145695266272192</c:v>
                </c:pt>
                <c:pt idx="11">
                  <c:v>6.7191715976331369E-3</c:v>
                </c:pt>
                <c:pt idx="12">
                  <c:v>7.328343195266273E-3</c:v>
                </c:pt>
                <c:pt idx="13">
                  <c:v>0.27802419132149897</c:v>
                </c:pt>
                <c:pt idx="14">
                  <c:v>0.49864514792899411</c:v>
                </c:pt>
                <c:pt idx="15">
                  <c:v>0.50394559171597642</c:v>
                </c:pt>
                <c:pt idx="16">
                  <c:v>0.65328265285996057</c:v>
                </c:pt>
                <c:pt idx="17">
                  <c:v>0.74676654832347145</c:v>
                </c:pt>
                <c:pt idx="18">
                  <c:v>0.74670997041420117</c:v>
                </c:pt>
                <c:pt idx="19">
                  <c:v>0.65646571005917165</c:v>
                </c:pt>
                <c:pt idx="20">
                  <c:v>0.50337295857988162</c:v>
                </c:pt>
                <c:pt idx="21">
                  <c:v>0.49796602564102566</c:v>
                </c:pt>
                <c:pt idx="22">
                  <c:v>0.28449974358974361</c:v>
                </c:pt>
                <c:pt idx="23">
                  <c:v>7.8635502958579878E-3</c:v>
                </c:pt>
                <c:pt idx="24">
                  <c:v>7.8615187376725841E-3</c:v>
                </c:pt>
                <c:pt idx="25">
                  <c:v>0.27838237672583827</c:v>
                </c:pt>
                <c:pt idx="26">
                  <c:v>0.49947773175542409</c:v>
                </c:pt>
                <c:pt idx="27">
                  <c:v>0.5053316863905325</c:v>
                </c:pt>
                <c:pt idx="28">
                  <c:v>0.65206222879684417</c:v>
                </c:pt>
                <c:pt idx="29">
                  <c:v>0.7416374063116371</c:v>
                </c:pt>
                <c:pt idx="30">
                  <c:v>0.74141579881656805</c:v>
                </c:pt>
                <c:pt idx="31">
                  <c:v>0.6559636390532545</c:v>
                </c:pt>
                <c:pt idx="32">
                  <c:v>0.5061860355029586</c:v>
                </c:pt>
                <c:pt idx="33">
                  <c:v>0.50030608481262329</c:v>
                </c:pt>
                <c:pt idx="34">
                  <c:v>0.28758590729783035</c:v>
                </c:pt>
                <c:pt idx="35">
                  <c:v>6.5636291913214991E-3</c:v>
                </c:pt>
                <c:pt idx="36">
                  <c:v>7.9770118343195258E-3</c:v>
                </c:pt>
                <c:pt idx="37">
                  <c:v>0.27737694280078901</c:v>
                </c:pt>
                <c:pt idx="38">
                  <c:v>0.49887246548323466</c:v>
                </c:pt>
                <c:pt idx="39">
                  <c:v>0.50487972386587776</c:v>
                </c:pt>
                <c:pt idx="40">
                  <c:v>0.65018846153846155</c:v>
                </c:pt>
                <c:pt idx="41">
                  <c:v>0.73892863905325445</c:v>
                </c:pt>
                <c:pt idx="42">
                  <c:v>0.73910675542406312</c:v>
                </c:pt>
                <c:pt idx="43">
                  <c:v>0.65485677514792895</c:v>
                </c:pt>
                <c:pt idx="44">
                  <c:v>0.50657547337278108</c:v>
                </c:pt>
                <c:pt idx="45">
                  <c:v>0.50087256410256409</c:v>
                </c:pt>
                <c:pt idx="46">
                  <c:v>0.28821339250493094</c:v>
                </c:pt>
                <c:pt idx="47">
                  <c:v>8.4628796844181467E-3</c:v>
                </c:pt>
                <c:pt idx="48">
                  <c:v>7.8809368836291922E-3</c:v>
                </c:pt>
                <c:pt idx="49">
                  <c:v>0.27781608481262327</c:v>
                </c:pt>
                <c:pt idx="50">
                  <c:v>0.49863531558185398</c:v>
                </c:pt>
                <c:pt idx="51">
                  <c:v>0.50465454635108487</c:v>
                </c:pt>
                <c:pt idx="52">
                  <c:v>0.64969691321499012</c:v>
                </c:pt>
                <c:pt idx="53">
                  <c:v>0.738691627218935</c:v>
                </c:pt>
                <c:pt idx="54">
                  <c:v>0.73881009861932934</c:v>
                </c:pt>
                <c:pt idx="55">
                  <c:v>0.65371018737672582</c:v>
                </c:pt>
                <c:pt idx="56">
                  <c:v>0.50481520710059169</c:v>
                </c:pt>
                <c:pt idx="57">
                  <c:v>0.49872186390532536</c:v>
                </c:pt>
                <c:pt idx="58">
                  <c:v>0.28636307692307694</c:v>
                </c:pt>
                <c:pt idx="59">
                  <c:v>8.3760650887573975E-3</c:v>
                </c:pt>
                <c:pt idx="60">
                  <c:v>7.7589644970414203E-3</c:v>
                </c:pt>
                <c:pt idx="61">
                  <c:v>0.27735649901380671</c:v>
                </c:pt>
                <c:pt idx="62">
                  <c:v>0.49779819526627211</c:v>
                </c:pt>
                <c:pt idx="63">
                  <c:v>0.50372319526627218</c:v>
                </c:pt>
                <c:pt idx="64">
                  <c:v>0.64882153846153845</c:v>
                </c:pt>
                <c:pt idx="65">
                  <c:v>0.73813584812623279</c:v>
                </c:pt>
                <c:pt idx="66">
                  <c:v>0.73793720907297833</c:v>
                </c:pt>
                <c:pt idx="67">
                  <c:v>0.65278576923076925</c:v>
                </c:pt>
                <c:pt idx="68">
                  <c:v>0.50645123274161741</c:v>
                </c:pt>
                <c:pt idx="69">
                  <c:v>0.4977310059171598</c:v>
                </c:pt>
                <c:pt idx="70">
                  <c:v>0.28579398422090729</c:v>
                </c:pt>
                <c:pt idx="71">
                  <c:v>8.4835207100591708E-3</c:v>
                </c:pt>
                <c:pt idx="72">
                  <c:v>8.0098323471400387E-3</c:v>
                </c:pt>
                <c:pt idx="73">
                  <c:v>0.27733508875739643</c:v>
                </c:pt>
                <c:pt idx="74">
                  <c:v>0.49740923076923071</c:v>
                </c:pt>
                <c:pt idx="75">
                  <c:v>0.50332621301775149</c:v>
                </c:pt>
                <c:pt idx="76">
                  <c:v>0.64784840236686392</c:v>
                </c:pt>
                <c:pt idx="77">
                  <c:v>0.73668484220907293</c:v>
                </c:pt>
                <c:pt idx="78">
                  <c:v>0.73661521696252463</c:v>
                </c:pt>
                <c:pt idx="79">
                  <c:v>0.65175005917159767</c:v>
                </c:pt>
                <c:pt idx="80">
                  <c:v>0.50315711045364897</c:v>
                </c:pt>
                <c:pt idx="81">
                  <c:v>0.49721266272189357</c:v>
                </c:pt>
                <c:pt idx="82">
                  <c:v>0.28556000986193297</c:v>
                </c:pt>
                <c:pt idx="83">
                  <c:v>8.1431656804733729E-3</c:v>
                </c:pt>
                <c:pt idx="84">
                  <c:v>8.1326134122287966E-3</c:v>
                </c:pt>
                <c:pt idx="85">
                  <c:v>0.27825563116370811</c:v>
                </c:pt>
                <c:pt idx="86">
                  <c:v>0.49856084812623269</c:v>
                </c:pt>
                <c:pt idx="87">
                  <c:v>0.50413508875739643</c:v>
                </c:pt>
                <c:pt idx="88">
                  <c:v>0.64658914201183437</c:v>
                </c:pt>
                <c:pt idx="89">
                  <c:v>0.73361570019723865</c:v>
                </c:pt>
                <c:pt idx="90">
                  <c:v>0.73290921104536488</c:v>
                </c:pt>
                <c:pt idx="91">
                  <c:v>0.65033538461538454</c:v>
                </c:pt>
                <c:pt idx="92">
                  <c:v>0.50413578895463518</c:v>
                </c:pt>
                <c:pt idx="93">
                  <c:v>0.49854643984220909</c:v>
                </c:pt>
                <c:pt idx="94">
                  <c:v>0.2867143885601578</c:v>
                </c:pt>
                <c:pt idx="95">
                  <c:v>8.3831558185404349E-3</c:v>
                </c:pt>
                <c:pt idx="96">
                  <c:v>8.2782347140039451E-3</c:v>
                </c:pt>
                <c:pt idx="97">
                  <c:v>0.28131330374753455</c:v>
                </c:pt>
                <c:pt idx="98">
                  <c:v>0.50240979289940835</c:v>
                </c:pt>
                <c:pt idx="99">
                  <c:v>0.50714748520710051</c:v>
                </c:pt>
                <c:pt idx="100">
                  <c:v>0.64452438856015781</c:v>
                </c:pt>
                <c:pt idx="101">
                  <c:v>0.72654502958579881</c:v>
                </c:pt>
                <c:pt idx="102">
                  <c:v>0.72619579881656804</c:v>
                </c:pt>
                <c:pt idx="103">
                  <c:v>0.6469684516765285</c:v>
                </c:pt>
                <c:pt idx="104">
                  <c:v>0.50629052268244579</c:v>
                </c:pt>
                <c:pt idx="105">
                  <c:v>0.5015045562130177</c:v>
                </c:pt>
                <c:pt idx="106">
                  <c:v>0.28784633136094678</c:v>
                </c:pt>
                <c:pt idx="107">
                  <c:v>8.0075739644970417E-3</c:v>
                </c:pt>
                <c:pt idx="108">
                  <c:v>8.1358382642998019E-3</c:v>
                </c:pt>
                <c:pt idx="109">
                  <c:v>0.28706076923076923</c:v>
                </c:pt>
                <c:pt idx="110">
                  <c:v>0.50378182445759367</c:v>
                </c:pt>
                <c:pt idx="111">
                  <c:v>0.50778005917159763</c:v>
                </c:pt>
                <c:pt idx="112">
                  <c:v>0.64472593688362911</c:v>
                </c:pt>
                <c:pt idx="113">
                  <c:v>0.71519806706114397</c:v>
                </c:pt>
                <c:pt idx="114">
                  <c:v>0.71503343195266278</c:v>
                </c:pt>
                <c:pt idx="115">
                  <c:v>0.64603702169625254</c:v>
                </c:pt>
                <c:pt idx="116">
                  <c:v>0.50665876725838255</c:v>
                </c:pt>
                <c:pt idx="117">
                  <c:v>0.50276768244575942</c:v>
                </c:pt>
                <c:pt idx="118">
                  <c:v>0.29181957593688368</c:v>
                </c:pt>
                <c:pt idx="119">
                  <c:v>7.3120611439842212E-3</c:v>
                </c:pt>
                <c:pt idx="120">
                  <c:v>7.6652564102564109E-3</c:v>
                </c:pt>
                <c:pt idx="121">
                  <c:v>0.29019429980276129</c:v>
                </c:pt>
                <c:pt idx="122">
                  <c:v>0.50355026627218935</c:v>
                </c:pt>
                <c:pt idx="123">
                  <c:v>0.50747333333333333</c:v>
                </c:pt>
                <c:pt idx="124">
                  <c:v>0.64508501972386589</c:v>
                </c:pt>
                <c:pt idx="125">
                  <c:v>0.70431957593688355</c:v>
                </c:pt>
                <c:pt idx="126">
                  <c:v>0.70427056213017747</c:v>
                </c:pt>
                <c:pt idx="127">
                  <c:v>0.64675072978303749</c:v>
                </c:pt>
                <c:pt idx="128">
                  <c:v>0.50628413214990131</c:v>
                </c:pt>
                <c:pt idx="129">
                  <c:v>0.50245324457593687</c:v>
                </c:pt>
                <c:pt idx="130">
                  <c:v>0.2940100295857988</c:v>
                </c:pt>
                <c:pt idx="131">
                  <c:v>6.6045660749506916E-3</c:v>
                </c:pt>
                <c:pt idx="132">
                  <c:v>7.6959960552268249E-3</c:v>
                </c:pt>
                <c:pt idx="133">
                  <c:v>0.2903698224852071</c:v>
                </c:pt>
                <c:pt idx="134">
                  <c:v>0.50216477317554242</c:v>
                </c:pt>
                <c:pt idx="135">
                  <c:v>0.50820301775147936</c:v>
                </c:pt>
                <c:pt idx="136">
                  <c:v>0.6445501183431952</c:v>
                </c:pt>
                <c:pt idx="137">
                  <c:v>0.70082564102564093</c:v>
                </c:pt>
                <c:pt idx="138">
                  <c:v>0.70077321499013812</c:v>
                </c:pt>
                <c:pt idx="139">
                  <c:v>0.64235545364891522</c:v>
                </c:pt>
                <c:pt idx="140">
                  <c:v>0.50699805719921098</c:v>
                </c:pt>
                <c:pt idx="141">
                  <c:v>0.50307240631163708</c:v>
                </c:pt>
                <c:pt idx="142">
                  <c:v>0.29426626232741615</c:v>
                </c:pt>
                <c:pt idx="143">
                  <c:v>6.6272682445759372E-3</c:v>
                </c:pt>
                <c:pt idx="144">
                  <c:v>8.2595660749506909E-3</c:v>
                </c:pt>
                <c:pt idx="145">
                  <c:v>0.28750014792899409</c:v>
                </c:pt>
                <c:pt idx="146">
                  <c:v>0.50510717948717943</c:v>
                </c:pt>
                <c:pt idx="147">
                  <c:v>0.5094301972386589</c:v>
                </c:pt>
                <c:pt idx="148">
                  <c:v>0.64200872781065088</c:v>
                </c:pt>
                <c:pt idx="149">
                  <c:v>0.70458172583826417</c:v>
                </c:pt>
                <c:pt idx="150">
                  <c:v>0.70450727810650882</c:v>
                </c:pt>
                <c:pt idx="151">
                  <c:v>0.64548208086785008</c:v>
                </c:pt>
                <c:pt idx="152">
                  <c:v>0.5101202366863905</c:v>
                </c:pt>
                <c:pt idx="153">
                  <c:v>0.50403731755424064</c:v>
                </c:pt>
                <c:pt idx="154">
                  <c:v>0.29244615384615386</c:v>
                </c:pt>
                <c:pt idx="155">
                  <c:v>7.4161143984220902E-3</c:v>
                </c:pt>
                <c:pt idx="156">
                  <c:v>8.4910650887573963E-3</c:v>
                </c:pt>
                <c:pt idx="157">
                  <c:v>0.28173080867850098</c:v>
                </c:pt>
                <c:pt idx="158">
                  <c:v>0.50327849112426026</c:v>
                </c:pt>
                <c:pt idx="159">
                  <c:v>0.50824582840236687</c:v>
                </c:pt>
                <c:pt idx="160">
                  <c:v>0.64019005917159766</c:v>
                </c:pt>
                <c:pt idx="161">
                  <c:v>0.71749981262327411</c:v>
                </c:pt>
                <c:pt idx="162">
                  <c:v>0.71734599605522686</c:v>
                </c:pt>
                <c:pt idx="163">
                  <c:v>0.64243703155818543</c:v>
                </c:pt>
                <c:pt idx="164">
                  <c:v>0.5073523964497042</c:v>
                </c:pt>
                <c:pt idx="165">
                  <c:v>0.50235513806706111</c:v>
                </c:pt>
                <c:pt idx="166">
                  <c:v>0.2884303944773175</c:v>
                </c:pt>
                <c:pt idx="167">
                  <c:v>8.1287869822485211E-3</c:v>
                </c:pt>
                <c:pt idx="168">
                  <c:v>8.3787475345167648E-3</c:v>
                </c:pt>
                <c:pt idx="169">
                  <c:v>0.27796809664694277</c:v>
                </c:pt>
                <c:pt idx="170">
                  <c:v>0.49752575936883625</c:v>
                </c:pt>
                <c:pt idx="171">
                  <c:v>0.50313172583826427</c:v>
                </c:pt>
                <c:pt idx="172">
                  <c:v>0.64252666666666669</c:v>
                </c:pt>
                <c:pt idx="173">
                  <c:v>0.72611969428007883</c:v>
                </c:pt>
                <c:pt idx="174">
                  <c:v>0.72610342209072987</c:v>
                </c:pt>
                <c:pt idx="175">
                  <c:v>0.64572957593688363</c:v>
                </c:pt>
                <c:pt idx="176">
                  <c:v>0.50257255424063108</c:v>
                </c:pt>
                <c:pt idx="177">
                  <c:v>0.4969597435897436</c:v>
                </c:pt>
                <c:pt idx="178">
                  <c:v>0.28573711045364891</c:v>
                </c:pt>
                <c:pt idx="179">
                  <c:v>8.5005128205128209E-3</c:v>
                </c:pt>
                <c:pt idx="180">
                  <c:v>8.1899112426035495E-3</c:v>
                </c:pt>
                <c:pt idx="181">
                  <c:v>0.27635925049309662</c:v>
                </c:pt>
                <c:pt idx="182">
                  <c:v>0.49504970414201183</c:v>
                </c:pt>
                <c:pt idx="183">
                  <c:v>0.50099541420118343</c:v>
                </c:pt>
                <c:pt idx="184">
                  <c:v>0.6439862130177515</c:v>
                </c:pt>
                <c:pt idx="185">
                  <c:v>0.73142209072978304</c:v>
                </c:pt>
                <c:pt idx="186">
                  <c:v>0.73117671597633127</c:v>
                </c:pt>
                <c:pt idx="187">
                  <c:v>0.64779777120315585</c:v>
                </c:pt>
                <c:pt idx="188">
                  <c:v>0.50069499013806706</c:v>
                </c:pt>
                <c:pt idx="189">
                  <c:v>0.4947122189349113</c:v>
                </c:pt>
                <c:pt idx="190">
                  <c:v>0.28448271203155817</c:v>
                </c:pt>
                <c:pt idx="191">
                  <c:v>8.3473471400394468E-3</c:v>
                </c:pt>
                <c:pt idx="192">
                  <c:v>8.0550295857988157E-3</c:v>
                </c:pt>
                <c:pt idx="193">
                  <c:v>0.27610172583826431</c:v>
                </c:pt>
                <c:pt idx="194">
                  <c:v>0.49503054240631161</c:v>
                </c:pt>
                <c:pt idx="195">
                  <c:v>0.50109656804733727</c:v>
                </c:pt>
                <c:pt idx="196">
                  <c:v>0.64531475345167644</c:v>
                </c:pt>
                <c:pt idx="197">
                  <c:v>0.73396702169625239</c:v>
                </c:pt>
                <c:pt idx="198">
                  <c:v>0.733680798816568</c:v>
                </c:pt>
                <c:pt idx="199">
                  <c:v>0.64235825443786987</c:v>
                </c:pt>
                <c:pt idx="200">
                  <c:v>0.50097774161735709</c:v>
                </c:pt>
                <c:pt idx="201">
                  <c:v>0.49490968441814592</c:v>
                </c:pt>
                <c:pt idx="202">
                  <c:v>0.28441998027613413</c:v>
                </c:pt>
                <c:pt idx="203">
                  <c:v>8.4999605522682441E-3</c:v>
                </c:pt>
                <c:pt idx="204">
                  <c:v>7.9989743589743596E-3</c:v>
                </c:pt>
                <c:pt idx="205">
                  <c:v>0.27653228796844176</c:v>
                </c:pt>
                <c:pt idx="206">
                  <c:v>0.49610232741617361</c:v>
                </c:pt>
                <c:pt idx="207">
                  <c:v>0.50215567061143973</c:v>
                </c:pt>
                <c:pt idx="208">
                  <c:v>0.64667764299802766</c:v>
                </c:pt>
                <c:pt idx="209">
                  <c:v>0.73541786982248525</c:v>
                </c:pt>
                <c:pt idx="210">
                  <c:v>0.73515599605522686</c:v>
                </c:pt>
                <c:pt idx="211">
                  <c:v>0.65066012820512831</c:v>
                </c:pt>
                <c:pt idx="212">
                  <c:v>0.50230348126232738</c:v>
                </c:pt>
                <c:pt idx="213">
                  <c:v>0.48500457593688362</c:v>
                </c:pt>
                <c:pt idx="214">
                  <c:v>0.28496692307692306</c:v>
                </c:pt>
                <c:pt idx="215">
                  <c:v>8.4722485207100601E-3</c:v>
                </c:pt>
                <c:pt idx="216">
                  <c:v>7.9216272189349107E-3</c:v>
                </c:pt>
                <c:pt idx="217">
                  <c:v>0.27707823471400395</c:v>
                </c:pt>
                <c:pt idx="218">
                  <c:v>0.49737555226824459</c:v>
                </c:pt>
                <c:pt idx="219">
                  <c:v>0.50333225838264295</c:v>
                </c:pt>
                <c:pt idx="220">
                  <c:v>0.64952698224852079</c:v>
                </c:pt>
                <c:pt idx="221">
                  <c:v>0.73698537475345172</c:v>
                </c:pt>
                <c:pt idx="222">
                  <c:v>0.73675361932938854</c:v>
                </c:pt>
                <c:pt idx="223">
                  <c:v>0.65206597633136099</c:v>
                </c:pt>
                <c:pt idx="224">
                  <c:v>0.50352390532544378</c:v>
                </c:pt>
                <c:pt idx="225">
                  <c:v>0.49751620315581851</c:v>
                </c:pt>
                <c:pt idx="226">
                  <c:v>0.28558077909270219</c:v>
                </c:pt>
                <c:pt idx="227">
                  <c:v>8.4349704142011837E-3</c:v>
                </c:pt>
                <c:pt idx="228">
                  <c:v>7.8208382642998026E-3</c:v>
                </c:pt>
                <c:pt idx="229">
                  <c:v>0.27757662721893489</c:v>
                </c:pt>
                <c:pt idx="230">
                  <c:v>0.49790194280078898</c:v>
                </c:pt>
                <c:pt idx="231">
                  <c:v>0.50377644970414204</c:v>
                </c:pt>
                <c:pt idx="232">
                  <c:v>0.65016039447731755</c:v>
                </c:pt>
                <c:pt idx="233">
                  <c:v>0.74026623274161729</c:v>
                </c:pt>
                <c:pt idx="234">
                  <c:v>0.73935111439842205</c:v>
                </c:pt>
                <c:pt idx="235">
                  <c:v>0.6540272386587771</c:v>
                </c:pt>
                <c:pt idx="236">
                  <c:v>0.50403745562130176</c:v>
                </c:pt>
                <c:pt idx="237">
                  <c:v>0.49814479289940822</c:v>
                </c:pt>
                <c:pt idx="238">
                  <c:v>0.28593873767258382</c:v>
                </c:pt>
                <c:pt idx="239">
                  <c:v>8.3297534516765283E-3</c:v>
                </c:pt>
                <c:pt idx="240">
                  <c:v>7.1655522682445771E-3</c:v>
                </c:pt>
                <c:pt idx="241">
                  <c:v>0.28075095660749505</c:v>
                </c:pt>
                <c:pt idx="242">
                  <c:v>0.49496773175542402</c:v>
                </c:pt>
                <c:pt idx="243">
                  <c:v>0.50246327416173575</c:v>
                </c:pt>
                <c:pt idx="244">
                  <c:v>0.65190722879684426</c:v>
                </c:pt>
                <c:pt idx="245">
                  <c:v>0.74656579881656804</c:v>
                </c:pt>
                <c:pt idx="246">
                  <c:v>0.74468867850098619</c:v>
                </c:pt>
                <c:pt idx="247">
                  <c:v>0.65575672583826428</c:v>
                </c:pt>
                <c:pt idx="248">
                  <c:v>0.50327362919132157</c:v>
                </c:pt>
                <c:pt idx="249">
                  <c:v>0.49791510848126241</c:v>
                </c:pt>
                <c:pt idx="250">
                  <c:v>0.28516761341222879</c:v>
                </c:pt>
                <c:pt idx="251">
                  <c:v>7.839191321499012E-3</c:v>
                </c:pt>
                <c:pt idx="252">
                  <c:v>6.1291420118343197E-3</c:v>
                </c:pt>
                <c:pt idx="253">
                  <c:v>0.27477723865877718</c:v>
                </c:pt>
                <c:pt idx="254">
                  <c:v>0.49725698224852072</c:v>
                </c:pt>
                <c:pt idx="255">
                  <c:v>0.50126330374753458</c:v>
                </c:pt>
                <c:pt idx="256">
                  <c:v>0.65465917159763309</c:v>
                </c:pt>
                <c:pt idx="257">
                  <c:v>0.77901314595660753</c:v>
                </c:pt>
                <c:pt idx="258">
                  <c:v>0.77907693293885594</c:v>
                </c:pt>
                <c:pt idx="259">
                  <c:v>0.65801403353057197</c:v>
                </c:pt>
                <c:pt idx="260">
                  <c:v>0.50184558185404338</c:v>
                </c:pt>
                <c:pt idx="261">
                  <c:v>0.49540465483234714</c:v>
                </c:pt>
                <c:pt idx="262">
                  <c:v>0.28156792899408284</c:v>
                </c:pt>
                <c:pt idx="263">
                  <c:v>6.6094477317554245E-3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18-42F0-9880-45083895B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noMultiLvlLbl val="1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domanda-capacità'!$G$4:$G$15</c:f>
              <c:numCache>
                <c:formatCode>0.00</c:formatCode>
                <c:ptCount val="12"/>
                <c:pt idx="0">
                  <c:v>6.1802465483234712E-3</c:v>
                </c:pt>
                <c:pt idx="1">
                  <c:v>0.27518429980276132</c:v>
                </c:pt>
                <c:pt idx="2">
                  <c:v>0.49788142998027618</c:v>
                </c:pt>
                <c:pt idx="3">
                  <c:v>0.5019302958579881</c:v>
                </c:pt>
                <c:pt idx="4">
                  <c:v>0.65630793885601579</c:v>
                </c:pt>
                <c:pt idx="5">
                  <c:v>0.78052909270216964</c:v>
                </c:pt>
                <c:pt idx="6">
                  <c:v>0.77881588757396458</c:v>
                </c:pt>
                <c:pt idx="7">
                  <c:v>0.65895257396449702</c:v>
                </c:pt>
                <c:pt idx="8">
                  <c:v>0.50254908284023669</c:v>
                </c:pt>
                <c:pt idx="9">
                  <c:v>0.49855545364891524</c:v>
                </c:pt>
                <c:pt idx="10">
                  <c:v>0.28145695266272192</c:v>
                </c:pt>
                <c:pt idx="11">
                  <c:v>6.7191715976331369E-3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6C-4E7A-A6A2-B7BFD87FC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2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T2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domanda-capacità'!$G$16:$G$27</c:f>
              <c:numCache>
                <c:formatCode>0.00</c:formatCode>
                <c:ptCount val="12"/>
                <c:pt idx="0">
                  <c:v>7.328343195266273E-3</c:v>
                </c:pt>
                <c:pt idx="1">
                  <c:v>0.27802419132149897</c:v>
                </c:pt>
                <c:pt idx="2">
                  <c:v>0.49864514792899411</c:v>
                </c:pt>
                <c:pt idx="3">
                  <c:v>0.50394559171597642</c:v>
                </c:pt>
                <c:pt idx="4">
                  <c:v>0.65328265285996057</c:v>
                </c:pt>
                <c:pt idx="5">
                  <c:v>0.74676654832347145</c:v>
                </c:pt>
                <c:pt idx="6">
                  <c:v>0.74670997041420117</c:v>
                </c:pt>
                <c:pt idx="7">
                  <c:v>0.65646571005917165</c:v>
                </c:pt>
                <c:pt idx="8">
                  <c:v>0.50337295857988162</c:v>
                </c:pt>
                <c:pt idx="9">
                  <c:v>0.49796602564102566</c:v>
                </c:pt>
                <c:pt idx="10">
                  <c:v>0.28449974358974361</c:v>
                </c:pt>
                <c:pt idx="11">
                  <c:v>7.8635502958579878E-3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4C-455D-9C2A-798980CF5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3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T3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domanda-capacità'!$G$28:$G$39</c:f>
              <c:numCache>
                <c:formatCode>0.00</c:formatCode>
                <c:ptCount val="12"/>
                <c:pt idx="0">
                  <c:v>7.8615187376725841E-3</c:v>
                </c:pt>
                <c:pt idx="1">
                  <c:v>0.27838237672583827</c:v>
                </c:pt>
                <c:pt idx="2">
                  <c:v>0.49947773175542409</c:v>
                </c:pt>
                <c:pt idx="3">
                  <c:v>0.5053316863905325</c:v>
                </c:pt>
                <c:pt idx="4">
                  <c:v>0.65206222879684417</c:v>
                </c:pt>
                <c:pt idx="5">
                  <c:v>0.7416374063116371</c:v>
                </c:pt>
                <c:pt idx="6">
                  <c:v>0.74141579881656805</c:v>
                </c:pt>
                <c:pt idx="7">
                  <c:v>0.6559636390532545</c:v>
                </c:pt>
                <c:pt idx="8">
                  <c:v>0.5061860355029586</c:v>
                </c:pt>
                <c:pt idx="9">
                  <c:v>0.50030608481262329</c:v>
                </c:pt>
                <c:pt idx="10">
                  <c:v>0.28758590729783035</c:v>
                </c:pt>
                <c:pt idx="11">
                  <c:v>6.5636291913214991E-3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3D-4836-879C-90D718F8D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4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T4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domanda-capacità'!$G$40:$G$51</c:f>
              <c:numCache>
                <c:formatCode>0.00</c:formatCode>
                <c:ptCount val="12"/>
                <c:pt idx="0">
                  <c:v>7.9770118343195258E-3</c:v>
                </c:pt>
                <c:pt idx="1">
                  <c:v>0.27737694280078901</c:v>
                </c:pt>
                <c:pt idx="2">
                  <c:v>0.49887246548323466</c:v>
                </c:pt>
                <c:pt idx="3">
                  <c:v>0.50487972386587776</c:v>
                </c:pt>
                <c:pt idx="4">
                  <c:v>0.65018846153846155</c:v>
                </c:pt>
                <c:pt idx="5">
                  <c:v>0.73892863905325445</c:v>
                </c:pt>
                <c:pt idx="6">
                  <c:v>0.73910675542406312</c:v>
                </c:pt>
                <c:pt idx="7">
                  <c:v>0.65485677514792895</c:v>
                </c:pt>
                <c:pt idx="8">
                  <c:v>0.50657547337278108</c:v>
                </c:pt>
                <c:pt idx="9">
                  <c:v>0.50087256410256409</c:v>
                </c:pt>
                <c:pt idx="10">
                  <c:v>0.28821339250493094</c:v>
                </c:pt>
                <c:pt idx="11">
                  <c:v>8.4628796844181467E-3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EB-4A6D-8767-7087E5913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5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T5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domanda-capacità'!$G$52:$G$63</c:f>
              <c:numCache>
                <c:formatCode>0.00</c:formatCode>
                <c:ptCount val="12"/>
                <c:pt idx="0">
                  <c:v>7.8809368836291922E-3</c:v>
                </c:pt>
                <c:pt idx="1">
                  <c:v>0.27781608481262327</c:v>
                </c:pt>
                <c:pt idx="2">
                  <c:v>0.49863531558185398</c:v>
                </c:pt>
                <c:pt idx="3">
                  <c:v>0.50465454635108487</c:v>
                </c:pt>
                <c:pt idx="4">
                  <c:v>0.64969691321499012</c:v>
                </c:pt>
                <c:pt idx="5">
                  <c:v>0.738691627218935</c:v>
                </c:pt>
                <c:pt idx="6">
                  <c:v>0.73881009861932934</c:v>
                </c:pt>
                <c:pt idx="7">
                  <c:v>0.65371018737672582</c:v>
                </c:pt>
                <c:pt idx="8">
                  <c:v>0.50481520710059169</c:v>
                </c:pt>
                <c:pt idx="9">
                  <c:v>0.49872186390532536</c:v>
                </c:pt>
                <c:pt idx="10">
                  <c:v>0.28636307692307694</c:v>
                </c:pt>
                <c:pt idx="11">
                  <c:v>8.3760650887573975E-3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13-4CC0-AB07-1989D5900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6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T6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domanda-capacità'!$G$64:$G$75</c:f>
              <c:numCache>
                <c:formatCode>0.00</c:formatCode>
                <c:ptCount val="12"/>
                <c:pt idx="0">
                  <c:v>7.7589644970414203E-3</c:v>
                </c:pt>
                <c:pt idx="1">
                  <c:v>0.27735649901380671</c:v>
                </c:pt>
                <c:pt idx="2">
                  <c:v>0.49779819526627211</c:v>
                </c:pt>
                <c:pt idx="3">
                  <c:v>0.50372319526627218</c:v>
                </c:pt>
                <c:pt idx="4">
                  <c:v>0.64882153846153845</c:v>
                </c:pt>
                <c:pt idx="5">
                  <c:v>0.73813584812623279</c:v>
                </c:pt>
                <c:pt idx="6">
                  <c:v>0.73793720907297833</c:v>
                </c:pt>
                <c:pt idx="7">
                  <c:v>0.65278576923076925</c:v>
                </c:pt>
                <c:pt idx="8">
                  <c:v>0.50645123274161741</c:v>
                </c:pt>
                <c:pt idx="9">
                  <c:v>0.4977310059171598</c:v>
                </c:pt>
                <c:pt idx="10">
                  <c:v>0.28579398422090729</c:v>
                </c:pt>
                <c:pt idx="11">
                  <c:v>8.4835207100591708E-3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BC-41E2-8A66-36F52DCFA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7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T7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domanda-capacità'!$G$76:$G$87</c:f>
              <c:numCache>
                <c:formatCode>0.00</c:formatCode>
                <c:ptCount val="12"/>
                <c:pt idx="0">
                  <c:v>8.0098323471400387E-3</c:v>
                </c:pt>
                <c:pt idx="1">
                  <c:v>0.27733508875739643</c:v>
                </c:pt>
                <c:pt idx="2">
                  <c:v>0.49740923076923071</c:v>
                </c:pt>
                <c:pt idx="3">
                  <c:v>0.50332621301775149</c:v>
                </c:pt>
                <c:pt idx="4">
                  <c:v>0.64784840236686392</c:v>
                </c:pt>
                <c:pt idx="5">
                  <c:v>0.73668484220907293</c:v>
                </c:pt>
                <c:pt idx="6">
                  <c:v>0.73661521696252463</c:v>
                </c:pt>
                <c:pt idx="7">
                  <c:v>0.65175005917159767</c:v>
                </c:pt>
                <c:pt idx="8">
                  <c:v>0.50315711045364897</c:v>
                </c:pt>
                <c:pt idx="9">
                  <c:v>0.49721266272189357</c:v>
                </c:pt>
                <c:pt idx="10">
                  <c:v>0.28556000986193297</c:v>
                </c:pt>
                <c:pt idx="11">
                  <c:v>8.1431656804733729E-3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3E-497D-B955-39E060AE7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8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T8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domanda-capacità'!$G$88:$G$99</c:f>
              <c:numCache>
                <c:formatCode>0.00</c:formatCode>
                <c:ptCount val="12"/>
                <c:pt idx="0">
                  <c:v>8.1326134122287966E-3</c:v>
                </c:pt>
                <c:pt idx="1">
                  <c:v>0.27825563116370811</c:v>
                </c:pt>
                <c:pt idx="2">
                  <c:v>0.49856084812623269</c:v>
                </c:pt>
                <c:pt idx="3">
                  <c:v>0.50413508875739643</c:v>
                </c:pt>
                <c:pt idx="4">
                  <c:v>0.64658914201183437</c:v>
                </c:pt>
                <c:pt idx="5">
                  <c:v>0.73361570019723865</c:v>
                </c:pt>
                <c:pt idx="6">
                  <c:v>0.73290921104536488</c:v>
                </c:pt>
                <c:pt idx="7">
                  <c:v>0.65033538461538454</c:v>
                </c:pt>
                <c:pt idx="8">
                  <c:v>0.50413578895463518</c:v>
                </c:pt>
                <c:pt idx="9">
                  <c:v>0.49854643984220909</c:v>
                </c:pt>
                <c:pt idx="10">
                  <c:v>0.2867143885601578</c:v>
                </c:pt>
                <c:pt idx="11">
                  <c:v>8.3831558185404349E-3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D4-4CB4-8B71-3406BC433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9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T9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domanda-capacità'!$G$100:$G$111</c:f>
              <c:numCache>
                <c:formatCode>0.00</c:formatCode>
                <c:ptCount val="12"/>
                <c:pt idx="0">
                  <c:v>8.2782347140039451E-3</c:v>
                </c:pt>
                <c:pt idx="1">
                  <c:v>0.28131330374753455</c:v>
                </c:pt>
                <c:pt idx="2">
                  <c:v>0.50240979289940835</c:v>
                </c:pt>
                <c:pt idx="3">
                  <c:v>0.50714748520710051</c:v>
                </c:pt>
                <c:pt idx="4">
                  <c:v>0.64452438856015781</c:v>
                </c:pt>
                <c:pt idx="5">
                  <c:v>0.72654502958579881</c:v>
                </c:pt>
                <c:pt idx="6">
                  <c:v>0.72619579881656804</c:v>
                </c:pt>
                <c:pt idx="7">
                  <c:v>0.6469684516765285</c:v>
                </c:pt>
                <c:pt idx="8">
                  <c:v>0.50629052268244579</c:v>
                </c:pt>
                <c:pt idx="9">
                  <c:v>0.5015045562130177</c:v>
                </c:pt>
                <c:pt idx="10">
                  <c:v>0.28784633136094678</c:v>
                </c:pt>
                <c:pt idx="11">
                  <c:v>8.0075739644970417E-3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4F-4F38-9161-79AB1F3C7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10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T10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domanda-capacità'!$O$4:$O$15</c:f>
              <c:numCache>
                <c:formatCode>0.00</c:formatCode>
                <c:ptCount val="12"/>
                <c:pt idx="0">
                  <c:v>8.1358382642998019E-3</c:v>
                </c:pt>
                <c:pt idx="1">
                  <c:v>0.28706076923076923</c:v>
                </c:pt>
                <c:pt idx="2">
                  <c:v>0.50378182445759367</c:v>
                </c:pt>
                <c:pt idx="3">
                  <c:v>0.50778005917159763</c:v>
                </c:pt>
                <c:pt idx="4">
                  <c:v>0.64472593688362911</c:v>
                </c:pt>
                <c:pt idx="5">
                  <c:v>0.71519806706114397</c:v>
                </c:pt>
                <c:pt idx="6">
                  <c:v>0.71503343195266278</c:v>
                </c:pt>
                <c:pt idx="7">
                  <c:v>0.64603702169625254</c:v>
                </c:pt>
                <c:pt idx="8">
                  <c:v>0.50665876725838255</c:v>
                </c:pt>
                <c:pt idx="9">
                  <c:v>0.50276768244575942</c:v>
                </c:pt>
                <c:pt idx="10">
                  <c:v>0.29181957593688368</c:v>
                </c:pt>
                <c:pt idx="11">
                  <c:v>7.3120611439842212E-3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7B-41E6-ABAE-DF245611C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11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T11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domanda-capacità'!$O$16:$O$27</c:f>
              <c:numCache>
                <c:formatCode>0.00</c:formatCode>
                <c:ptCount val="12"/>
                <c:pt idx="0">
                  <c:v>7.6652564102564109E-3</c:v>
                </c:pt>
                <c:pt idx="1">
                  <c:v>0.29019429980276129</c:v>
                </c:pt>
                <c:pt idx="2">
                  <c:v>0.50355026627218935</c:v>
                </c:pt>
                <c:pt idx="3">
                  <c:v>0.50747333333333333</c:v>
                </c:pt>
                <c:pt idx="4">
                  <c:v>0.64508501972386589</c:v>
                </c:pt>
                <c:pt idx="5">
                  <c:v>0.70431957593688355</c:v>
                </c:pt>
                <c:pt idx="6">
                  <c:v>0.70427056213017747</c:v>
                </c:pt>
                <c:pt idx="7">
                  <c:v>0.64675072978303749</c:v>
                </c:pt>
                <c:pt idx="8">
                  <c:v>0.50628413214990131</c:v>
                </c:pt>
                <c:pt idx="9">
                  <c:v>0.50245324457593687</c:v>
                </c:pt>
                <c:pt idx="10">
                  <c:v>0.2940100295857988</c:v>
                </c:pt>
                <c:pt idx="11">
                  <c:v>6.6045660749506916E-3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45-4A93-8B11-908212CD3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12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T12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domanda-capacità'!$O$28:$O$39</c:f>
              <c:numCache>
                <c:formatCode>0.00</c:formatCode>
                <c:ptCount val="12"/>
                <c:pt idx="0">
                  <c:v>7.6959960552268249E-3</c:v>
                </c:pt>
                <c:pt idx="1">
                  <c:v>0.2903698224852071</c:v>
                </c:pt>
                <c:pt idx="2">
                  <c:v>0.50216477317554242</c:v>
                </c:pt>
                <c:pt idx="3">
                  <c:v>0.50820301775147936</c:v>
                </c:pt>
                <c:pt idx="4">
                  <c:v>0.6445501183431952</c:v>
                </c:pt>
                <c:pt idx="5">
                  <c:v>0.70082564102564093</c:v>
                </c:pt>
                <c:pt idx="6">
                  <c:v>0.70077321499013812</c:v>
                </c:pt>
                <c:pt idx="7">
                  <c:v>0.64235545364891522</c:v>
                </c:pt>
                <c:pt idx="8">
                  <c:v>0.50699805719921098</c:v>
                </c:pt>
                <c:pt idx="9">
                  <c:v>0.50307240631163708</c:v>
                </c:pt>
                <c:pt idx="10">
                  <c:v>0.29426626232741615</c:v>
                </c:pt>
                <c:pt idx="11">
                  <c:v>6.6272682445759372E-3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E8-480D-96DB-C87B8F432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13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T13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domanda-capacità'!$O$40:$O$51</c:f>
              <c:numCache>
                <c:formatCode>0.00</c:formatCode>
                <c:ptCount val="12"/>
                <c:pt idx="0">
                  <c:v>8.2595660749506909E-3</c:v>
                </c:pt>
                <c:pt idx="1">
                  <c:v>0.28750014792899409</c:v>
                </c:pt>
                <c:pt idx="2">
                  <c:v>0.50510717948717943</c:v>
                </c:pt>
                <c:pt idx="3">
                  <c:v>0.5094301972386589</c:v>
                </c:pt>
                <c:pt idx="4">
                  <c:v>0.64200872781065088</c:v>
                </c:pt>
                <c:pt idx="5">
                  <c:v>0.70458172583826417</c:v>
                </c:pt>
                <c:pt idx="6">
                  <c:v>0.70450727810650882</c:v>
                </c:pt>
                <c:pt idx="7">
                  <c:v>0.64548208086785008</c:v>
                </c:pt>
                <c:pt idx="8">
                  <c:v>0.5101202366863905</c:v>
                </c:pt>
                <c:pt idx="9">
                  <c:v>0.50403731755424064</c:v>
                </c:pt>
                <c:pt idx="10">
                  <c:v>0.29244615384615386</c:v>
                </c:pt>
                <c:pt idx="11">
                  <c:v>7.4161143984220902E-3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83-4357-AF1A-CE0CB25E4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14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T14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domanda-capacità'!$O$52:$O$63</c:f>
              <c:numCache>
                <c:formatCode>0.00</c:formatCode>
                <c:ptCount val="12"/>
                <c:pt idx="0">
                  <c:v>8.4910650887573963E-3</c:v>
                </c:pt>
                <c:pt idx="1">
                  <c:v>0.28173080867850098</c:v>
                </c:pt>
                <c:pt idx="2">
                  <c:v>0.50327849112426026</c:v>
                </c:pt>
                <c:pt idx="3">
                  <c:v>0.50824582840236687</c:v>
                </c:pt>
                <c:pt idx="4">
                  <c:v>0.64019005917159766</c:v>
                </c:pt>
                <c:pt idx="5">
                  <c:v>0.71749981262327411</c:v>
                </c:pt>
                <c:pt idx="6">
                  <c:v>0.71734599605522686</c:v>
                </c:pt>
                <c:pt idx="7">
                  <c:v>0.64243703155818543</c:v>
                </c:pt>
                <c:pt idx="8">
                  <c:v>0.5073523964497042</c:v>
                </c:pt>
                <c:pt idx="9">
                  <c:v>0.50235513806706111</c:v>
                </c:pt>
                <c:pt idx="10">
                  <c:v>0.2884303944773175</c:v>
                </c:pt>
                <c:pt idx="11">
                  <c:v>8.1287869822485211E-3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B1-4494-9657-86640A610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15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T15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domanda-capacità'!$O$64:$O$75</c:f>
              <c:numCache>
                <c:formatCode>0.00</c:formatCode>
                <c:ptCount val="12"/>
                <c:pt idx="0">
                  <c:v>8.3787475345167648E-3</c:v>
                </c:pt>
                <c:pt idx="1">
                  <c:v>0.27796809664694277</c:v>
                </c:pt>
                <c:pt idx="2">
                  <c:v>0.49752575936883625</c:v>
                </c:pt>
                <c:pt idx="3">
                  <c:v>0.50313172583826427</c:v>
                </c:pt>
                <c:pt idx="4">
                  <c:v>0.64252666666666669</c:v>
                </c:pt>
                <c:pt idx="5">
                  <c:v>0.72611969428007883</c:v>
                </c:pt>
                <c:pt idx="6">
                  <c:v>0.72610342209072987</c:v>
                </c:pt>
                <c:pt idx="7">
                  <c:v>0.64572957593688363</c:v>
                </c:pt>
                <c:pt idx="8">
                  <c:v>0.50257255424063108</c:v>
                </c:pt>
                <c:pt idx="9">
                  <c:v>0.4969597435897436</c:v>
                </c:pt>
                <c:pt idx="10">
                  <c:v>0.28573711045364891</c:v>
                </c:pt>
                <c:pt idx="11">
                  <c:v>8.5005128205128209E-3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DB-4E87-A97B-11B8D0604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16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T16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domanda-capacità'!$O$76:$O$87</c:f>
              <c:numCache>
                <c:formatCode>0.00</c:formatCode>
                <c:ptCount val="12"/>
                <c:pt idx="0">
                  <c:v>8.1899112426035495E-3</c:v>
                </c:pt>
                <c:pt idx="1">
                  <c:v>0.27635925049309662</c:v>
                </c:pt>
                <c:pt idx="2">
                  <c:v>0.49504970414201183</c:v>
                </c:pt>
                <c:pt idx="3">
                  <c:v>0.50099541420118343</c:v>
                </c:pt>
                <c:pt idx="4">
                  <c:v>0.6439862130177515</c:v>
                </c:pt>
                <c:pt idx="5">
                  <c:v>0.73142209072978304</c:v>
                </c:pt>
                <c:pt idx="6">
                  <c:v>0.73117671597633127</c:v>
                </c:pt>
                <c:pt idx="7">
                  <c:v>0.64779777120315585</c:v>
                </c:pt>
                <c:pt idx="8">
                  <c:v>0.50069499013806706</c:v>
                </c:pt>
                <c:pt idx="9">
                  <c:v>0.4947122189349113</c:v>
                </c:pt>
                <c:pt idx="10">
                  <c:v>0.28448271203155817</c:v>
                </c:pt>
                <c:pt idx="11">
                  <c:v>8.3473471400394468E-3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B-4A75-90A3-E887B44D9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17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T17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domanda-capacità'!$O$88:$O$99</c:f>
              <c:numCache>
                <c:formatCode>0.00</c:formatCode>
                <c:ptCount val="12"/>
                <c:pt idx="0">
                  <c:v>8.0550295857988157E-3</c:v>
                </c:pt>
                <c:pt idx="1">
                  <c:v>0.27610172583826431</c:v>
                </c:pt>
                <c:pt idx="2">
                  <c:v>0.49503054240631161</c:v>
                </c:pt>
                <c:pt idx="3">
                  <c:v>0.50109656804733727</c:v>
                </c:pt>
                <c:pt idx="4">
                  <c:v>0.64531475345167644</c:v>
                </c:pt>
                <c:pt idx="5">
                  <c:v>0.73396702169625239</c:v>
                </c:pt>
                <c:pt idx="6">
                  <c:v>0.733680798816568</c:v>
                </c:pt>
                <c:pt idx="7">
                  <c:v>0.64235825443786987</c:v>
                </c:pt>
                <c:pt idx="8">
                  <c:v>0.50097774161735709</c:v>
                </c:pt>
                <c:pt idx="9">
                  <c:v>0.49490968441814592</c:v>
                </c:pt>
                <c:pt idx="10">
                  <c:v>0.28441998027613413</c:v>
                </c:pt>
                <c:pt idx="11">
                  <c:v>8.4999605522682441E-3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1F-4881-A070-CBDB5D0F1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18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T18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domanda-capacità'!$O$100:$O$111</c:f>
              <c:numCache>
                <c:formatCode>0.00</c:formatCode>
                <c:ptCount val="12"/>
                <c:pt idx="0">
                  <c:v>7.9989743589743596E-3</c:v>
                </c:pt>
                <c:pt idx="1">
                  <c:v>0.27653228796844176</c:v>
                </c:pt>
                <c:pt idx="2">
                  <c:v>0.49610232741617361</c:v>
                </c:pt>
                <c:pt idx="3">
                  <c:v>0.50215567061143973</c:v>
                </c:pt>
                <c:pt idx="4">
                  <c:v>0.64667764299802766</c:v>
                </c:pt>
                <c:pt idx="5">
                  <c:v>0.73541786982248525</c:v>
                </c:pt>
                <c:pt idx="6">
                  <c:v>0.73515599605522686</c:v>
                </c:pt>
                <c:pt idx="7">
                  <c:v>0.65066012820512831</c:v>
                </c:pt>
                <c:pt idx="8">
                  <c:v>0.50230348126232738</c:v>
                </c:pt>
                <c:pt idx="9">
                  <c:v>0.48500457593688362</c:v>
                </c:pt>
                <c:pt idx="10">
                  <c:v>0.28496692307692306</c:v>
                </c:pt>
                <c:pt idx="11">
                  <c:v>8.4722485207100601E-3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8F-4602-AC9D-599411447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19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T19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domanda-capacità'!$W$4:$W$15</c:f>
              <c:numCache>
                <c:formatCode>0.00</c:formatCode>
                <c:ptCount val="12"/>
                <c:pt idx="0">
                  <c:v>7.9216272189349107E-3</c:v>
                </c:pt>
                <c:pt idx="1">
                  <c:v>0.27707823471400395</c:v>
                </c:pt>
                <c:pt idx="2">
                  <c:v>0.49737555226824459</c:v>
                </c:pt>
                <c:pt idx="3">
                  <c:v>0.50333225838264295</c:v>
                </c:pt>
                <c:pt idx="4">
                  <c:v>0.64952698224852079</c:v>
                </c:pt>
                <c:pt idx="5">
                  <c:v>0.73698537475345172</c:v>
                </c:pt>
                <c:pt idx="6">
                  <c:v>0.73675361932938854</c:v>
                </c:pt>
                <c:pt idx="7">
                  <c:v>0.65206597633136099</c:v>
                </c:pt>
                <c:pt idx="8">
                  <c:v>0.50352390532544378</c:v>
                </c:pt>
                <c:pt idx="9">
                  <c:v>0.49751620315581851</c:v>
                </c:pt>
                <c:pt idx="10">
                  <c:v>0.28558077909270219</c:v>
                </c:pt>
                <c:pt idx="11">
                  <c:v>8.4349704142011837E-3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60-46A8-8106-F1FFC3546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20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T19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domanda-capacità'!$W$16:$W$27</c:f>
              <c:numCache>
                <c:formatCode>0.00</c:formatCode>
                <c:ptCount val="12"/>
                <c:pt idx="0">
                  <c:v>7.8208382642998026E-3</c:v>
                </c:pt>
                <c:pt idx="1">
                  <c:v>0.27757662721893489</c:v>
                </c:pt>
                <c:pt idx="2">
                  <c:v>0.49790194280078898</c:v>
                </c:pt>
                <c:pt idx="3">
                  <c:v>0.50377644970414204</c:v>
                </c:pt>
                <c:pt idx="4">
                  <c:v>0.65016039447731755</c:v>
                </c:pt>
                <c:pt idx="5">
                  <c:v>0.74026623274161729</c:v>
                </c:pt>
                <c:pt idx="6">
                  <c:v>0.73935111439842205</c:v>
                </c:pt>
                <c:pt idx="7">
                  <c:v>0.6540272386587771</c:v>
                </c:pt>
                <c:pt idx="8">
                  <c:v>0.50403745562130176</c:v>
                </c:pt>
                <c:pt idx="9">
                  <c:v>0.49814479289940822</c:v>
                </c:pt>
                <c:pt idx="10">
                  <c:v>0.28593873767258382</c:v>
                </c:pt>
                <c:pt idx="11">
                  <c:v>8.3297534516765283E-3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4C-442B-976F-D7B1F1B7D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21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T21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domanda-capacità'!$W$28:$W$39</c:f>
              <c:numCache>
                <c:formatCode>0.00</c:formatCode>
                <c:ptCount val="12"/>
                <c:pt idx="0">
                  <c:v>7.1655522682445771E-3</c:v>
                </c:pt>
                <c:pt idx="1">
                  <c:v>0.28075095660749505</c:v>
                </c:pt>
                <c:pt idx="2">
                  <c:v>0.49496773175542402</c:v>
                </c:pt>
                <c:pt idx="3">
                  <c:v>0.50246327416173575</c:v>
                </c:pt>
                <c:pt idx="4">
                  <c:v>0.65190722879684426</c:v>
                </c:pt>
                <c:pt idx="5">
                  <c:v>0.74656579881656804</c:v>
                </c:pt>
                <c:pt idx="6">
                  <c:v>0.74468867850098619</c:v>
                </c:pt>
                <c:pt idx="7">
                  <c:v>0.65575672583826428</c:v>
                </c:pt>
                <c:pt idx="8">
                  <c:v>0.50327362919132157</c:v>
                </c:pt>
                <c:pt idx="9">
                  <c:v>0.49791510848126241</c:v>
                </c:pt>
                <c:pt idx="10">
                  <c:v>0.28516761341222879</c:v>
                </c:pt>
                <c:pt idx="11">
                  <c:v>7.839191321499012E-3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88-447D-8847-105BA929B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22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T22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domanda-capacità'!$W$40:$W$51</c:f>
              <c:numCache>
                <c:formatCode>0.00</c:formatCode>
                <c:ptCount val="12"/>
                <c:pt idx="0">
                  <c:v>6.1291420118343197E-3</c:v>
                </c:pt>
                <c:pt idx="1">
                  <c:v>0.27477723865877718</c:v>
                </c:pt>
                <c:pt idx="2">
                  <c:v>0.49725698224852072</c:v>
                </c:pt>
                <c:pt idx="3">
                  <c:v>0.50126330374753458</c:v>
                </c:pt>
                <c:pt idx="4">
                  <c:v>0.65465917159763309</c:v>
                </c:pt>
                <c:pt idx="5">
                  <c:v>0.77901314595660753</c:v>
                </c:pt>
                <c:pt idx="6">
                  <c:v>0.77907693293885594</c:v>
                </c:pt>
                <c:pt idx="7">
                  <c:v>0.65801403353057197</c:v>
                </c:pt>
                <c:pt idx="8">
                  <c:v>0.50184558185404338</c:v>
                </c:pt>
                <c:pt idx="9">
                  <c:v>0.49540465483234714</c:v>
                </c:pt>
                <c:pt idx="10">
                  <c:v>0.28156792899408284</c:v>
                </c:pt>
                <c:pt idx="11">
                  <c:v>6.6094477317554245E-3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C0-4DF2-96E5-81AA16C24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sensori'!$C$10,'Flusso dati statici sensori'!$O$10,'Flusso dati statici sensori'!$AA$10)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7.9000000000000001E-2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49-4484-8930-4A249FC36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layout>
        <c:manualLayout>
          <c:xMode val="edge"/>
          <c:yMode val="edge"/>
          <c:x val="0.16722804285641746"/>
          <c:y val="2.91623683746744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sensori'!$E$10,'Flusso dati statici sensori'!$Q$10,'Flusso dati statici sensori'!$AC$10)</c:f>
              <c:numCache>
                <c:formatCode>General</c:formatCode>
                <c:ptCount val="3"/>
                <c:pt idx="0">
                  <c:v>7.7000000000000002E-3</c:v>
                </c:pt>
                <c:pt idx="1">
                  <c:v>8.3999999999999995E-3</c:v>
                </c:pt>
                <c:pt idx="2">
                  <c:v>8.5000000000000006E-3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96-4F46-9729-16995AA50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sensori'!$F$10,'Flusso dati statici sensori'!$R$10,'Flusso dati statici sensori'!$AD$10)</c:f>
              <c:numCache>
                <c:formatCode>General</c:formatCode>
                <c:ptCount val="3"/>
                <c:pt idx="0" formatCode="0.0000">
                  <c:v>8.0000000000000002E-3</c:v>
                </c:pt>
                <c:pt idx="1">
                  <c:v>8.6E-3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42-484B-B44D-49884DA0B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sensori'!$C$17,'Flusso dati statici sensori'!$O$17,'Flusso dati statici sensori'!$AA$17)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E0-4475-B18A-968CEF072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sensori'!$E$17,'Flusso dati statici sensori'!$Q$17,'Flusso dati statici sensori'!$AC$17)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6.8999999999999999E-3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0E5-4967-9914-FF49CD27A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sensori'!$F$17,'Flusso dati statici sensori'!$R$17,'Flusso dati statici sensori'!$AD$17)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6.8999999999999999E-3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04-424E-B509-1BC5BEF79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sensori'!$C$31,'Flusso dati statici sensori'!$O$31,'Flusso dati statici sensori'!$AA$31)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7.9000000000000001E-2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5E-4F49-A70A-993376928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sensori'!$E$31,'Flusso dati statici sensori'!$Q$31,'Flusso dati statici sensori'!$AC$31)</c:f>
              <c:numCache>
                <c:formatCode>General</c:formatCode>
                <c:ptCount val="3"/>
                <c:pt idx="0" formatCode="0.0000">
                  <c:v>8.0000000000000002E-3</c:v>
                </c:pt>
                <c:pt idx="1">
                  <c:v>8.6E-3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E4-4C40-A03D-1102D70F5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sensori'!$F$31,'Flusso dati statici sensori'!$R$31,'Flusso dati statici sensori'!$AD$31)</c:f>
              <c:numCache>
                <c:formatCode>General</c:formatCode>
                <c:ptCount val="3"/>
                <c:pt idx="0">
                  <c:v>7.7000000000000002E-3</c:v>
                </c:pt>
                <c:pt idx="1">
                  <c:v>8.3999999999999995E-3</c:v>
                </c:pt>
                <c:pt idx="2">
                  <c:v>8.5000000000000006E-3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CC-4158-AD87-A38F00218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sensori'!$C$36,'Flusso dati statici sensori'!$O$36,'Flusso dati statici sensori'!$AA$36)</c:f>
              <c:numCache>
                <c:formatCode>General</c:formatCode>
                <c:ptCount val="3"/>
                <c:pt idx="0">
                  <c:v>8.4000000000000005E-2</c:v>
                </c:pt>
                <c:pt idx="1">
                  <c:v>6.4000000000000001E-2</c:v>
                </c:pt>
                <c:pt idx="2">
                  <c:v>8.3000000000000004E-2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B5-4444-8460-723B0FEC8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sensori'!$E$36,'Flusso dati statici sensori'!$Q$36,'Flusso dati statici sensori'!$AC$36)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6.6E-3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5F-4ADC-871A-3D0ACB456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sensori'!$F$36,'Flusso dati statici sensori'!$R$36,'Flusso dati statici sensori'!$AD$36)</c:f>
              <c:numCache>
                <c:formatCode>General</c:formatCode>
                <c:ptCount val="3"/>
                <c:pt idx="0">
                  <c:v>9.1000000000000004E-3</c:v>
                </c:pt>
                <c:pt idx="1">
                  <c:v>6.6E-3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4B-4367-B161-328F06CB3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sensori'!$C$43,'Flusso dati statici sensori'!$O$43,'Flusso dati statici sensori'!$AA$43)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6.2E-2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50-4570-8E5C-A1879473F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sensori'!$E$43,'Flusso dati statici sensori'!$Q$43,'Flusso dati statici sensori'!$AC$43)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6.6E-3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11-42EF-BBD7-703A59069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sensori'!$F$43,'Flusso dati statici sensori'!$R$43,'Flusso dati statici sensori'!$AD$43)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6.6E-3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8E-4C89-A9CC-1F738DF00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sensori'!$C$31,'Flusso dati statici sensori'!$O$31,'Flusso dati statici sensori'!$AA$31)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7.9000000000000001E-2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A3-4CD9-A6B5-624928726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sensori'!$E$31,'Flusso dati statici sensori'!$Q$31,'Flusso dati statici sensori'!$AC$31)</c:f>
              <c:numCache>
                <c:formatCode>General</c:formatCode>
                <c:ptCount val="3"/>
                <c:pt idx="0" formatCode="0.0000">
                  <c:v>8.0000000000000002E-3</c:v>
                </c:pt>
                <c:pt idx="1">
                  <c:v>8.6E-3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79-4E52-AE85-8F1A0720D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sensori'!$F$31,'Flusso dati statici sensori'!$R$31,'Flusso dati statici sensori'!$AD$31)</c:f>
              <c:numCache>
                <c:formatCode>General</c:formatCode>
                <c:ptCount val="3"/>
                <c:pt idx="0">
                  <c:v>7.7000000000000002E-3</c:v>
                </c:pt>
                <c:pt idx="1">
                  <c:v>8.3999999999999995E-3</c:v>
                </c:pt>
                <c:pt idx="2">
                  <c:v>8.5000000000000006E-3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C8-4293-B182-AFE328B19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55-4F29-9582-8B1999876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00-4812-9D2F-3022966AE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76-4531-97FB-4BE52A2F3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D3-4855-BA28-0FED4B1FB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1E-49A8-B913-AAA0F14E9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8B-4950-B2D6-5A99C5B4F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E9-4D2E-8602-F59766F1D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B4-48F0-8C9F-C72BECD6A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3D-4424-A7D2-BB409DFA3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sensori'!$C$90,'Flusso dati statici sensori'!$O$90,'Flusso dati statici sensori'!$AA$90)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7.2999999999999995E-2</c:v>
                </c:pt>
                <c:pt idx="2">
                  <c:v>7.3999999999999996E-2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C0-40F9-9DA6-56E7DC3B8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sensori'!$E$90,'Flusso dati statici sensori'!$Q$90,'Flusso dati statici sensori'!$AC$90)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7.6E-3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A3-449E-8CA8-B5925706C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sensori'!$F$90,'Flusso dati statici sensori'!$R$90,'Flusso dati statici sensori'!$AD$90)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7.9000000000000008E-3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BB-4979-890E-A29D01AB7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sensori'!$C$97,'Flusso dati statici sensori'!$O$97,'Flusso dati statici sensori'!$AA$97)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6.5000000000000002E-2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B-4623-8438-923FCC430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sensori'!$E$97,'Flusso dati statici sensori'!$Q$97,'Flusso dati statici sensori'!$AC$97)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0F-427E-9E88-71382FFE7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sensori'!$F$97,'Flusso dati statici sensori'!$R$97,'Flusso dati statici sensori'!$AD$97)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A4-454F-AFE1-50EFC759F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sensori'!$C$111,'Flusso dati statici sensori'!$O$111,'Flusso dati statici sensori'!$AA$111)</c:f>
              <c:numCache>
                <c:formatCode>General</c:formatCode>
                <c:ptCount val="3"/>
                <c:pt idx="0">
                  <c:v>6.9000000000000006E-2</c:v>
                </c:pt>
                <c:pt idx="1">
                  <c:v>7.3999999999999996E-2</c:v>
                </c:pt>
                <c:pt idx="2">
                  <c:v>7.4999999999999997E-2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84-44A4-93E5-F821B6987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sensori'!$E$111,'Flusso dati statici sensori'!$Q$111,'Flusso dati statici sensori'!$AC$111)</c:f>
              <c:numCache>
                <c:formatCode>General</c:formatCode>
                <c:ptCount val="3"/>
                <c:pt idx="0">
                  <c:v>7.4000000000000003E-3</c:v>
                </c:pt>
                <c:pt idx="1">
                  <c:v>7.9000000000000008E-3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CE-41FD-8E06-B4BA001AE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sensori'!$F$111,'Flusso dati statici sensori'!$R$111,'Flusso dati statici sensori'!$AD$111)</c:f>
              <c:numCache>
                <c:formatCode>General</c:formatCode>
                <c:ptCount val="3"/>
                <c:pt idx="0">
                  <c:v>7.1999999999999998E-3</c:v>
                </c:pt>
                <c:pt idx="1">
                  <c:v>7.7000000000000002E-3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DA-4BA8-A5F3-22944B81A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sensori'!$C$117,'Flusso dati statici sensori'!$O$117,'Flusso dati statici sensori'!$AA$117)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7.6999999999999999E-2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E9-43BA-83F0-C76F9169C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sensori'!$E$117,'Flusso dati statici sensori'!$Q$117,'Flusso dati statici sensori'!$AC$117)</c:f>
              <c:numCache>
                <c:formatCode>General</c:formatCode>
                <c:ptCount val="3"/>
                <c:pt idx="0">
                  <c:v>7.6E-3</c:v>
                </c:pt>
                <c:pt idx="1">
                  <c:v>8.0999999999999996E-3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B9-4B45-9B5D-800718576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sensori'!$F$117,'Flusso dati statici sensori'!$R$117,'Flusso dati statici sensori'!$AD$117)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8.2000000000000007E-3</c:v>
                </c:pt>
                <c:pt idx="2">
                  <c:v>8.0999999999999996E-3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DA-4F3B-8F29-866982891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sensori'!$C$124,'Flusso dati statici sensori'!$O$124,'Flusso dati statici sensori'!$AA$124)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6.5000000000000002E-2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7A-4CCC-8CCB-D59A2658B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sensori'!$E$124,'Flusso dati statici sensori'!$Q$124,'Flusso dati statici sensori'!$AC$124)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ED-4483-A705-669CF85BF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8C-4504-821E-30414145A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sensori'!$C$138,'Flusso dati statici sensori'!$O$138,'Flusso dati statici sensori'!$AA$138)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7.6999999999999999E-2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BA-4C0E-95C1-1AF04EB4F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sensori'!$E$138,'Flusso dati statici sensori'!$Q$138,'Flusso dati statici sensori'!$AC$138)</c:f>
              <c:numCache>
                <c:formatCode>General</c:formatCode>
                <c:ptCount val="3"/>
                <c:pt idx="0">
                  <c:v>7.7000000000000002E-3</c:v>
                </c:pt>
                <c:pt idx="1">
                  <c:v>8.2000000000000007E-3</c:v>
                </c:pt>
                <c:pt idx="2">
                  <c:v>8.0999999999999996E-3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13-4C5A-87FE-E5772E3A9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sensori'!$F$138,'Flusso dati statici sensori'!$R$138,'Flusso dati statici sensori'!$AD$138)</c:f>
              <c:numCache>
                <c:formatCode>General</c:formatCode>
                <c:ptCount val="3"/>
                <c:pt idx="0">
                  <c:v>7.6E-3</c:v>
                </c:pt>
                <c:pt idx="1">
                  <c:v>8.0999999999999996E-3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34-4C4E-9D57-19427EA82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sensori'!$C$144,'Flusso dati statici sensori'!$O$144,'Flusso dati statici sensori'!$AA$144)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0.08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A-4EAF-BE2E-AC3F0DAF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sensori'!$E$144,'Flusso dati statici sensori'!$Q$144,'Flusso dati statici sensori'!$AC$144)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8.3000000000000001E-3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96-4E91-B86B-77C22746C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sensori'!$F$144,'Flusso dati statici sensori'!$R$144,'Flusso dati statici sensori'!$AD$144)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8.6999999999999994E-3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80-4FC0-ADEC-08AB912A2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sensori'!$C$151,'Flusso dati statici sensori'!$O$151,'Flusso dati statici sensori'!$AA$151)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6.4000000000000001E-2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9A-4758-AF66-7EE446BBB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sensori'!$E$151,'Flusso dati statici sensori'!$Q$151,'Flusso dati statici sensori'!$AC$151)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6B-4AB9-AD37-AFE546325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sensori'!$F$151,'Flusso dati statici sensori'!$R$151,'Flusso dati statici sensori'!$AD$151)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DA-4341-A7E4-09007C738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sensori'!$C$165,'Flusso dati statici sensori'!$O$165,'Flusso dati statici sensori'!$AA$165)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0.08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C2-44A8-898C-0E13CDCF1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sensori'!$E$165,'Flusso dati statici sensori'!$Q$165,'Flusso dati statici sensori'!$AC$165)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8.6999999999999994E-3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F5-465F-B552-61DC29F21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sensori'!$F$165,'Flusso dati statici sensori'!$R$165,'Flusso dati statici sensori'!$AD$165)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8.3000000000000001E-3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73-4182-9B95-DDCE20D4B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sensori'!$C$171,'Flusso dati statici sensori'!$O$171,'Flusso dati statici sensori'!$AA$171)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6.9000000000000006E-2</c:v>
                </c:pt>
                <c:pt idx="2">
                  <c:v>7.0000000000000007E-2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6D-44EA-808E-9532DDD20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sensori'!$E$171,'Flusso dati statici sensori'!$Q$171,'Flusso dati statici sensori'!$AC$171)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7.3000000000000001E-3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11-4568-BAB0-EE1AF89F0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sensori'!$F$171,'Flusso dati statici sensori'!$R$171,'Flusso dati statici sensori'!$AD$171)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7.4000000000000003E-3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34-4EE9-B106-CDF1EF55F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sensori'!$C$178,'Flusso dati statici sensori'!$O$178,'Flusso dati statici sensori'!$AA$178)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6.4000000000000001E-2</c:v>
                </c:pt>
                <c:pt idx="2">
                  <c:v>6.3E-2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94-404D-BBC6-B97B2842F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sensori'!$E$178,'Flusso dati statici sensori'!$Q$178,'Flusso dati statici sensori'!$AC$178)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6.7999999999999996E-3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6DF-482D-95EF-C1078D629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sensori'!$F$178,'Flusso dati statici sensori'!$R$178,'Flusso dati statici sensori'!$AD$178)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6.8999999999999999E-3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5A-46CF-BD1A-A35FCD890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sensori'!$C$192,'Flusso dati statici sensori'!$O$192,'Flusso dati statici sensori'!$AA$192)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6.9000000000000006E-2</c:v>
                </c:pt>
                <c:pt idx="2">
                  <c:v>7.0000000000000007E-2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F2-4425-B619-990703551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sensori'!$E$192,'Flusso dati statici sensori'!$Q$192,'Flusso dati statici sensori'!$AC$192)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7.4000000000000003E-3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56-491E-A3D8-39C36E499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sensori'!$F$192,'Flusso dati statici sensori'!$R$192,'Flusso dati statici sensori'!$AD$192)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7.3000000000000001E-3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8B-49ED-8871-73C75F1B6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sensori'!$C$198,'Flusso dati statici sensori'!$O$198,'Flusso dati statici sensori'!$AA$198)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7.4999999999999997E-2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51-419E-94E6-103873BE9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sensori'!$E$198,'Flusso dati statici sensori'!$Q$198,'Flusso dati statici sensori'!$AC$198)</c:f>
              <c:numCache>
                <c:formatCode>General</c:formatCode>
                <c:ptCount val="3"/>
                <c:pt idx="0">
                  <c:v>7.6E-3</c:v>
                </c:pt>
                <c:pt idx="1">
                  <c:v>8.0999999999999996E-3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ED-45EB-B15A-3A881FE55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sensori'!$F$198,'Flusso dati statici sensori'!$R$198,'Flusso dati statici sensori'!$AD$198)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EF-4950-8488-3FEF34590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sensori'!$C$205,'Flusso dati statici sensori'!$O$205,'Flusso dati statici sensori'!$AA$205)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A7-44CF-8D58-AAC579966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sensori'!$E$205,'Flusso dati statici sensori'!$Q$205,'Flusso dati statici sensori'!$AC$205)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FB-4273-AEEB-524930FDF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sensori'!$F$205,'Flusso dati statici sensori'!$R$205,'Flusso dati statici sensori'!$AD$205)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83-4FE9-9322-C5DFBA7C3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sensori'!$C$219,'Flusso dati statici sensori'!$O$219,'Flusso dati statici sensori'!$AA$219)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7.4999999999999997E-2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02-45D1-912A-55C55639E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sensori'!$E$219,'Flusso dati statici sensori'!$Q$219,'Flusso dati statici sensori'!$AC$219)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53-45A7-82CA-B07E0B0B1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sensori'!$F$219,'Flusso dati statici sensori'!$R$219,'Flusso dati statici sensori'!$AD$219)</c:f>
              <c:numCache>
                <c:formatCode>General</c:formatCode>
                <c:ptCount val="3"/>
                <c:pt idx="0">
                  <c:v>7.6E-3</c:v>
                </c:pt>
                <c:pt idx="1">
                  <c:v>8.0999999999999996E-3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27-4C71-BD84-ABB5FC1F8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87-4AD7-925B-ADCC69530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E8-4A5D-9702-8B494FE5B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89-4DC3-94CF-FA0928DE8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90-4DDD-B1C1-C84CA2339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90-4AF1-A56F-6A39B770D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F4-4FB7-A2F1-1316C9C60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0F-47C8-97BA-6CF6534EE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AD-4EEB-AA96-47172E01D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FD-45DE-89CE-F03468196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B4-4D66-AF28-9459095B3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06-47E1-A394-BEBB1F82A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14-4F5D-8300-4EF783AFB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54-4176-9138-AFCB762F5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929-4A0B-B337-7BD910632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39-4ABC-A933-5B1315B4E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79-45C3-97F0-59DB20777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4B-4735-89DE-E4D43466D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46-4BBC-81B5-81DCED657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FF-4659-9A43-58794606F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5F-426F-902E-DD0C4925D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FC-4F4B-823B-DC42EC7E1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17-46D1-9383-43551623F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E9-484E-8DD1-1A8290D09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03-42FC-A865-AB4F9FC69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1C-47E9-8E1B-C8A3AD363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3A-4307-BE4E-E23C72C9B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79-40FE-B812-101291827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68-4121-950E-C5C6A813C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F1-48DB-B5AA-212CA70D5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3F-400C-AE5C-4D71816B1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5D-4E6A-B418-5BE36F9A9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C57-4618-99A9-A3A6916F3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BC-493C-BD41-1D4B5BFE4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FA-4AAB-BB20-1E907045D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5-4755-975B-56F64981A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DD-42A5-9CDB-CA976C863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62-452A-9FC2-3E8E9A7A8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4B-4F23-8F89-6C2E83082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CE-4566-A7EB-B7CB80790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3B-4549-AF9F-DA24DC954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B6-4757-B078-46ED5F2D2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D9-4280-9743-E5DB1237A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96-4D62-BCC9-92C37E597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EA-4D39-855C-95CDF5953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15-448A-A45B-21E55AD80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sensori'!$C$226,'Flusso dati statici sensori'!$O$226,'Flusso dati statici sensori'!$AA$226)</c:f>
              <c:numCache>
                <c:formatCode>General</c:formatCode>
                <c:ptCount val="3"/>
                <c:pt idx="0">
                  <c:v>0.09</c:v>
                </c:pt>
                <c:pt idx="1">
                  <c:v>0.08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F7-4ADA-B2BB-0BC72D84B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sensori'!$E$226,'Flusso dati statici sensori'!$Q$226,'Flusso dati statici sensori'!$AC$226)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8.3000000000000001E-3</c:v>
                </c:pt>
                <c:pt idx="2">
                  <c:v>6.6E-3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32-4E4C-B37A-9C6A86466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sensori'!$F$226,'Flusso dati statici sensori'!$R$226,'Flusso dati statici sensori'!$AD$226)</c:f>
              <c:numCache>
                <c:formatCode>General</c:formatCode>
                <c:ptCount val="3"/>
                <c:pt idx="0">
                  <c:v>9.7000000000000003E-3</c:v>
                </c:pt>
                <c:pt idx="1">
                  <c:v>8.6999999999999994E-3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F5-47D9-AFE3-4B0C3F8EB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sensori'!$C$233,'Flusso dati statici sensori'!$O$233,'Flusso dati statici sensori'!$AA$233)</c:f>
              <c:numCache>
                <c:formatCode>General</c:formatCode>
                <c:ptCount val="3"/>
                <c:pt idx="0">
                  <c:v>6.7000000000000004E-2</c:v>
                </c:pt>
                <c:pt idx="1">
                  <c:v>6.6000000000000003E-2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96-4FA7-A911-D453707FE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sensori'!$E$233,'Flusso dati statici sensori'!$Q$233,'Flusso dati statici sensori'!$AC$233)</c:f>
              <c:numCache>
                <c:formatCode>General</c:formatCode>
                <c:ptCount val="3"/>
                <c:pt idx="0">
                  <c:v>7.1999999999999998E-3</c:v>
                </c:pt>
                <c:pt idx="1">
                  <c:v>7.0000000000000001E-3</c:v>
                </c:pt>
                <c:pt idx="2">
                  <c:v>6.6E-3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60-4DEE-BA79-ACC7B7395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sensori'!$F$233,'Flusso dati statici sensori'!$R$233,'Flusso dati statici sensori'!$AD$233)</c:f>
              <c:numCache>
                <c:formatCode>General</c:formatCode>
                <c:ptCount val="3"/>
                <c:pt idx="0">
                  <c:v>7.1999999999999998E-3</c:v>
                </c:pt>
                <c:pt idx="1">
                  <c:v>7.1000000000000004E-3</c:v>
                </c:pt>
                <c:pt idx="2">
                  <c:v>6.6E-3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52-4FD5-AB8E-0419671E6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sensori'!$C$247,'Flusso dati statici sensori'!$O$247,'Flusso dati statici sensori'!$AA$247)</c:f>
              <c:numCache>
                <c:formatCode>General</c:formatCode>
                <c:ptCount val="3"/>
                <c:pt idx="0">
                  <c:v>0.09</c:v>
                </c:pt>
                <c:pt idx="1">
                  <c:v>0.08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AF-4782-928D-52BC4A808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sensori'!$E$247,'Flusso dati statici sensori'!$Q$247,'Flusso dati statici sensori'!$AC$247)</c:f>
              <c:numCache>
                <c:formatCode>General</c:formatCode>
                <c:ptCount val="3"/>
                <c:pt idx="0">
                  <c:v>9.7000000000000003E-3</c:v>
                </c:pt>
                <c:pt idx="1">
                  <c:v>8.6999999999999994E-3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E9-4585-BE9C-0890BB178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sensori'!$F$247,'Flusso dati statici sensori'!$R$247,'Flusso dati statici sensori'!$AD$247)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8.3000000000000001E-3</c:v>
                </c:pt>
                <c:pt idx="2">
                  <c:v>6.6E-3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3D-4B91-9D82-E2EF7B520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FD-48B2-B7D1-277247642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C2-4559-9A43-3979FBCA7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A4-4FA6-A37E-FC648C207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A2-431C-9FD1-1A0604AC4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77-4936-AD8A-CDC8E5CE0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C1-48D8-94AF-22C964FC1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97-497F-8A61-911DF97F2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27-4CDC-8598-35D033A7A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58-4343-95C0-43F753C8E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sensori'!$C$253,'Flusso dati statici sensori'!$O$253,'Flusso dati statici sensori'!$AA$253)</c:f>
              <c:numCache>
                <c:formatCode>General</c:formatCode>
                <c:ptCount val="3"/>
                <c:pt idx="0" formatCode="0.000">
                  <c:v>0.09</c:v>
                </c:pt>
                <c:pt idx="1">
                  <c:v>9.4E-2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A7-4B17-BE0D-714AA1A59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sensori'!$E$253,'Flusso dati statici sensori'!$Q$253,'Flusso dati statici sensori'!$AC$253)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0.01</c:v>
                </c:pt>
                <c:pt idx="2">
                  <c:v>9.4999999999999998E-3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26-4B5D-A9DD-9C8AF1396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sensori'!$F$253,'Flusso dati statici sensori'!$R$253,'Flusso dati statici sensori'!$AD$253)</c:f>
              <c:numCache>
                <c:formatCode>General</c:formatCode>
                <c:ptCount val="3"/>
                <c:pt idx="0">
                  <c:v>9.7999999999999997E-3</c:v>
                </c:pt>
                <c:pt idx="1">
                  <c:v>0.01</c:v>
                </c:pt>
                <c:pt idx="2">
                  <c:v>9.1000000000000004E-3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60-4EC4-B244-AA3E0B7CD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sensori'!$C$260,'Flusso dati statici sensori'!$O$260,'Flusso dati statici sensori'!$AA$260)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6.8000000000000005E-2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61-41D3-9508-B7423185D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sensori'!$E$260,'Flusso dati statici sensori'!$Q$260,'Flusso dati statici sensori'!$AC$260)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7C-4C02-87E9-DC46F4375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sensori'!$F$260,'Flusso dati statici sensori'!$R$260,'Flusso dati statici sensori'!$AD$260)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19-4808-AD56-DFDC28395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sensori'!$C$274,'Flusso dati statici sensori'!$O$274,'Flusso dati statici sensori'!$AA$274)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9.5000000000000001E-2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EA-44DB-B261-0F267EDEC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sensori'!$E$274,'Flusso dati statici sensori'!$Q$274,'Flusso dati statici sensori'!$AC$274)</c:f>
              <c:numCache>
                <c:formatCode>General</c:formatCode>
                <c:ptCount val="3"/>
                <c:pt idx="0">
                  <c:v>9.7999999999999997E-3</c:v>
                </c:pt>
                <c:pt idx="1">
                  <c:v>0.01</c:v>
                </c:pt>
                <c:pt idx="2">
                  <c:v>9.1000000000000004E-3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DC-4E94-A15F-FC1B07CD9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sensori'!$F$274,'Flusso dati statici sensori'!$R$274,'Flusso dati statici sensori'!$AD$274)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0.01</c:v>
                </c:pt>
                <c:pt idx="2">
                  <c:v>9.4999999999999998E-3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6E-4CF2-8D74-7AA6EE99C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93-48C5-BC10-7662F8AB9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05-4F16-AA6C-D05A5BFB0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55-4376-9DA2-E3A27EDC6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C6-4277-9286-61E957CAE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D1-4625-AE33-1BEDE882C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54-42B8-B22C-E48A78745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2F-4E67-BC9B-812B43CB5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15-40AE-A4FD-735C5D9BF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EF-4952-A3BC-735EBD0EA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B6-452A-849F-EF775C840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E2-4C40-A58B-735B00166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9C-407F-9CC5-AAF842E44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38-4D07-A5DB-8B77302F7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1F-4333-A5BD-E7AAE4CC4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8C-45C5-9638-0F2339E50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53-42D0-8A14-261ABF57C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58-4F9A-B9EE-9B11311BD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6B-4449-9962-84D217C95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sensori'!$C$280,'Flusso dati statici sensori'!$O$280,'Flusso dati statici sensori'!$AA$280)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7.4999999999999997E-2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B5-4307-96E9-C4A4AE351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sensori'!$E$280,'Flusso dati statici sensori'!$Q$280,'Flusso dati statici sensori'!$AC$280)</c:f>
              <c:numCache>
                <c:formatCode>General</c:formatCode>
                <c:ptCount val="3"/>
                <c:pt idx="0">
                  <c:v>7.6E-3</c:v>
                </c:pt>
                <c:pt idx="1">
                  <c:v>8.0000000000000002E-3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7D-4DB0-9BC4-03E2188CC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sensori'!$F$280,'Flusso dati statici sensori'!$R$280,'Flusso dati statici sensori'!$AD$280)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8.0000000000000002E-3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C8-4C58-859A-EFE8941DE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sensori'!$C$287,'Flusso dati statici sensori'!$O$287,'Flusso dati statici sensori'!$AA$287)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03-4A44-AC92-DE01BA784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sensori'!$E$287,'Flusso dati statici sensori'!$Q$287,'Flusso dati statici sensori'!$AC$287)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C3-43D2-A76F-E93805840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sensori'!$F$287,'Flusso dati statici sensori'!$R$287,'Flusso dati statici sensori'!$AD$287)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F3-40CB-97DC-A42708962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sensori'!$C$301,'Flusso dati statici sensori'!$O$301,'Flusso dati statici sensori'!$AA$301)</c:f>
              <c:numCache>
                <c:formatCode>General</c:formatCode>
                <c:ptCount val="3"/>
                <c:pt idx="0">
                  <c:v>7.2999999999999995E-2</c:v>
                </c:pt>
                <c:pt idx="1">
                  <c:v>7.4999999999999997E-2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69-4824-99DB-36D7782C8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sensori'!$E$301,'Flusso dati statici sensori'!$Q$301,'Flusso dati statici sensori'!$AC$301)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8.0000000000000002E-3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FE-471F-9854-473D74A55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sensori'!$F$301,'Flusso dati statici sensori'!$R$301,'Flusso dati statici sensori'!$AD$301)</c:f>
              <c:numCache>
                <c:formatCode>General</c:formatCode>
                <c:ptCount val="3"/>
                <c:pt idx="0">
                  <c:v>7.6E-3</c:v>
                </c:pt>
                <c:pt idx="1">
                  <c:v>8.0000000000000002E-3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EB-4467-8AF3-D247F9495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1C-4763-8BEA-573D33611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046-401B-822E-17CBEF58B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3C-4B67-8757-B514AB470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F2-4D7D-BB4D-D59467586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C9-42AC-AFA4-86ABE5EBE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FC-41EA-BB2C-ED1818546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1C-4F96-AC73-33E686AC4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D8-49A5-9F20-C41CDB1B3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42-4EC7-8203-F51AE57A8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A2-44EF-B5FA-09A184A36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9C-4D35-A37C-1F7B3488A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F5-4F49-83D0-9C77CCFC6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8A-4B0B-A783-918509153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83-4E0F-B3DA-337607E1B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7C-46A6-846E-013EF9594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25-48F4-82BB-2F4BB9916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7F-4A13-A117-C791C7C95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69-4794-A844-227874A6A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CB-473E-9AAA-2FD4BF1EC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60-4CF6-8C6A-3F7B75E00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54-4D90-BABF-E9EE7ECCD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55-4B1D-B398-6E233F8E8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99-4981-AB64-265E77100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23-4656-B510-2C77D28D2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C7-48F5-8D9F-665DA0B4E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A4-4813-969A-B0642BF85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98-45F2-B45A-E8B386308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sensori'!$C$307,'Flusso dati statici sensori'!$O$307,'Flusso dati statici sensori'!$AA$307)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6.4000000000000001E-2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27-4D23-926A-742757FB7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sensori'!$E$307,'Flusso dati statici sensori'!$Q$307,'Flusso dati statici sensori'!$AC$307)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6.7999999999999996E-3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02-430E-9B7F-2F7B5961C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sensori'!$F$307,'Flusso dati statici sensori'!$R$307,'Flusso dati statici sensori'!$AD$307)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8.0000000000000002E-3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8F-45C2-A50F-3B918B71B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sensori'!$C$314,'Flusso dati statici sensori'!$O$314,'Flusso dati statici sensori'!$AA$314)</c:f>
              <c:numCache>
                <c:formatCode>General</c:formatCode>
                <c:ptCount val="3"/>
                <c:pt idx="0">
                  <c:v>6.3E-2</c:v>
                </c:pt>
                <c:pt idx="1">
                  <c:v>6.3E-2</c:v>
                </c:pt>
                <c:pt idx="2">
                  <c:v>6.3E-2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DB-4EFB-A559-2F39ADFDF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sensori'!$E$314,'Flusso dati statici sensori'!$Q$314,'Flusso dati statici sensori'!$AC$314)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6.7000000000000002E-3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51A-4F6E-8259-28DB2FE75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sensori'!$F$314,'Flusso dati statici sensori'!$R$314,'Flusso dati statici sensori'!$AD$314)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6.7999999999999996E-3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70-4D23-8A7E-8F72CE1452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sensori'!$C$328,'Flusso dati statici sensori'!$O$328,'Flusso dati statici sensori'!$AA$328)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05-4203-945E-BFAE1383A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sensori'!$E$328,'Flusso dati statici sensori'!$Q$328,'Flusso dati statici sensori'!$AC$328)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8.0000000000000002E-3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A2-490C-83C9-3D7FD65C4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sensori'!$F$328,'Flusso dati statici sensori'!$R$328,'Flusso dati statici sensori'!$AD$328)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6.7999999999999996E-3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D5-4FDF-B267-51253EC64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2B-4746-A628-079A984DD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C0-468B-B9B8-FEBC32C70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0F-47C1-B54F-DE8D5818C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5A-4116-B63E-833DCAB95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51-48EA-AA5F-21A2D3C7D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12-4133-AA42-2ACA243CD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95-43E3-9D0A-2F51661F6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EA-4194-8982-E0DD4A015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E2-4406-9B81-E0C9C52A9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25-41DD-9FCD-954237311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DC-426A-94FF-3F9A8D6E0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3F-4FA3-9049-0D42E6EDB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6E-4B83-9BF6-97C3FB6ED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7A-4DB5-A537-1577B5352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6B-474C-8078-F23D27511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09-48B1-91E6-10F5FAD34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44-4297-AC27-3B7D98A2F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26-490C-AC2B-79B0F3A97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C0-4B07-891B-12978ECD3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22-49C5-AF91-8049292BE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50-44BF-85A8-71E75090D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25-4F13-BD58-DFE60E22D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C2-472C-B1AB-2765F9D10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EA-4E3B-8411-C8851FA7F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96-4B9D-8198-CF4DF39B1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667-4B84-AEC5-2DF68FDA1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A8-452B-923A-09BD3EA6F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0F-4D3B-8764-2C3CFC48B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19-44BB-85A3-44437E2D0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70-4B9F-BA52-66A35FC4D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46-438B-AB0B-CF56A1F0F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37-4586-BB34-CE725F791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86-47F6-B57F-079B6172A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A5-4D6E-91EF-22A1E14C4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EE-4F25-9781-D1C5E4D92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AA-4BB0-BD89-C1EC16516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sensori'!$C$334,'Flusso dati statici sensori'!$O$334,'Flusso dati statici sensori'!$AA$334)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9.4E-2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08-4562-9413-02E4F879C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sensori'!$E$334,'Flusso dati statici sensori'!$Q$334,'Flusso dati statici sensori'!$AC$334)</c:f>
              <c:numCache>
                <c:formatCode>General</c:formatCode>
                <c:ptCount val="3"/>
                <c:pt idx="0">
                  <c:v>9.5999999999999992E-3</c:v>
                </c:pt>
                <c:pt idx="1">
                  <c:v>0.01</c:v>
                </c:pt>
                <c:pt idx="2">
                  <c:v>9.5999999999999992E-3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34-41ED-8EA8-A12DDE888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sensori'!$F$334,'Flusso dati statici sensori'!$R$334,'Flusso dati statici sensori'!$AD$334)</c:f>
              <c:numCache>
                <c:formatCode>General</c:formatCode>
                <c:ptCount val="3"/>
                <c:pt idx="0">
                  <c:v>9.9000000000000008E-3</c:v>
                </c:pt>
                <c:pt idx="1">
                  <c:v>0.01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57-4305-AE33-B94B1CD34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sensori'!$C$341,'Flusso dati statici sensori'!$O$341,'Flusso dati statici sensori'!$AA$341)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6.8000000000000005E-2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76-445A-ADEA-4B25E6392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sensori'!$E$341,'Flusso dati statici sensori'!$Q$341,'Flusso dati statici sensori'!$AC$341)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F5-42B7-9B27-37880D8F0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sensori'!$F$341,'Flusso dati statici sensori'!$R$341,'Flusso dati statici sensori'!$AD$341)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3A-40E4-9329-2486EC636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sensori'!$C$355,'Flusso dati statici sensori'!$O$355,'Flusso dati statici sensori'!$AA$355)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9.5000000000000001E-2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B5-41A6-9515-807F6FF29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sensori'!$E$355,'Flusso dati statici sensori'!$Q$355,'Flusso dati statici sensori'!$AC$355)</c:f>
              <c:numCache>
                <c:formatCode>General</c:formatCode>
                <c:ptCount val="3"/>
                <c:pt idx="0">
                  <c:v>9.9000000000000008E-3</c:v>
                </c:pt>
                <c:pt idx="1">
                  <c:v>0.01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EC-438E-BB1E-F78E9FA37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sensori'!$F$355,'Flusso dati statici sensori'!$R$355,'Flusso dati statici sensori'!$AD$355)</c:f>
              <c:numCache>
                <c:formatCode>General</c:formatCode>
                <c:ptCount val="3"/>
                <c:pt idx="0">
                  <c:v>9.5999999999999992E-3</c:v>
                </c:pt>
                <c:pt idx="1">
                  <c:v>0.01</c:v>
                </c:pt>
                <c:pt idx="2">
                  <c:v>9.5999999999999992E-3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2B-4B93-8CBD-652DB0BD8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17-4F0E-A0C6-9C16E2EE4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C9-4F3F-B937-5D559DB4F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EE-469E-AAC8-C2DCCB3DC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16-49B3-B685-B6F5FA5A2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95-4A7C-9260-C8474717A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3D-4184-8380-7FDE8C741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B2-4978-B74C-EBAA58364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C8-4DB8-9DEF-7D78B24E6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1C-4F6E-8A80-C66A2D086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69-41C9-93B3-DAB53CEAE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F7-4593-81D5-CDCCA7B86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5B-4522-98CE-E0121648E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3F-46B3-BF81-68CDBACF6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1B-4273-86A4-82344E715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46-4BEC-9841-549F21404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B7-413D-9578-F5418A04A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2A-4872-B8E2-03A86CCA8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E8-4D9A-B36E-D14324C60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6A-4CD0-9C4B-6A8B24FD2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4F-4461-B571-23C77FB2F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C2A-98AB-66D0CE291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2F-4199-8A54-22F318CEA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60-42E8-90A4-9CD813D60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C4-40AA-A6A3-50134BBF4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CC-471E-9973-4969ADF5D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1C-40D5-B5FD-609909877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32-481A-A09F-CB27CCFA3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83-49D8-AE7E-5005DB486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37-4A88-B952-E4CE0B4B7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DC-4F82-9DAF-E0575480F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03-4B09-95C4-526990BF8B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B1-4D8A-8DEA-0F5BE2425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72-4CB4-B679-1F4FF50AC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7A-4628-A06B-9FCEA57E8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D8-405C-B0D2-D12B81A91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1F-487A-A3CF-DCEB689FD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B2-4D3B-B8CA-E4E5988C9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CA-4738-8B9F-7C1DEE82A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8F-4451-9643-75CDC5678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BC-468A-929C-6CDC07407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76-48D1-9C6B-98A04B118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CD-4B09-B0AC-900153943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72-45FD-8C08-C810352FE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E4-43FD-9C91-A3A699341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FB-44C5-9C1E-C96C32412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sensori'!$C$362,'Flusso dati statici sensori'!$O$362,'Flusso dati statici sensori'!$AA$362)</c:f>
              <c:numCache>
                <c:formatCode>General</c:formatCode>
                <c:ptCount val="3"/>
                <c:pt idx="0">
                  <c:v>7.6999999999999999E-2</c:v>
                </c:pt>
                <c:pt idx="1">
                  <c:v>7.5999999999999998E-2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C1-40A3-B4BA-79FF4720C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sensori'!$E$362,'Flusso dati statici sensori'!$Q$362,'Flusso dati statici sensori'!$AC$362)</c:f>
              <c:numCache>
                <c:formatCode>General</c:formatCode>
                <c:ptCount val="3"/>
                <c:pt idx="0">
                  <c:v>8.3000000000000001E-3</c:v>
                </c:pt>
                <c:pt idx="1">
                  <c:v>8.3000000000000001E-3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68-47E0-B156-03CE4214E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sensori'!$F$362,'Flusso dati statici sensori'!$R$362,'Flusso dati statici sensori'!$AD$362)</c:f>
              <c:numCache>
                <c:formatCode>General</c:formatCode>
                <c:ptCount val="3"/>
                <c:pt idx="0">
                  <c:v>8.2000000000000007E-3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08-4877-8082-47BA5D343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sensori'!$C$369,'Flusso dati statici sensori'!$O$369,'Flusso dati statici sensori'!$AA$369)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5D-40A8-9772-765728372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sensori'!$E$369,'Flusso dati statici sensori'!$Q$369,'Flusso dati statici sensori'!$AC$369)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09-416D-A6C2-10B3377C1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sensori'!$F$369,'Flusso dati statici sensori'!$R$369,'Flusso dati statici sensori'!$AD$369)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76-4046-94D9-6100A24DE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sensori'!$C$383,'Flusso dati statici sensori'!$O$383,'Flusso dati statici sensori'!$AA$383)</c:f>
              <c:numCache>
                <c:formatCode>General</c:formatCode>
                <c:ptCount val="3"/>
                <c:pt idx="0">
                  <c:v>7.6999999999999999E-2</c:v>
                </c:pt>
                <c:pt idx="1">
                  <c:v>7.6999999999999999E-2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9A-40AB-81B3-17809976C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sensori'!$E$383,'Flusso dati statici sensori'!$Q$383,'Flusso dati statici sensori'!$AC$383)</c:f>
              <c:numCache>
                <c:formatCode>General</c:formatCode>
                <c:ptCount val="3"/>
                <c:pt idx="0">
                  <c:v>8.2000000000000007E-3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9C-495B-AC8B-BA0FF95FA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sensori'!$F$383,'Flusso dati statici sensori'!$R$383,'Flusso dati statici sensori'!$AD$383)</c:f>
              <c:numCache>
                <c:formatCode>General</c:formatCode>
                <c:ptCount val="3"/>
                <c:pt idx="0">
                  <c:v>8.3000000000000001E-3</c:v>
                </c:pt>
                <c:pt idx="1">
                  <c:v>8.3000000000000001E-3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87-4E78-BFF5-EDA8E63E9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FA-4A8C-80E4-45FB433A3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9E-4CA2-8960-DFD6BBB02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4B-414A-B5FB-961D94070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F0-4E4C-9E9C-7B538F630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BF-416E-925B-D826A211F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D6-4D68-A30E-F2C56BFEC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8F-4CC9-B8EF-AEE44E509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C9-4F94-8BAB-7507584BD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B4-45CA-B466-20A9C3F52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B0-417B-9DCA-BC90500B1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6F-4419-B46B-9C05A4139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EC-42CB-9DD5-18574C881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91-4892-80B3-E6BCB5161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8D-44FF-AC4D-6FE69F2DE2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58-4E74-A382-86A3421B8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3A-4B29-9A9D-949CD703D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7C-47C7-BE17-FBADD83F4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F9-484D-BF7F-649D052AD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75-4CAD-ADE6-14F669553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DB-45E5-9D36-3332F591F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70-48F6-B60A-A5EF1842B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AA-47D7-A7E7-00852C3D2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C3-4CCC-B7CD-773120035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0D-4B5D-8691-B3609DDEC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2D-4893-B65B-51BD68BD8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C8-4D6B-B4DC-425B33C71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69-4A8D-AF41-0713EC66C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14-47A3-8FB9-E7C68F65F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1C-4203-89ED-D18D60634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4B-46B0-818F-287966B8E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C0-402E-AC53-7D46529A7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2B-4610-9B6E-60668DAD6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C1-4050-A436-2AC14022E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5C-4D12-A96A-6FA906794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83-4888-A446-E13AA68A5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02-4126-ADF7-56B6BD729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69-4734-B8A8-899DC5BBB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68-4D21-B784-0A1BCB4A9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94-4C90-A15D-CC2B680E6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90-405A-8AFA-76D60819C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6E-4586-AC16-F88C961BF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0-4561-AA5D-852C953A9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7E-4D99-B70F-9955232B7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82-425E-9405-93951EDA3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EE-468C-B645-51455E05B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sensori'!$C$390,'Flusso dati statici sensori'!$O$390,'Flusso dati statici sensori'!$AA$390)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8.6999999999999994E-2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3E-4918-B9A0-F0B6CB41F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sensori'!$E$390,'Flusso dati statici sensori'!$Q$390,'Flusso dati statici sensori'!$AC$390)</c:f>
              <c:numCache>
                <c:formatCode>General</c:formatCode>
                <c:ptCount val="3"/>
                <c:pt idx="0">
                  <c:v>8.6E-3</c:v>
                </c:pt>
                <c:pt idx="1">
                  <c:v>9.1999999999999998E-3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8F-471A-804A-7FC5524A2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sensori'!$F$390,'Flusso dati statici sensori'!$R$390,'Flusso dati statici sensori'!$AD$390)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9.4000000000000004E-3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44-4289-AF5B-20E845B3A7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sensori'!$C$397,'Flusso dati statici sensori'!$O$397,'Flusso dati statici sensori'!$AA$397)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6.7000000000000004E-2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63-4D87-BF5B-888988790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sensori'!$E$397,'Flusso dati statici sensori'!$Q$397,'Flusso dati statici sensori'!$AC$397)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7.1999999999999998E-3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4FB-4C59-B3B9-EBE248F20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sensori'!$F$397,'Flusso dati statici sensori'!$R$397,'Flusso dati statici sensori'!$AD$397)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7.1999999999999998E-3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5D-46E2-A384-7A9E484F8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sensori'!$C$411,'Flusso dati statici sensori'!$O$411,'Flusso dati statici sensori'!$AA$411)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8.6999999999999994E-2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F1-41EF-894C-822822891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sensori'!$E$411,'Flusso dati statici sensori'!$Q$411,'Flusso dati statici sensori'!$AC$411)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9.4000000000000004E-3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D6-49F3-B1E5-5C2665F7D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sensori'!$F$411,'Flusso dati statici sensori'!$R$411,'Flusso dati statici sensori'!$AD$411)</c:f>
              <c:numCache>
                <c:formatCode>General</c:formatCode>
                <c:ptCount val="3"/>
                <c:pt idx="0">
                  <c:v>8.6E-3</c:v>
                </c:pt>
                <c:pt idx="1">
                  <c:v>9.1999999999999998E-3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14-4222-83DC-DFA9CF8FE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Tempo</a:t>
            </a:r>
            <a:r>
              <a:rPr lang="en-US" baseline="0"/>
              <a:t> - Accelerazione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Time-acc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'Flusso dati dinamici sensori'!$A$3:$A$13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'Flusso dati dinamici sensori'!$C$3:$C$13</c:f>
              <c:numCache>
                <c:formatCode>General</c:formatCode>
                <c:ptCount val="11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2-4818-A7AB-0CB3C5A7D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519824"/>
        <c:axId val="1027704320"/>
      </c:scatterChart>
      <c:valAx>
        <c:axId val="1027519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704320"/>
        <c:crosses val="autoZero"/>
        <c:crossBetween val="midCat"/>
      </c:valAx>
      <c:valAx>
        <c:axId val="102770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 [g]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51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Accelerazione minima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accelerazione minima trave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dinamici sensori'!$A$3:$A$5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'Flusso dati dinamici sensori'!$B$21:$D$21</c:f>
              <c:numCache>
                <c:formatCode>General</c:formatCode>
                <c:ptCount val="3"/>
                <c:pt idx="0">
                  <c:v>1.0120000000000001E-2</c:v>
                </c:pt>
                <c:pt idx="1">
                  <c:v>-2.63E-2</c:v>
                </c:pt>
                <c:pt idx="2">
                  <c:v>1.001E-2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AE-44B5-9CDA-85E91DFEB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17920"/>
        <c:axId val="1038332384"/>
      </c:scatterChart>
      <c:valAx>
        <c:axId val="131871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8332384"/>
        <c:crosses val="autoZero"/>
        <c:crossBetween val="midCat"/>
      </c:valAx>
      <c:valAx>
        <c:axId val="103833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18717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Accelerazione massima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accelerazione minima trave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dinamici sensori'!$A$3:$A$5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'Flusso dati dinamici sensori'!$I$21:$K$21</c:f>
              <c:numCache>
                <c:formatCode>General</c:formatCode>
                <c:ptCount val="3"/>
                <c:pt idx="0">
                  <c:v>0.17080999999999999</c:v>
                </c:pt>
                <c:pt idx="1">
                  <c:v>0.20097000000000001</c:v>
                </c:pt>
                <c:pt idx="2">
                  <c:v>0.17082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C5-4094-B588-BCF399ADC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17920"/>
        <c:axId val="1038332384"/>
      </c:scatterChart>
      <c:valAx>
        <c:axId val="131871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8332384"/>
        <c:crosses val="autoZero"/>
        <c:crossBetween val="midCat"/>
      </c:valAx>
      <c:valAx>
        <c:axId val="103833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18717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Tempo</a:t>
            </a:r>
            <a:r>
              <a:rPr lang="en-US" baseline="0"/>
              <a:t> - Accelerazione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Time-acc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'Flusso dati dinamici sensori'!$L$3:$L$13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'Flusso dati dinamici sensori'!$N$3:$N$13</c:f>
              <c:numCache>
                <c:formatCode>0.000</c:formatCode>
                <c:ptCount val="11"/>
                <c:pt idx="0">
                  <c:v>0</c:v>
                </c:pt>
                <c:pt idx="1">
                  <c:v>3.0612244897959182E-3</c:v>
                </c:pt>
                <c:pt idx="2">
                  <c:v>5.1020408163265302E-3</c:v>
                </c:pt>
                <c:pt idx="3">
                  <c:v>7.1428571428571426E-3</c:v>
                </c:pt>
                <c:pt idx="4">
                  <c:v>8.673469387755102E-3</c:v>
                </c:pt>
                <c:pt idx="5">
                  <c:v>0.01</c:v>
                </c:pt>
                <c:pt idx="6">
                  <c:v>9.1836734693877542E-3</c:v>
                </c:pt>
                <c:pt idx="7">
                  <c:v>7.1428571428571426E-3</c:v>
                </c:pt>
                <c:pt idx="8">
                  <c:v>5.1020408163265302E-3</c:v>
                </c:pt>
                <c:pt idx="9">
                  <c:v>3.0612244897959182E-3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08-489D-AA09-53875414C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519824"/>
        <c:axId val="1027704320"/>
      </c:scatterChart>
      <c:valAx>
        <c:axId val="102751982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704320"/>
        <c:crosses val="autoZero"/>
        <c:crossBetween val="midCat"/>
      </c:valAx>
      <c:valAx>
        <c:axId val="10277043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 [g]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51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Accelerazione minima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accelerazione minima trave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dinamici sensori'!$L$3:$L$13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'Flusso dati dinamici sensori'!$B$47:$D$47</c:f>
              <c:numCache>
                <c:formatCode>General</c:formatCode>
                <c:ptCount val="3"/>
                <c:pt idx="0">
                  <c:v>-5.7529999999999998E-2</c:v>
                </c:pt>
                <c:pt idx="1">
                  <c:v>-8.1369999999999998E-2</c:v>
                </c:pt>
                <c:pt idx="2">
                  <c:v>-5.6610000000000001E-2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B6-464A-A268-68054383F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17920"/>
        <c:axId val="1038332384"/>
      </c:scatterChart>
      <c:valAx>
        <c:axId val="131871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8332384"/>
        <c:crosses val="autoZero"/>
        <c:crossBetween val="midCat"/>
      </c:valAx>
      <c:valAx>
        <c:axId val="103833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18717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Accelerazione massima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accelerazione minima trave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dinamici sensori'!$L$3:$L$13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'Flusso dati dinamici sensori'!$I$47:$K$47</c:f>
              <c:numCache>
                <c:formatCode>General</c:formatCode>
                <c:ptCount val="3"/>
                <c:pt idx="0">
                  <c:v>5.6279999999999997E-2</c:v>
                </c:pt>
                <c:pt idx="1">
                  <c:v>7.961E-2</c:v>
                </c:pt>
                <c:pt idx="2">
                  <c:v>5.6320000000000002E-2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02-4D42-B445-7E030EA12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17920"/>
        <c:axId val="1038332384"/>
      </c:scatterChart>
      <c:valAx>
        <c:axId val="131871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8332384"/>
        <c:crosses val="autoZero"/>
        <c:crossBetween val="midCat"/>
      </c:valAx>
      <c:valAx>
        <c:axId val="103833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18717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Tempo</a:t>
            </a:r>
            <a:r>
              <a:rPr lang="en-US" baseline="0"/>
              <a:t> - Accelerazione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Time-acc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'Flusso dati dinamici sensori'!$W$3:$W$13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'Flusso dati dinamici sensori'!$Y$3:$Y$13</c:f>
              <c:numCache>
                <c:formatCode>0.000</c:formatCode>
                <c:ptCount val="11"/>
                <c:pt idx="0">
                  <c:v>0</c:v>
                </c:pt>
                <c:pt idx="1">
                  <c:v>2.040816326530612E-3</c:v>
                </c:pt>
                <c:pt idx="2">
                  <c:v>2.040816326530612E-3</c:v>
                </c:pt>
                <c:pt idx="3">
                  <c:v>4.081632653061224E-3</c:v>
                </c:pt>
                <c:pt idx="4">
                  <c:v>4.081632653061224E-3</c:v>
                </c:pt>
                <c:pt idx="5">
                  <c:v>6.1224489795918364E-3</c:v>
                </c:pt>
                <c:pt idx="6">
                  <c:v>6.1224489795918364E-3</c:v>
                </c:pt>
                <c:pt idx="7">
                  <c:v>8.163265306122448E-3</c:v>
                </c:pt>
                <c:pt idx="8">
                  <c:v>8.163265306122448E-3</c:v>
                </c:pt>
                <c:pt idx="9">
                  <c:v>0.01</c:v>
                </c:pt>
                <c:pt idx="10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DAE-4438-8400-71EB00031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519824"/>
        <c:axId val="1027704320"/>
      </c:scatterChart>
      <c:valAx>
        <c:axId val="102751982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704320"/>
        <c:crosses val="autoZero"/>
        <c:crossBetween val="midCat"/>
      </c:valAx>
      <c:valAx>
        <c:axId val="10277043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 [g]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51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STATICI'!$C$9,'CONFRONTO DATI STATICI'!$N$9,'CONFRONTO DATI STATICI'!$Y$9)</c:f>
              <c:numCache>
                <c:formatCode>General</c:formatCode>
                <c:ptCount val="3"/>
                <c:pt idx="0">
                  <c:v>9.9879999999999997E-2</c:v>
                </c:pt>
                <c:pt idx="1">
                  <c:v>9.8879999999999996E-2</c:v>
                </c:pt>
                <c:pt idx="2">
                  <c:v>9.8879999999999996E-2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E4-41DB-B093-2A5F510C9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STATICI'!$C$16,'CONFRONTO DATI STATICI'!$N$16,'CONFRONTO DATI STATICI'!$Y$16)</c:f>
              <c:numCache>
                <c:formatCode>General</c:formatCode>
                <c:ptCount val="3"/>
                <c:pt idx="0">
                  <c:v>8.6146E-2</c:v>
                </c:pt>
                <c:pt idx="1">
                  <c:v>8.5145999999999999E-2</c:v>
                </c:pt>
                <c:pt idx="2">
                  <c:v>8.5145999999999999E-2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67-48E7-9771-CDD7D531A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STATICI'!$C$30,'CONFRONTO DATI STATICI'!$N$30,'CONFRONTO DATI STATICI'!$Y$30)</c:f>
              <c:numCache>
                <c:formatCode>General</c:formatCode>
                <c:ptCount val="3"/>
                <c:pt idx="0">
                  <c:v>9.7762000000000002E-2</c:v>
                </c:pt>
                <c:pt idx="1">
                  <c:v>9.6762000000000001E-2</c:v>
                </c:pt>
                <c:pt idx="2">
                  <c:v>9.6762000000000001E-2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E8-4116-942D-B903772E6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STATICI'!$E$9,'CONFRONTO DATI STATICI'!$P$9,'CONFRONTO DATI STATICI'!$AA$9)</c:f>
              <c:numCache>
                <c:formatCode>0.0000</c:formatCode>
                <c:ptCount val="3"/>
                <c:pt idx="0" formatCode="General">
                  <c:v>1.0454E-2</c:v>
                </c:pt>
                <c:pt idx="1">
                  <c:v>9.4540000000000006E-3</c:v>
                </c:pt>
                <c:pt idx="2" formatCode="General">
                  <c:v>9.4540000000000006E-3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F4-4CBD-B05A-88661B246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STATICI'!$E$16,'CONFRONTO DATI STATICI'!$P$16,'CONFRONTO DATI STATICI'!$AA$16)</c:f>
              <c:numCache>
                <c:formatCode>0.0000</c:formatCode>
                <c:ptCount val="3"/>
                <c:pt idx="0" formatCode="General">
                  <c:v>9.0819999999999998E-3</c:v>
                </c:pt>
                <c:pt idx="1">
                  <c:v>8.0819999999999989E-3</c:v>
                </c:pt>
                <c:pt idx="2" formatCode="General">
                  <c:v>8.0819999999999989E-3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292-472D-82A1-678C2CA54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STATICI'!$E$30,'CONFRONTO DATI STATICI'!$P$30,'CONFRONTO DATI STATICI'!$AA$30)</c:f>
              <c:numCache>
                <c:formatCode>0.0000</c:formatCode>
                <c:ptCount val="3"/>
                <c:pt idx="0" formatCode="General">
                  <c:v>1.0437999999999999E-2</c:v>
                </c:pt>
                <c:pt idx="1">
                  <c:v>9.4379999999999985E-3</c:v>
                </c:pt>
                <c:pt idx="2" formatCode="General">
                  <c:v>9.4379999999999985E-3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63-4139-A269-5BEA6E178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STATICI'!$F$9,'CONFRONTO DATI STATICI'!$Q$9,'CONFRONTO DATI STATICI'!$AB$9)</c:f>
              <c:numCache>
                <c:formatCode>0.0000</c:formatCode>
                <c:ptCount val="3"/>
                <c:pt idx="0" formatCode="General">
                  <c:v>1.0468999999999999E-2</c:v>
                </c:pt>
                <c:pt idx="1">
                  <c:v>9.4689999999999983E-3</c:v>
                </c:pt>
                <c:pt idx="2" formatCode="General">
                  <c:v>9.4689999999999983E-3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2F-42A7-9A9E-52A9A1D37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STATICI'!$F$16,'CONFRONTO DATI STATICI'!$Q$16,'CONFRONTO DATI STATICI'!$AB$16)</c:f>
              <c:numCache>
                <c:formatCode>0.0000</c:formatCode>
                <c:ptCount val="3"/>
                <c:pt idx="0" formatCode="General">
                  <c:v>9.0790000000000003E-3</c:v>
                </c:pt>
                <c:pt idx="1">
                  <c:v>8.0789999999999994E-3</c:v>
                </c:pt>
                <c:pt idx="2" formatCode="General">
                  <c:v>8.0789999999999994E-3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F0-4808-AD60-0A28774FB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STATICI'!$F$30,'CONFRONTO DATI STATICI'!$Q$30,'CONFRONTO DATI STATICI'!$AB$30)</c:f>
              <c:numCache>
                <c:formatCode>0.0000</c:formatCode>
                <c:ptCount val="3"/>
                <c:pt idx="0" formatCode="General">
                  <c:v>1.0453E-2</c:v>
                </c:pt>
                <c:pt idx="1">
                  <c:v>9.4529999999999996E-3</c:v>
                </c:pt>
                <c:pt idx="2" formatCode="General">
                  <c:v>9.4529999999999996E-3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F3-4239-86CA-67141DCE4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STATICI'!$C$38,'CONFRONTO DATI STATICI'!$O$38,'CONFRONTO DATI STATICI'!$AA$38)</c:f>
              <c:numCache>
                <c:formatCode>General</c:formatCode>
                <c:ptCount val="3"/>
                <c:pt idx="0">
                  <c:v>0.10088</c:v>
                </c:pt>
                <c:pt idx="1">
                  <c:v>9.5879999999999993E-2</c:v>
                </c:pt>
                <c:pt idx="2">
                  <c:v>9.4879999999999992E-2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25-4A02-B1C8-45B1357FA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STATICI'!$C$45,'CONFRONTO DATI STATICI'!$O$45,'CONFRONTO DATI STATICI'!$AA$45)</c:f>
              <c:numCache>
                <c:formatCode>General</c:formatCode>
                <c:ptCount val="3"/>
                <c:pt idx="0">
                  <c:v>8.7146000000000001E-2</c:v>
                </c:pt>
                <c:pt idx="1">
                  <c:v>8.2145999999999997E-2</c:v>
                </c:pt>
                <c:pt idx="2">
                  <c:v>8.1145999999999996E-2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36-4E23-8FC8-92D37DDC4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STATICI'!$C$59,'CONFRONTO DATI STATICI'!$O$59,'CONFRONTO DATI STATICI'!$AA$59)</c:f>
              <c:numCache>
                <c:formatCode>General</c:formatCode>
                <c:ptCount val="3"/>
                <c:pt idx="0">
                  <c:v>9.8762000000000003E-2</c:v>
                </c:pt>
                <c:pt idx="1">
                  <c:v>9.3761999999999998E-2</c:v>
                </c:pt>
                <c:pt idx="2">
                  <c:v>9.2761999999999997E-2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7B-4812-9D0F-8E0F4F98A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6006186878684209E-2"/>
              <c:y val="0.365728774919822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STATICI'!$E$38,'CONFRONTO DATI STATICI'!$Q$38,'CONFRONTO DATI STATICI'!$AC$38)</c:f>
              <c:numCache>
                <c:formatCode>General</c:formatCode>
                <c:ptCount val="3"/>
                <c:pt idx="0">
                  <c:v>1.1453999999999999E-2</c:v>
                </c:pt>
                <c:pt idx="1">
                  <c:v>6.4539999999999988E-3</c:v>
                </c:pt>
                <c:pt idx="2">
                  <c:v>5.4539999999999988E-3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4E-4A80-9ABA-AB51E64F7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STATICI'!$E$45,'CONFRONTO DATI STATICI'!$Q$45,'CONFRONTO DATI STATICI'!$AC$45)</c:f>
              <c:numCache>
                <c:formatCode>General</c:formatCode>
                <c:ptCount val="3"/>
                <c:pt idx="0">
                  <c:v>1.4082000000000001E-2</c:v>
                </c:pt>
                <c:pt idx="1">
                  <c:v>9.0819999999999998E-3</c:v>
                </c:pt>
                <c:pt idx="2">
                  <c:v>8.0819999999999989E-3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3C-49DB-A090-683D7D0FB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STATICI'!$E$59,'CONFRONTO DATI STATICI'!$Q$59,'CONFRONTO DATI STATICI'!$AC$59)</c:f>
              <c:numCache>
                <c:formatCode>General</c:formatCode>
                <c:ptCount val="3"/>
                <c:pt idx="0">
                  <c:v>1.5438E-2</c:v>
                </c:pt>
                <c:pt idx="1">
                  <c:v>1.0437999999999999E-2</c:v>
                </c:pt>
                <c:pt idx="2">
                  <c:v>9.4379999999999985E-3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FC-4F43-9DB2-8A4A5BCD2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364085411351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STATICI'!$F$38,'CONFRONTO DATI STATICI'!$R$38,'CONFRONTO DATI STATICI'!$AD$38)</c:f>
              <c:numCache>
                <c:formatCode>General</c:formatCode>
                <c:ptCount val="3"/>
                <c:pt idx="0">
                  <c:v>1.5469E-2</c:v>
                </c:pt>
                <c:pt idx="1">
                  <c:v>1.0468999999999999E-2</c:v>
                </c:pt>
                <c:pt idx="2">
                  <c:v>9.4689999999999983E-3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EC-4A57-8150-1F043E631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STATICI'!$F$45,'CONFRONTO DATI STATICI'!$R$45,'CONFRONTO DATI STATICI'!$AD$45)</c:f>
              <c:numCache>
                <c:formatCode>General</c:formatCode>
                <c:ptCount val="3"/>
                <c:pt idx="0">
                  <c:v>1.4079000000000001E-2</c:v>
                </c:pt>
                <c:pt idx="1">
                  <c:v>9.0790000000000003E-3</c:v>
                </c:pt>
                <c:pt idx="2">
                  <c:v>8.0789999999999994E-3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2C-465A-BC99-0EBA82A75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STATICI'!$F$59,'CONFRONTO DATI STATICI'!$R$59,'CONFRONTO DATI STATICI'!$AD$59)</c:f>
              <c:numCache>
                <c:formatCode>General</c:formatCode>
                <c:ptCount val="3"/>
                <c:pt idx="0">
                  <c:v>1.5453000000000001E-2</c:v>
                </c:pt>
                <c:pt idx="1">
                  <c:v>1.0453E-2</c:v>
                </c:pt>
                <c:pt idx="2">
                  <c:v>9.4529999999999996E-3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59-4A1E-A7F7-1B0E6257E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08389115377233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STATICI'!$C$22,'CONFRONTO DATI STATICI'!$N$22,'CONFRONTO DATI STATICI'!$Y$22)</c:f>
              <c:numCache>
                <c:formatCode>General</c:formatCode>
                <c:ptCount val="3"/>
                <c:pt idx="0">
                  <c:v>8.3618999999999999E-2</c:v>
                </c:pt>
                <c:pt idx="1">
                  <c:v>8.2618999999999998E-2</c:v>
                </c:pt>
                <c:pt idx="2">
                  <c:v>8.2618999999999998E-2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EF-4250-B4E1-52AC5DB5D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14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STATICI'!$E$22,'CONFRONTO DATI STATICI'!$P$22,'CONFRONTO DATI STATICI'!$AA$22)</c:f>
              <c:numCache>
                <c:formatCode>0.0000</c:formatCode>
                <c:ptCount val="3"/>
                <c:pt idx="0" formatCode="General">
                  <c:v>8.8520000000000005E-3</c:v>
                </c:pt>
                <c:pt idx="1">
                  <c:v>7.8520000000000013E-3</c:v>
                </c:pt>
                <c:pt idx="2" formatCode="General">
                  <c:v>7.8520000000000013E-3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CA8-4282-91F8-1BDA3D4FF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STATICI'!$F$22,'CONFRONTO DATI STATICI'!$Q$22,'CONFRONTO DATI STATICI'!$AB$22)</c:f>
              <c:numCache>
                <c:formatCode>0.0000</c:formatCode>
                <c:ptCount val="3"/>
                <c:pt idx="0" formatCode="General">
                  <c:v>8.8439999999999994E-3</c:v>
                </c:pt>
                <c:pt idx="1">
                  <c:v>7.8440000000000003E-3</c:v>
                </c:pt>
                <c:pt idx="2" formatCode="General">
                  <c:v>7.8440000000000003E-3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1E-4CD4-813C-0E22C3804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STATICI'!$C$51,'CONFRONTO DATI STATICI'!$O$51,'CONFRONTO DATI STATICI'!$AA$51)</c:f>
              <c:numCache>
                <c:formatCode>General</c:formatCode>
                <c:ptCount val="3"/>
                <c:pt idx="0">
                  <c:v>8.4619E-2</c:v>
                </c:pt>
                <c:pt idx="1">
                  <c:v>8.4118999999999999E-2</c:v>
                </c:pt>
                <c:pt idx="2">
                  <c:v>8.3118999999999998E-2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7F-44F1-B432-025622813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STATICI'!$E$51,'CONFRONTO DATI STATICI'!$Q$51,'CONFRONTO DATI STATICI'!$AC$51)</c:f>
              <c:numCache>
                <c:formatCode>General</c:formatCode>
                <c:ptCount val="3"/>
                <c:pt idx="0">
                  <c:v>1.3852E-2</c:v>
                </c:pt>
                <c:pt idx="1">
                  <c:v>8.8519999999999988E-3</c:v>
                </c:pt>
                <c:pt idx="2">
                  <c:v>7.8519999999999979E-3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B4-4611-B0F0-1694E660E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STATICI'!$F$51,'CONFRONTO DATI STATICI'!$R$51,'CONFRONTO DATI STATICI'!$AD$51)</c:f>
              <c:numCache>
                <c:formatCode>General</c:formatCode>
                <c:ptCount val="3"/>
                <c:pt idx="0">
                  <c:v>1.3843999999999999E-2</c:v>
                </c:pt>
                <c:pt idx="1">
                  <c:v>8.8439999999999977E-3</c:v>
                </c:pt>
                <c:pt idx="2">
                  <c:v>7.8439999999999968E-3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6-4847-9A68-30EFB4D99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STATICI'!$C$10,'CONFRONTO DATI STATICI'!$N$10,'CONFRONTO DATI STATICI'!$Y$10)</c:f>
              <c:numCache>
                <c:formatCode>General</c:formatCode>
                <c:ptCount val="3"/>
                <c:pt idx="0">
                  <c:v>9.7996E-2</c:v>
                </c:pt>
                <c:pt idx="1">
                  <c:v>9.6995999999999999E-2</c:v>
                </c:pt>
                <c:pt idx="2">
                  <c:v>9.6995999999999999E-2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E4-454C-AEA5-3339A3414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STATICI'!$C$11,'CONFRONTO DATI STATICI'!$N$11,'CONFRONTO DATI STATICI'!$Y$11)</c:f>
              <c:numCache>
                <c:formatCode>General</c:formatCode>
                <c:ptCount val="3"/>
                <c:pt idx="0">
                  <c:v>9.6179000000000001E-2</c:v>
                </c:pt>
                <c:pt idx="1">
                  <c:v>9.5179E-2</c:v>
                </c:pt>
                <c:pt idx="2">
                  <c:v>9.5179E-2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3B-4B7A-9408-6AE29BE33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STATICI'!$C$12,'CONFRONTO DATI STATICI'!$N$12,'CONFRONTO DATI STATICI'!$Y$12)</c:f>
              <c:numCache>
                <c:formatCode>General</c:formatCode>
                <c:ptCount val="3"/>
                <c:pt idx="0">
                  <c:v>9.4355999999999995E-2</c:v>
                </c:pt>
                <c:pt idx="1">
                  <c:v>9.3355999999999995E-2</c:v>
                </c:pt>
                <c:pt idx="2">
                  <c:v>9.3355999999999995E-2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AB-456E-931B-F4B6B5512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STATICI'!$C$13,'CONFRONTO DATI STATICI'!$N$13,'CONFRONTO DATI STATICI'!$Y$13)</c:f>
              <c:numCache>
                <c:formatCode>General</c:formatCode>
                <c:ptCount val="3"/>
                <c:pt idx="0">
                  <c:v>9.2453999999999995E-2</c:v>
                </c:pt>
                <c:pt idx="1">
                  <c:v>9.1453999999999994E-2</c:v>
                </c:pt>
                <c:pt idx="2">
                  <c:v>9.1453999999999994E-2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DB-4048-9525-FB562E1B9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STATICI'!$C$14,'CONFRONTO DATI STATICI'!$N$14,'CONFRONTO DATI STATICI'!$Y$14)</c:f>
              <c:numCache>
                <c:formatCode>General</c:formatCode>
                <c:ptCount val="3"/>
                <c:pt idx="0">
                  <c:v>9.0430999999999997E-2</c:v>
                </c:pt>
                <c:pt idx="1">
                  <c:v>8.9430999999999997E-2</c:v>
                </c:pt>
                <c:pt idx="2">
                  <c:v>8.9430999999999997E-2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B1-4CAB-92A3-8F0301CBB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STATICI'!$C$15,'CONFRONTO DATI STATICI'!$N$15,'CONFRONTO DATI STATICI'!$Y$15)</c:f>
              <c:numCache>
                <c:formatCode>General</c:formatCode>
                <c:ptCount val="3"/>
                <c:pt idx="0">
                  <c:v>8.8299000000000002E-2</c:v>
                </c:pt>
                <c:pt idx="1">
                  <c:v>8.7299000000000002E-2</c:v>
                </c:pt>
                <c:pt idx="2">
                  <c:v>8.7299000000000002E-2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D0-47D5-97BA-57C1A1EDD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STATICI'!$C$17,'CONFRONTO DATI STATICI'!$N$17,'CONFRONTO DATI STATICI'!$Y$17)</c:f>
              <c:numCache>
                <c:formatCode>General</c:formatCode>
                <c:ptCount val="3"/>
                <c:pt idx="0">
                  <c:v>8.4177000000000002E-2</c:v>
                </c:pt>
                <c:pt idx="1">
                  <c:v>8.3177000000000001E-2</c:v>
                </c:pt>
                <c:pt idx="2">
                  <c:v>8.3177000000000001E-2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98-4ACF-B2CB-EDF879DF7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STATICI'!$C$18,'CONFRONTO DATI STATICI'!$N$18,'CONFRONTO DATI STATICI'!$Y$18)</c:f>
              <c:numCache>
                <c:formatCode>General</c:formatCode>
                <c:ptCount val="3"/>
                <c:pt idx="0">
                  <c:v>8.3014000000000004E-2</c:v>
                </c:pt>
                <c:pt idx="1">
                  <c:v>8.2014000000000004E-2</c:v>
                </c:pt>
                <c:pt idx="2">
                  <c:v>8.2014000000000004E-2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29-48E8-B6D4-340602857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STATICI'!$C$19,'CONFRONTO DATI STATICI'!$N$19,'CONFRONTO DATI STATICI'!$Y$19)</c:f>
              <c:numCache>
                <c:formatCode>General</c:formatCode>
                <c:ptCount val="3"/>
                <c:pt idx="0">
                  <c:v>8.2542000000000004E-2</c:v>
                </c:pt>
                <c:pt idx="1">
                  <c:v>8.1542000000000003E-2</c:v>
                </c:pt>
                <c:pt idx="2">
                  <c:v>8.1542000000000003E-2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C4-479D-A639-5C49103FE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STATICI'!$C$20,'CONFRONTO DATI STATICI'!$N$20,'CONFRONTO DATI STATICI'!$Y$20)</c:f>
              <c:numCache>
                <c:formatCode>General</c:formatCode>
                <c:ptCount val="3"/>
                <c:pt idx="0">
                  <c:v>8.2410999999999998E-2</c:v>
                </c:pt>
                <c:pt idx="1">
                  <c:v>8.1410999999999997E-2</c:v>
                </c:pt>
                <c:pt idx="2">
                  <c:v>8.1410999999999997E-2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DD-4C69-8BCC-771D39E29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STATICI'!$C$21,'CONFRONTO DATI STATICI'!$N$21,'CONFRONTO DATI STATICI'!$Y$21)</c:f>
              <c:numCache>
                <c:formatCode>General</c:formatCode>
                <c:ptCount val="3"/>
                <c:pt idx="0">
                  <c:v>8.2647999999999999E-2</c:v>
                </c:pt>
                <c:pt idx="1">
                  <c:v>8.1647999999999998E-2</c:v>
                </c:pt>
                <c:pt idx="2">
                  <c:v>8.1647999999999998E-2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D0-4F03-B90B-2E77893C0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STATICI'!$C$23,'CONFRONTO DATI STATICI'!$N$23,'CONFRONTO DATI STATICI'!$Y$23)</c:f>
              <c:numCache>
                <c:formatCode>General</c:formatCode>
                <c:ptCount val="3"/>
                <c:pt idx="0">
                  <c:v>8.5500000000000007E-2</c:v>
                </c:pt>
                <c:pt idx="1">
                  <c:v>8.4500000000000006E-2</c:v>
                </c:pt>
                <c:pt idx="2">
                  <c:v>8.4500000000000006E-2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5F-4D20-8BCF-CAEF915E6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STATICI'!$C$24,'CONFRONTO DATI STATICI'!$N$24,'CONFRONTO DATI STATICI'!$Y$24)</c:f>
              <c:numCache>
                <c:formatCode>General</c:formatCode>
                <c:ptCount val="3"/>
                <c:pt idx="0">
                  <c:v>8.7661000000000003E-2</c:v>
                </c:pt>
                <c:pt idx="1">
                  <c:v>8.6661000000000002E-2</c:v>
                </c:pt>
                <c:pt idx="2">
                  <c:v>8.6661000000000002E-2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7B-4D21-A08D-D7815473A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STATICI'!$C$25,'CONFRONTO DATI STATICI'!$N$25,'CONFRONTO DATI STATICI'!$Y$25)</c:f>
              <c:numCache>
                <c:formatCode>General</c:formatCode>
                <c:ptCount val="3"/>
                <c:pt idx="0">
                  <c:v>8.9848999999999998E-2</c:v>
                </c:pt>
                <c:pt idx="1">
                  <c:v>8.8848999999999997E-2</c:v>
                </c:pt>
                <c:pt idx="2">
                  <c:v>8.8848999999999997E-2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95-479E-A28A-F45FAB3E4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STATICI'!$C$26,'CONFRONTO DATI STATICI'!$N$26,'CONFRONTO DATI STATICI'!$Y$26)</c:f>
              <c:numCache>
                <c:formatCode>General</c:formatCode>
                <c:ptCount val="3"/>
                <c:pt idx="0">
                  <c:v>9.1952000000000006E-2</c:v>
                </c:pt>
                <c:pt idx="1">
                  <c:v>9.0952000000000005E-2</c:v>
                </c:pt>
                <c:pt idx="2">
                  <c:v>9.0952000000000005E-2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D0-4A2B-8C55-C4E555011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STATICI'!$C$27,'CONFRONTO DATI STATICI'!$N$27,'CONFRONTO DATI STATICI'!$Y$27)</c:f>
              <c:numCache>
                <c:formatCode>General</c:formatCode>
                <c:ptCount val="3"/>
                <c:pt idx="0">
                  <c:v>8.8299000000000002E-2</c:v>
                </c:pt>
                <c:pt idx="1">
                  <c:v>8.7299000000000002E-2</c:v>
                </c:pt>
                <c:pt idx="2">
                  <c:v>8.7299000000000002E-2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4C-4C8B-AFDF-AF92FBB7D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STATICI'!$C$28,'CONFRONTO DATI STATICI'!$N$28,'CONFRONTO DATI STATICI'!$Y$28)</c:f>
              <c:numCache>
                <c:formatCode>General</c:formatCode>
                <c:ptCount val="3"/>
                <c:pt idx="0">
                  <c:v>9.3942999999999999E-2</c:v>
                </c:pt>
                <c:pt idx="1">
                  <c:v>9.2942999999999998E-2</c:v>
                </c:pt>
                <c:pt idx="2">
                  <c:v>9.2942999999999998E-2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D7-42D2-9C6C-87D9200C6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STATICI'!$C$29,'CONFRONTO DATI STATICI'!$N$29,'CONFRONTO DATI STATICI'!$Y$29)</c:f>
              <c:numCache>
                <c:formatCode>General</c:formatCode>
                <c:ptCount val="3"/>
                <c:pt idx="0">
                  <c:v>9.5856999999999998E-2</c:v>
                </c:pt>
                <c:pt idx="1">
                  <c:v>9.4856999999999997E-2</c:v>
                </c:pt>
                <c:pt idx="2">
                  <c:v>9.4856999999999997E-2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11-48D3-899F-B55F706DB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STATICI'!$E$10,'CONFRONTO DATI STATICI'!$P$10,'CONFRONTO DATI STATICI'!$AA$10)</c:f>
              <c:numCache>
                <c:formatCode>0.0000</c:formatCode>
                <c:ptCount val="3"/>
                <c:pt idx="0" formatCode="General">
                  <c:v>1.0293999999999999E-2</c:v>
                </c:pt>
                <c:pt idx="1">
                  <c:v>9.2940000000000002E-3</c:v>
                </c:pt>
                <c:pt idx="2" formatCode="General">
                  <c:v>9.2940000000000002E-3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E0-48C4-9741-D2E9D15BF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STATICI'!$E$11,'CONFRONTO DATI STATICI'!$P$11,'CONFRONTO DATI STATICI'!$AA$11)</c:f>
              <c:numCache>
                <c:formatCode>0.0000</c:formatCode>
                <c:ptCount val="3"/>
                <c:pt idx="0" formatCode="General">
                  <c:v>1.0118E-2</c:v>
                </c:pt>
                <c:pt idx="1">
                  <c:v>9.1180000000000011E-3</c:v>
                </c:pt>
                <c:pt idx="2" formatCode="General">
                  <c:v>9.1180000000000011E-3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E3-4211-BD93-437CFC16E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STATICI'!$E$12,'CONFRONTO DATI STATICI'!$P$12,'CONFRONTO DATI STATICI'!$AA$12)</c:f>
              <c:numCache>
                <c:formatCode>0.0000</c:formatCode>
                <c:ptCount val="3"/>
                <c:pt idx="0" formatCode="General">
                  <c:v>9.9319999999999999E-3</c:v>
                </c:pt>
                <c:pt idx="1">
                  <c:v>8.931999999999999E-3</c:v>
                </c:pt>
                <c:pt idx="2" formatCode="General">
                  <c:v>8.931999999999999E-3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A9-4BC4-8D0D-F3A6BDCE1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STATICI'!$E$13,'CONFRONTO DATI STATICI'!$P$13,'CONFRONTO DATI STATICI'!$AA$13)</c:f>
              <c:numCache>
                <c:formatCode>0.0000</c:formatCode>
                <c:ptCount val="3"/>
                <c:pt idx="0" formatCode="General">
                  <c:v>9.7330000000000003E-3</c:v>
                </c:pt>
                <c:pt idx="1">
                  <c:v>8.7330000000000012E-3</c:v>
                </c:pt>
                <c:pt idx="2" formatCode="General">
                  <c:v>8.7330000000000012E-3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93-4E96-80ED-D4F79440C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STATICI'!$E$14,'CONFRONTO DATI STATICI'!$P$14,'CONFRONTO DATI STATICI'!$AA$14)</c:f>
              <c:numCache>
                <c:formatCode>0.0000</c:formatCode>
                <c:ptCount val="3"/>
                <c:pt idx="0" formatCode="General">
                  <c:v>9.5209999999999999E-3</c:v>
                </c:pt>
                <c:pt idx="1">
                  <c:v>8.5210000000000008E-3</c:v>
                </c:pt>
                <c:pt idx="2" formatCode="General">
                  <c:v>8.5210000000000008E-3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68-4DC7-B5B6-69133C09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STATICI'!$E$15,'CONFRONTO DATI STATICI'!$P$15,'CONFRONTO DATI STATICI'!$AA$15)</c:f>
              <c:numCache>
                <c:formatCode>0.0000</c:formatCode>
                <c:ptCount val="3"/>
                <c:pt idx="0" formatCode="General">
                  <c:v>9.2999999999999992E-3</c:v>
                </c:pt>
                <c:pt idx="1">
                  <c:v>8.2999999999999984E-3</c:v>
                </c:pt>
                <c:pt idx="2" formatCode="General">
                  <c:v>8.2999999999999984E-3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29-4FF0-815E-456ECAD96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STATICI'!$E$17,'CONFRONTO DATI STATICI'!$P$17,'CONFRONTO DATI STATICI'!$AA$17)</c:f>
              <c:numCache>
                <c:formatCode>0.0000</c:formatCode>
                <c:ptCount val="3"/>
                <c:pt idx="0" formatCode="General">
                  <c:v>8.8900000000000003E-3</c:v>
                </c:pt>
                <c:pt idx="1">
                  <c:v>7.8900000000000012E-3</c:v>
                </c:pt>
                <c:pt idx="2" formatCode="General">
                  <c:v>7.8900000000000012E-3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27-4138-BAD8-477E80E82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STATICI'!$E$18,'CONFRONTO DATI STATICI'!$P$18,'CONFRONTO DATI STATICI'!$AA$18)</c:f>
              <c:numCache>
                <c:formatCode>0.0000</c:formatCode>
                <c:ptCount val="3"/>
                <c:pt idx="0" formatCode="General">
                  <c:v>8.7819999999999999E-3</c:v>
                </c:pt>
                <c:pt idx="1">
                  <c:v>7.7819999999999999E-3</c:v>
                </c:pt>
                <c:pt idx="2" formatCode="General">
                  <c:v>7.7819999999999999E-3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AD-42F7-9879-144A33EBD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11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STATICI'!$E$19,'CONFRONTO DATI STATICI'!$P$19,'CONFRONTO DATI STATICI'!$AA$19)</c:f>
              <c:numCache>
                <c:formatCode>0.0000</c:formatCode>
                <c:ptCount val="3"/>
                <c:pt idx="0" formatCode="General">
                  <c:v>8.744E-3</c:v>
                </c:pt>
                <c:pt idx="1">
                  <c:v>7.744E-3</c:v>
                </c:pt>
                <c:pt idx="2" formatCode="General">
                  <c:v>7.744E-3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54-42FC-9F01-CB20DE6C8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STATICI'!$E$20,'CONFRONTO DATI STATICI'!$P$20,'CONFRONTO DATI STATICI'!$AA$20)</c:f>
              <c:numCache>
                <c:formatCode>0.0000</c:formatCode>
                <c:ptCount val="3"/>
                <c:pt idx="0" formatCode="General">
                  <c:v>8.737E-3</c:v>
                </c:pt>
                <c:pt idx="1">
                  <c:v>7.737E-3</c:v>
                </c:pt>
                <c:pt idx="2" formatCode="General">
                  <c:v>7.737E-3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6D-4B67-AEF3-F0CC9294E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13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STATICI'!$E$21,'CONFRONTO DATI STATICI'!$P$21,'CONFRONTO DATI STATICI'!$AA$21)</c:f>
              <c:numCache>
                <c:formatCode>0.0000</c:formatCode>
                <c:ptCount val="3"/>
                <c:pt idx="0" formatCode="General">
                  <c:v>8.7620000000000007E-3</c:v>
                </c:pt>
                <c:pt idx="1">
                  <c:v>7.7620000000000007E-3</c:v>
                </c:pt>
                <c:pt idx="2" formatCode="General">
                  <c:v>7.7620000000000007E-3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FF-4E28-ACC6-33C1841DF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15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STATICI'!$E$23,'CONFRONTO DATI STATICI'!$P$23,'CONFRONTO DATI STATICI'!$AA$23)</c:f>
              <c:numCache>
                <c:formatCode>0.0000</c:formatCode>
                <c:ptCount val="3"/>
                <c:pt idx="0" formatCode="General">
                  <c:v>9.0270000000000003E-3</c:v>
                </c:pt>
                <c:pt idx="1">
                  <c:v>8.0269999999999994E-3</c:v>
                </c:pt>
                <c:pt idx="2" formatCode="General">
                  <c:v>8.0269999999999994E-3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3F-47BC-AC3F-1292777A5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16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STATICI'!$E$24,'CONFRONTO DATI STATICI'!$P$24,'CONFRONTO DATI STATICI'!$AA$24)</c:f>
              <c:numCache>
                <c:formatCode>0.0000</c:formatCode>
                <c:ptCount val="3"/>
                <c:pt idx="0" formatCode="General">
                  <c:v>9.2379999999999997E-3</c:v>
                </c:pt>
                <c:pt idx="1">
                  <c:v>8.2379999999999988E-3</c:v>
                </c:pt>
                <c:pt idx="2" formatCode="General">
                  <c:v>8.2379999999999988E-3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45-418D-8C9E-E540C944B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17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STATICI'!$E$25,'CONFRONTO DATI STATICI'!$P$25,'CONFRONTO DATI STATICI'!$AA$25)</c:f>
              <c:numCache>
                <c:formatCode>0.0000</c:formatCode>
                <c:ptCount val="3"/>
                <c:pt idx="0" formatCode="General">
                  <c:v>9.4610000000000007E-3</c:v>
                </c:pt>
                <c:pt idx="1">
                  <c:v>8.4609999999999998E-3</c:v>
                </c:pt>
                <c:pt idx="2" formatCode="General">
                  <c:v>8.4609999999999998E-3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7F-49B6-A0F4-27C423513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STATICI'!$E$26,'CONFRONTO DATI STATICI'!$P$26,'CONFRONTO DATI STATICI'!$AA$26)</c:f>
              <c:numCache>
                <c:formatCode>0.0000</c:formatCode>
                <c:ptCount val="3"/>
                <c:pt idx="0" formatCode="General">
                  <c:v>9.6799999999999994E-3</c:v>
                </c:pt>
                <c:pt idx="1">
                  <c:v>8.6800000000000002E-3</c:v>
                </c:pt>
                <c:pt idx="2" formatCode="General">
                  <c:v>8.6800000000000002E-3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CB-43A2-99EE-519E04D54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STATICI'!$E$27,'CONFRONTO DATI STATICI'!$P$27,'CONFRONTO DATI STATICI'!$AA$27)</c:f>
              <c:numCache>
                <c:formatCode>0.0000</c:formatCode>
                <c:ptCount val="3"/>
                <c:pt idx="0" formatCode="General">
                  <c:v>9.8879999999999992E-3</c:v>
                </c:pt>
                <c:pt idx="1">
                  <c:v>8.8880000000000001E-3</c:v>
                </c:pt>
                <c:pt idx="2" formatCode="General">
                  <c:v>8.8880000000000001E-3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91-40CA-9A78-53BD243F7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STATICI'!$E$28,'CONFRONTO DATI STATICI'!$P$28,'CONFRONTO DATI STATICI'!$AA$28)</c:f>
              <c:numCache>
                <c:formatCode>0.0000</c:formatCode>
                <c:ptCount val="3"/>
                <c:pt idx="0" formatCode="General">
                  <c:v>1.0083999999999999E-2</c:v>
                </c:pt>
                <c:pt idx="1">
                  <c:v>9.0839999999999983E-3</c:v>
                </c:pt>
                <c:pt idx="2" formatCode="General">
                  <c:v>9.0839999999999983E-3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FF-4D16-843C-06818D4CA0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21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STATICI'!$E$29,'CONFRONTO DATI STATICI'!$P$29,'CONFRONTO DATI STATICI'!$AA$29)</c:f>
              <c:numCache>
                <c:formatCode>0.0000</c:formatCode>
                <c:ptCount val="3"/>
                <c:pt idx="0" formatCode="General">
                  <c:v>1.0269E-2</c:v>
                </c:pt>
                <c:pt idx="1">
                  <c:v>9.2689999999999995E-3</c:v>
                </c:pt>
                <c:pt idx="2" formatCode="General">
                  <c:v>9.2689999999999995E-3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D0-4BEF-AF23-25C284EBA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STATICI'!$F$10,'CONFRONTO DATI STATICI'!$Q$10,'CONFRONTO DATI STATICI'!$AB$10)</c:f>
              <c:numCache>
                <c:formatCode>0.0000</c:formatCode>
                <c:ptCount val="3"/>
                <c:pt idx="0" formatCode="General">
                  <c:v>1.0305999999999999E-2</c:v>
                </c:pt>
                <c:pt idx="1">
                  <c:v>9.3059999999999983E-3</c:v>
                </c:pt>
                <c:pt idx="2" formatCode="General">
                  <c:v>9.3059999999999983E-3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0D-4CDA-8C09-C3D7648E6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STATICI'!$F$11,'CONFRONTO DATI STATICI'!$Q$11,'CONFRONTO DATI STATICI'!$AB$11)</c:f>
              <c:numCache>
                <c:formatCode>0.0000</c:formatCode>
                <c:ptCount val="3"/>
                <c:pt idx="0" formatCode="General">
                  <c:v>1.013E-2</c:v>
                </c:pt>
                <c:pt idx="1">
                  <c:v>9.1299999999999992E-3</c:v>
                </c:pt>
                <c:pt idx="2" formatCode="General">
                  <c:v>9.1299999999999992E-3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BB-4D18-BA23-753482FC4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STATICI'!$F$12,'CONFRONTO DATI STATICI'!$Q$12,'CONFRONTO DATI STATICI'!$AB$12)</c:f>
              <c:numCache>
                <c:formatCode>0.0000</c:formatCode>
                <c:ptCount val="3"/>
                <c:pt idx="0" formatCode="General">
                  <c:v>9.9399999999999992E-3</c:v>
                </c:pt>
                <c:pt idx="1">
                  <c:v>8.94E-3</c:v>
                </c:pt>
                <c:pt idx="2" formatCode="General">
                  <c:v>8.94E-3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DE-4457-AD2A-ABAE8D49F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STATICI'!$F$13,'CONFRONTO DATI STATICI'!$Q$13,'CONFRONTO DATI STATICI'!$AB$13)</c:f>
              <c:numCache>
                <c:formatCode>0.0000</c:formatCode>
                <c:ptCount val="3"/>
                <c:pt idx="0" formatCode="General">
                  <c:v>9.7389999999999994E-3</c:v>
                </c:pt>
                <c:pt idx="1">
                  <c:v>8.7390000000000002E-3</c:v>
                </c:pt>
                <c:pt idx="2" formatCode="General">
                  <c:v>8.7390000000000002E-3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23-4E78-808D-97D00E070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STATICI'!$F$14,'CONFRONTO DATI STATICI'!$Q$14,'CONFRONTO DATI STATICI'!$AB$14)</c:f>
              <c:numCache>
                <c:formatCode>0.0000</c:formatCode>
                <c:ptCount val="3"/>
                <c:pt idx="0" formatCode="General">
                  <c:v>9.5250000000000005E-3</c:v>
                </c:pt>
                <c:pt idx="1">
                  <c:v>8.5250000000000013E-3</c:v>
                </c:pt>
                <c:pt idx="2" formatCode="General">
                  <c:v>8.5250000000000013E-3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50-4B52-9E76-71ACD1B88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STATICI'!$F$15,'CONFRONTO DATI STATICI'!$Q$15,'CONFRONTO DATI STATICI'!$AB$15)</c:f>
              <c:numCache>
                <c:formatCode>0.0000</c:formatCode>
                <c:ptCount val="3"/>
                <c:pt idx="0" formatCode="General">
                  <c:v>9.3010000000000002E-3</c:v>
                </c:pt>
                <c:pt idx="1">
                  <c:v>8.3009999999999994E-3</c:v>
                </c:pt>
                <c:pt idx="2" formatCode="General">
                  <c:v>8.3009999999999994E-3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B7-4E32-A226-DE2C23E2B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STATICI'!$F$17,'CONFRONTO DATI STATICI'!$Q$17,'CONFRONTO DATI STATICI'!$AB$17)</c:f>
              <c:numCache>
                <c:formatCode>0.0000</c:formatCode>
                <c:ptCount val="3"/>
                <c:pt idx="0" formatCode="General">
                  <c:v>8.8830000000000003E-3</c:v>
                </c:pt>
                <c:pt idx="1">
                  <c:v>7.8830000000000011E-3</c:v>
                </c:pt>
                <c:pt idx="2" formatCode="General">
                  <c:v>7.8830000000000011E-3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91-42E1-BD1E-300D9DAFB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STATICI'!$F$18,'CONFRONTO DATI STATICI'!$Q$18,'CONFRONTO DATI STATICI'!$AB$18)</c:f>
              <c:numCache>
                <c:formatCode>0.0000</c:formatCode>
                <c:ptCount val="3"/>
                <c:pt idx="0" formatCode="General">
                  <c:v>8.7709999999999993E-3</c:v>
                </c:pt>
                <c:pt idx="1">
                  <c:v>7.7709999999999993E-3</c:v>
                </c:pt>
                <c:pt idx="2" formatCode="General">
                  <c:v>7.7709999999999993E-3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8D-4DDD-8E75-9BE3B23D3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STATICI'!$F$19,'CONFRONTO DATI STATICI'!$Q$19,'CONFRONTO DATI STATICI'!$AB$19)</c:f>
              <c:numCache>
                <c:formatCode>0.0000</c:formatCode>
                <c:ptCount val="3"/>
                <c:pt idx="0" formatCode="General">
                  <c:v>8.7320000000000002E-3</c:v>
                </c:pt>
                <c:pt idx="1">
                  <c:v>7.7320000000000002E-3</c:v>
                </c:pt>
                <c:pt idx="2" formatCode="General">
                  <c:v>7.7320000000000002E-3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72-4740-A672-E1E542C3A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STATICI'!$F$20,'CONFRONTO DATI STATICI'!$Q$20,'CONFRONTO DATI STATICI'!$AB$20)</c:f>
              <c:numCache>
                <c:formatCode>0.0000</c:formatCode>
                <c:ptCount val="3"/>
                <c:pt idx="0" formatCode="General">
                  <c:v>8.7250000000000001E-3</c:v>
                </c:pt>
                <c:pt idx="1">
                  <c:v>7.7250000000000001E-3</c:v>
                </c:pt>
                <c:pt idx="2" formatCode="General">
                  <c:v>7.7250000000000001E-3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96-43A0-B34F-E2CA8F718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STATICI'!$F$21,'CONFRONTO DATI STATICI'!$Q$21,'CONFRONTO DATI STATICI'!$AB$21)</c:f>
              <c:numCache>
                <c:formatCode>0.0000</c:formatCode>
                <c:ptCount val="3"/>
                <c:pt idx="0" formatCode="General">
                  <c:v>8.7510000000000001E-3</c:v>
                </c:pt>
                <c:pt idx="1">
                  <c:v>7.7510000000000001E-3</c:v>
                </c:pt>
                <c:pt idx="2" formatCode="General">
                  <c:v>7.7510000000000001E-3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78-48AC-A958-55864D6F9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STATICI'!$F$23,'CONFRONTO DATI STATICI'!$Q$23,'CONFRONTO DATI STATICI'!$AB$23)</c:f>
              <c:numCache>
                <c:formatCode>0.0000</c:formatCode>
                <c:ptCount val="3"/>
                <c:pt idx="0" formatCode="General">
                  <c:v>9.0240000000000008E-3</c:v>
                </c:pt>
                <c:pt idx="1">
                  <c:v>8.0239999999999999E-3</c:v>
                </c:pt>
                <c:pt idx="2" formatCode="General">
                  <c:v>8.0239999999999999E-3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7C-48B2-A10B-42B19A681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STATICI'!$F$24,'CONFRONTO DATI STATICI'!$Q$24,'CONFRONTO DATI STATICI'!$AB$24)</c:f>
              <c:numCache>
                <c:formatCode>0.0000</c:formatCode>
                <c:ptCount val="3"/>
                <c:pt idx="0" formatCode="General">
                  <c:v>9.2390000000000007E-3</c:v>
                </c:pt>
                <c:pt idx="1">
                  <c:v>8.2389999999999998E-3</c:v>
                </c:pt>
                <c:pt idx="2" formatCode="General">
                  <c:v>8.2389999999999998E-3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BE-46D1-B35B-6865DBA4D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STATICI'!$F$25,'CONFRONTO DATI STATICI'!$Q$25,'CONFRONTO DATI STATICI'!$AB$25)</c:f>
              <c:numCache>
                <c:formatCode>0.0000</c:formatCode>
                <c:ptCount val="3"/>
                <c:pt idx="0" formatCode="General">
                  <c:v>9.4649999999999995E-3</c:v>
                </c:pt>
                <c:pt idx="1">
                  <c:v>8.4650000000000003E-3</c:v>
                </c:pt>
                <c:pt idx="2" formatCode="General">
                  <c:v>8.4650000000000003E-3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46-411C-BA52-EEB939F45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STATICI'!$F$26,'CONFRONTO DATI STATICI'!$Q$26,'CONFRONTO DATI STATICI'!$AB$26)</c:f>
              <c:numCache>
                <c:formatCode>0.0000</c:formatCode>
                <c:ptCount val="3"/>
                <c:pt idx="0" formatCode="General">
                  <c:v>9.6860000000000002E-3</c:v>
                </c:pt>
                <c:pt idx="1">
                  <c:v>8.6859999999999993E-3</c:v>
                </c:pt>
                <c:pt idx="2" formatCode="General">
                  <c:v>8.6859999999999993E-3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D0-484A-BF19-D73392FDE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STATICI'!$F$27,'CONFRONTO DATI STATICI'!$Q$27,'CONFRONTO DATI STATICI'!$AB$27)</c:f>
              <c:numCache>
                <c:formatCode>0.0000</c:formatCode>
                <c:ptCount val="3"/>
                <c:pt idx="0" formatCode="General">
                  <c:v>9.8960000000000003E-3</c:v>
                </c:pt>
                <c:pt idx="1">
                  <c:v>8.8960000000000011E-3</c:v>
                </c:pt>
                <c:pt idx="2" formatCode="General">
                  <c:v>8.8960000000000011E-3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4C-4A09-A53C-AA5A3F9E1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STATICI'!$F$28,'CONFRONTO DATI STATICI'!$Q$28,'CONFRONTO DATI STATICI'!$AB$28)</c:f>
              <c:numCache>
                <c:formatCode>0.0000</c:formatCode>
                <c:ptCount val="3"/>
                <c:pt idx="0" formatCode="General">
                  <c:v>1.0094000000000001E-2</c:v>
                </c:pt>
                <c:pt idx="1">
                  <c:v>9.0940000000000014E-3</c:v>
                </c:pt>
                <c:pt idx="2" formatCode="General">
                  <c:v>9.0940000000000014E-3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FE-432B-B996-57CE99DA9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STATICI'!$F$29,'CONFRONTO DATI STATICI'!$Q$29,'CONFRONTO DATI STATICI'!$AB$29)</c:f>
              <c:numCache>
                <c:formatCode>0.0000</c:formatCode>
                <c:ptCount val="3"/>
                <c:pt idx="0" formatCode="General">
                  <c:v>1.0281E-2</c:v>
                </c:pt>
                <c:pt idx="1">
                  <c:v>9.2810000000000011E-3</c:v>
                </c:pt>
                <c:pt idx="2" formatCode="General">
                  <c:v>9.2810000000000011E-3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78-418D-BB77-349BA9A85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STATICI'!$C$39,'CONFRONTO DATI STATICI'!$O$39,'CONFRONTO DATI STATICI'!$AA$39)</c:f>
              <c:numCache>
                <c:formatCode>General</c:formatCode>
                <c:ptCount val="3"/>
                <c:pt idx="0">
                  <c:v>9.8996000000000001E-2</c:v>
                </c:pt>
                <c:pt idx="1">
                  <c:v>9.7996E-2</c:v>
                </c:pt>
                <c:pt idx="2">
                  <c:v>9.6995999999999999E-2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D6-46DA-9938-CD81FDD52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STATICI'!$C$40,'CONFRONTO DATI STATICI'!$O$40,'CONFRONTO DATI STATICI'!$AA$40)</c:f>
              <c:numCache>
                <c:formatCode>General</c:formatCode>
                <c:ptCount val="3"/>
                <c:pt idx="0">
                  <c:v>9.7179000000000001E-2</c:v>
                </c:pt>
                <c:pt idx="1">
                  <c:v>9.6179000000000001E-2</c:v>
                </c:pt>
                <c:pt idx="2">
                  <c:v>9.5179E-2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4F-4705-AAFC-32A69CD1D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STATICI'!$C$41,'CONFRONTO DATI STATICI'!$O$41,'CONFRONTO DATI STATICI'!$AA$41)</c:f>
              <c:numCache>
                <c:formatCode>General</c:formatCode>
                <c:ptCount val="3"/>
                <c:pt idx="0">
                  <c:v>9.5355999999999996E-2</c:v>
                </c:pt>
                <c:pt idx="1">
                  <c:v>9.4355999999999995E-2</c:v>
                </c:pt>
                <c:pt idx="2">
                  <c:v>9.3355999999999995E-2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92-42C7-B5D0-17FEDD289E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STATICI'!$C$42,'CONFRONTO DATI STATICI'!$O$42,'CONFRONTO DATI STATICI'!$AA$42)</c:f>
              <c:numCache>
                <c:formatCode>General</c:formatCode>
                <c:ptCount val="3"/>
                <c:pt idx="0">
                  <c:v>9.3453999999999995E-2</c:v>
                </c:pt>
                <c:pt idx="1">
                  <c:v>9.2453999999999995E-2</c:v>
                </c:pt>
                <c:pt idx="2">
                  <c:v>9.1453999999999994E-2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26-42E6-97F6-9B6D3D505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STATICI'!$C$43,'CONFRONTO DATI STATICI'!$O$43,'CONFRONTO DATI STATICI'!$AA$43)</c:f>
              <c:numCache>
                <c:formatCode>General</c:formatCode>
                <c:ptCount val="3"/>
                <c:pt idx="0">
                  <c:v>9.1430999999999998E-2</c:v>
                </c:pt>
                <c:pt idx="1">
                  <c:v>9.0430999999999997E-2</c:v>
                </c:pt>
                <c:pt idx="2">
                  <c:v>8.9430999999999997E-2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8C-4AA9-A6AA-F03578F46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STATICI'!$C$44,'CONFRONTO DATI STATICI'!$O$44,'CONFRONTO DATI STATICI'!$AA$44)</c:f>
              <c:numCache>
                <c:formatCode>General</c:formatCode>
                <c:ptCount val="3"/>
                <c:pt idx="0">
                  <c:v>8.9299000000000003E-2</c:v>
                </c:pt>
                <c:pt idx="1">
                  <c:v>8.8299000000000002E-2</c:v>
                </c:pt>
                <c:pt idx="2">
                  <c:v>8.7299000000000002E-2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54-4CE1-84EC-31EB5E428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STATICI'!$C$46,'CONFRONTO DATI STATICI'!$O$46,'CONFRONTO DATI STATICI'!$AA$46)</c:f>
              <c:numCache>
                <c:formatCode>General</c:formatCode>
                <c:ptCount val="3"/>
                <c:pt idx="0">
                  <c:v>8.5177000000000003E-2</c:v>
                </c:pt>
                <c:pt idx="1">
                  <c:v>8.4177000000000002E-2</c:v>
                </c:pt>
                <c:pt idx="2">
                  <c:v>8.3177000000000001E-2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41-40C2-9744-714B50924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STATICI'!$C$47,'CONFRONTO DATI STATICI'!$O$47,'CONFRONTO DATI STATICI'!$AA$47)</c:f>
              <c:numCache>
                <c:formatCode>General</c:formatCode>
                <c:ptCount val="3"/>
                <c:pt idx="0">
                  <c:v>8.4014000000000005E-2</c:v>
                </c:pt>
                <c:pt idx="1">
                  <c:v>8.3014000000000004E-2</c:v>
                </c:pt>
                <c:pt idx="2">
                  <c:v>8.2014000000000004E-2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AF-419A-AEE2-62D7C5691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STATICI'!$C$48,'CONFRONTO DATI STATICI'!$O$48,'CONFRONTO DATI STATICI'!$AA$48)</c:f>
              <c:numCache>
                <c:formatCode>General</c:formatCode>
                <c:ptCount val="3"/>
                <c:pt idx="0">
                  <c:v>8.3542000000000005E-2</c:v>
                </c:pt>
                <c:pt idx="1">
                  <c:v>8.2542000000000004E-2</c:v>
                </c:pt>
                <c:pt idx="2">
                  <c:v>8.1542000000000003E-2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A4-4F28-8FFF-D7036CAC9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STATICI'!$C$49,'CONFRONTO DATI STATICI'!$O$49,'CONFRONTO DATI STATICI'!$AA$49)</c:f>
              <c:numCache>
                <c:formatCode>General</c:formatCode>
                <c:ptCount val="3"/>
                <c:pt idx="0">
                  <c:v>8.3410999999999999E-2</c:v>
                </c:pt>
                <c:pt idx="1">
                  <c:v>8.2410999999999998E-2</c:v>
                </c:pt>
                <c:pt idx="2">
                  <c:v>8.1410999999999997E-2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C8-4DCF-A981-40FDB49F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STATICI'!$C$50,'CONFRONTO DATI STATICI'!$O$50,'CONFRONTO DATI STATICI'!$AA$50)</c:f>
              <c:numCache>
                <c:formatCode>General</c:formatCode>
                <c:ptCount val="3"/>
                <c:pt idx="0">
                  <c:v>8.3648E-2</c:v>
                </c:pt>
                <c:pt idx="1">
                  <c:v>8.2647999999999999E-2</c:v>
                </c:pt>
                <c:pt idx="2">
                  <c:v>8.1647999999999998E-2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AD-48CB-85BE-A15121365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STATICI'!$C$52,'CONFRONTO DATI STATICI'!$O$52,'CONFRONTO DATI STATICI'!$AA$52)</c:f>
              <c:numCache>
                <c:formatCode>General</c:formatCode>
                <c:ptCount val="3"/>
                <c:pt idx="0">
                  <c:v>8.6500000000000007E-2</c:v>
                </c:pt>
                <c:pt idx="1">
                  <c:v>8.5500000000000007E-2</c:v>
                </c:pt>
                <c:pt idx="2">
                  <c:v>8.4500000000000006E-2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37-429F-A14B-687120BA7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16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T16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STATICI'!$C$53,'CONFRONTO DATI STATICI'!$O$53,'CONFRONTO DATI STATICI'!$AA$53)</c:f>
              <c:numCache>
                <c:formatCode>General</c:formatCode>
                <c:ptCount val="3"/>
                <c:pt idx="0">
                  <c:v>8.8661000000000004E-2</c:v>
                </c:pt>
                <c:pt idx="1">
                  <c:v>8.7661000000000003E-2</c:v>
                </c:pt>
                <c:pt idx="2">
                  <c:v>8.6661000000000002E-2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3D2-476A-AA52-21D151B5AC91}"/>
            </c:ext>
          </c:extLst>
        </c:ser>
        <c:ser>
          <c:idx val="0"/>
          <c:order val="1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STATICI'!$C$53,'CONFRONTO DATI STATICI'!$O$53,'CONFRONTO DATI STATICI'!$AA$53)</c:f>
              <c:numCache>
                <c:formatCode>General</c:formatCode>
                <c:ptCount val="3"/>
                <c:pt idx="0">
                  <c:v>8.8661000000000004E-2</c:v>
                </c:pt>
                <c:pt idx="1">
                  <c:v>8.7661000000000003E-2</c:v>
                </c:pt>
                <c:pt idx="2">
                  <c:v>8.6661000000000002E-2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D2-476A-AA52-21D151B5A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STATICI'!$C$54,'CONFRONTO DATI STATICI'!$O$54,'CONFRONTO DATI STATICI'!$AA$54)</c:f>
              <c:numCache>
                <c:formatCode>General</c:formatCode>
                <c:ptCount val="3"/>
                <c:pt idx="0">
                  <c:v>9.0848999999999999E-2</c:v>
                </c:pt>
                <c:pt idx="1">
                  <c:v>8.9848999999999998E-2</c:v>
                </c:pt>
                <c:pt idx="2">
                  <c:v>8.8848999999999997E-2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1F-40CB-BC7C-E1681DF66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STATICI'!$C$55,'CONFRONTO DATI STATICI'!$O$55,'CONFRONTO DATI STATICI'!$AA$55)</c:f>
              <c:numCache>
                <c:formatCode>General</c:formatCode>
                <c:ptCount val="3"/>
                <c:pt idx="0">
                  <c:v>9.2952000000000007E-2</c:v>
                </c:pt>
                <c:pt idx="1">
                  <c:v>9.1952000000000006E-2</c:v>
                </c:pt>
                <c:pt idx="2">
                  <c:v>9.0952000000000005E-2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3C-480A-A3A2-CB55CE7E7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STATICI'!$C$56,'CONFRONTO DATI STATICI'!$O$56,'CONFRONTO DATI STATICI'!$AA$56)</c:f>
              <c:numCache>
                <c:formatCode>General</c:formatCode>
                <c:ptCount val="3"/>
                <c:pt idx="0">
                  <c:v>8.9299000000000003E-2</c:v>
                </c:pt>
                <c:pt idx="1">
                  <c:v>8.8299000000000002E-2</c:v>
                </c:pt>
                <c:pt idx="2">
                  <c:v>8.7299000000000002E-2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95-4B6C-8ED8-16677A783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STATICI'!$C$57,'CONFRONTO DATI STATICI'!$O$57,'CONFRONTO DATI STATICI'!$AA$57)</c:f>
              <c:numCache>
                <c:formatCode>General</c:formatCode>
                <c:ptCount val="3"/>
                <c:pt idx="0">
                  <c:v>9.4943E-2</c:v>
                </c:pt>
                <c:pt idx="1">
                  <c:v>9.3942999999999999E-2</c:v>
                </c:pt>
                <c:pt idx="2">
                  <c:v>9.2942999999999998E-2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C1-4873-8844-5BAA59F27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STATICI'!$C$58,'CONFRONTO DATI STATICI'!$O$58,'CONFRONTO DATI STATICI'!$AA$58)</c:f>
              <c:numCache>
                <c:formatCode>General</c:formatCode>
                <c:ptCount val="3"/>
                <c:pt idx="0">
                  <c:v>9.6856999999999999E-2</c:v>
                </c:pt>
                <c:pt idx="1">
                  <c:v>9.5856999999999998E-2</c:v>
                </c:pt>
                <c:pt idx="2">
                  <c:v>9.4856999999999997E-2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74-4177-BF74-76DF881A1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STATICI'!$E$39,'CONFRONTO DATI STATICI'!$Q$39,'CONFRONTO DATI STATICI'!$AC$39)</c:f>
              <c:numCache>
                <c:formatCode>General</c:formatCode>
                <c:ptCount val="3"/>
                <c:pt idx="0">
                  <c:v>1.5293999999999999E-2</c:v>
                </c:pt>
                <c:pt idx="1">
                  <c:v>1.0293999999999998E-2</c:v>
                </c:pt>
                <c:pt idx="2">
                  <c:v>9.2939999999999967E-3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0E-4D50-A634-37DBB99A1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STATICI'!$E$40,'CONFRONTO DATI STATICI'!$Q$40,'CONFRONTO DATI STATICI'!$AC$40)</c:f>
              <c:numCache>
                <c:formatCode>General</c:formatCode>
                <c:ptCount val="3"/>
                <c:pt idx="0">
                  <c:v>1.5117999999999999E-2</c:v>
                </c:pt>
                <c:pt idx="1">
                  <c:v>1.0117999999999999E-2</c:v>
                </c:pt>
                <c:pt idx="2">
                  <c:v>9.1179999999999976E-3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4B-4868-9D58-DA45A58F6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STATICI'!$E$41,'CONFRONTO DATI STATICI'!$Q$41,'CONFRONTO DATI STATICI'!$AC$41)</c:f>
              <c:numCache>
                <c:formatCode>General</c:formatCode>
                <c:ptCount val="3"/>
                <c:pt idx="0">
                  <c:v>1.4932000000000001E-2</c:v>
                </c:pt>
                <c:pt idx="1">
                  <c:v>9.9319999999999999E-3</c:v>
                </c:pt>
                <c:pt idx="2">
                  <c:v>8.931999999999999E-3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5E-4916-A883-3587AF7CC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STATICI'!$E$42,'CONFRONTO DATI STATICI'!$Q$42,'CONFRONTO DATI STATICI'!$AC$42)</c:f>
              <c:numCache>
                <c:formatCode>General</c:formatCode>
                <c:ptCount val="3"/>
                <c:pt idx="0">
                  <c:v>1.4733E-2</c:v>
                </c:pt>
                <c:pt idx="1">
                  <c:v>9.7329999999999986E-3</c:v>
                </c:pt>
                <c:pt idx="2">
                  <c:v>8.7329999999999977E-3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31-4503-BD32-2846226A1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STATICI'!$E$43,'CONFRONTO DATI STATICI'!$Q$43,'CONFRONTO DATI STATICI'!$AC$43)</c:f>
              <c:numCache>
                <c:formatCode>General</c:formatCode>
                <c:ptCount val="3"/>
                <c:pt idx="0">
                  <c:v>1.4520999999999999E-2</c:v>
                </c:pt>
                <c:pt idx="1">
                  <c:v>9.5209999999999982E-3</c:v>
                </c:pt>
                <c:pt idx="2">
                  <c:v>8.5209999999999973E-3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1A-4BCA-B05D-84403086F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STATICI'!$E$44,'CONFRONTO DATI STATICI'!$Q$44,'CONFRONTO DATI STATICI'!$AC$44)</c:f>
              <c:numCache>
                <c:formatCode>General</c:formatCode>
                <c:ptCount val="3"/>
                <c:pt idx="0">
                  <c:v>1.43E-2</c:v>
                </c:pt>
                <c:pt idx="1">
                  <c:v>9.2999999999999992E-3</c:v>
                </c:pt>
                <c:pt idx="2">
                  <c:v>8.2999999999999984E-3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D9-466B-A96C-2AAED183D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STATICI'!$E$46,'CONFRONTO DATI STATICI'!$Q$46,'CONFRONTO DATI STATICI'!$AC$46)</c:f>
              <c:numCache>
                <c:formatCode>General</c:formatCode>
                <c:ptCount val="3"/>
                <c:pt idx="0">
                  <c:v>1.389E-2</c:v>
                </c:pt>
                <c:pt idx="1">
                  <c:v>8.8899999999999986E-3</c:v>
                </c:pt>
                <c:pt idx="2">
                  <c:v>7.8899999999999977E-3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30-4F7B-A54F-EF21B5160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STATICI'!$E$47,'CONFRONTO DATI STATICI'!$Q$47,'CONFRONTO DATI STATICI'!$AC$47)</c:f>
              <c:numCache>
                <c:formatCode>General</c:formatCode>
                <c:ptCount val="3"/>
                <c:pt idx="0">
                  <c:v>1.3781999999999999E-2</c:v>
                </c:pt>
                <c:pt idx="1">
                  <c:v>8.7819999999999981E-3</c:v>
                </c:pt>
                <c:pt idx="2">
                  <c:v>7.7819999999999981E-3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39-4E17-82DE-235C4BA1C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STATICI'!$E$48,'CONFRONTO DATI STATICI'!$Q$48,'CONFRONTO DATI STATICI'!$AC$48)</c:f>
              <c:numCache>
                <c:formatCode>General</c:formatCode>
                <c:ptCount val="3"/>
                <c:pt idx="0">
                  <c:v>1.3743999999999999E-2</c:v>
                </c:pt>
                <c:pt idx="1">
                  <c:v>8.7439999999999983E-3</c:v>
                </c:pt>
                <c:pt idx="2">
                  <c:v>7.7439999999999983E-3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84-42AD-A586-426F9C3AD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STATICI'!$E$49,'CONFRONTO DATI STATICI'!$Q$49,'CONFRONTO DATI STATICI'!$AC$49)</c:f>
              <c:numCache>
                <c:formatCode>General</c:formatCode>
                <c:ptCount val="3"/>
                <c:pt idx="0">
                  <c:v>1.3736999999999999E-2</c:v>
                </c:pt>
                <c:pt idx="1">
                  <c:v>8.7369999999999982E-3</c:v>
                </c:pt>
                <c:pt idx="2">
                  <c:v>7.7369999999999982E-3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C6-47EB-AFD8-9DDD30AC8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STATICI'!$E$50,'CONFRONTO DATI STATICI'!$Q$50,'CONFRONTO DATI STATICI'!$AC$50)</c:f>
              <c:numCache>
                <c:formatCode>General</c:formatCode>
                <c:ptCount val="3"/>
                <c:pt idx="0">
                  <c:v>1.3762E-2</c:v>
                </c:pt>
                <c:pt idx="1">
                  <c:v>8.761999999999999E-3</c:v>
                </c:pt>
                <c:pt idx="2">
                  <c:v>7.7619999999999989E-3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C1-4CC2-86F1-A94F32934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STATICI'!$E$52,'CONFRONTO DATI STATICI'!$Q$52,'CONFRONTO DATI STATICI'!$AC$52)</c:f>
              <c:numCache>
                <c:formatCode>General</c:formatCode>
                <c:ptCount val="3"/>
                <c:pt idx="0">
                  <c:v>1.4027000000000001E-2</c:v>
                </c:pt>
                <c:pt idx="1">
                  <c:v>9.0270000000000003E-3</c:v>
                </c:pt>
                <c:pt idx="2">
                  <c:v>8.0269999999999994E-3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4E-4BC8-B134-560CACB8B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STATICI'!$E$53,'CONFRONTO DATI STATICI'!$Q$53,'CONFRONTO DATI STATICI'!$AC$53)</c:f>
              <c:numCache>
                <c:formatCode>General</c:formatCode>
                <c:ptCount val="3"/>
                <c:pt idx="0">
                  <c:v>1.4238000000000001E-2</c:v>
                </c:pt>
                <c:pt idx="1">
                  <c:v>9.2379999999999997E-3</c:v>
                </c:pt>
                <c:pt idx="2">
                  <c:v>8.2379999999999988E-3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09-45B0-9428-0D8FF9467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STATICI'!$E$54,'CONFRONTO DATI STATICI'!$Q$54,'CONFRONTO DATI STATICI'!$AC$54)</c:f>
              <c:numCache>
                <c:formatCode>General</c:formatCode>
                <c:ptCount val="3"/>
                <c:pt idx="0">
                  <c:v>1.4461000000000002E-2</c:v>
                </c:pt>
                <c:pt idx="1">
                  <c:v>9.4610000000000007E-3</c:v>
                </c:pt>
                <c:pt idx="2">
                  <c:v>8.4609999999999998E-3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32-4ACE-BB2F-40E04C0B0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STATICI'!$E$55,'CONFRONTO DATI STATICI'!$Q$55,'CONFRONTO DATI STATICI'!$AC$55)</c:f>
              <c:numCache>
                <c:formatCode>General</c:formatCode>
                <c:ptCount val="3"/>
                <c:pt idx="0">
                  <c:v>1.4679999999999999E-2</c:v>
                </c:pt>
                <c:pt idx="1">
                  <c:v>9.6799999999999976E-3</c:v>
                </c:pt>
                <c:pt idx="2">
                  <c:v>8.6799999999999967E-3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9F-47DF-9439-8C368B660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STATICI'!$E$56,'CONFRONTO DATI STATICI'!$Q$56,'CONFRONTO DATI STATICI'!$AC$56)</c:f>
              <c:numCache>
                <c:formatCode>General</c:formatCode>
                <c:ptCount val="3"/>
                <c:pt idx="0">
                  <c:v>1.4887999999999998E-2</c:v>
                </c:pt>
                <c:pt idx="1">
                  <c:v>9.8879999999999975E-3</c:v>
                </c:pt>
                <c:pt idx="2">
                  <c:v>8.8879999999999966E-3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29-4A92-A29E-0C6EE5CD5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STATICI'!$E$57,'CONFRONTO DATI STATICI'!$Q$57,'CONFRONTO DATI STATICI'!$AC$57)</c:f>
              <c:numCache>
                <c:formatCode>General</c:formatCode>
                <c:ptCount val="3"/>
                <c:pt idx="0">
                  <c:v>1.5084E-2</c:v>
                </c:pt>
                <c:pt idx="1">
                  <c:v>1.0083999999999999E-2</c:v>
                </c:pt>
                <c:pt idx="2">
                  <c:v>9.0839999999999983E-3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AC-45D2-B9D1-0413A150C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STATICI'!$E$58,'CONFRONTO DATI STATICI'!$Q$58,'CONFRONTO DATI STATICI'!$AC$58)</c:f>
              <c:numCache>
                <c:formatCode>General</c:formatCode>
                <c:ptCount val="3"/>
                <c:pt idx="0">
                  <c:v>1.5269000000000001E-2</c:v>
                </c:pt>
                <c:pt idx="1">
                  <c:v>1.0269E-2</c:v>
                </c:pt>
                <c:pt idx="2">
                  <c:v>9.2689999999999995E-3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B8-4D60-B887-CFD0A7578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STATICI'!$F$39,'CONFRONTO DATI STATICI'!$R$39,'CONFRONTO DATI STATICI'!$AD$39)</c:f>
              <c:numCache>
                <c:formatCode>General</c:formatCode>
                <c:ptCount val="3"/>
                <c:pt idx="0">
                  <c:v>1.5306E-2</c:v>
                </c:pt>
                <c:pt idx="1">
                  <c:v>1.0305999999999999E-2</c:v>
                </c:pt>
                <c:pt idx="2">
                  <c:v>9.3059999999999983E-3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26-4264-906F-1C42AB724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STATICI'!$F$40,'CONFRONTO DATI STATICI'!$R$40,'CONFRONTO DATI STATICI'!$AD$40)</c:f>
              <c:numCache>
                <c:formatCode>General</c:formatCode>
                <c:ptCount val="3"/>
                <c:pt idx="0">
                  <c:v>1.5130000000000001E-2</c:v>
                </c:pt>
                <c:pt idx="1">
                  <c:v>1.013E-2</c:v>
                </c:pt>
                <c:pt idx="2">
                  <c:v>9.1299999999999992E-3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5F9-484A-BE23-63C8C02B7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STATICI'!$F$41,'CONFRONTO DATI STATICI'!$R$41,'CONFRONTO DATI STATICI'!$AD$41)</c:f>
              <c:numCache>
                <c:formatCode>General</c:formatCode>
                <c:ptCount val="3"/>
                <c:pt idx="0">
                  <c:v>1.4939999999999998E-2</c:v>
                </c:pt>
                <c:pt idx="1">
                  <c:v>9.9399999999999974E-3</c:v>
                </c:pt>
                <c:pt idx="2">
                  <c:v>8.9399999999999966E-3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88-4D59-ABE5-C04B2681A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STATICI'!$F$42,'CONFRONTO DATI STATICI'!$R$42,'CONFRONTO DATI STATICI'!$AD$42)</c:f>
              <c:numCache>
                <c:formatCode>General</c:formatCode>
                <c:ptCount val="3"/>
                <c:pt idx="0">
                  <c:v>1.4738999999999999E-2</c:v>
                </c:pt>
                <c:pt idx="1">
                  <c:v>9.7389999999999977E-3</c:v>
                </c:pt>
                <c:pt idx="2">
                  <c:v>8.7389999999999968E-3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B4-4023-8684-2437E23EA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STATICI'!$F$43,'CONFRONTO DATI STATICI'!$R$43,'CONFRONTO DATI STATICI'!$AD$43)</c:f>
              <c:numCache>
                <c:formatCode>General</c:formatCode>
                <c:ptCount val="3"/>
                <c:pt idx="0">
                  <c:v>1.4525E-2</c:v>
                </c:pt>
                <c:pt idx="1">
                  <c:v>9.5249999999999987E-3</c:v>
                </c:pt>
                <c:pt idx="2">
                  <c:v>8.5249999999999979E-3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D8-4DAF-AF0F-441867B1A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STATICI'!$F$44,'CONFRONTO DATI STATICI'!$R$44,'CONFRONTO DATI STATICI'!$AD$44)</c:f>
              <c:numCache>
                <c:formatCode>General</c:formatCode>
                <c:ptCount val="3"/>
                <c:pt idx="0">
                  <c:v>1.4301000000000001E-2</c:v>
                </c:pt>
                <c:pt idx="1">
                  <c:v>9.3010000000000002E-3</c:v>
                </c:pt>
                <c:pt idx="2">
                  <c:v>8.3009999999999994E-3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D5-4A12-8AAA-F36AEB817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STATICI'!$F$46,'CONFRONTO DATI STATICI'!$R$46,'CONFRONTO DATI STATICI'!$AD$46)</c:f>
              <c:numCache>
                <c:formatCode>General</c:formatCode>
                <c:ptCount val="3"/>
                <c:pt idx="0">
                  <c:v>1.3883E-2</c:v>
                </c:pt>
                <c:pt idx="1">
                  <c:v>8.8829999999999985E-3</c:v>
                </c:pt>
                <c:pt idx="2">
                  <c:v>7.8829999999999976E-3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D6-481F-9F06-7E20B7C1B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STATICI'!$F$47,'CONFRONTO DATI STATICI'!$R$47,'CONFRONTO DATI STATICI'!$AD$47)</c:f>
              <c:numCache>
                <c:formatCode>General</c:formatCode>
                <c:ptCount val="3"/>
                <c:pt idx="0">
                  <c:v>1.3770999999999999E-2</c:v>
                </c:pt>
                <c:pt idx="1">
                  <c:v>8.7709999999999975E-3</c:v>
                </c:pt>
                <c:pt idx="2">
                  <c:v>7.7709999999999975E-3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55-407A-A313-9A9D193A5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STATICI'!$F$48,'CONFRONTO DATI STATICI'!$R$48,'CONFRONTO DATI STATICI'!$AD$48)</c:f>
              <c:numCache>
                <c:formatCode>General</c:formatCode>
                <c:ptCount val="3"/>
                <c:pt idx="0">
                  <c:v>1.3732000000000001E-2</c:v>
                </c:pt>
                <c:pt idx="1">
                  <c:v>8.7320000000000002E-3</c:v>
                </c:pt>
                <c:pt idx="2">
                  <c:v>7.7320000000000002E-3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15-4FC5-9C0D-6939A6E3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STATICI'!$F$49,'CONFRONTO DATI STATICI'!$R$49,'CONFRONTO DATI STATICI'!$AD$49)</c:f>
              <c:numCache>
                <c:formatCode>General</c:formatCode>
                <c:ptCount val="3"/>
                <c:pt idx="0">
                  <c:v>1.3725000000000001E-2</c:v>
                </c:pt>
                <c:pt idx="1">
                  <c:v>8.7250000000000001E-3</c:v>
                </c:pt>
                <c:pt idx="2">
                  <c:v>7.7250000000000001E-3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CE-4618-9D85-1A4C96658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STATICI'!$F$50,'CONFRONTO DATI STATICI'!$R$50,'CONFRONTO DATI STATICI'!$AD$50)</c:f>
              <c:numCache>
                <c:formatCode>General</c:formatCode>
                <c:ptCount val="3"/>
                <c:pt idx="0">
                  <c:v>1.3750999999999999E-2</c:v>
                </c:pt>
                <c:pt idx="1">
                  <c:v>8.7509999999999984E-3</c:v>
                </c:pt>
                <c:pt idx="2">
                  <c:v>7.7509999999999983E-3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31-4BBD-8F74-7AF648A31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STATICI'!$F$52,'CONFRONTO DATI STATICI'!$R$52,'CONFRONTO DATI STATICI'!$AD$52)</c:f>
              <c:numCache>
                <c:formatCode>General</c:formatCode>
                <c:ptCount val="3"/>
                <c:pt idx="0">
                  <c:v>1.4024000000000002E-2</c:v>
                </c:pt>
                <c:pt idx="1">
                  <c:v>9.0240000000000008E-3</c:v>
                </c:pt>
                <c:pt idx="2">
                  <c:v>8.0239999999999999E-3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AF-45B9-AB27-A895F8E93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STATICI'!$F$53,'CONFRONTO DATI STATICI'!$R$53,'CONFRONTO DATI STATICI'!$AD$53)</c:f>
              <c:numCache>
                <c:formatCode>General</c:formatCode>
                <c:ptCount val="3"/>
                <c:pt idx="0">
                  <c:v>1.4239000000000002E-2</c:v>
                </c:pt>
                <c:pt idx="1">
                  <c:v>9.2390000000000007E-3</c:v>
                </c:pt>
                <c:pt idx="2">
                  <c:v>8.2389999999999998E-3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91-42E5-B866-CA0BC7788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STATICI'!$F$54,'CONFRONTO DATI STATICI'!$R$54,'CONFRONTO DATI STATICI'!$AD$54)</c:f>
              <c:numCache>
                <c:formatCode>General</c:formatCode>
                <c:ptCount val="3"/>
                <c:pt idx="0">
                  <c:v>1.4464999999999999E-2</c:v>
                </c:pt>
                <c:pt idx="1">
                  <c:v>9.4649999999999977E-3</c:v>
                </c:pt>
                <c:pt idx="2">
                  <c:v>8.4649999999999968E-3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84-4A9F-8E8A-4845252AA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STATICI'!$F$55,'CONFRONTO DATI STATICI'!$R$55,'CONFRONTO DATI STATICI'!$AD$55)</c:f>
              <c:numCache>
                <c:formatCode>General</c:formatCode>
                <c:ptCount val="3"/>
                <c:pt idx="0">
                  <c:v>1.4686000000000001E-2</c:v>
                </c:pt>
                <c:pt idx="1">
                  <c:v>9.6860000000000002E-3</c:v>
                </c:pt>
                <c:pt idx="2">
                  <c:v>8.6859999999999993E-3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D8-4318-B75E-1981D75FD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STATICI'!$F$56,'CONFRONTO DATI STATICI'!$R$56,'CONFRONTO DATI STATICI'!$AD$56)</c:f>
              <c:numCache>
                <c:formatCode>General</c:formatCode>
                <c:ptCount val="3"/>
                <c:pt idx="0">
                  <c:v>1.4896E-2</c:v>
                </c:pt>
                <c:pt idx="1">
                  <c:v>9.8959999999999985E-3</c:v>
                </c:pt>
                <c:pt idx="2">
                  <c:v>8.8959999999999977E-3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01-465C-A052-8C8FE8207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STATICI'!$F$57,'CONFRONTO DATI STATICI'!$R$57,'CONFRONTO DATI STATICI'!$AD$57)</c:f>
              <c:numCache>
                <c:formatCode>General</c:formatCode>
                <c:ptCount val="3"/>
                <c:pt idx="0">
                  <c:v>1.5094E-2</c:v>
                </c:pt>
                <c:pt idx="1">
                  <c:v>1.0093999999999999E-2</c:v>
                </c:pt>
                <c:pt idx="2">
                  <c:v>9.0939999999999979E-3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2B-42C0-B3C7-E7FD50CF0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STATICI'!$F$58,'CONFRONTO DATI STATICI'!$R$58,'CONFRONTO DATI STATICI'!$AD$58)</c:f>
              <c:numCache>
                <c:formatCode>General</c:formatCode>
                <c:ptCount val="3"/>
                <c:pt idx="0">
                  <c:v>1.5280999999999999E-2</c:v>
                </c:pt>
                <c:pt idx="1">
                  <c:v>1.0280999999999998E-2</c:v>
                </c:pt>
                <c:pt idx="2">
                  <c:v>9.2809999999999976E-3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72-415A-994C-8B48612CB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STATICI'!$AO$9,'CONFRONTO DATI STATICI'!$BA$9,'CONFRONTO DATI STATICI'!$BM$9)</c:f>
              <c:numCache>
                <c:formatCode>General</c:formatCode>
                <c:ptCount val="3"/>
                <c:pt idx="0" formatCode="0.000">
                  <c:v>0.09</c:v>
                </c:pt>
                <c:pt idx="1">
                  <c:v>9.4E-2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28-443F-B2FF-57A4F60BB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STATICI'!$AO$10,'CONFRONTO DATI STATICI'!$BA$10,'CONFRONTO DATI STATICI'!$BM$10)</c:f>
              <c:numCache>
                <c:formatCode>General</c:formatCode>
                <c:ptCount val="3"/>
                <c:pt idx="0">
                  <c:v>8.7999999999999995E-2</c:v>
                </c:pt>
                <c:pt idx="1">
                  <c:v>9.0999999999999998E-2</c:v>
                </c:pt>
                <c:pt idx="2">
                  <c:v>8.5000000000000006E-2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91-4F50-9693-B82CEE5C7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STATICI'!$AO$11,'CONFRONTO DATI STATICI'!$BA$11,'CONFRONTO DATI STATICI'!$BM$11)</c:f>
              <c:numCache>
                <c:formatCode>General</c:formatCode>
                <c:ptCount val="3"/>
                <c:pt idx="0">
                  <c:v>8.5000000000000006E-2</c:v>
                </c:pt>
                <c:pt idx="1">
                  <c:v>8.6999999999999994E-2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B9-4AA5-BBB2-1F43B7909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STATICI'!$AO$12,'CONFRONTO DATI STATICI'!$BA$12,'CONFRONTO DATI STATICI'!$BM$12)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8.3000000000000004E-2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1F-483F-A019-FF3B33062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STATICI'!$AO$13,'CONFRONTO DATI STATICI'!$BA$13,'CONFRONTO DATI STATICI'!$BM$13)</c:f>
              <c:numCache>
                <c:formatCode>General</c:formatCode>
                <c:ptCount val="3"/>
                <c:pt idx="0">
                  <c:v>7.8E-2</c:v>
                </c:pt>
                <c:pt idx="1">
                  <c:v>7.9000000000000001E-2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B1-49EA-8A9B-9BA3CF2DE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STATICI'!$AO$14,'CONFRONTO DATI STATICI'!$BA$14,'CONFRONTO DATI STATICI'!$BM$14)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7.4999999999999997E-2</c:v>
                </c:pt>
                <c:pt idx="2">
                  <c:v>7.1999999999999995E-2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60-4D93-B44A-AC09ABFF4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STATICI'!$AO$15,'CONFRONTO DATI STATICI'!$BA$15,'CONFRONTO DATI STATICI'!$BM$15)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7.1999999999999995E-2</c:v>
                </c:pt>
                <c:pt idx="2">
                  <c:v>6.9000000000000006E-2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F7-4772-B158-8549ED2C4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STATICI'!$AO$16,'CONFRONTO DATI STATICI'!$BA$16,'CONFRONTO DATI STATICI'!$BM$16)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6.8000000000000005E-2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25-4135-AB50-439B08FB4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STATICI'!$AO$17,'CONFRONTO DATI STATICI'!$BA$17,'CONFRONTO DATI STATICI'!$BM$17)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6.6000000000000003E-2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70-456A-BACB-026239095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STATICI'!$AO$18,'CONFRONTO DATI STATICI'!$BA$18,'CONFRONTO DATI STATICI'!$BM$18)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9E-4B23-B5E3-D34F371A2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STATICI'!$AO$19,'CONFRONTO DATI STATICI'!$BA$19,'CONFRONTO DATI STATICI'!$BM$19)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D9-4F95-AF63-CA60EEA6B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STATICI'!$AO$20,'CONFRONTO DATI STATICI'!$BA$20,'CONFRONTO DATI STATICI'!$BM$20)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7E-42C8-8219-D3BE77117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STATICI'!$AO$21,'CONFRONTO DATI STATICI'!$BA$21,'CONFRONTO DATI STATICI'!$BM$21)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5D-4C27-8DEB-67CD16498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STATICI'!$AO$22,'CONFRONTO DATI STATICI'!$BA$22,'CONFRONTO DATI STATICI'!$BM$22)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6.6000000000000003E-2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45-4B09-9401-D766FB044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STATICI'!$AO$23,'CONFRONTO DATI STATICI'!$BA$23,'CONFRONTO DATI STATICI'!$BM$23)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6.9000000000000006E-2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E0-4E61-9C73-67A5D41BF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STATICI'!$AO$24,'CONFRONTO DATI STATICI'!$BA$24,'CONFRONTO DATI STATICI'!$BM$24)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7.1999999999999995E-2</c:v>
                </c:pt>
                <c:pt idx="2">
                  <c:v>6.9000000000000006E-2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28-4B68-916B-047851090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STATICI'!$AO$25,'CONFRONTO DATI STATICI'!$BA$25,'CONFRONTO DATI STATICI'!$BM$25)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7.4999999999999997E-2</c:v>
                </c:pt>
                <c:pt idx="2">
                  <c:v>7.1999999999999995E-2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00-4CE1-B98C-DB4E9CC50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STATICI'!$AO$26,'CONFRONTO DATI STATICI'!$BA$26,'CONFRONTO DATI STATICI'!$BM$26)</c:f>
              <c:numCache>
                <c:formatCode>General</c:formatCode>
                <c:ptCount val="3"/>
                <c:pt idx="0">
                  <c:v>7.8E-2</c:v>
                </c:pt>
                <c:pt idx="1">
                  <c:v>0.08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26-42CF-9B3F-BA63D58CD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STATICI'!$AO$27,'CONFRONTO DATI STATICI'!$BA$27,'CONFRONTO DATI STATICI'!$BM$27)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8.4000000000000005E-2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5B-4CE4-908F-84F6CBDF4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STATICI'!$AO$28,'CONFRONTO DATI STATICI'!$BA$28,'CONFRONTO DATI STATICI'!$BM$28)</c:f>
              <c:numCache>
                <c:formatCode>General</c:formatCode>
                <c:ptCount val="3"/>
                <c:pt idx="0">
                  <c:v>8.5000000000000006E-2</c:v>
                </c:pt>
                <c:pt idx="1">
                  <c:v>8.6999999999999994E-2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D7-4EF1-A866-D9DE195EC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STATICI'!$AO$29,'CONFRONTO DATI STATICI'!$BA$29,'CONFRONTO DATI STATICI'!$BM$29)</c:f>
              <c:numCache>
                <c:formatCode>General</c:formatCode>
                <c:ptCount val="3"/>
                <c:pt idx="0">
                  <c:v>8.7999999999999995E-2</c:v>
                </c:pt>
                <c:pt idx="1">
                  <c:v>9.0999999999999998E-2</c:v>
                </c:pt>
                <c:pt idx="2">
                  <c:v>8.5000000000000006E-2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5A7-4A3C-8B35-DBBFE8BA9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STATICI'!$AO$30,'CONFRONTO DATI STATICI'!$BA$30,'CONFRONTO DATI STATICI'!$BM$30)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9.5000000000000001E-2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02-4A52-8AC3-19FF289AD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STATICI'!$AQ$9,'CONFRONTO DATI STATICI'!$BC$9,'CONFRONTO DATI STATICI'!$BO$9)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0.01</c:v>
                </c:pt>
                <c:pt idx="2">
                  <c:v>9.4999999999999998E-3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36-4973-8F32-EBC9C4DCD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STATICI'!$AQ$10,'CONFRONTO DATI STATICI'!$BC$10,'CONFRONTO DATI STATICI'!$BO$10)</c:f>
              <c:numCache>
                <c:formatCode>General</c:formatCode>
                <c:ptCount val="3"/>
                <c:pt idx="0">
                  <c:v>9.1999999999999998E-3</c:v>
                </c:pt>
                <c:pt idx="1">
                  <c:v>9.7000000000000003E-3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21-4A32-96CD-3A2A9D1A6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STATICI'!$AQ$11,'CONFRONTO DATI STATICI'!$BC$11,'CONFRONTO DATI STATICI'!$BO$11)</c:f>
              <c:numCache>
                <c:formatCode>General</c:formatCode>
                <c:ptCount val="3"/>
                <c:pt idx="0">
                  <c:v>8.9999999999999993E-3</c:v>
                </c:pt>
                <c:pt idx="1">
                  <c:v>9.4000000000000004E-3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3B-46CC-A5D5-21B28222E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STATICI'!$AQ$12,'CONFRONTO DATI STATICI'!$BC$12,'CONFRONTO DATI STATICI'!$BO$12)</c:f>
              <c:numCache>
                <c:formatCode>General</c:formatCode>
                <c:ptCount val="3"/>
                <c:pt idx="0">
                  <c:v>8.6999999999999994E-3</c:v>
                </c:pt>
                <c:pt idx="1">
                  <c:v>8.9999999999999993E-3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82-475A-AB35-5A2EC53C0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STATICI'!$AQ$13,'CONFRONTO DATI STATICI'!$BC$13,'CONFRONTO DATI STATICI'!$BO$13)</c:f>
              <c:numCache>
                <c:formatCode>General</c:formatCode>
                <c:ptCount val="3"/>
                <c:pt idx="0">
                  <c:v>8.5000000000000006E-3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FF-4CE4-BE92-0C1A5C32D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STATICI'!$AQ$14,'CONFRONTO DATI STATICI'!$BC$14,'CONFRONTO DATI STATICI'!$BO$14)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04-4EC5-92B5-4530EC46B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STATICI'!$AQ$15,'CONFRONTO DATI STATICI'!$BC$15,'CONFRONTO DATI STATICI'!$BO$15)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7.7000000000000002E-3</c:v>
                </c:pt>
                <c:pt idx="2">
                  <c:v>7.4999999999999997E-3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61-4BFF-9C62-1B45859B6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STATICI'!$AQ$16,'CONFRONTO DATI STATICI'!$BC$16,'CONFRONTO DATI STATICI'!$BO$16)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5E-4939-93BA-59B7EF141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STATICI'!$AQ$17,'CONFRONTO DATI STATICI'!$BC$17,'CONFRONTO DATI STATICI'!$BO$17)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D5-412F-94D5-CE2CDD397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STATICI'!$AQ$18,'CONFRONTO DATI STATICI'!$BC$18,'CONFRONTO DATI STATICI'!$BO$18)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79-411B-B620-4B67976CE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STATICI'!$AQ$19,'CONFRONTO DATI STATICI'!$BC$19,'CONFRONTO DATI STATICI'!$BO$19)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76-40D3-A7DA-BC27771AA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STATICI'!$AQ$20,'CONFRONTO DATI STATICI'!$BC$20,'CONFRONTO DATI STATICI'!$BO$20)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64-41B1-8686-3150D1E86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STATICI'!$AQ$21,'CONFRONTO DATI STATICI'!$BC$21,'CONFRONTO DATI STATICI'!$BO$21)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E4-4EDF-B26D-FE5389F15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STATICI'!$AQ$22,'CONFRONTO DATI STATICI'!$BC$22,'CONFRONTO DATI STATICI'!$BO$22)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2C-4ACA-AE9E-1CDFE04A8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STATICI'!$AQ$23,'CONFRONTO DATI STATICI'!$BC$23,'CONFRONTO DATI STATICI'!$BO$23)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98-47F8-A621-43C1BA7DB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STATICI'!$AQ$24,'CONFRONTO DATI STATICI'!$BC$24,'CONFRONTO DATI STATICI'!$BO$24)</c:f>
              <c:numCache>
                <c:formatCode>General</c:formatCode>
                <c:ptCount val="3"/>
                <c:pt idx="0">
                  <c:v>7.6E-3</c:v>
                </c:pt>
                <c:pt idx="1">
                  <c:v>7.7000000000000002E-3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18-4188-A3C5-D28E119B9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STATICI'!$AQ$25,'CONFRONTO DATI STATICI'!$BC$25,'CONFRONTO DATI STATICI'!$BO$25)</c:f>
              <c:numCache>
                <c:formatCode>General</c:formatCode>
                <c:ptCount val="3"/>
                <c:pt idx="0">
                  <c:v>8.0000000000000002E-3</c:v>
                </c:pt>
                <c:pt idx="1">
                  <c:v>8.0000000000000002E-3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DB-4BD2-9EEB-40EC93950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STATICI'!$AQ$26,'CONFRONTO DATI STATICI'!$BC$26,'CONFRONTO DATI STATICI'!$BO$26)</c:f>
              <c:numCache>
                <c:formatCode>General</c:formatCode>
                <c:ptCount val="3"/>
                <c:pt idx="0">
                  <c:v>8.3999999999999995E-3</c:v>
                </c:pt>
                <c:pt idx="1">
                  <c:v>8.5000000000000006E-3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17-41A5-A1EA-224843186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STATICI'!$AQ$27,'CONFRONTO DATI STATICI'!$BC$27,'CONFRONTO DATI STATICI'!$BO$27)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8.8999999999999999E-3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3E-4447-89A4-341B1D687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STATICI'!$AQ$28,'CONFRONTO DATI STATICI'!$BC$28,'CONFRONTO DATI STATICI'!$BO$28)</c:f>
              <c:numCache>
                <c:formatCode>General</c:formatCode>
                <c:ptCount val="3"/>
                <c:pt idx="0">
                  <c:v>9.1000000000000004E-3</c:v>
                </c:pt>
                <c:pt idx="1">
                  <c:v>9.2999999999999992E-3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C3-4517-9EB8-5F9285AB6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STATICI'!$AQ$29,'CONFRONTO DATI STATICI'!$BC$29,'CONFRONTO DATI STATICI'!$BO$29)</c:f>
              <c:numCache>
                <c:formatCode>General</c:formatCode>
                <c:ptCount val="3"/>
                <c:pt idx="0">
                  <c:v>9.4000000000000004E-3</c:v>
                </c:pt>
                <c:pt idx="1">
                  <c:v>9.7000000000000003E-3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47-4721-854A-C5CAFE198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STATICI'!$AQ$30,'CONFRONTO DATI STATICI'!$BC$30,'CONFRONTO DATI STATICI'!$BO$30)</c:f>
              <c:numCache>
                <c:formatCode>General</c:formatCode>
                <c:ptCount val="3"/>
                <c:pt idx="0">
                  <c:v>9.7999999999999997E-3</c:v>
                </c:pt>
                <c:pt idx="1">
                  <c:v>0.01</c:v>
                </c:pt>
                <c:pt idx="2">
                  <c:v>9.1000000000000004E-3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1B-464A-93A8-7CD0E72F3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STATICI'!$AR$9,'CONFRONTO DATI STATICI'!$BD$9,'CONFRONTO DATI STATICI'!$BP$9)</c:f>
              <c:numCache>
                <c:formatCode>General</c:formatCode>
                <c:ptCount val="3"/>
                <c:pt idx="0">
                  <c:v>9.7999999999999997E-3</c:v>
                </c:pt>
                <c:pt idx="1">
                  <c:v>0.01</c:v>
                </c:pt>
                <c:pt idx="2">
                  <c:v>9.1000000000000004E-3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61-43BF-9FBE-80544A3A3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STATICI'!$AR$10,'CONFRONTO DATI STATICI'!$BD$10,'CONFRONTO DATI STATICI'!$BP$10)</c:f>
              <c:numCache>
                <c:formatCode>General</c:formatCode>
                <c:ptCount val="3"/>
                <c:pt idx="0">
                  <c:v>9.4000000000000004E-3</c:v>
                </c:pt>
                <c:pt idx="1">
                  <c:v>9.7000000000000003E-3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70-4957-8C70-62BEF1C60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STATICI'!$AR$11,'CONFRONTO DATI STATICI'!$BD$11,'CONFRONTO DATI STATICI'!$BP$11)</c:f>
              <c:numCache>
                <c:formatCode>General</c:formatCode>
                <c:ptCount val="3"/>
                <c:pt idx="0">
                  <c:v>9.1000000000000004E-3</c:v>
                </c:pt>
                <c:pt idx="1">
                  <c:v>9.2999999999999992E-3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B3-4FFF-8B70-4FA8B139A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STATICI'!$AR$12,'CONFRONTO DATI STATICI'!$BD$12,'CONFRONTO DATI STATICI'!$BP$12)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8.8999999999999999E-3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09-4140-BF0D-B56A04AA1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STATICI'!$AR$13,'CONFRONTO DATI STATICI'!$BD$13,'CONFRONTO DATI STATICI'!$BP$13)</c:f>
              <c:numCache>
                <c:formatCode>General</c:formatCode>
                <c:ptCount val="3"/>
                <c:pt idx="0">
                  <c:v>8.3999999999999995E-3</c:v>
                </c:pt>
                <c:pt idx="1">
                  <c:v>8.5000000000000006E-3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A7-4E7D-AA8C-DA24F1065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STATICI'!$AR$14,'CONFRONTO DATI STATICI'!$BD$14,'CONFRONTO DATI STATICI'!$BP$14)</c:f>
              <c:numCache>
                <c:formatCode>General</c:formatCode>
                <c:ptCount val="3"/>
                <c:pt idx="0">
                  <c:v>8.0000000000000002E-3</c:v>
                </c:pt>
                <c:pt idx="1">
                  <c:v>8.0000000000000002E-3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74-4990-AF4F-AA2AC2A0F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STATICI'!$AR$15,'CONFRONTO DATI STATICI'!$BD$15,'CONFRONTO DATI STATICI'!$BP$15)</c:f>
              <c:numCache>
                <c:formatCode>General</c:formatCode>
                <c:ptCount val="3"/>
                <c:pt idx="0">
                  <c:v>7.6E-3</c:v>
                </c:pt>
                <c:pt idx="1">
                  <c:v>7.7000000000000002E-3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0F-46CF-ADC3-FFA53C647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STATICI'!$AR$16,'CONFRONTO DATI STATICI'!$BD$16,'CONFRONTO DATI STATICI'!$BP$16)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40-40DF-993E-18AD231E7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STATICI'!$AR$17,'CONFRONTO DATI STATICI'!$BD$17,'CONFRONTO DATI STATICI'!$BP$17)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B2-4C6A-95FA-33F4849C2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STATICI'!$AR$18,'CONFRONTO DATI STATICI'!$BD$18,'CONFRONTO DATI STATICI'!$BP$18)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0F-46CD-B9DC-FB04FEEF9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STATICI'!$AR$19,'CONFRONTO DATI STATICI'!$BD$19,'CONFRONTO DATI STATICI'!$BP$19)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4F-4A53-B127-B9DEFCACD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STATICI'!$AR$20,'CONFRONTO DATI STATICI'!$BB$20,'CONFRONTO DATI STATICI'!$BN$20)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4.5999999999999999E-2</c:v>
                </c:pt>
                <c:pt idx="2">
                  <c:v>4.4999999999999998E-2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EF-4E85-9373-FA2B5583D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STATICI'!$AR$21,'CONFRONTO DATI STATICI'!$BD$21,'CONFRONTO DATI STATICI'!$BP$21)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E3-47E1-9AF6-25F547F52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STATICI'!$AR$22,'CONFRONTO DATI STATICI'!$BD$22,'CONFRONTO DATI STATICI'!$BP$22)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4E-41C6-9AD2-19096AA96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STATICI'!$AR$23,'CONFRONTO DATI STATICI'!$BD$23,'CONFRONTO DATI STATICI'!$BP$23)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0C-4F0C-B833-6FA224696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STATICI'!$AR$24,'CONFRONTO DATI STATICI'!$BD$24,'CONFRONTO DATI STATICI'!$BP$24)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7.7000000000000002E-3</c:v>
                </c:pt>
                <c:pt idx="2">
                  <c:v>7.4999999999999997E-3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F1-4516-8CA8-8375B6EFD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STATICI'!$AR$25,'CONFRONTO DATI STATICI'!$BD$25,'CONFRONTO DATI STATICI'!$BP$25)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49-4A98-A266-85101EE06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STATICI'!$AR$26,'CONFRONTO DATI STATICI'!$BD$26,'CONFRONTO DATI STATICI'!$BP$26)</c:f>
              <c:numCache>
                <c:formatCode>General</c:formatCode>
                <c:ptCount val="3"/>
                <c:pt idx="0">
                  <c:v>8.5000000000000006E-3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8C-4E27-ABC7-0D15AF34E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STATICI'!$AR$27,'CONFRONTO DATI STATICI'!$BD$27,'CONFRONTO DATI STATICI'!$BP$27)</c:f>
              <c:numCache>
                <c:formatCode>General</c:formatCode>
                <c:ptCount val="3"/>
                <c:pt idx="0">
                  <c:v>8.6999999999999994E-3</c:v>
                </c:pt>
                <c:pt idx="1">
                  <c:v>8.9999999999999993E-3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CA-4EA6-B9A2-B516E8495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STATICI'!$AR$28,'CONFRONTO DATI STATICI'!$BD$28,'CONFRONTO DATI STATICI'!$BP$28)</c:f>
              <c:numCache>
                <c:formatCode>General</c:formatCode>
                <c:ptCount val="3"/>
                <c:pt idx="0">
                  <c:v>8.9999999999999993E-3</c:v>
                </c:pt>
                <c:pt idx="1">
                  <c:v>9.4000000000000004E-3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D2-4A1A-BFD8-85FF8785D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STATICI'!$AR$29,'CONFRONTO DATI STATICI'!$BD$29,'CONFRONTO DATI STATICI'!$BP$29)</c:f>
              <c:numCache>
                <c:formatCode>General</c:formatCode>
                <c:ptCount val="3"/>
                <c:pt idx="0">
                  <c:v>9.1999999999999998E-3</c:v>
                </c:pt>
                <c:pt idx="1">
                  <c:v>9.7000000000000003E-3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D9-429E-8057-CF344DD56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STATICI'!$AR$30,'CONFRONTO DATI STATICI'!$BD$30,'CONFRONTO DATI STATICI'!$BP$30)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0.01</c:v>
                </c:pt>
                <c:pt idx="2">
                  <c:v>9.4999999999999998E-3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8E-40F1-A9D6-F86DF0500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STATICI'!$AO$37,'CONFRONTO DATI STATICI'!$BA$37,'CONFRONTO DATI STATICI'!$BM$37)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9.4E-2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EE-464C-8088-932DF6D77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STATICI'!$AQ$37,'CONFRONTO DATI STATICI'!$BC$37,'CONFRONTO DATI STATICI'!$BO$37)</c:f>
              <c:numCache>
                <c:formatCode>General</c:formatCode>
                <c:ptCount val="3"/>
                <c:pt idx="0">
                  <c:v>9.5999999999999992E-3</c:v>
                </c:pt>
                <c:pt idx="1">
                  <c:v>0.01</c:v>
                </c:pt>
                <c:pt idx="2">
                  <c:v>9.5999999999999992E-3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B0-4AD2-B094-30B88A220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STATICI'!$AR$37,'CONFRONTO DATI STATICI'!$BD$37,'CONFRONTO DATI STATICI'!$BP$37)</c:f>
              <c:numCache>
                <c:formatCode>General</c:formatCode>
                <c:ptCount val="3"/>
                <c:pt idx="0">
                  <c:v>9.9000000000000008E-3</c:v>
                </c:pt>
                <c:pt idx="1">
                  <c:v>0.01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F8-4C1A-A59D-E318A50BA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STATICI'!$AO$38,'CONFRONTO DATI STATICI'!$BA$38,'CONFRONTO DATI STATICI'!$BM$38)</c:f>
              <c:numCache>
                <c:formatCode>General</c:formatCode>
                <c:ptCount val="3"/>
                <c:pt idx="0">
                  <c:v>8.7999999999999995E-2</c:v>
                </c:pt>
                <c:pt idx="1">
                  <c:v>9.0999999999999998E-2</c:v>
                </c:pt>
                <c:pt idx="2">
                  <c:v>8.5000000000000006E-2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E5-457D-82BC-490D4354E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STATICI'!$AO$39,'CONFRONTO DATI STATICI'!$BA$39,'CONFRONTO DATI STATICI'!$BM$39)</c:f>
              <c:numCache>
                <c:formatCode>General</c:formatCode>
                <c:ptCount val="3"/>
                <c:pt idx="0">
                  <c:v>8.5000000000000006E-2</c:v>
                </c:pt>
                <c:pt idx="1">
                  <c:v>8.6999999999999994E-2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71-4D5C-8BB6-15136270C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STATICI'!$AO$40,'CONFRONTO DATI STATICI'!$BA$40,'CONFRONTO DATI STATICI'!$BM$40)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8.3000000000000004E-2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1C-41F7-8D85-242952792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STATICI'!$AO$41,'CONFRONTO DATI STATICI'!$BA$41,'CONFRONTO DATI STATICI'!$BM$41)</c:f>
              <c:numCache>
                <c:formatCode>General</c:formatCode>
                <c:ptCount val="3"/>
                <c:pt idx="0">
                  <c:v>7.8E-2</c:v>
                </c:pt>
                <c:pt idx="1">
                  <c:v>7.9000000000000001E-2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5C-4111-9E83-3A5750471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STATICI'!$AO$42,'CONFRONTO DATI STATICI'!$BA$42,'CONFRONTO DATI STATICI'!$BM$42)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7.4999999999999997E-2</c:v>
                </c:pt>
                <c:pt idx="2">
                  <c:v>7.1999999999999995E-2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CE-4C05-A683-535744D00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STATICI'!$AO$43,'CONFRONTO DATI STATICI'!$BA$43,'CONFRONTO DATI STATICI'!$BM$43)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7.1999999999999995E-2</c:v>
                </c:pt>
                <c:pt idx="2">
                  <c:v>6.9000000000000006E-2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30-4755-BE25-151E8EE58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STATICI'!$AO$44,'CONFRONTO DATI STATICI'!$BA$44,'CONFRONTO DATI STATICI'!$BM$44)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6.8000000000000005E-2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EE-4CCD-A5C8-05C728DF0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STATICI'!$AO$45,'CONFRONTO DATI STATICI'!$BA$45,'CONFRONTO DATI STATICI'!$BM$45)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6.6000000000000003E-2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B5-4908-BC77-DAC1B722A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STATICI'!$AO$46,'CONFRONTO DATI STATICI'!$BA$46,'CONFRONTO DATI STATICI'!$BM$46)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30-4F37-83EC-72814CD56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STATICI'!$AO$47,'CONFRONTO DATI STATICI'!$BA$47,'CONFRONTO DATI STATICI'!$BM$47)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31-4767-928F-A5F95695E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STATICI'!$AO$48,'CONFRONTO DATI STATICI'!$BA$48,'CONFRONTO DATI STATICI'!$BM$48)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A0-4E20-BB79-66B9516D8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STATICI'!$AO$49,'CONFRONTO DATI STATICI'!$BA$49,'CONFRONTO DATI STATICI'!$BM$49)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6F-41C7-8E6F-A94A31256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STATICI'!$AO$50,'CONFRONTO DATI STATICI'!$BA$50,'CONFRONTO DATI STATICI'!$BM$50)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6.6000000000000003E-2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C1-4E53-A10E-1C5A70C5C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STATICI'!$AO$51,'CONFRONTO DATI STATICI'!$BA$51,'CONFRONTO DATI STATICI'!$BM$51)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6.9000000000000006E-2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0C-4379-86E6-420B1A920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STATICI'!$AO$52,'CONFRONTO DATI STATICI'!$BA$52,'CONFRONTO DATI STATICI'!$BM$52)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7.1999999999999995E-2</c:v>
                </c:pt>
                <c:pt idx="2">
                  <c:v>7.0000000000000007E-2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68-4C19-87F8-22FB38376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STATICI'!$AO$53,'CONFRONTO DATI STATICI'!$BA$53,'CONFRONTO DATI STATICI'!$BM$53)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7.4999999999999997E-2</c:v>
                </c:pt>
                <c:pt idx="2">
                  <c:v>7.1999999999999995E-2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7E-4CD6-9640-5DBA9E2F4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STATICI'!$AO$54,'CONFRONTO DATI STATICI'!$BA$54,'CONFRONTO DATI STATICI'!$BM$54)</c:f>
              <c:numCache>
                <c:formatCode>General</c:formatCode>
                <c:ptCount val="3"/>
                <c:pt idx="0">
                  <c:v>7.8E-2</c:v>
                </c:pt>
                <c:pt idx="1">
                  <c:v>0.08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14-4CE2-B112-FFC09F87A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STATICI'!$AO$55,'CONFRONTO DATI STATICI'!$BA$55,'CONFRONTO DATI STATICI'!$BM$55)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8.3000000000000004E-2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65-40A6-942F-8CD58DD23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STATICI'!$AO$56,'CONFRONTO DATI STATICI'!$BA$56,'CONFRONTO DATI STATICI'!$BM$56)</c:f>
              <c:numCache>
                <c:formatCode>General</c:formatCode>
                <c:ptCount val="3"/>
                <c:pt idx="0">
                  <c:v>8.5000000000000006E-2</c:v>
                </c:pt>
                <c:pt idx="1">
                  <c:v>8.6999999999999994E-2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39-4DD4-9C1D-983A290D5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STATICI'!$AO$57,'CONFRONTO DATI STATICI'!$BA$57,'CONFRONTO DATI STATICI'!$BM$57)</c:f>
              <c:numCache>
                <c:formatCode>General</c:formatCode>
                <c:ptCount val="3"/>
                <c:pt idx="0">
                  <c:v>8.7999999999999995E-2</c:v>
                </c:pt>
                <c:pt idx="1">
                  <c:v>9.0999999999999998E-2</c:v>
                </c:pt>
                <c:pt idx="2">
                  <c:v>8.5000000000000006E-2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E6-498F-BFDF-C07A296EA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STATICI'!$AO$58,'CONFRONTO DATI STATICI'!$BA$58,'CONFRONTO DATI STATICI'!$BM$58)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9.5000000000000001E-2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19-48DE-AAA6-2442CFEEA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STATICI'!$AQ$38,'CONFRONTO DATI STATICI'!$BC$38,'CONFRONTO DATI STATICI'!$BO$38)</c:f>
              <c:numCache>
                <c:formatCode>General</c:formatCode>
                <c:ptCount val="3"/>
                <c:pt idx="0">
                  <c:v>9.2999999999999992E-3</c:v>
                </c:pt>
                <c:pt idx="1">
                  <c:v>9.7000000000000003E-3</c:v>
                </c:pt>
                <c:pt idx="2">
                  <c:v>9.2999999999999992E-3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D0-4D6C-B6CF-877BC1586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STATICI'!$AQ$39,'CONFRONTO DATI STATICI'!$BC$39,'CONFRONTO DATI STATICI'!$BO$39)</c:f>
              <c:numCache>
                <c:formatCode>General</c:formatCode>
                <c:ptCount val="3"/>
                <c:pt idx="0">
                  <c:v>8.8999999999999999E-3</c:v>
                </c:pt>
                <c:pt idx="1">
                  <c:v>9.4000000000000004E-3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7A-41B1-9E7A-0297F7131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STATICI'!$AQ$40,'CONFRONTO DATI STATICI'!$BC$40,'CONFRONTO DATI STATICI'!$BO$40)</c:f>
              <c:numCache>
                <c:formatCode>General</c:formatCode>
                <c:ptCount val="3"/>
                <c:pt idx="0">
                  <c:v>8.6E-3</c:v>
                </c:pt>
                <c:pt idx="1">
                  <c:v>8.9999999999999993E-3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3C-4D43-A53E-BCB7352B4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STATICI'!$AQ$41,'CONFRONTO DATI STATICI'!$BC$41,'CONFRONTO DATI STATICI'!$BO$41)</c:f>
              <c:numCache>
                <c:formatCode>General</c:formatCode>
                <c:ptCount val="3"/>
                <c:pt idx="0">
                  <c:v>8.2000000000000007E-3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C6-410A-A1FC-36503FA40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STATICI'!$AQ$42,'CONFRONTO DATI STATICI'!$BC$42,'CONFRONTO DATI STATICI'!$BO$42)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8.0999999999999996E-3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86-4E94-8E29-654769BBC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STATICI'!$AQ$43,'CONFRONTO DATI STATICI'!$BC$43,'CONFRONTO DATI STATICI'!$BO$43)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7.7000000000000002E-3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B7-45D2-85FD-F03D33B4F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STATICI'!$AQ$44,'CONFRONTO DATI STATICI'!$BC$44,'CONFRONTO DATI STATICI'!$BO$44)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4FF-44DD-83F0-D0F1FADC2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STATICI'!$AQ$45,'CONFRONTO DATI STATICI'!$BC$45,'CONFRONTO DATI STATICI'!$BO$45)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6C0-4ED4-8D5D-62173B5E7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STATICI'!$AQ$46,'CONFRONTO DATI STATICI'!$BC$46,'CONFRONTO DATI STATICI'!$BO$46)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88-4AA5-ABAB-FBF675C6D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STATICI'!$AQ$46,'CONFRONTO DATI STATICI'!$BC$46,'CONFRONTO DATI STATICI'!$BO$46)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02-4317-ACA4-56892703F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STATICI'!$AQ$47,'CONFRONTO DATI STATICI'!$BC$47,'CONFRONTO DATI STATICI'!$BO$47)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F-4D22-A356-B14F504B5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STATICI'!$AQ$48,'CONFRONTO DATI STATICI'!$BC$48,'CONFRONTO DATI STATICI'!$BO$48)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38-4C59-BF4D-68255F669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STATICI'!$AQ$49,'CONFRONTO DATI STATICI'!$BC$49,'CONFRONTO DATI STATICI'!$BO$49)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2A-4033-B020-2E3F1392E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STATICI'!$AQ$50,'CONFRONTO DATI STATICI'!$BC$50,'CONFRONTO DATI STATICI'!$BO$50)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AB-44C9-AC24-BCA24CCD6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STATICI'!$AQ$51,'CONFRONTO DATI STATICI'!$BC$51,'CONFRONTO DATI STATICI'!$BO$51)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D3-434C-AE1F-6A33C2D70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STATICI'!$AQ$52,'CONFRONTO DATI STATICI'!$BC$52,'CONFRONTO DATI STATICI'!$BO$52)</c:f>
              <c:numCache>
                <c:formatCode>General</c:formatCode>
                <c:ptCount val="3"/>
                <c:pt idx="0">
                  <c:v>7.6E-3</c:v>
                </c:pt>
                <c:pt idx="1">
                  <c:v>7.7000000000000002E-3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22-4926-926E-F51A7EF77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STATICI'!$AQ$53,'CONFRONTO DATI STATICI'!$BC$53,'CONFRONTO DATI STATICI'!$BO$53)</c:f>
              <c:numCache>
                <c:formatCode>General</c:formatCode>
                <c:ptCount val="3"/>
                <c:pt idx="0">
                  <c:v>8.0000000000000002E-3</c:v>
                </c:pt>
                <c:pt idx="1">
                  <c:v>8.0000000000000002E-3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02-4594-9330-D8C5DC3CF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STATICI'!$AQ$54,'CONFRONTO DATI STATICI'!$BC$54,'CONFRONTO DATI STATICI'!$BO$54)</c:f>
              <c:numCache>
                <c:formatCode>General</c:formatCode>
                <c:ptCount val="3"/>
                <c:pt idx="0">
                  <c:v>8.3999999999999995E-3</c:v>
                </c:pt>
                <c:pt idx="1">
                  <c:v>8.5000000000000006E-3</c:v>
                </c:pt>
                <c:pt idx="2">
                  <c:v>8.0999999999999996E-3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FB-4132-8C5B-609AF0F79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STATICI'!$AQ$55,'CONFRONTO DATI STATICI'!$BC$55,'CONFRONTO DATI STATICI'!$BO$55)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8.8999999999999999E-3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4E-4269-A643-B2D8CAFD4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STATICI'!$AQ$56,'CONFRONTO DATI STATICI'!$BC$56,'CONFRONTO DATI STATICI'!$BO$56)</c:f>
              <c:numCache>
                <c:formatCode>General</c:formatCode>
                <c:ptCount val="3"/>
                <c:pt idx="0">
                  <c:v>9.1999999999999998E-3</c:v>
                </c:pt>
                <c:pt idx="1">
                  <c:v>9.4000000000000004E-3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8F-43AD-977A-3BBAD0849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STATICI'!$AQ$57,'CONFRONTO DATI STATICI'!$BC$57,'CONFRONTO DATI STATICI'!$BO$57)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9.7000000000000003E-3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05-4E6E-BE67-711FEA2E3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STATICI'!$AQ$58,'CONFRONTO DATI STATICI'!$BC$58,'CONFRONTO DATI STATICI'!$BO$58)</c:f>
              <c:numCache>
                <c:formatCode>General</c:formatCode>
                <c:ptCount val="3"/>
                <c:pt idx="0">
                  <c:v>9.9000000000000008E-3</c:v>
                </c:pt>
                <c:pt idx="1">
                  <c:v>0.01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1B-4A38-B56E-66D375881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STATICI'!$AR$38,'CONFRONTO DATI STATICI'!$BD$38,'CONFRONTO DATI STATICI'!$BP$38)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9.7000000000000003E-3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AA-45A0-B804-7FAB206A9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STATICI'!$AR$39,'CONFRONTO DATI STATICI'!$BD$39,'CONFRONTO DATI STATICI'!$BP$39)</c:f>
              <c:numCache>
                <c:formatCode>General</c:formatCode>
                <c:ptCount val="3"/>
                <c:pt idx="0">
                  <c:v>9.1999999999999998E-3</c:v>
                </c:pt>
                <c:pt idx="1">
                  <c:v>9.4000000000000004E-3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EF-4F0F-9242-9FA6B8F04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STATICI'!$AR$40,'CONFRONTO DATI STATICI'!$BD$40,'CONFRONTO DATI STATICI'!$BP$40)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8.8999999999999999E-3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2B-4E08-ADDC-EDD8B0262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STATICI'!$AR$41,'CONFRONTO DATI STATICI'!$BD$41,'CONFRONTO DATI STATICI'!$BP$41)</c:f>
              <c:numCache>
                <c:formatCode>General</c:formatCode>
                <c:ptCount val="3"/>
                <c:pt idx="0">
                  <c:v>8.3999999999999995E-3</c:v>
                </c:pt>
                <c:pt idx="1">
                  <c:v>8.5000000000000006E-3</c:v>
                </c:pt>
                <c:pt idx="2">
                  <c:v>8.0999999999999996E-3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300-43DE-9545-4A3A6011F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STATICI'!$AR$42,'CONFRONTO DATI STATICI'!$BD$42,'CONFRONTO DATI STATICI'!$BP$42)</c:f>
              <c:numCache>
                <c:formatCode>General</c:formatCode>
                <c:ptCount val="3"/>
                <c:pt idx="0">
                  <c:v>8.0000000000000002E-3</c:v>
                </c:pt>
                <c:pt idx="1">
                  <c:v>8.0000000000000002E-3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99-4628-A110-665558DFD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STATICI'!$AR$43,'CONFRONTO DATI STATICI'!$BD$43,'CONFRONTO DATI STATICI'!$BP$43)</c:f>
              <c:numCache>
                <c:formatCode>General</c:formatCode>
                <c:ptCount val="3"/>
                <c:pt idx="0">
                  <c:v>7.6E-3</c:v>
                </c:pt>
                <c:pt idx="1">
                  <c:v>7.7000000000000002E-3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08-4AD8-8A60-8527EE965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STATICI'!$AR$44,'CONFRONTO DATI STATICI'!$BD$44,'CONFRONTO DATI STATICI'!$BP$44)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C2-45FA-A04C-1ADE26420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STATICI'!$AR$45,'CONFRONTO DATI STATICI'!$BD$45,'CONFRONTO DATI STATICI'!$BP$45)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48-4C06-8067-668A4EC45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STATICI'!$AR$46,'CONFRONTO DATI STATICI'!$BD$46,'CONFRONTO DATI STATICI'!$BP$46)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5F-4579-87BB-4922A11EF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STATICI'!$AR$47,'CONFRONTO DATI STATICI'!$BD$47,'CONFRONTO DATI STATICI'!$BP$47)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21-4EC4-8D4B-CA94C8BD8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STATICI'!$AR$48,'CONFRONTO DATI STATICI'!$BD$48,'CONFRONTO DATI STATICI'!$BP$48)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32-4A82-89AF-6F04C018E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STATICI'!$AR$49,'CONFRONTO DATI STATICI'!$BD$49,'CONFRONTO DATI STATICI'!$BP$49)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93-4E33-AB5A-8E3ACED13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STATICI'!$AR$50,'CONFRONTO DATI STATICI'!$BD$50,'CONFRONTO DATI STATICI'!$BP$50)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6B-422F-9ECD-9FF1BFC54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STATICI'!$AR$51,'CONFRONTO DATI STATICI'!$BD$51,'CONFRONTO DATI STATICI'!$BP$51)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84-471C-B829-6C74C3022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STATICI'!$AR$52,'CONFRONTO DATI STATICI'!$BD$52,'CONFRONTO DATI STATICI'!$BP$52)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7.7000000000000002E-3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39-4B69-9B55-5C9D8A6B6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STATICI'!$AR$53,'CONFRONTO DATI STATICI'!$BD$53,'CONFRONTO DATI STATICI'!$BP$53)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8.0999999999999996E-3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B4-48A8-97A6-CC43BF060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STATICI'!$AR$54,'CONFRONTO DATI STATICI'!$BD$54,'CONFRONTO DATI STATICI'!$BP$54)</c:f>
              <c:numCache>
                <c:formatCode>General</c:formatCode>
                <c:ptCount val="3"/>
                <c:pt idx="0">
                  <c:v>8.2000000000000007E-3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C41-4D6C-B1E9-7F766ED2C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STATICI'!$AR$55,'CONFRONTO DATI STATICI'!$BD$55,'CONFRONTO DATI STATICI'!$BP$55)</c:f>
              <c:numCache>
                <c:formatCode>General</c:formatCode>
                <c:ptCount val="3"/>
                <c:pt idx="0">
                  <c:v>8.6E-3</c:v>
                </c:pt>
                <c:pt idx="1">
                  <c:v>8.9999999999999993E-3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98-475B-B1D8-0E7B21DA1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STATICI'!$AR$56,'CONFRONTO DATI STATICI'!$BD$56,'CONFRONTO DATI STATICI'!$BP$56)</c:f>
              <c:numCache>
                <c:formatCode>General</c:formatCode>
                <c:ptCount val="3"/>
                <c:pt idx="0">
                  <c:v>8.8999999999999999E-3</c:v>
                </c:pt>
                <c:pt idx="1">
                  <c:v>9.4000000000000004E-3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C8-4122-B7C7-9DDD432EF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STATICI'!$AR$57,'CONFRONTO DATI STATICI'!$BD$57,'CONFRONTO DATI STATICI'!$BP$57)</c:f>
              <c:numCache>
                <c:formatCode>General</c:formatCode>
                <c:ptCount val="3"/>
                <c:pt idx="0">
                  <c:v>9.2999999999999992E-3</c:v>
                </c:pt>
                <c:pt idx="1">
                  <c:v>9.7000000000000003E-3</c:v>
                </c:pt>
                <c:pt idx="2">
                  <c:v>9.2999999999999992E-3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5F-401C-8067-6574E4CF8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STATICI'!$AR$58,'CONFRONTO DATI STATICI'!$BD$58,'CONFRONTO DATI STATICI'!$BP$58)</c:f>
              <c:numCache>
                <c:formatCode>General</c:formatCode>
                <c:ptCount val="3"/>
                <c:pt idx="0">
                  <c:v>9.5999999999999992E-3</c:v>
                </c:pt>
                <c:pt idx="1">
                  <c:v>0.01</c:v>
                </c:pt>
                <c:pt idx="2">
                  <c:v>9.5999999999999992E-3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9F-4410-822E-C8A274D08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.xml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ustomXml" Target="../ink/ink2.xml"/><Relationship Id="rId5" Type="http://schemas.openxmlformats.org/officeDocument/2006/relationships/image" Target="../media/image4.png"/><Relationship Id="rId4" Type="http://schemas.openxmlformats.org/officeDocument/2006/relationships/customXml" Target="../ink/ink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chart" Target="../charts/chart14.xml"/><Relationship Id="rId18" Type="http://schemas.openxmlformats.org/officeDocument/2006/relationships/chart" Target="../charts/chart19.xml"/><Relationship Id="rId3" Type="http://schemas.openxmlformats.org/officeDocument/2006/relationships/chart" Target="../charts/chart4.xml"/><Relationship Id="rId21" Type="http://schemas.openxmlformats.org/officeDocument/2006/relationships/chart" Target="../charts/chart22.xml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17" Type="http://schemas.openxmlformats.org/officeDocument/2006/relationships/chart" Target="../charts/chart18.xml"/><Relationship Id="rId2" Type="http://schemas.openxmlformats.org/officeDocument/2006/relationships/chart" Target="../charts/chart3.xml"/><Relationship Id="rId16" Type="http://schemas.openxmlformats.org/officeDocument/2006/relationships/chart" Target="../charts/chart17.xml"/><Relationship Id="rId20" Type="http://schemas.openxmlformats.org/officeDocument/2006/relationships/chart" Target="../charts/chart21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5" Type="http://schemas.openxmlformats.org/officeDocument/2006/relationships/chart" Target="../charts/chart6.xml"/><Relationship Id="rId15" Type="http://schemas.openxmlformats.org/officeDocument/2006/relationships/chart" Target="../charts/chart16.xml"/><Relationship Id="rId10" Type="http://schemas.openxmlformats.org/officeDocument/2006/relationships/chart" Target="../charts/chart11.xml"/><Relationship Id="rId19" Type="http://schemas.openxmlformats.org/officeDocument/2006/relationships/chart" Target="../charts/chart20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Relationship Id="rId14" Type="http://schemas.openxmlformats.org/officeDocument/2006/relationships/chart" Target="../charts/chart15.xml"/><Relationship Id="rId22" Type="http://schemas.openxmlformats.org/officeDocument/2006/relationships/chart" Target="../charts/chart23.xml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jpg"/><Relationship Id="rId3" Type="http://schemas.openxmlformats.org/officeDocument/2006/relationships/image" Target="../media/image6.jpeg"/><Relationship Id="rId7" Type="http://schemas.openxmlformats.org/officeDocument/2006/relationships/image" Target="../media/image10.jpg"/><Relationship Id="rId2" Type="http://schemas.openxmlformats.org/officeDocument/2006/relationships/image" Target="../media/image5.jpeg"/><Relationship Id="rId1" Type="http://schemas.openxmlformats.org/officeDocument/2006/relationships/image" Target="../media/image4.jpeg"/><Relationship Id="rId6" Type="http://schemas.openxmlformats.org/officeDocument/2006/relationships/image" Target="../media/image9.jpg"/><Relationship Id="rId5" Type="http://schemas.openxmlformats.org/officeDocument/2006/relationships/image" Target="../media/image8.jpeg"/><Relationship Id="rId10" Type="http://schemas.openxmlformats.org/officeDocument/2006/relationships/image" Target="../media/image13.jpg"/><Relationship Id="rId4" Type="http://schemas.openxmlformats.org/officeDocument/2006/relationships/image" Target="../media/image7.jpeg"/><Relationship Id="rId9" Type="http://schemas.openxmlformats.org/officeDocument/2006/relationships/image" Target="../media/image12.jpg"/></Relationships>
</file>

<file path=xl/drawings/_rels/drawing27.xml.rels><?xml version="1.0" encoding="UTF-8" standalone="yes"?>
<Relationships xmlns="http://schemas.openxmlformats.org/package/2006/relationships"><Relationship Id="rId117" Type="http://schemas.openxmlformats.org/officeDocument/2006/relationships/chart" Target="../charts/chart140.xml"/><Relationship Id="rId299" Type="http://schemas.openxmlformats.org/officeDocument/2006/relationships/chart" Target="../charts/chart322.xml"/><Relationship Id="rId21" Type="http://schemas.openxmlformats.org/officeDocument/2006/relationships/chart" Target="../charts/chart44.xml"/><Relationship Id="rId63" Type="http://schemas.openxmlformats.org/officeDocument/2006/relationships/chart" Target="../charts/chart86.xml"/><Relationship Id="rId159" Type="http://schemas.openxmlformats.org/officeDocument/2006/relationships/chart" Target="../charts/chart182.xml"/><Relationship Id="rId324" Type="http://schemas.openxmlformats.org/officeDocument/2006/relationships/chart" Target="../charts/chart347.xml"/><Relationship Id="rId170" Type="http://schemas.openxmlformats.org/officeDocument/2006/relationships/chart" Target="../charts/chart193.xml"/><Relationship Id="rId226" Type="http://schemas.openxmlformats.org/officeDocument/2006/relationships/chart" Target="../charts/chart249.xml"/><Relationship Id="rId268" Type="http://schemas.openxmlformats.org/officeDocument/2006/relationships/chart" Target="../charts/chart291.xml"/><Relationship Id="rId32" Type="http://schemas.openxmlformats.org/officeDocument/2006/relationships/chart" Target="../charts/chart55.xml"/><Relationship Id="rId74" Type="http://schemas.openxmlformats.org/officeDocument/2006/relationships/chart" Target="../charts/chart97.xml"/><Relationship Id="rId128" Type="http://schemas.openxmlformats.org/officeDocument/2006/relationships/chart" Target="../charts/chart151.xml"/><Relationship Id="rId335" Type="http://schemas.openxmlformats.org/officeDocument/2006/relationships/chart" Target="../charts/chart358.xml"/><Relationship Id="rId5" Type="http://schemas.openxmlformats.org/officeDocument/2006/relationships/chart" Target="../charts/chart28.xml"/><Relationship Id="rId181" Type="http://schemas.openxmlformats.org/officeDocument/2006/relationships/chart" Target="../charts/chart204.xml"/><Relationship Id="rId237" Type="http://schemas.openxmlformats.org/officeDocument/2006/relationships/chart" Target="../charts/chart260.xml"/><Relationship Id="rId279" Type="http://schemas.openxmlformats.org/officeDocument/2006/relationships/chart" Target="../charts/chart302.xml"/><Relationship Id="rId43" Type="http://schemas.openxmlformats.org/officeDocument/2006/relationships/chart" Target="../charts/chart66.xml"/><Relationship Id="rId139" Type="http://schemas.openxmlformats.org/officeDocument/2006/relationships/chart" Target="../charts/chart162.xml"/><Relationship Id="rId290" Type="http://schemas.openxmlformats.org/officeDocument/2006/relationships/chart" Target="../charts/chart313.xml"/><Relationship Id="rId304" Type="http://schemas.openxmlformats.org/officeDocument/2006/relationships/chart" Target="../charts/chart327.xml"/><Relationship Id="rId346" Type="http://schemas.openxmlformats.org/officeDocument/2006/relationships/chart" Target="../charts/chart369.xml"/><Relationship Id="rId85" Type="http://schemas.openxmlformats.org/officeDocument/2006/relationships/chart" Target="../charts/chart108.xml"/><Relationship Id="rId150" Type="http://schemas.openxmlformats.org/officeDocument/2006/relationships/chart" Target="../charts/chart173.xml"/><Relationship Id="rId192" Type="http://schemas.openxmlformats.org/officeDocument/2006/relationships/chart" Target="../charts/chart215.xml"/><Relationship Id="rId206" Type="http://schemas.openxmlformats.org/officeDocument/2006/relationships/chart" Target="../charts/chart229.xml"/><Relationship Id="rId248" Type="http://schemas.openxmlformats.org/officeDocument/2006/relationships/chart" Target="../charts/chart271.xml"/><Relationship Id="rId12" Type="http://schemas.openxmlformats.org/officeDocument/2006/relationships/chart" Target="../charts/chart35.xml"/><Relationship Id="rId108" Type="http://schemas.openxmlformats.org/officeDocument/2006/relationships/chart" Target="../charts/chart131.xml"/><Relationship Id="rId315" Type="http://schemas.openxmlformats.org/officeDocument/2006/relationships/chart" Target="../charts/chart338.xml"/><Relationship Id="rId357" Type="http://schemas.openxmlformats.org/officeDocument/2006/relationships/chart" Target="../charts/chart380.xml"/><Relationship Id="rId54" Type="http://schemas.openxmlformats.org/officeDocument/2006/relationships/chart" Target="../charts/chart77.xml"/><Relationship Id="rId96" Type="http://schemas.openxmlformats.org/officeDocument/2006/relationships/chart" Target="../charts/chart119.xml"/><Relationship Id="rId161" Type="http://schemas.openxmlformats.org/officeDocument/2006/relationships/chart" Target="../charts/chart184.xml"/><Relationship Id="rId217" Type="http://schemas.openxmlformats.org/officeDocument/2006/relationships/chart" Target="../charts/chart240.xml"/><Relationship Id="rId259" Type="http://schemas.openxmlformats.org/officeDocument/2006/relationships/chart" Target="../charts/chart282.xml"/><Relationship Id="rId23" Type="http://schemas.openxmlformats.org/officeDocument/2006/relationships/chart" Target="../charts/chart46.xml"/><Relationship Id="rId119" Type="http://schemas.openxmlformats.org/officeDocument/2006/relationships/chart" Target="../charts/chart142.xml"/><Relationship Id="rId270" Type="http://schemas.openxmlformats.org/officeDocument/2006/relationships/chart" Target="../charts/chart293.xml"/><Relationship Id="rId326" Type="http://schemas.openxmlformats.org/officeDocument/2006/relationships/chart" Target="../charts/chart349.xml"/><Relationship Id="rId65" Type="http://schemas.openxmlformats.org/officeDocument/2006/relationships/chart" Target="../charts/chart88.xml"/><Relationship Id="rId130" Type="http://schemas.openxmlformats.org/officeDocument/2006/relationships/chart" Target="../charts/chart153.xml"/><Relationship Id="rId172" Type="http://schemas.openxmlformats.org/officeDocument/2006/relationships/chart" Target="../charts/chart195.xml"/><Relationship Id="rId228" Type="http://schemas.openxmlformats.org/officeDocument/2006/relationships/chart" Target="../charts/chart251.xml"/><Relationship Id="rId281" Type="http://schemas.openxmlformats.org/officeDocument/2006/relationships/chart" Target="../charts/chart304.xml"/><Relationship Id="rId337" Type="http://schemas.openxmlformats.org/officeDocument/2006/relationships/chart" Target="../charts/chart360.xml"/><Relationship Id="rId34" Type="http://schemas.openxmlformats.org/officeDocument/2006/relationships/chart" Target="../charts/chart57.xml"/><Relationship Id="rId76" Type="http://schemas.openxmlformats.org/officeDocument/2006/relationships/chart" Target="../charts/chart99.xml"/><Relationship Id="rId141" Type="http://schemas.openxmlformats.org/officeDocument/2006/relationships/chart" Target="../charts/chart164.xml"/><Relationship Id="rId7" Type="http://schemas.openxmlformats.org/officeDocument/2006/relationships/chart" Target="../charts/chart30.xml"/><Relationship Id="rId183" Type="http://schemas.openxmlformats.org/officeDocument/2006/relationships/chart" Target="../charts/chart206.xml"/><Relationship Id="rId239" Type="http://schemas.openxmlformats.org/officeDocument/2006/relationships/chart" Target="../charts/chart262.xml"/><Relationship Id="rId250" Type="http://schemas.openxmlformats.org/officeDocument/2006/relationships/chart" Target="../charts/chart273.xml"/><Relationship Id="rId292" Type="http://schemas.openxmlformats.org/officeDocument/2006/relationships/chart" Target="../charts/chart315.xml"/><Relationship Id="rId306" Type="http://schemas.openxmlformats.org/officeDocument/2006/relationships/chart" Target="../charts/chart329.xml"/><Relationship Id="rId45" Type="http://schemas.openxmlformats.org/officeDocument/2006/relationships/chart" Target="../charts/chart68.xml"/><Relationship Id="rId87" Type="http://schemas.openxmlformats.org/officeDocument/2006/relationships/chart" Target="../charts/chart110.xml"/><Relationship Id="rId110" Type="http://schemas.openxmlformats.org/officeDocument/2006/relationships/chart" Target="../charts/chart133.xml"/><Relationship Id="rId348" Type="http://schemas.openxmlformats.org/officeDocument/2006/relationships/chart" Target="../charts/chart371.xml"/><Relationship Id="rId152" Type="http://schemas.openxmlformats.org/officeDocument/2006/relationships/chart" Target="../charts/chart175.xml"/><Relationship Id="rId194" Type="http://schemas.openxmlformats.org/officeDocument/2006/relationships/chart" Target="../charts/chart217.xml"/><Relationship Id="rId208" Type="http://schemas.openxmlformats.org/officeDocument/2006/relationships/chart" Target="../charts/chart231.xml"/><Relationship Id="rId261" Type="http://schemas.openxmlformats.org/officeDocument/2006/relationships/chart" Target="../charts/chart284.xml"/><Relationship Id="rId14" Type="http://schemas.openxmlformats.org/officeDocument/2006/relationships/chart" Target="../charts/chart37.xml"/><Relationship Id="rId56" Type="http://schemas.openxmlformats.org/officeDocument/2006/relationships/chart" Target="../charts/chart79.xml"/><Relationship Id="rId317" Type="http://schemas.openxmlformats.org/officeDocument/2006/relationships/chart" Target="../charts/chart340.xml"/><Relationship Id="rId359" Type="http://schemas.openxmlformats.org/officeDocument/2006/relationships/chart" Target="../charts/chart382.xml"/><Relationship Id="rId98" Type="http://schemas.openxmlformats.org/officeDocument/2006/relationships/chart" Target="../charts/chart121.xml"/><Relationship Id="rId121" Type="http://schemas.openxmlformats.org/officeDocument/2006/relationships/chart" Target="../charts/chart144.xml"/><Relationship Id="rId163" Type="http://schemas.openxmlformats.org/officeDocument/2006/relationships/chart" Target="../charts/chart186.xml"/><Relationship Id="rId219" Type="http://schemas.openxmlformats.org/officeDocument/2006/relationships/chart" Target="../charts/chart242.xml"/><Relationship Id="rId230" Type="http://schemas.openxmlformats.org/officeDocument/2006/relationships/chart" Target="../charts/chart253.xml"/><Relationship Id="rId25" Type="http://schemas.openxmlformats.org/officeDocument/2006/relationships/chart" Target="../charts/chart48.xml"/><Relationship Id="rId46" Type="http://schemas.openxmlformats.org/officeDocument/2006/relationships/chart" Target="../charts/chart69.xml"/><Relationship Id="rId67" Type="http://schemas.openxmlformats.org/officeDocument/2006/relationships/chart" Target="../charts/chart90.xml"/><Relationship Id="rId272" Type="http://schemas.openxmlformats.org/officeDocument/2006/relationships/chart" Target="../charts/chart295.xml"/><Relationship Id="rId293" Type="http://schemas.openxmlformats.org/officeDocument/2006/relationships/chart" Target="../charts/chart316.xml"/><Relationship Id="rId307" Type="http://schemas.openxmlformats.org/officeDocument/2006/relationships/chart" Target="../charts/chart330.xml"/><Relationship Id="rId328" Type="http://schemas.openxmlformats.org/officeDocument/2006/relationships/chart" Target="../charts/chart351.xml"/><Relationship Id="rId349" Type="http://schemas.openxmlformats.org/officeDocument/2006/relationships/chart" Target="../charts/chart372.xml"/><Relationship Id="rId88" Type="http://schemas.openxmlformats.org/officeDocument/2006/relationships/chart" Target="../charts/chart111.xml"/><Relationship Id="rId111" Type="http://schemas.openxmlformats.org/officeDocument/2006/relationships/chart" Target="../charts/chart134.xml"/><Relationship Id="rId132" Type="http://schemas.openxmlformats.org/officeDocument/2006/relationships/chart" Target="../charts/chart155.xml"/><Relationship Id="rId153" Type="http://schemas.openxmlformats.org/officeDocument/2006/relationships/chart" Target="../charts/chart176.xml"/><Relationship Id="rId174" Type="http://schemas.openxmlformats.org/officeDocument/2006/relationships/chart" Target="../charts/chart197.xml"/><Relationship Id="rId195" Type="http://schemas.openxmlformats.org/officeDocument/2006/relationships/chart" Target="../charts/chart218.xml"/><Relationship Id="rId209" Type="http://schemas.openxmlformats.org/officeDocument/2006/relationships/chart" Target="../charts/chart232.xml"/><Relationship Id="rId360" Type="http://schemas.openxmlformats.org/officeDocument/2006/relationships/chart" Target="../charts/chart383.xml"/><Relationship Id="rId220" Type="http://schemas.openxmlformats.org/officeDocument/2006/relationships/chart" Target="../charts/chart243.xml"/><Relationship Id="rId241" Type="http://schemas.openxmlformats.org/officeDocument/2006/relationships/chart" Target="../charts/chart264.xml"/><Relationship Id="rId15" Type="http://schemas.openxmlformats.org/officeDocument/2006/relationships/chart" Target="../charts/chart38.xml"/><Relationship Id="rId36" Type="http://schemas.openxmlformats.org/officeDocument/2006/relationships/chart" Target="../charts/chart59.xml"/><Relationship Id="rId57" Type="http://schemas.openxmlformats.org/officeDocument/2006/relationships/chart" Target="../charts/chart80.xml"/><Relationship Id="rId262" Type="http://schemas.openxmlformats.org/officeDocument/2006/relationships/chart" Target="../charts/chart285.xml"/><Relationship Id="rId283" Type="http://schemas.openxmlformats.org/officeDocument/2006/relationships/chart" Target="../charts/chart306.xml"/><Relationship Id="rId318" Type="http://schemas.openxmlformats.org/officeDocument/2006/relationships/chart" Target="../charts/chart341.xml"/><Relationship Id="rId339" Type="http://schemas.openxmlformats.org/officeDocument/2006/relationships/chart" Target="../charts/chart362.xml"/><Relationship Id="rId78" Type="http://schemas.openxmlformats.org/officeDocument/2006/relationships/chart" Target="../charts/chart101.xml"/><Relationship Id="rId99" Type="http://schemas.openxmlformats.org/officeDocument/2006/relationships/chart" Target="../charts/chart122.xml"/><Relationship Id="rId101" Type="http://schemas.openxmlformats.org/officeDocument/2006/relationships/chart" Target="../charts/chart124.xml"/><Relationship Id="rId122" Type="http://schemas.openxmlformats.org/officeDocument/2006/relationships/chart" Target="../charts/chart145.xml"/><Relationship Id="rId143" Type="http://schemas.openxmlformats.org/officeDocument/2006/relationships/chart" Target="../charts/chart166.xml"/><Relationship Id="rId164" Type="http://schemas.openxmlformats.org/officeDocument/2006/relationships/chart" Target="../charts/chart187.xml"/><Relationship Id="rId185" Type="http://schemas.openxmlformats.org/officeDocument/2006/relationships/chart" Target="../charts/chart208.xml"/><Relationship Id="rId350" Type="http://schemas.openxmlformats.org/officeDocument/2006/relationships/chart" Target="../charts/chart373.xml"/><Relationship Id="rId9" Type="http://schemas.openxmlformats.org/officeDocument/2006/relationships/chart" Target="../charts/chart32.xml"/><Relationship Id="rId210" Type="http://schemas.openxmlformats.org/officeDocument/2006/relationships/chart" Target="../charts/chart233.xml"/><Relationship Id="rId26" Type="http://schemas.openxmlformats.org/officeDocument/2006/relationships/chart" Target="../charts/chart49.xml"/><Relationship Id="rId231" Type="http://schemas.openxmlformats.org/officeDocument/2006/relationships/chart" Target="../charts/chart254.xml"/><Relationship Id="rId252" Type="http://schemas.openxmlformats.org/officeDocument/2006/relationships/chart" Target="../charts/chart275.xml"/><Relationship Id="rId273" Type="http://schemas.openxmlformats.org/officeDocument/2006/relationships/chart" Target="../charts/chart296.xml"/><Relationship Id="rId294" Type="http://schemas.openxmlformats.org/officeDocument/2006/relationships/chart" Target="../charts/chart317.xml"/><Relationship Id="rId308" Type="http://schemas.openxmlformats.org/officeDocument/2006/relationships/chart" Target="../charts/chart331.xml"/><Relationship Id="rId329" Type="http://schemas.openxmlformats.org/officeDocument/2006/relationships/chart" Target="../charts/chart352.xml"/><Relationship Id="rId47" Type="http://schemas.openxmlformats.org/officeDocument/2006/relationships/chart" Target="../charts/chart70.xml"/><Relationship Id="rId68" Type="http://schemas.openxmlformats.org/officeDocument/2006/relationships/chart" Target="../charts/chart91.xml"/><Relationship Id="rId89" Type="http://schemas.openxmlformats.org/officeDocument/2006/relationships/chart" Target="../charts/chart112.xml"/><Relationship Id="rId112" Type="http://schemas.openxmlformats.org/officeDocument/2006/relationships/chart" Target="../charts/chart135.xml"/><Relationship Id="rId133" Type="http://schemas.openxmlformats.org/officeDocument/2006/relationships/chart" Target="../charts/chart156.xml"/><Relationship Id="rId154" Type="http://schemas.openxmlformats.org/officeDocument/2006/relationships/chart" Target="../charts/chart177.xml"/><Relationship Id="rId175" Type="http://schemas.openxmlformats.org/officeDocument/2006/relationships/chart" Target="../charts/chart198.xml"/><Relationship Id="rId340" Type="http://schemas.openxmlformats.org/officeDocument/2006/relationships/chart" Target="../charts/chart363.xml"/><Relationship Id="rId196" Type="http://schemas.openxmlformats.org/officeDocument/2006/relationships/chart" Target="../charts/chart219.xml"/><Relationship Id="rId200" Type="http://schemas.openxmlformats.org/officeDocument/2006/relationships/chart" Target="../charts/chart223.xml"/><Relationship Id="rId16" Type="http://schemas.openxmlformats.org/officeDocument/2006/relationships/chart" Target="../charts/chart39.xml"/><Relationship Id="rId221" Type="http://schemas.openxmlformats.org/officeDocument/2006/relationships/chart" Target="../charts/chart244.xml"/><Relationship Id="rId242" Type="http://schemas.openxmlformats.org/officeDocument/2006/relationships/chart" Target="../charts/chart265.xml"/><Relationship Id="rId263" Type="http://schemas.openxmlformats.org/officeDocument/2006/relationships/chart" Target="../charts/chart286.xml"/><Relationship Id="rId284" Type="http://schemas.openxmlformats.org/officeDocument/2006/relationships/chart" Target="../charts/chart307.xml"/><Relationship Id="rId319" Type="http://schemas.openxmlformats.org/officeDocument/2006/relationships/chart" Target="../charts/chart342.xml"/><Relationship Id="rId37" Type="http://schemas.openxmlformats.org/officeDocument/2006/relationships/chart" Target="../charts/chart60.xml"/><Relationship Id="rId58" Type="http://schemas.openxmlformats.org/officeDocument/2006/relationships/chart" Target="../charts/chart81.xml"/><Relationship Id="rId79" Type="http://schemas.openxmlformats.org/officeDocument/2006/relationships/chart" Target="../charts/chart102.xml"/><Relationship Id="rId102" Type="http://schemas.openxmlformats.org/officeDocument/2006/relationships/chart" Target="../charts/chart125.xml"/><Relationship Id="rId123" Type="http://schemas.openxmlformats.org/officeDocument/2006/relationships/chart" Target="../charts/chart146.xml"/><Relationship Id="rId144" Type="http://schemas.openxmlformats.org/officeDocument/2006/relationships/chart" Target="../charts/chart167.xml"/><Relationship Id="rId330" Type="http://schemas.openxmlformats.org/officeDocument/2006/relationships/chart" Target="../charts/chart353.xml"/><Relationship Id="rId90" Type="http://schemas.openxmlformats.org/officeDocument/2006/relationships/chart" Target="../charts/chart113.xml"/><Relationship Id="rId165" Type="http://schemas.openxmlformats.org/officeDocument/2006/relationships/chart" Target="../charts/chart188.xml"/><Relationship Id="rId186" Type="http://schemas.openxmlformats.org/officeDocument/2006/relationships/chart" Target="../charts/chart209.xml"/><Relationship Id="rId351" Type="http://schemas.openxmlformats.org/officeDocument/2006/relationships/chart" Target="../charts/chart374.xml"/><Relationship Id="rId211" Type="http://schemas.openxmlformats.org/officeDocument/2006/relationships/chart" Target="../charts/chart234.xml"/><Relationship Id="rId232" Type="http://schemas.openxmlformats.org/officeDocument/2006/relationships/chart" Target="../charts/chart255.xml"/><Relationship Id="rId253" Type="http://schemas.openxmlformats.org/officeDocument/2006/relationships/chart" Target="../charts/chart276.xml"/><Relationship Id="rId274" Type="http://schemas.openxmlformats.org/officeDocument/2006/relationships/chart" Target="../charts/chart297.xml"/><Relationship Id="rId295" Type="http://schemas.openxmlformats.org/officeDocument/2006/relationships/chart" Target="../charts/chart318.xml"/><Relationship Id="rId309" Type="http://schemas.openxmlformats.org/officeDocument/2006/relationships/chart" Target="../charts/chart332.xml"/><Relationship Id="rId27" Type="http://schemas.openxmlformats.org/officeDocument/2006/relationships/chart" Target="../charts/chart50.xml"/><Relationship Id="rId48" Type="http://schemas.openxmlformats.org/officeDocument/2006/relationships/chart" Target="../charts/chart71.xml"/><Relationship Id="rId69" Type="http://schemas.openxmlformats.org/officeDocument/2006/relationships/chart" Target="../charts/chart92.xml"/><Relationship Id="rId113" Type="http://schemas.openxmlformats.org/officeDocument/2006/relationships/chart" Target="../charts/chart136.xml"/><Relationship Id="rId134" Type="http://schemas.openxmlformats.org/officeDocument/2006/relationships/chart" Target="../charts/chart157.xml"/><Relationship Id="rId320" Type="http://schemas.openxmlformats.org/officeDocument/2006/relationships/chart" Target="../charts/chart343.xml"/><Relationship Id="rId80" Type="http://schemas.openxmlformats.org/officeDocument/2006/relationships/chart" Target="../charts/chart103.xml"/><Relationship Id="rId155" Type="http://schemas.openxmlformats.org/officeDocument/2006/relationships/chart" Target="../charts/chart178.xml"/><Relationship Id="rId176" Type="http://schemas.openxmlformats.org/officeDocument/2006/relationships/chart" Target="../charts/chart199.xml"/><Relationship Id="rId197" Type="http://schemas.openxmlformats.org/officeDocument/2006/relationships/chart" Target="../charts/chart220.xml"/><Relationship Id="rId341" Type="http://schemas.openxmlformats.org/officeDocument/2006/relationships/chart" Target="../charts/chart364.xml"/><Relationship Id="rId201" Type="http://schemas.openxmlformats.org/officeDocument/2006/relationships/chart" Target="../charts/chart224.xml"/><Relationship Id="rId222" Type="http://schemas.openxmlformats.org/officeDocument/2006/relationships/chart" Target="../charts/chart245.xml"/><Relationship Id="rId243" Type="http://schemas.openxmlformats.org/officeDocument/2006/relationships/chart" Target="../charts/chart266.xml"/><Relationship Id="rId264" Type="http://schemas.openxmlformats.org/officeDocument/2006/relationships/chart" Target="../charts/chart287.xml"/><Relationship Id="rId285" Type="http://schemas.openxmlformats.org/officeDocument/2006/relationships/chart" Target="../charts/chart308.xml"/><Relationship Id="rId17" Type="http://schemas.openxmlformats.org/officeDocument/2006/relationships/chart" Target="../charts/chart40.xml"/><Relationship Id="rId38" Type="http://schemas.openxmlformats.org/officeDocument/2006/relationships/chart" Target="../charts/chart61.xml"/><Relationship Id="rId59" Type="http://schemas.openxmlformats.org/officeDocument/2006/relationships/chart" Target="../charts/chart82.xml"/><Relationship Id="rId103" Type="http://schemas.openxmlformats.org/officeDocument/2006/relationships/chart" Target="../charts/chart126.xml"/><Relationship Id="rId124" Type="http://schemas.openxmlformats.org/officeDocument/2006/relationships/chart" Target="../charts/chart147.xml"/><Relationship Id="rId310" Type="http://schemas.openxmlformats.org/officeDocument/2006/relationships/chart" Target="../charts/chart333.xml"/><Relationship Id="rId70" Type="http://schemas.openxmlformats.org/officeDocument/2006/relationships/chart" Target="../charts/chart93.xml"/><Relationship Id="rId91" Type="http://schemas.openxmlformats.org/officeDocument/2006/relationships/chart" Target="../charts/chart114.xml"/><Relationship Id="rId145" Type="http://schemas.openxmlformats.org/officeDocument/2006/relationships/chart" Target="../charts/chart168.xml"/><Relationship Id="rId166" Type="http://schemas.openxmlformats.org/officeDocument/2006/relationships/chart" Target="../charts/chart189.xml"/><Relationship Id="rId187" Type="http://schemas.openxmlformats.org/officeDocument/2006/relationships/chart" Target="../charts/chart210.xml"/><Relationship Id="rId331" Type="http://schemas.openxmlformats.org/officeDocument/2006/relationships/chart" Target="../charts/chart354.xml"/><Relationship Id="rId352" Type="http://schemas.openxmlformats.org/officeDocument/2006/relationships/chart" Target="../charts/chart375.xml"/><Relationship Id="rId1" Type="http://schemas.openxmlformats.org/officeDocument/2006/relationships/chart" Target="../charts/chart24.xml"/><Relationship Id="rId212" Type="http://schemas.openxmlformats.org/officeDocument/2006/relationships/chart" Target="../charts/chart235.xml"/><Relationship Id="rId233" Type="http://schemas.openxmlformats.org/officeDocument/2006/relationships/chart" Target="../charts/chart256.xml"/><Relationship Id="rId254" Type="http://schemas.openxmlformats.org/officeDocument/2006/relationships/chart" Target="../charts/chart277.xml"/><Relationship Id="rId28" Type="http://schemas.openxmlformats.org/officeDocument/2006/relationships/chart" Target="../charts/chart51.xml"/><Relationship Id="rId49" Type="http://schemas.openxmlformats.org/officeDocument/2006/relationships/chart" Target="../charts/chart72.xml"/><Relationship Id="rId114" Type="http://schemas.openxmlformats.org/officeDocument/2006/relationships/chart" Target="../charts/chart137.xml"/><Relationship Id="rId275" Type="http://schemas.openxmlformats.org/officeDocument/2006/relationships/chart" Target="../charts/chart298.xml"/><Relationship Id="rId296" Type="http://schemas.openxmlformats.org/officeDocument/2006/relationships/chart" Target="../charts/chart319.xml"/><Relationship Id="rId300" Type="http://schemas.openxmlformats.org/officeDocument/2006/relationships/chart" Target="../charts/chart323.xml"/><Relationship Id="rId60" Type="http://schemas.openxmlformats.org/officeDocument/2006/relationships/chart" Target="../charts/chart83.xml"/><Relationship Id="rId81" Type="http://schemas.openxmlformats.org/officeDocument/2006/relationships/chart" Target="../charts/chart104.xml"/><Relationship Id="rId135" Type="http://schemas.openxmlformats.org/officeDocument/2006/relationships/chart" Target="../charts/chart158.xml"/><Relationship Id="rId156" Type="http://schemas.openxmlformats.org/officeDocument/2006/relationships/chart" Target="../charts/chart179.xml"/><Relationship Id="rId177" Type="http://schemas.openxmlformats.org/officeDocument/2006/relationships/chart" Target="../charts/chart200.xml"/><Relationship Id="rId198" Type="http://schemas.openxmlformats.org/officeDocument/2006/relationships/chart" Target="../charts/chart221.xml"/><Relationship Id="rId321" Type="http://schemas.openxmlformats.org/officeDocument/2006/relationships/chart" Target="../charts/chart344.xml"/><Relationship Id="rId342" Type="http://schemas.openxmlformats.org/officeDocument/2006/relationships/chart" Target="../charts/chart365.xml"/><Relationship Id="rId202" Type="http://schemas.openxmlformats.org/officeDocument/2006/relationships/chart" Target="../charts/chart225.xml"/><Relationship Id="rId223" Type="http://schemas.openxmlformats.org/officeDocument/2006/relationships/chart" Target="../charts/chart246.xml"/><Relationship Id="rId244" Type="http://schemas.openxmlformats.org/officeDocument/2006/relationships/chart" Target="../charts/chart267.xml"/><Relationship Id="rId18" Type="http://schemas.openxmlformats.org/officeDocument/2006/relationships/chart" Target="../charts/chart41.xml"/><Relationship Id="rId39" Type="http://schemas.openxmlformats.org/officeDocument/2006/relationships/chart" Target="../charts/chart62.xml"/><Relationship Id="rId265" Type="http://schemas.openxmlformats.org/officeDocument/2006/relationships/chart" Target="../charts/chart288.xml"/><Relationship Id="rId286" Type="http://schemas.openxmlformats.org/officeDocument/2006/relationships/chart" Target="../charts/chart309.xml"/><Relationship Id="rId50" Type="http://schemas.openxmlformats.org/officeDocument/2006/relationships/chart" Target="../charts/chart73.xml"/><Relationship Id="rId104" Type="http://schemas.openxmlformats.org/officeDocument/2006/relationships/chart" Target="../charts/chart127.xml"/><Relationship Id="rId125" Type="http://schemas.openxmlformats.org/officeDocument/2006/relationships/chart" Target="../charts/chart148.xml"/><Relationship Id="rId146" Type="http://schemas.openxmlformats.org/officeDocument/2006/relationships/chart" Target="../charts/chart169.xml"/><Relationship Id="rId167" Type="http://schemas.openxmlformats.org/officeDocument/2006/relationships/chart" Target="../charts/chart190.xml"/><Relationship Id="rId188" Type="http://schemas.openxmlformats.org/officeDocument/2006/relationships/chart" Target="../charts/chart211.xml"/><Relationship Id="rId311" Type="http://schemas.openxmlformats.org/officeDocument/2006/relationships/chart" Target="../charts/chart334.xml"/><Relationship Id="rId332" Type="http://schemas.openxmlformats.org/officeDocument/2006/relationships/chart" Target="../charts/chart355.xml"/><Relationship Id="rId353" Type="http://schemas.openxmlformats.org/officeDocument/2006/relationships/chart" Target="../charts/chart376.xml"/><Relationship Id="rId71" Type="http://schemas.openxmlformats.org/officeDocument/2006/relationships/chart" Target="../charts/chart94.xml"/><Relationship Id="rId92" Type="http://schemas.openxmlformats.org/officeDocument/2006/relationships/chart" Target="../charts/chart115.xml"/><Relationship Id="rId213" Type="http://schemas.openxmlformats.org/officeDocument/2006/relationships/chart" Target="../charts/chart236.xml"/><Relationship Id="rId234" Type="http://schemas.openxmlformats.org/officeDocument/2006/relationships/chart" Target="../charts/chart257.xml"/><Relationship Id="rId2" Type="http://schemas.openxmlformats.org/officeDocument/2006/relationships/chart" Target="../charts/chart25.xml"/><Relationship Id="rId29" Type="http://schemas.openxmlformats.org/officeDocument/2006/relationships/chart" Target="../charts/chart52.xml"/><Relationship Id="rId255" Type="http://schemas.openxmlformats.org/officeDocument/2006/relationships/chart" Target="../charts/chart278.xml"/><Relationship Id="rId276" Type="http://schemas.openxmlformats.org/officeDocument/2006/relationships/chart" Target="../charts/chart299.xml"/><Relationship Id="rId297" Type="http://schemas.openxmlformats.org/officeDocument/2006/relationships/chart" Target="../charts/chart320.xml"/><Relationship Id="rId40" Type="http://schemas.openxmlformats.org/officeDocument/2006/relationships/chart" Target="../charts/chart63.xml"/><Relationship Id="rId115" Type="http://schemas.openxmlformats.org/officeDocument/2006/relationships/chart" Target="../charts/chart138.xml"/><Relationship Id="rId136" Type="http://schemas.openxmlformats.org/officeDocument/2006/relationships/chart" Target="../charts/chart159.xml"/><Relationship Id="rId157" Type="http://schemas.openxmlformats.org/officeDocument/2006/relationships/chart" Target="../charts/chart180.xml"/><Relationship Id="rId178" Type="http://schemas.openxmlformats.org/officeDocument/2006/relationships/chart" Target="../charts/chart201.xml"/><Relationship Id="rId301" Type="http://schemas.openxmlformats.org/officeDocument/2006/relationships/chart" Target="../charts/chart324.xml"/><Relationship Id="rId322" Type="http://schemas.openxmlformats.org/officeDocument/2006/relationships/chart" Target="../charts/chart345.xml"/><Relationship Id="rId343" Type="http://schemas.openxmlformats.org/officeDocument/2006/relationships/chart" Target="../charts/chart366.xml"/><Relationship Id="rId61" Type="http://schemas.openxmlformats.org/officeDocument/2006/relationships/chart" Target="../charts/chart84.xml"/><Relationship Id="rId82" Type="http://schemas.openxmlformats.org/officeDocument/2006/relationships/chart" Target="../charts/chart105.xml"/><Relationship Id="rId199" Type="http://schemas.openxmlformats.org/officeDocument/2006/relationships/chart" Target="../charts/chart222.xml"/><Relationship Id="rId203" Type="http://schemas.openxmlformats.org/officeDocument/2006/relationships/chart" Target="../charts/chart226.xml"/><Relationship Id="rId19" Type="http://schemas.openxmlformats.org/officeDocument/2006/relationships/chart" Target="../charts/chart42.xml"/><Relationship Id="rId224" Type="http://schemas.openxmlformats.org/officeDocument/2006/relationships/chart" Target="../charts/chart247.xml"/><Relationship Id="rId245" Type="http://schemas.openxmlformats.org/officeDocument/2006/relationships/chart" Target="../charts/chart268.xml"/><Relationship Id="rId266" Type="http://schemas.openxmlformats.org/officeDocument/2006/relationships/chart" Target="../charts/chart289.xml"/><Relationship Id="rId287" Type="http://schemas.openxmlformats.org/officeDocument/2006/relationships/chart" Target="../charts/chart310.xml"/><Relationship Id="rId30" Type="http://schemas.openxmlformats.org/officeDocument/2006/relationships/chart" Target="../charts/chart53.xml"/><Relationship Id="rId105" Type="http://schemas.openxmlformats.org/officeDocument/2006/relationships/chart" Target="../charts/chart128.xml"/><Relationship Id="rId126" Type="http://schemas.openxmlformats.org/officeDocument/2006/relationships/chart" Target="../charts/chart149.xml"/><Relationship Id="rId147" Type="http://schemas.openxmlformats.org/officeDocument/2006/relationships/chart" Target="../charts/chart170.xml"/><Relationship Id="rId168" Type="http://schemas.openxmlformats.org/officeDocument/2006/relationships/chart" Target="../charts/chart191.xml"/><Relationship Id="rId312" Type="http://schemas.openxmlformats.org/officeDocument/2006/relationships/chart" Target="../charts/chart335.xml"/><Relationship Id="rId333" Type="http://schemas.openxmlformats.org/officeDocument/2006/relationships/chart" Target="../charts/chart356.xml"/><Relationship Id="rId354" Type="http://schemas.openxmlformats.org/officeDocument/2006/relationships/chart" Target="../charts/chart377.xml"/><Relationship Id="rId51" Type="http://schemas.openxmlformats.org/officeDocument/2006/relationships/chart" Target="../charts/chart74.xml"/><Relationship Id="rId72" Type="http://schemas.openxmlformats.org/officeDocument/2006/relationships/chart" Target="../charts/chart95.xml"/><Relationship Id="rId93" Type="http://schemas.openxmlformats.org/officeDocument/2006/relationships/chart" Target="../charts/chart116.xml"/><Relationship Id="rId189" Type="http://schemas.openxmlformats.org/officeDocument/2006/relationships/chart" Target="../charts/chart212.xml"/><Relationship Id="rId3" Type="http://schemas.openxmlformats.org/officeDocument/2006/relationships/chart" Target="../charts/chart26.xml"/><Relationship Id="rId214" Type="http://schemas.openxmlformats.org/officeDocument/2006/relationships/chart" Target="../charts/chart237.xml"/><Relationship Id="rId235" Type="http://schemas.openxmlformats.org/officeDocument/2006/relationships/chart" Target="../charts/chart258.xml"/><Relationship Id="rId256" Type="http://schemas.openxmlformats.org/officeDocument/2006/relationships/chart" Target="../charts/chart279.xml"/><Relationship Id="rId277" Type="http://schemas.openxmlformats.org/officeDocument/2006/relationships/chart" Target="../charts/chart300.xml"/><Relationship Id="rId298" Type="http://schemas.openxmlformats.org/officeDocument/2006/relationships/chart" Target="../charts/chart321.xml"/><Relationship Id="rId116" Type="http://schemas.openxmlformats.org/officeDocument/2006/relationships/chart" Target="../charts/chart139.xml"/><Relationship Id="rId137" Type="http://schemas.openxmlformats.org/officeDocument/2006/relationships/chart" Target="../charts/chart160.xml"/><Relationship Id="rId158" Type="http://schemas.openxmlformats.org/officeDocument/2006/relationships/chart" Target="../charts/chart181.xml"/><Relationship Id="rId302" Type="http://schemas.openxmlformats.org/officeDocument/2006/relationships/chart" Target="../charts/chart325.xml"/><Relationship Id="rId323" Type="http://schemas.openxmlformats.org/officeDocument/2006/relationships/chart" Target="../charts/chart346.xml"/><Relationship Id="rId344" Type="http://schemas.openxmlformats.org/officeDocument/2006/relationships/chart" Target="../charts/chart367.xml"/><Relationship Id="rId20" Type="http://schemas.openxmlformats.org/officeDocument/2006/relationships/chart" Target="../charts/chart43.xml"/><Relationship Id="rId41" Type="http://schemas.openxmlformats.org/officeDocument/2006/relationships/chart" Target="../charts/chart64.xml"/><Relationship Id="rId62" Type="http://schemas.openxmlformats.org/officeDocument/2006/relationships/chart" Target="../charts/chart85.xml"/><Relationship Id="rId83" Type="http://schemas.openxmlformats.org/officeDocument/2006/relationships/chart" Target="../charts/chart106.xml"/><Relationship Id="rId179" Type="http://schemas.openxmlformats.org/officeDocument/2006/relationships/chart" Target="../charts/chart202.xml"/><Relationship Id="rId190" Type="http://schemas.openxmlformats.org/officeDocument/2006/relationships/chart" Target="../charts/chart213.xml"/><Relationship Id="rId204" Type="http://schemas.openxmlformats.org/officeDocument/2006/relationships/chart" Target="../charts/chart227.xml"/><Relationship Id="rId225" Type="http://schemas.openxmlformats.org/officeDocument/2006/relationships/chart" Target="../charts/chart248.xml"/><Relationship Id="rId246" Type="http://schemas.openxmlformats.org/officeDocument/2006/relationships/chart" Target="../charts/chart269.xml"/><Relationship Id="rId267" Type="http://schemas.openxmlformats.org/officeDocument/2006/relationships/chart" Target="../charts/chart290.xml"/><Relationship Id="rId288" Type="http://schemas.openxmlformats.org/officeDocument/2006/relationships/chart" Target="../charts/chart311.xml"/><Relationship Id="rId106" Type="http://schemas.openxmlformats.org/officeDocument/2006/relationships/chart" Target="../charts/chart129.xml"/><Relationship Id="rId127" Type="http://schemas.openxmlformats.org/officeDocument/2006/relationships/chart" Target="../charts/chart150.xml"/><Relationship Id="rId313" Type="http://schemas.openxmlformats.org/officeDocument/2006/relationships/chart" Target="../charts/chart336.xml"/><Relationship Id="rId10" Type="http://schemas.openxmlformats.org/officeDocument/2006/relationships/chart" Target="../charts/chart33.xml"/><Relationship Id="rId31" Type="http://schemas.openxmlformats.org/officeDocument/2006/relationships/chart" Target="../charts/chart54.xml"/><Relationship Id="rId52" Type="http://schemas.openxmlformats.org/officeDocument/2006/relationships/chart" Target="../charts/chart75.xml"/><Relationship Id="rId73" Type="http://schemas.openxmlformats.org/officeDocument/2006/relationships/chart" Target="../charts/chart96.xml"/><Relationship Id="rId94" Type="http://schemas.openxmlformats.org/officeDocument/2006/relationships/chart" Target="../charts/chart117.xml"/><Relationship Id="rId148" Type="http://schemas.openxmlformats.org/officeDocument/2006/relationships/chart" Target="../charts/chart171.xml"/><Relationship Id="rId169" Type="http://schemas.openxmlformats.org/officeDocument/2006/relationships/chart" Target="../charts/chart192.xml"/><Relationship Id="rId334" Type="http://schemas.openxmlformats.org/officeDocument/2006/relationships/chart" Target="../charts/chart357.xml"/><Relationship Id="rId355" Type="http://schemas.openxmlformats.org/officeDocument/2006/relationships/chart" Target="../charts/chart378.xml"/><Relationship Id="rId4" Type="http://schemas.openxmlformats.org/officeDocument/2006/relationships/chart" Target="../charts/chart27.xml"/><Relationship Id="rId180" Type="http://schemas.openxmlformats.org/officeDocument/2006/relationships/chart" Target="../charts/chart203.xml"/><Relationship Id="rId215" Type="http://schemas.openxmlformats.org/officeDocument/2006/relationships/chart" Target="../charts/chart238.xml"/><Relationship Id="rId236" Type="http://schemas.openxmlformats.org/officeDocument/2006/relationships/chart" Target="../charts/chart259.xml"/><Relationship Id="rId257" Type="http://schemas.openxmlformats.org/officeDocument/2006/relationships/chart" Target="../charts/chart280.xml"/><Relationship Id="rId278" Type="http://schemas.openxmlformats.org/officeDocument/2006/relationships/chart" Target="../charts/chart301.xml"/><Relationship Id="rId303" Type="http://schemas.openxmlformats.org/officeDocument/2006/relationships/chart" Target="../charts/chart326.xml"/><Relationship Id="rId42" Type="http://schemas.openxmlformats.org/officeDocument/2006/relationships/chart" Target="../charts/chart65.xml"/><Relationship Id="rId84" Type="http://schemas.openxmlformats.org/officeDocument/2006/relationships/chart" Target="../charts/chart107.xml"/><Relationship Id="rId138" Type="http://schemas.openxmlformats.org/officeDocument/2006/relationships/chart" Target="../charts/chart161.xml"/><Relationship Id="rId345" Type="http://schemas.openxmlformats.org/officeDocument/2006/relationships/chart" Target="../charts/chart368.xml"/><Relationship Id="rId191" Type="http://schemas.openxmlformats.org/officeDocument/2006/relationships/chart" Target="../charts/chart214.xml"/><Relationship Id="rId205" Type="http://schemas.openxmlformats.org/officeDocument/2006/relationships/chart" Target="../charts/chart228.xml"/><Relationship Id="rId247" Type="http://schemas.openxmlformats.org/officeDocument/2006/relationships/chart" Target="../charts/chart270.xml"/><Relationship Id="rId107" Type="http://schemas.openxmlformats.org/officeDocument/2006/relationships/chart" Target="../charts/chart130.xml"/><Relationship Id="rId289" Type="http://schemas.openxmlformats.org/officeDocument/2006/relationships/chart" Target="../charts/chart312.xml"/><Relationship Id="rId11" Type="http://schemas.openxmlformats.org/officeDocument/2006/relationships/chart" Target="../charts/chart34.xml"/><Relationship Id="rId53" Type="http://schemas.openxmlformats.org/officeDocument/2006/relationships/chart" Target="../charts/chart76.xml"/><Relationship Id="rId149" Type="http://schemas.openxmlformats.org/officeDocument/2006/relationships/chart" Target="../charts/chart172.xml"/><Relationship Id="rId314" Type="http://schemas.openxmlformats.org/officeDocument/2006/relationships/chart" Target="../charts/chart337.xml"/><Relationship Id="rId356" Type="http://schemas.openxmlformats.org/officeDocument/2006/relationships/chart" Target="../charts/chart379.xml"/><Relationship Id="rId95" Type="http://schemas.openxmlformats.org/officeDocument/2006/relationships/chart" Target="../charts/chart118.xml"/><Relationship Id="rId160" Type="http://schemas.openxmlformats.org/officeDocument/2006/relationships/chart" Target="../charts/chart183.xml"/><Relationship Id="rId216" Type="http://schemas.openxmlformats.org/officeDocument/2006/relationships/chart" Target="../charts/chart239.xml"/><Relationship Id="rId258" Type="http://schemas.openxmlformats.org/officeDocument/2006/relationships/chart" Target="../charts/chart281.xml"/><Relationship Id="rId22" Type="http://schemas.openxmlformats.org/officeDocument/2006/relationships/chart" Target="../charts/chart45.xml"/><Relationship Id="rId64" Type="http://schemas.openxmlformats.org/officeDocument/2006/relationships/chart" Target="../charts/chart87.xml"/><Relationship Id="rId118" Type="http://schemas.openxmlformats.org/officeDocument/2006/relationships/chart" Target="../charts/chart141.xml"/><Relationship Id="rId325" Type="http://schemas.openxmlformats.org/officeDocument/2006/relationships/chart" Target="../charts/chart348.xml"/><Relationship Id="rId171" Type="http://schemas.openxmlformats.org/officeDocument/2006/relationships/chart" Target="../charts/chart194.xml"/><Relationship Id="rId227" Type="http://schemas.openxmlformats.org/officeDocument/2006/relationships/chart" Target="../charts/chart250.xml"/><Relationship Id="rId269" Type="http://schemas.openxmlformats.org/officeDocument/2006/relationships/chart" Target="../charts/chart292.xml"/><Relationship Id="rId33" Type="http://schemas.openxmlformats.org/officeDocument/2006/relationships/chart" Target="../charts/chart56.xml"/><Relationship Id="rId129" Type="http://schemas.openxmlformats.org/officeDocument/2006/relationships/chart" Target="../charts/chart152.xml"/><Relationship Id="rId280" Type="http://schemas.openxmlformats.org/officeDocument/2006/relationships/chart" Target="../charts/chart303.xml"/><Relationship Id="rId336" Type="http://schemas.openxmlformats.org/officeDocument/2006/relationships/chart" Target="../charts/chart359.xml"/><Relationship Id="rId75" Type="http://schemas.openxmlformats.org/officeDocument/2006/relationships/chart" Target="../charts/chart98.xml"/><Relationship Id="rId140" Type="http://schemas.openxmlformats.org/officeDocument/2006/relationships/chart" Target="../charts/chart163.xml"/><Relationship Id="rId182" Type="http://schemas.openxmlformats.org/officeDocument/2006/relationships/chart" Target="../charts/chart205.xml"/><Relationship Id="rId6" Type="http://schemas.openxmlformats.org/officeDocument/2006/relationships/chart" Target="../charts/chart29.xml"/><Relationship Id="rId238" Type="http://schemas.openxmlformats.org/officeDocument/2006/relationships/chart" Target="../charts/chart261.xml"/><Relationship Id="rId291" Type="http://schemas.openxmlformats.org/officeDocument/2006/relationships/chart" Target="../charts/chart314.xml"/><Relationship Id="rId305" Type="http://schemas.openxmlformats.org/officeDocument/2006/relationships/chart" Target="../charts/chart328.xml"/><Relationship Id="rId347" Type="http://schemas.openxmlformats.org/officeDocument/2006/relationships/chart" Target="../charts/chart370.xml"/><Relationship Id="rId44" Type="http://schemas.openxmlformats.org/officeDocument/2006/relationships/chart" Target="../charts/chart67.xml"/><Relationship Id="rId86" Type="http://schemas.openxmlformats.org/officeDocument/2006/relationships/chart" Target="../charts/chart109.xml"/><Relationship Id="rId151" Type="http://schemas.openxmlformats.org/officeDocument/2006/relationships/chart" Target="../charts/chart174.xml"/><Relationship Id="rId193" Type="http://schemas.openxmlformats.org/officeDocument/2006/relationships/chart" Target="../charts/chart216.xml"/><Relationship Id="rId207" Type="http://schemas.openxmlformats.org/officeDocument/2006/relationships/chart" Target="../charts/chart230.xml"/><Relationship Id="rId249" Type="http://schemas.openxmlformats.org/officeDocument/2006/relationships/chart" Target="../charts/chart272.xml"/><Relationship Id="rId13" Type="http://schemas.openxmlformats.org/officeDocument/2006/relationships/chart" Target="../charts/chart36.xml"/><Relationship Id="rId109" Type="http://schemas.openxmlformats.org/officeDocument/2006/relationships/chart" Target="../charts/chart132.xml"/><Relationship Id="rId260" Type="http://schemas.openxmlformats.org/officeDocument/2006/relationships/chart" Target="../charts/chart283.xml"/><Relationship Id="rId316" Type="http://schemas.openxmlformats.org/officeDocument/2006/relationships/chart" Target="../charts/chart339.xml"/><Relationship Id="rId55" Type="http://schemas.openxmlformats.org/officeDocument/2006/relationships/chart" Target="../charts/chart78.xml"/><Relationship Id="rId97" Type="http://schemas.openxmlformats.org/officeDocument/2006/relationships/chart" Target="../charts/chart120.xml"/><Relationship Id="rId120" Type="http://schemas.openxmlformats.org/officeDocument/2006/relationships/chart" Target="../charts/chart143.xml"/><Relationship Id="rId358" Type="http://schemas.openxmlformats.org/officeDocument/2006/relationships/chart" Target="../charts/chart381.xml"/><Relationship Id="rId162" Type="http://schemas.openxmlformats.org/officeDocument/2006/relationships/chart" Target="../charts/chart185.xml"/><Relationship Id="rId218" Type="http://schemas.openxmlformats.org/officeDocument/2006/relationships/chart" Target="../charts/chart241.xml"/><Relationship Id="rId271" Type="http://schemas.openxmlformats.org/officeDocument/2006/relationships/chart" Target="../charts/chart294.xml"/><Relationship Id="rId24" Type="http://schemas.openxmlformats.org/officeDocument/2006/relationships/chart" Target="../charts/chart47.xml"/><Relationship Id="rId66" Type="http://schemas.openxmlformats.org/officeDocument/2006/relationships/chart" Target="../charts/chart89.xml"/><Relationship Id="rId131" Type="http://schemas.openxmlformats.org/officeDocument/2006/relationships/chart" Target="../charts/chart154.xml"/><Relationship Id="rId327" Type="http://schemas.openxmlformats.org/officeDocument/2006/relationships/chart" Target="../charts/chart350.xml"/><Relationship Id="rId173" Type="http://schemas.openxmlformats.org/officeDocument/2006/relationships/chart" Target="../charts/chart196.xml"/><Relationship Id="rId229" Type="http://schemas.openxmlformats.org/officeDocument/2006/relationships/chart" Target="../charts/chart252.xml"/><Relationship Id="rId240" Type="http://schemas.openxmlformats.org/officeDocument/2006/relationships/chart" Target="../charts/chart263.xml"/><Relationship Id="rId35" Type="http://schemas.openxmlformats.org/officeDocument/2006/relationships/chart" Target="../charts/chart58.xml"/><Relationship Id="rId77" Type="http://schemas.openxmlformats.org/officeDocument/2006/relationships/chart" Target="../charts/chart100.xml"/><Relationship Id="rId100" Type="http://schemas.openxmlformats.org/officeDocument/2006/relationships/chart" Target="../charts/chart123.xml"/><Relationship Id="rId282" Type="http://schemas.openxmlformats.org/officeDocument/2006/relationships/chart" Target="../charts/chart305.xml"/><Relationship Id="rId338" Type="http://schemas.openxmlformats.org/officeDocument/2006/relationships/chart" Target="../charts/chart361.xml"/><Relationship Id="rId8" Type="http://schemas.openxmlformats.org/officeDocument/2006/relationships/chart" Target="../charts/chart31.xml"/><Relationship Id="rId142" Type="http://schemas.openxmlformats.org/officeDocument/2006/relationships/chart" Target="../charts/chart165.xml"/><Relationship Id="rId184" Type="http://schemas.openxmlformats.org/officeDocument/2006/relationships/chart" Target="../charts/chart207.xml"/><Relationship Id="rId251" Type="http://schemas.openxmlformats.org/officeDocument/2006/relationships/chart" Target="../charts/chart274.xml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90.xml"/><Relationship Id="rId3" Type="http://schemas.openxmlformats.org/officeDocument/2006/relationships/chart" Target="../charts/chart386.xml"/><Relationship Id="rId7" Type="http://schemas.openxmlformats.org/officeDocument/2006/relationships/chart" Target="../charts/chart389.xml"/><Relationship Id="rId2" Type="http://schemas.openxmlformats.org/officeDocument/2006/relationships/chart" Target="../charts/chart385.xml"/><Relationship Id="rId1" Type="http://schemas.openxmlformats.org/officeDocument/2006/relationships/chart" Target="../charts/chart384.xml"/><Relationship Id="rId6" Type="http://schemas.openxmlformats.org/officeDocument/2006/relationships/chart" Target="../charts/chart388.xml"/><Relationship Id="rId5" Type="http://schemas.openxmlformats.org/officeDocument/2006/relationships/chart" Target="../charts/chart387.xml"/><Relationship Id="rId4" Type="http://schemas.openxmlformats.org/officeDocument/2006/relationships/image" Target="../media/image14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30.xml.rels><?xml version="1.0" encoding="UTF-8" standalone="yes"?>
<Relationships xmlns="http://schemas.openxmlformats.org/package/2006/relationships"><Relationship Id="rId117" Type="http://schemas.openxmlformats.org/officeDocument/2006/relationships/chart" Target="../charts/chart507.xml"/><Relationship Id="rId21" Type="http://schemas.openxmlformats.org/officeDocument/2006/relationships/chart" Target="../charts/chart411.xml"/><Relationship Id="rId63" Type="http://schemas.openxmlformats.org/officeDocument/2006/relationships/chart" Target="../charts/chart453.xml"/><Relationship Id="rId159" Type="http://schemas.openxmlformats.org/officeDocument/2006/relationships/chart" Target="../charts/chart549.xml"/><Relationship Id="rId170" Type="http://schemas.openxmlformats.org/officeDocument/2006/relationships/chart" Target="../charts/chart560.xml"/><Relationship Id="rId226" Type="http://schemas.openxmlformats.org/officeDocument/2006/relationships/chart" Target="../charts/chart616.xml"/><Relationship Id="rId107" Type="http://schemas.openxmlformats.org/officeDocument/2006/relationships/chart" Target="../charts/chart497.xml"/><Relationship Id="rId11" Type="http://schemas.openxmlformats.org/officeDocument/2006/relationships/chart" Target="../charts/chart401.xml"/><Relationship Id="rId32" Type="http://schemas.openxmlformats.org/officeDocument/2006/relationships/chart" Target="../charts/chart422.xml"/><Relationship Id="rId53" Type="http://schemas.openxmlformats.org/officeDocument/2006/relationships/chart" Target="../charts/chart443.xml"/><Relationship Id="rId74" Type="http://schemas.openxmlformats.org/officeDocument/2006/relationships/chart" Target="../charts/chart464.xml"/><Relationship Id="rId128" Type="http://schemas.openxmlformats.org/officeDocument/2006/relationships/chart" Target="../charts/chart518.xml"/><Relationship Id="rId149" Type="http://schemas.openxmlformats.org/officeDocument/2006/relationships/chart" Target="../charts/chart539.xml"/><Relationship Id="rId5" Type="http://schemas.openxmlformats.org/officeDocument/2006/relationships/chart" Target="../charts/chart395.xml"/><Relationship Id="rId95" Type="http://schemas.openxmlformats.org/officeDocument/2006/relationships/chart" Target="../charts/chart485.xml"/><Relationship Id="rId160" Type="http://schemas.openxmlformats.org/officeDocument/2006/relationships/chart" Target="../charts/chart550.xml"/><Relationship Id="rId181" Type="http://schemas.openxmlformats.org/officeDocument/2006/relationships/chart" Target="../charts/chart571.xml"/><Relationship Id="rId216" Type="http://schemas.openxmlformats.org/officeDocument/2006/relationships/chart" Target="../charts/chart606.xml"/><Relationship Id="rId237" Type="http://schemas.openxmlformats.org/officeDocument/2006/relationships/chart" Target="../charts/chart627.xml"/><Relationship Id="rId258" Type="http://schemas.openxmlformats.org/officeDocument/2006/relationships/chart" Target="../charts/chart648.xml"/><Relationship Id="rId22" Type="http://schemas.openxmlformats.org/officeDocument/2006/relationships/chart" Target="../charts/chart412.xml"/><Relationship Id="rId43" Type="http://schemas.openxmlformats.org/officeDocument/2006/relationships/chart" Target="../charts/chart433.xml"/><Relationship Id="rId64" Type="http://schemas.openxmlformats.org/officeDocument/2006/relationships/chart" Target="../charts/chart454.xml"/><Relationship Id="rId118" Type="http://schemas.openxmlformats.org/officeDocument/2006/relationships/chart" Target="../charts/chart508.xml"/><Relationship Id="rId139" Type="http://schemas.openxmlformats.org/officeDocument/2006/relationships/chart" Target="../charts/chart529.xml"/><Relationship Id="rId85" Type="http://schemas.openxmlformats.org/officeDocument/2006/relationships/chart" Target="../charts/chart475.xml"/><Relationship Id="rId150" Type="http://schemas.openxmlformats.org/officeDocument/2006/relationships/chart" Target="../charts/chart540.xml"/><Relationship Id="rId171" Type="http://schemas.openxmlformats.org/officeDocument/2006/relationships/chart" Target="../charts/chart561.xml"/><Relationship Id="rId192" Type="http://schemas.openxmlformats.org/officeDocument/2006/relationships/chart" Target="../charts/chart582.xml"/><Relationship Id="rId206" Type="http://schemas.openxmlformats.org/officeDocument/2006/relationships/chart" Target="../charts/chart596.xml"/><Relationship Id="rId227" Type="http://schemas.openxmlformats.org/officeDocument/2006/relationships/chart" Target="../charts/chart617.xml"/><Relationship Id="rId248" Type="http://schemas.openxmlformats.org/officeDocument/2006/relationships/chart" Target="../charts/chart638.xml"/><Relationship Id="rId12" Type="http://schemas.openxmlformats.org/officeDocument/2006/relationships/chart" Target="../charts/chart402.xml"/><Relationship Id="rId33" Type="http://schemas.openxmlformats.org/officeDocument/2006/relationships/chart" Target="../charts/chart423.xml"/><Relationship Id="rId108" Type="http://schemas.openxmlformats.org/officeDocument/2006/relationships/chart" Target="../charts/chart498.xml"/><Relationship Id="rId129" Type="http://schemas.openxmlformats.org/officeDocument/2006/relationships/chart" Target="../charts/chart519.xml"/><Relationship Id="rId54" Type="http://schemas.openxmlformats.org/officeDocument/2006/relationships/chart" Target="../charts/chart444.xml"/><Relationship Id="rId75" Type="http://schemas.openxmlformats.org/officeDocument/2006/relationships/chart" Target="../charts/chart465.xml"/><Relationship Id="rId96" Type="http://schemas.openxmlformats.org/officeDocument/2006/relationships/chart" Target="../charts/chart486.xml"/><Relationship Id="rId140" Type="http://schemas.openxmlformats.org/officeDocument/2006/relationships/chart" Target="../charts/chart530.xml"/><Relationship Id="rId161" Type="http://schemas.openxmlformats.org/officeDocument/2006/relationships/chart" Target="../charts/chart551.xml"/><Relationship Id="rId182" Type="http://schemas.openxmlformats.org/officeDocument/2006/relationships/chart" Target="../charts/chart572.xml"/><Relationship Id="rId217" Type="http://schemas.openxmlformats.org/officeDocument/2006/relationships/chart" Target="../charts/chart607.xml"/><Relationship Id="rId6" Type="http://schemas.openxmlformats.org/officeDocument/2006/relationships/chart" Target="../charts/chart396.xml"/><Relationship Id="rId238" Type="http://schemas.openxmlformats.org/officeDocument/2006/relationships/chart" Target="../charts/chart628.xml"/><Relationship Id="rId259" Type="http://schemas.openxmlformats.org/officeDocument/2006/relationships/chart" Target="../charts/chart649.xml"/><Relationship Id="rId23" Type="http://schemas.openxmlformats.org/officeDocument/2006/relationships/chart" Target="../charts/chart413.xml"/><Relationship Id="rId119" Type="http://schemas.openxmlformats.org/officeDocument/2006/relationships/chart" Target="../charts/chart509.xml"/><Relationship Id="rId44" Type="http://schemas.openxmlformats.org/officeDocument/2006/relationships/chart" Target="../charts/chart434.xml"/><Relationship Id="rId65" Type="http://schemas.openxmlformats.org/officeDocument/2006/relationships/chart" Target="../charts/chart455.xml"/><Relationship Id="rId86" Type="http://schemas.openxmlformats.org/officeDocument/2006/relationships/chart" Target="../charts/chart476.xml"/><Relationship Id="rId130" Type="http://schemas.openxmlformats.org/officeDocument/2006/relationships/chart" Target="../charts/chart520.xml"/><Relationship Id="rId151" Type="http://schemas.openxmlformats.org/officeDocument/2006/relationships/chart" Target="../charts/chart541.xml"/><Relationship Id="rId172" Type="http://schemas.openxmlformats.org/officeDocument/2006/relationships/chart" Target="../charts/chart562.xml"/><Relationship Id="rId193" Type="http://schemas.openxmlformats.org/officeDocument/2006/relationships/chart" Target="../charts/chart583.xml"/><Relationship Id="rId207" Type="http://schemas.openxmlformats.org/officeDocument/2006/relationships/chart" Target="../charts/chart597.xml"/><Relationship Id="rId228" Type="http://schemas.openxmlformats.org/officeDocument/2006/relationships/chart" Target="../charts/chart618.xml"/><Relationship Id="rId249" Type="http://schemas.openxmlformats.org/officeDocument/2006/relationships/chart" Target="../charts/chart639.xml"/><Relationship Id="rId13" Type="http://schemas.openxmlformats.org/officeDocument/2006/relationships/chart" Target="../charts/chart403.xml"/><Relationship Id="rId109" Type="http://schemas.openxmlformats.org/officeDocument/2006/relationships/chart" Target="../charts/chart499.xml"/><Relationship Id="rId260" Type="http://schemas.openxmlformats.org/officeDocument/2006/relationships/chart" Target="../charts/chart650.xml"/><Relationship Id="rId34" Type="http://schemas.openxmlformats.org/officeDocument/2006/relationships/chart" Target="../charts/chart424.xml"/><Relationship Id="rId55" Type="http://schemas.openxmlformats.org/officeDocument/2006/relationships/chart" Target="../charts/chart445.xml"/><Relationship Id="rId76" Type="http://schemas.openxmlformats.org/officeDocument/2006/relationships/chart" Target="../charts/chart466.xml"/><Relationship Id="rId97" Type="http://schemas.openxmlformats.org/officeDocument/2006/relationships/chart" Target="../charts/chart487.xml"/><Relationship Id="rId120" Type="http://schemas.openxmlformats.org/officeDocument/2006/relationships/chart" Target="../charts/chart510.xml"/><Relationship Id="rId141" Type="http://schemas.openxmlformats.org/officeDocument/2006/relationships/chart" Target="../charts/chart531.xml"/><Relationship Id="rId7" Type="http://schemas.openxmlformats.org/officeDocument/2006/relationships/chart" Target="../charts/chart397.xml"/><Relationship Id="rId162" Type="http://schemas.openxmlformats.org/officeDocument/2006/relationships/chart" Target="../charts/chart552.xml"/><Relationship Id="rId183" Type="http://schemas.openxmlformats.org/officeDocument/2006/relationships/chart" Target="../charts/chart573.xml"/><Relationship Id="rId218" Type="http://schemas.openxmlformats.org/officeDocument/2006/relationships/chart" Target="../charts/chart608.xml"/><Relationship Id="rId239" Type="http://schemas.openxmlformats.org/officeDocument/2006/relationships/chart" Target="../charts/chart629.xml"/><Relationship Id="rId250" Type="http://schemas.openxmlformats.org/officeDocument/2006/relationships/chart" Target="../charts/chart640.xml"/><Relationship Id="rId24" Type="http://schemas.openxmlformats.org/officeDocument/2006/relationships/chart" Target="../charts/chart414.xml"/><Relationship Id="rId45" Type="http://schemas.openxmlformats.org/officeDocument/2006/relationships/chart" Target="../charts/chart435.xml"/><Relationship Id="rId66" Type="http://schemas.openxmlformats.org/officeDocument/2006/relationships/chart" Target="../charts/chart456.xml"/><Relationship Id="rId87" Type="http://schemas.openxmlformats.org/officeDocument/2006/relationships/chart" Target="../charts/chart477.xml"/><Relationship Id="rId110" Type="http://schemas.openxmlformats.org/officeDocument/2006/relationships/chart" Target="../charts/chart500.xml"/><Relationship Id="rId131" Type="http://schemas.openxmlformats.org/officeDocument/2006/relationships/chart" Target="../charts/chart521.xml"/><Relationship Id="rId152" Type="http://schemas.openxmlformats.org/officeDocument/2006/relationships/chart" Target="../charts/chart542.xml"/><Relationship Id="rId173" Type="http://schemas.openxmlformats.org/officeDocument/2006/relationships/chart" Target="../charts/chart563.xml"/><Relationship Id="rId194" Type="http://schemas.openxmlformats.org/officeDocument/2006/relationships/chart" Target="../charts/chart584.xml"/><Relationship Id="rId208" Type="http://schemas.openxmlformats.org/officeDocument/2006/relationships/chart" Target="../charts/chart598.xml"/><Relationship Id="rId229" Type="http://schemas.openxmlformats.org/officeDocument/2006/relationships/chart" Target="../charts/chart619.xml"/><Relationship Id="rId240" Type="http://schemas.openxmlformats.org/officeDocument/2006/relationships/chart" Target="../charts/chart630.xml"/><Relationship Id="rId261" Type="http://schemas.openxmlformats.org/officeDocument/2006/relationships/chart" Target="../charts/chart651.xml"/><Relationship Id="rId14" Type="http://schemas.openxmlformats.org/officeDocument/2006/relationships/chart" Target="../charts/chart404.xml"/><Relationship Id="rId35" Type="http://schemas.openxmlformats.org/officeDocument/2006/relationships/chart" Target="../charts/chart425.xml"/><Relationship Id="rId56" Type="http://schemas.openxmlformats.org/officeDocument/2006/relationships/chart" Target="../charts/chart446.xml"/><Relationship Id="rId77" Type="http://schemas.openxmlformats.org/officeDocument/2006/relationships/chart" Target="../charts/chart467.xml"/><Relationship Id="rId100" Type="http://schemas.openxmlformats.org/officeDocument/2006/relationships/chart" Target="../charts/chart490.xml"/><Relationship Id="rId8" Type="http://schemas.openxmlformats.org/officeDocument/2006/relationships/chart" Target="../charts/chart398.xml"/><Relationship Id="rId98" Type="http://schemas.openxmlformats.org/officeDocument/2006/relationships/chart" Target="../charts/chart488.xml"/><Relationship Id="rId121" Type="http://schemas.openxmlformats.org/officeDocument/2006/relationships/chart" Target="../charts/chart511.xml"/><Relationship Id="rId142" Type="http://schemas.openxmlformats.org/officeDocument/2006/relationships/chart" Target="../charts/chart532.xml"/><Relationship Id="rId163" Type="http://schemas.openxmlformats.org/officeDocument/2006/relationships/chart" Target="../charts/chart553.xml"/><Relationship Id="rId184" Type="http://schemas.openxmlformats.org/officeDocument/2006/relationships/chart" Target="../charts/chart574.xml"/><Relationship Id="rId219" Type="http://schemas.openxmlformats.org/officeDocument/2006/relationships/chart" Target="../charts/chart609.xml"/><Relationship Id="rId230" Type="http://schemas.openxmlformats.org/officeDocument/2006/relationships/chart" Target="../charts/chart620.xml"/><Relationship Id="rId251" Type="http://schemas.openxmlformats.org/officeDocument/2006/relationships/chart" Target="../charts/chart641.xml"/><Relationship Id="rId25" Type="http://schemas.openxmlformats.org/officeDocument/2006/relationships/chart" Target="../charts/chart415.xml"/><Relationship Id="rId46" Type="http://schemas.openxmlformats.org/officeDocument/2006/relationships/chart" Target="../charts/chart436.xml"/><Relationship Id="rId67" Type="http://schemas.openxmlformats.org/officeDocument/2006/relationships/chart" Target="../charts/chart457.xml"/><Relationship Id="rId88" Type="http://schemas.openxmlformats.org/officeDocument/2006/relationships/chart" Target="../charts/chart478.xml"/><Relationship Id="rId111" Type="http://schemas.openxmlformats.org/officeDocument/2006/relationships/chart" Target="../charts/chart501.xml"/><Relationship Id="rId132" Type="http://schemas.openxmlformats.org/officeDocument/2006/relationships/chart" Target="../charts/chart522.xml"/><Relationship Id="rId153" Type="http://schemas.openxmlformats.org/officeDocument/2006/relationships/chart" Target="../charts/chart543.xml"/><Relationship Id="rId174" Type="http://schemas.openxmlformats.org/officeDocument/2006/relationships/chart" Target="../charts/chart564.xml"/><Relationship Id="rId195" Type="http://schemas.openxmlformats.org/officeDocument/2006/relationships/chart" Target="../charts/chart585.xml"/><Relationship Id="rId209" Type="http://schemas.openxmlformats.org/officeDocument/2006/relationships/chart" Target="../charts/chart599.xml"/><Relationship Id="rId220" Type="http://schemas.openxmlformats.org/officeDocument/2006/relationships/chart" Target="../charts/chart610.xml"/><Relationship Id="rId241" Type="http://schemas.openxmlformats.org/officeDocument/2006/relationships/chart" Target="../charts/chart631.xml"/><Relationship Id="rId15" Type="http://schemas.openxmlformats.org/officeDocument/2006/relationships/chart" Target="../charts/chart405.xml"/><Relationship Id="rId36" Type="http://schemas.openxmlformats.org/officeDocument/2006/relationships/chart" Target="../charts/chart426.xml"/><Relationship Id="rId57" Type="http://schemas.openxmlformats.org/officeDocument/2006/relationships/chart" Target="../charts/chart447.xml"/><Relationship Id="rId262" Type="http://schemas.openxmlformats.org/officeDocument/2006/relationships/chart" Target="../charts/chart652.xml"/><Relationship Id="rId78" Type="http://schemas.openxmlformats.org/officeDocument/2006/relationships/chart" Target="../charts/chart468.xml"/><Relationship Id="rId99" Type="http://schemas.openxmlformats.org/officeDocument/2006/relationships/chart" Target="../charts/chart489.xml"/><Relationship Id="rId101" Type="http://schemas.openxmlformats.org/officeDocument/2006/relationships/chart" Target="../charts/chart491.xml"/><Relationship Id="rId122" Type="http://schemas.openxmlformats.org/officeDocument/2006/relationships/chart" Target="../charts/chart512.xml"/><Relationship Id="rId143" Type="http://schemas.openxmlformats.org/officeDocument/2006/relationships/chart" Target="../charts/chart533.xml"/><Relationship Id="rId164" Type="http://schemas.openxmlformats.org/officeDocument/2006/relationships/chart" Target="../charts/chart554.xml"/><Relationship Id="rId185" Type="http://schemas.openxmlformats.org/officeDocument/2006/relationships/chart" Target="../charts/chart575.xml"/><Relationship Id="rId9" Type="http://schemas.openxmlformats.org/officeDocument/2006/relationships/chart" Target="../charts/chart399.xml"/><Relationship Id="rId210" Type="http://schemas.openxmlformats.org/officeDocument/2006/relationships/chart" Target="../charts/chart600.xml"/><Relationship Id="rId26" Type="http://schemas.openxmlformats.org/officeDocument/2006/relationships/chart" Target="../charts/chart416.xml"/><Relationship Id="rId231" Type="http://schemas.openxmlformats.org/officeDocument/2006/relationships/chart" Target="../charts/chart621.xml"/><Relationship Id="rId252" Type="http://schemas.openxmlformats.org/officeDocument/2006/relationships/chart" Target="../charts/chart642.xml"/><Relationship Id="rId47" Type="http://schemas.openxmlformats.org/officeDocument/2006/relationships/chart" Target="../charts/chart437.xml"/><Relationship Id="rId68" Type="http://schemas.openxmlformats.org/officeDocument/2006/relationships/chart" Target="../charts/chart458.xml"/><Relationship Id="rId89" Type="http://schemas.openxmlformats.org/officeDocument/2006/relationships/chart" Target="../charts/chart479.xml"/><Relationship Id="rId112" Type="http://schemas.openxmlformats.org/officeDocument/2006/relationships/chart" Target="../charts/chart502.xml"/><Relationship Id="rId133" Type="http://schemas.openxmlformats.org/officeDocument/2006/relationships/chart" Target="../charts/chart523.xml"/><Relationship Id="rId154" Type="http://schemas.openxmlformats.org/officeDocument/2006/relationships/chart" Target="../charts/chart544.xml"/><Relationship Id="rId175" Type="http://schemas.openxmlformats.org/officeDocument/2006/relationships/chart" Target="../charts/chart565.xml"/><Relationship Id="rId196" Type="http://schemas.openxmlformats.org/officeDocument/2006/relationships/chart" Target="../charts/chart586.xml"/><Relationship Id="rId200" Type="http://schemas.openxmlformats.org/officeDocument/2006/relationships/chart" Target="../charts/chart590.xml"/><Relationship Id="rId16" Type="http://schemas.openxmlformats.org/officeDocument/2006/relationships/chart" Target="../charts/chart406.xml"/><Relationship Id="rId221" Type="http://schemas.openxmlformats.org/officeDocument/2006/relationships/chart" Target="../charts/chart611.xml"/><Relationship Id="rId242" Type="http://schemas.openxmlformats.org/officeDocument/2006/relationships/chart" Target="../charts/chart632.xml"/><Relationship Id="rId263" Type="http://schemas.openxmlformats.org/officeDocument/2006/relationships/chart" Target="../charts/chart653.xml"/><Relationship Id="rId37" Type="http://schemas.openxmlformats.org/officeDocument/2006/relationships/chart" Target="../charts/chart427.xml"/><Relationship Id="rId58" Type="http://schemas.openxmlformats.org/officeDocument/2006/relationships/chart" Target="../charts/chart448.xml"/><Relationship Id="rId79" Type="http://schemas.openxmlformats.org/officeDocument/2006/relationships/chart" Target="../charts/chart469.xml"/><Relationship Id="rId102" Type="http://schemas.openxmlformats.org/officeDocument/2006/relationships/chart" Target="../charts/chart492.xml"/><Relationship Id="rId123" Type="http://schemas.openxmlformats.org/officeDocument/2006/relationships/chart" Target="../charts/chart513.xml"/><Relationship Id="rId144" Type="http://schemas.openxmlformats.org/officeDocument/2006/relationships/chart" Target="../charts/chart534.xml"/><Relationship Id="rId90" Type="http://schemas.openxmlformats.org/officeDocument/2006/relationships/chart" Target="../charts/chart480.xml"/><Relationship Id="rId165" Type="http://schemas.openxmlformats.org/officeDocument/2006/relationships/chart" Target="../charts/chart555.xml"/><Relationship Id="rId186" Type="http://schemas.openxmlformats.org/officeDocument/2006/relationships/chart" Target="../charts/chart576.xml"/><Relationship Id="rId211" Type="http://schemas.openxmlformats.org/officeDocument/2006/relationships/chart" Target="../charts/chart601.xml"/><Relationship Id="rId232" Type="http://schemas.openxmlformats.org/officeDocument/2006/relationships/chart" Target="../charts/chart622.xml"/><Relationship Id="rId253" Type="http://schemas.openxmlformats.org/officeDocument/2006/relationships/chart" Target="../charts/chart643.xml"/><Relationship Id="rId27" Type="http://schemas.openxmlformats.org/officeDocument/2006/relationships/chart" Target="../charts/chart417.xml"/><Relationship Id="rId48" Type="http://schemas.openxmlformats.org/officeDocument/2006/relationships/chart" Target="../charts/chart438.xml"/><Relationship Id="rId69" Type="http://schemas.openxmlformats.org/officeDocument/2006/relationships/chart" Target="../charts/chart459.xml"/><Relationship Id="rId113" Type="http://schemas.openxmlformats.org/officeDocument/2006/relationships/chart" Target="../charts/chart503.xml"/><Relationship Id="rId134" Type="http://schemas.openxmlformats.org/officeDocument/2006/relationships/chart" Target="../charts/chart524.xml"/><Relationship Id="rId80" Type="http://schemas.openxmlformats.org/officeDocument/2006/relationships/chart" Target="../charts/chart470.xml"/><Relationship Id="rId155" Type="http://schemas.openxmlformats.org/officeDocument/2006/relationships/chart" Target="../charts/chart545.xml"/><Relationship Id="rId176" Type="http://schemas.openxmlformats.org/officeDocument/2006/relationships/chart" Target="../charts/chart566.xml"/><Relationship Id="rId197" Type="http://schemas.openxmlformats.org/officeDocument/2006/relationships/chart" Target="../charts/chart587.xml"/><Relationship Id="rId201" Type="http://schemas.openxmlformats.org/officeDocument/2006/relationships/chart" Target="../charts/chart591.xml"/><Relationship Id="rId222" Type="http://schemas.openxmlformats.org/officeDocument/2006/relationships/chart" Target="../charts/chart612.xml"/><Relationship Id="rId243" Type="http://schemas.openxmlformats.org/officeDocument/2006/relationships/chart" Target="../charts/chart633.xml"/><Relationship Id="rId264" Type="http://schemas.openxmlformats.org/officeDocument/2006/relationships/chart" Target="../charts/chart654.xml"/><Relationship Id="rId17" Type="http://schemas.openxmlformats.org/officeDocument/2006/relationships/chart" Target="../charts/chart407.xml"/><Relationship Id="rId38" Type="http://schemas.openxmlformats.org/officeDocument/2006/relationships/chart" Target="../charts/chart428.xml"/><Relationship Id="rId59" Type="http://schemas.openxmlformats.org/officeDocument/2006/relationships/chart" Target="../charts/chart449.xml"/><Relationship Id="rId103" Type="http://schemas.openxmlformats.org/officeDocument/2006/relationships/chart" Target="../charts/chart493.xml"/><Relationship Id="rId124" Type="http://schemas.openxmlformats.org/officeDocument/2006/relationships/chart" Target="../charts/chart514.xml"/><Relationship Id="rId70" Type="http://schemas.openxmlformats.org/officeDocument/2006/relationships/chart" Target="../charts/chart460.xml"/><Relationship Id="rId91" Type="http://schemas.openxmlformats.org/officeDocument/2006/relationships/chart" Target="../charts/chart481.xml"/><Relationship Id="rId145" Type="http://schemas.openxmlformats.org/officeDocument/2006/relationships/chart" Target="../charts/chart535.xml"/><Relationship Id="rId166" Type="http://schemas.openxmlformats.org/officeDocument/2006/relationships/chart" Target="../charts/chart556.xml"/><Relationship Id="rId187" Type="http://schemas.openxmlformats.org/officeDocument/2006/relationships/chart" Target="../charts/chart577.xml"/><Relationship Id="rId1" Type="http://schemas.openxmlformats.org/officeDocument/2006/relationships/chart" Target="../charts/chart391.xml"/><Relationship Id="rId212" Type="http://schemas.openxmlformats.org/officeDocument/2006/relationships/chart" Target="../charts/chart602.xml"/><Relationship Id="rId233" Type="http://schemas.openxmlformats.org/officeDocument/2006/relationships/chart" Target="../charts/chart623.xml"/><Relationship Id="rId254" Type="http://schemas.openxmlformats.org/officeDocument/2006/relationships/chart" Target="../charts/chart644.xml"/><Relationship Id="rId28" Type="http://schemas.openxmlformats.org/officeDocument/2006/relationships/chart" Target="../charts/chart418.xml"/><Relationship Id="rId49" Type="http://schemas.openxmlformats.org/officeDocument/2006/relationships/chart" Target="../charts/chart439.xml"/><Relationship Id="rId114" Type="http://schemas.openxmlformats.org/officeDocument/2006/relationships/chart" Target="../charts/chart504.xml"/><Relationship Id="rId60" Type="http://schemas.openxmlformats.org/officeDocument/2006/relationships/chart" Target="../charts/chart450.xml"/><Relationship Id="rId81" Type="http://schemas.openxmlformats.org/officeDocument/2006/relationships/chart" Target="../charts/chart471.xml"/><Relationship Id="rId135" Type="http://schemas.openxmlformats.org/officeDocument/2006/relationships/chart" Target="../charts/chart525.xml"/><Relationship Id="rId156" Type="http://schemas.openxmlformats.org/officeDocument/2006/relationships/chart" Target="../charts/chart546.xml"/><Relationship Id="rId177" Type="http://schemas.openxmlformats.org/officeDocument/2006/relationships/chart" Target="../charts/chart567.xml"/><Relationship Id="rId198" Type="http://schemas.openxmlformats.org/officeDocument/2006/relationships/chart" Target="../charts/chart588.xml"/><Relationship Id="rId202" Type="http://schemas.openxmlformats.org/officeDocument/2006/relationships/chart" Target="../charts/chart592.xml"/><Relationship Id="rId223" Type="http://schemas.openxmlformats.org/officeDocument/2006/relationships/chart" Target="../charts/chart613.xml"/><Relationship Id="rId244" Type="http://schemas.openxmlformats.org/officeDocument/2006/relationships/chart" Target="../charts/chart634.xml"/><Relationship Id="rId18" Type="http://schemas.openxmlformats.org/officeDocument/2006/relationships/chart" Target="../charts/chart408.xml"/><Relationship Id="rId39" Type="http://schemas.openxmlformats.org/officeDocument/2006/relationships/chart" Target="../charts/chart429.xml"/><Relationship Id="rId265" Type="http://schemas.openxmlformats.org/officeDocument/2006/relationships/chart" Target="../charts/chart655.xml"/><Relationship Id="rId50" Type="http://schemas.openxmlformats.org/officeDocument/2006/relationships/chart" Target="../charts/chart440.xml"/><Relationship Id="rId104" Type="http://schemas.openxmlformats.org/officeDocument/2006/relationships/chart" Target="../charts/chart494.xml"/><Relationship Id="rId125" Type="http://schemas.openxmlformats.org/officeDocument/2006/relationships/chart" Target="../charts/chart515.xml"/><Relationship Id="rId146" Type="http://schemas.openxmlformats.org/officeDocument/2006/relationships/chart" Target="../charts/chart536.xml"/><Relationship Id="rId167" Type="http://schemas.openxmlformats.org/officeDocument/2006/relationships/chart" Target="../charts/chart557.xml"/><Relationship Id="rId188" Type="http://schemas.openxmlformats.org/officeDocument/2006/relationships/chart" Target="../charts/chart578.xml"/><Relationship Id="rId71" Type="http://schemas.openxmlformats.org/officeDocument/2006/relationships/chart" Target="../charts/chart461.xml"/><Relationship Id="rId92" Type="http://schemas.openxmlformats.org/officeDocument/2006/relationships/chart" Target="../charts/chart482.xml"/><Relationship Id="rId213" Type="http://schemas.openxmlformats.org/officeDocument/2006/relationships/chart" Target="../charts/chart603.xml"/><Relationship Id="rId234" Type="http://schemas.openxmlformats.org/officeDocument/2006/relationships/chart" Target="../charts/chart624.xml"/><Relationship Id="rId2" Type="http://schemas.openxmlformats.org/officeDocument/2006/relationships/chart" Target="../charts/chart392.xml"/><Relationship Id="rId29" Type="http://schemas.openxmlformats.org/officeDocument/2006/relationships/chart" Target="../charts/chart419.xml"/><Relationship Id="rId255" Type="http://schemas.openxmlformats.org/officeDocument/2006/relationships/chart" Target="../charts/chart645.xml"/><Relationship Id="rId40" Type="http://schemas.openxmlformats.org/officeDocument/2006/relationships/chart" Target="../charts/chart430.xml"/><Relationship Id="rId115" Type="http://schemas.openxmlformats.org/officeDocument/2006/relationships/chart" Target="../charts/chart505.xml"/><Relationship Id="rId136" Type="http://schemas.openxmlformats.org/officeDocument/2006/relationships/chart" Target="../charts/chart526.xml"/><Relationship Id="rId157" Type="http://schemas.openxmlformats.org/officeDocument/2006/relationships/chart" Target="../charts/chart547.xml"/><Relationship Id="rId178" Type="http://schemas.openxmlformats.org/officeDocument/2006/relationships/chart" Target="../charts/chart568.xml"/><Relationship Id="rId61" Type="http://schemas.openxmlformats.org/officeDocument/2006/relationships/chart" Target="../charts/chart451.xml"/><Relationship Id="rId82" Type="http://schemas.openxmlformats.org/officeDocument/2006/relationships/chart" Target="../charts/chart472.xml"/><Relationship Id="rId199" Type="http://schemas.openxmlformats.org/officeDocument/2006/relationships/chart" Target="../charts/chart589.xml"/><Relationship Id="rId203" Type="http://schemas.openxmlformats.org/officeDocument/2006/relationships/chart" Target="../charts/chart593.xml"/><Relationship Id="rId19" Type="http://schemas.openxmlformats.org/officeDocument/2006/relationships/chart" Target="../charts/chart409.xml"/><Relationship Id="rId224" Type="http://schemas.openxmlformats.org/officeDocument/2006/relationships/chart" Target="../charts/chart614.xml"/><Relationship Id="rId245" Type="http://schemas.openxmlformats.org/officeDocument/2006/relationships/chart" Target="../charts/chart635.xml"/><Relationship Id="rId30" Type="http://schemas.openxmlformats.org/officeDocument/2006/relationships/chart" Target="../charts/chart420.xml"/><Relationship Id="rId105" Type="http://schemas.openxmlformats.org/officeDocument/2006/relationships/chart" Target="../charts/chart495.xml"/><Relationship Id="rId126" Type="http://schemas.openxmlformats.org/officeDocument/2006/relationships/chart" Target="../charts/chart516.xml"/><Relationship Id="rId147" Type="http://schemas.openxmlformats.org/officeDocument/2006/relationships/chart" Target="../charts/chart537.xml"/><Relationship Id="rId168" Type="http://schemas.openxmlformats.org/officeDocument/2006/relationships/chart" Target="../charts/chart558.xml"/><Relationship Id="rId51" Type="http://schemas.openxmlformats.org/officeDocument/2006/relationships/chart" Target="../charts/chart441.xml"/><Relationship Id="rId72" Type="http://schemas.openxmlformats.org/officeDocument/2006/relationships/chart" Target="../charts/chart462.xml"/><Relationship Id="rId93" Type="http://schemas.openxmlformats.org/officeDocument/2006/relationships/chart" Target="../charts/chart483.xml"/><Relationship Id="rId189" Type="http://schemas.openxmlformats.org/officeDocument/2006/relationships/chart" Target="../charts/chart579.xml"/><Relationship Id="rId3" Type="http://schemas.openxmlformats.org/officeDocument/2006/relationships/chart" Target="../charts/chart393.xml"/><Relationship Id="rId214" Type="http://schemas.openxmlformats.org/officeDocument/2006/relationships/chart" Target="../charts/chart604.xml"/><Relationship Id="rId235" Type="http://schemas.openxmlformats.org/officeDocument/2006/relationships/chart" Target="../charts/chart625.xml"/><Relationship Id="rId256" Type="http://schemas.openxmlformats.org/officeDocument/2006/relationships/chart" Target="../charts/chart646.xml"/><Relationship Id="rId116" Type="http://schemas.openxmlformats.org/officeDocument/2006/relationships/chart" Target="../charts/chart506.xml"/><Relationship Id="rId137" Type="http://schemas.openxmlformats.org/officeDocument/2006/relationships/chart" Target="../charts/chart527.xml"/><Relationship Id="rId158" Type="http://schemas.openxmlformats.org/officeDocument/2006/relationships/chart" Target="../charts/chart548.xml"/><Relationship Id="rId20" Type="http://schemas.openxmlformats.org/officeDocument/2006/relationships/chart" Target="../charts/chart410.xml"/><Relationship Id="rId41" Type="http://schemas.openxmlformats.org/officeDocument/2006/relationships/chart" Target="../charts/chart431.xml"/><Relationship Id="rId62" Type="http://schemas.openxmlformats.org/officeDocument/2006/relationships/chart" Target="../charts/chart452.xml"/><Relationship Id="rId83" Type="http://schemas.openxmlformats.org/officeDocument/2006/relationships/chart" Target="../charts/chart473.xml"/><Relationship Id="rId179" Type="http://schemas.openxmlformats.org/officeDocument/2006/relationships/chart" Target="../charts/chart569.xml"/><Relationship Id="rId190" Type="http://schemas.openxmlformats.org/officeDocument/2006/relationships/chart" Target="../charts/chart580.xml"/><Relationship Id="rId204" Type="http://schemas.openxmlformats.org/officeDocument/2006/relationships/chart" Target="../charts/chart594.xml"/><Relationship Id="rId225" Type="http://schemas.openxmlformats.org/officeDocument/2006/relationships/chart" Target="../charts/chart615.xml"/><Relationship Id="rId246" Type="http://schemas.openxmlformats.org/officeDocument/2006/relationships/chart" Target="../charts/chart636.xml"/><Relationship Id="rId106" Type="http://schemas.openxmlformats.org/officeDocument/2006/relationships/chart" Target="../charts/chart496.xml"/><Relationship Id="rId127" Type="http://schemas.openxmlformats.org/officeDocument/2006/relationships/chart" Target="../charts/chart517.xml"/><Relationship Id="rId10" Type="http://schemas.openxmlformats.org/officeDocument/2006/relationships/chart" Target="../charts/chart400.xml"/><Relationship Id="rId31" Type="http://schemas.openxmlformats.org/officeDocument/2006/relationships/chart" Target="../charts/chart421.xml"/><Relationship Id="rId52" Type="http://schemas.openxmlformats.org/officeDocument/2006/relationships/chart" Target="../charts/chart442.xml"/><Relationship Id="rId73" Type="http://schemas.openxmlformats.org/officeDocument/2006/relationships/chart" Target="../charts/chart463.xml"/><Relationship Id="rId94" Type="http://schemas.openxmlformats.org/officeDocument/2006/relationships/chart" Target="../charts/chart484.xml"/><Relationship Id="rId148" Type="http://schemas.openxmlformats.org/officeDocument/2006/relationships/chart" Target="../charts/chart538.xml"/><Relationship Id="rId169" Type="http://schemas.openxmlformats.org/officeDocument/2006/relationships/chart" Target="../charts/chart559.xml"/><Relationship Id="rId4" Type="http://schemas.openxmlformats.org/officeDocument/2006/relationships/chart" Target="../charts/chart394.xml"/><Relationship Id="rId180" Type="http://schemas.openxmlformats.org/officeDocument/2006/relationships/chart" Target="../charts/chart570.xml"/><Relationship Id="rId215" Type="http://schemas.openxmlformats.org/officeDocument/2006/relationships/chart" Target="../charts/chart605.xml"/><Relationship Id="rId236" Type="http://schemas.openxmlformats.org/officeDocument/2006/relationships/chart" Target="../charts/chart626.xml"/><Relationship Id="rId257" Type="http://schemas.openxmlformats.org/officeDocument/2006/relationships/chart" Target="../charts/chart647.xml"/><Relationship Id="rId42" Type="http://schemas.openxmlformats.org/officeDocument/2006/relationships/chart" Target="../charts/chart432.xml"/><Relationship Id="rId84" Type="http://schemas.openxmlformats.org/officeDocument/2006/relationships/chart" Target="../charts/chart474.xml"/><Relationship Id="rId138" Type="http://schemas.openxmlformats.org/officeDocument/2006/relationships/chart" Target="../charts/chart528.xml"/><Relationship Id="rId191" Type="http://schemas.openxmlformats.org/officeDocument/2006/relationships/chart" Target="../charts/chart581.xml"/><Relationship Id="rId205" Type="http://schemas.openxmlformats.org/officeDocument/2006/relationships/chart" Target="../charts/chart595.xml"/><Relationship Id="rId247" Type="http://schemas.openxmlformats.org/officeDocument/2006/relationships/chart" Target="../charts/chart63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167641</xdr:colOff>
      <xdr:row>20</xdr:row>
      <xdr:rowOff>129540</xdr:rowOff>
    </xdr:from>
    <xdr:to>
      <xdr:col>27</xdr:col>
      <xdr:colOff>656135</xdr:colOff>
      <xdr:row>27</xdr:row>
      <xdr:rowOff>114299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064CE2CE-CE83-5645-4895-8F725370C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979641" y="4053840"/>
          <a:ext cx="1730554" cy="1409699"/>
        </a:xfrm>
        <a:prstGeom prst="rect">
          <a:avLst/>
        </a:prstGeom>
      </xdr:spPr>
    </xdr:pic>
    <xdr:clientData/>
  </xdr:twoCellAnchor>
  <xdr:twoCellAnchor editAs="oneCell">
    <xdr:from>
      <xdr:col>30</xdr:col>
      <xdr:colOff>243839</xdr:colOff>
      <xdr:row>21</xdr:row>
      <xdr:rowOff>15240</xdr:rowOff>
    </xdr:from>
    <xdr:to>
      <xdr:col>36</xdr:col>
      <xdr:colOff>306182</xdr:colOff>
      <xdr:row>26</xdr:row>
      <xdr:rowOff>129540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A846FDCF-E0AC-EDF5-68B1-E0CF275EB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385779" y="4130040"/>
          <a:ext cx="3719943" cy="1143000"/>
        </a:xfrm>
        <a:prstGeom prst="rect">
          <a:avLst/>
        </a:prstGeom>
      </xdr:spPr>
    </xdr:pic>
    <xdr:clientData/>
  </xdr:twoCellAnchor>
  <xdr:twoCellAnchor editAs="oneCell">
    <xdr:from>
      <xdr:col>16</xdr:col>
      <xdr:colOff>327660</xdr:colOff>
      <xdr:row>56</xdr:row>
      <xdr:rowOff>129540</xdr:rowOff>
    </xdr:from>
    <xdr:to>
      <xdr:col>24</xdr:col>
      <xdr:colOff>587362</xdr:colOff>
      <xdr:row>85</xdr:row>
      <xdr:rowOff>15704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CAE6E2D7-7732-C096-1FF4-4168CB3EF4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564" t="-1139" b="-1"/>
        <a:stretch/>
      </xdr:blipFill>
      <xdr:spPr>
        <a:xfrm>
          <a:off x="13548360" y="11003280"/>
          <a:ext cx="6851002" cy="5410664"/>
        </a:xfrm>
        <a:prstGeom prst="rect">
          <a:avLst/>
        </a:prstGeom>
      </xdr:spPr>
    </xdr:pic>
    <xdr:clientData/>
  </xdr:twoCellAnchor>
  <xdr:twoCellAnchor editAs="oneCell">
    <xdr:from>
      <xdr:col>30</xdr:col>
      <xdr:colOff>464820</xdr:colOff>
      <xdr:row>25</xdr:row>
      <xdr:rowOff>14940</xdr:rowOff>
    </xdr:from>
    <xdr:to>
      <xdr:col>36</xdr:col>
      <xdr:colOff>151620</xdr:colOff>
      <xdr:row>25</xdr:row>
      <xdr:rowOff>61740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9" name="Input penna 8">
              <a:extLst>
                <a:ext uri="{FF2B5EF4-FFF2-40B4-BE49-F238E27FC236}">
                  <a16:creationId xmlns:a16="http://schemas.microsoft.com/office/drawing/2014/main" id="{E95493F8-3D41-CDB5-D4C3-B600D3C46FA5}"/>
                </a:ext>
              </a:extLst>
            </xdr14:cNvPr>
            <xdr14:cNvContentPartPr/>
          </xdr14:nvContentPartPr>
          <xdr14:nvPr macro=""/>
          <xdr14:xfrm>
            <a:off x="23606760" y="4952700"/>
            <a:ext cx="3344400" cy="46800"/>
          </xdr14:xfrm>
        </xdr:contentPart>
      </mc:Choice>
      <mc:Fallback xmlns="">
        <xdr:pic>
          <xdr:nvPicPr>
            <xdr:cNvPr id="9" name="Input penna 8">
              <a:extLst>
                <a:ext uri="{FF2B5EF4-FFF2-40B4-BE49-F238E27FC236}">
                  <a16:creationId xmlns:a16="http://schemas.microsoft.com/office/drawing/2014/main" id="{E95493F8-3D41-CDB5-D4C3-B600D3C46FA5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23553120" y="4845060"/>
              <a:ext cx="3452040" cy="26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409740</xdr:colOff>
      <xdr:row>22</xdr:row>
      <xdr:rowOff>106320</xdr:rowOff>
    </xdr:from>
    <xdr:to>
      <xdr:col>31</xdr:col>
      <xdr:colOff>138180</xdr:colOff>
      <xdr:row>25</xdr:row>
      <xdr:rowOff>17100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6">
          <xdr14:nvContentPartPr>
            <xdr14:cNvPr id="10" name="Input penna 9">
              <a:extLst>
                <a:ext uri="{FF2B5EF4-FFF2-40B4-BE49-F238E27FC236}">
                  <a16:creationId xmlns:a16="http://schemas.microsoft.com/office/drawing/2014/main" id="{092E2185-7D7D-2605-5B0D-59536911575D}"/>
                </a:ext>
              </a:extLst>
            </xdr14:cNvPr>
            <xdr14:cNvContentPartPr/>
          </xdr14:nvContentPartPr>
          <xdr14:nvPr macro=""/>
          <xdr14:xfrm>
            <a:off x="23551680" y="4411620"/>
            <a:ext cx="338040" cy="543240"/>
          </xdr14:xfrm>
        </xdr:contentPart>
      </mc:Choice>
      <mc:Fallback xmlns="">
        <xdr:pic>
          <xdr:nvPicPr>
            <xdr:cNvPr id="10" name="Input penna 9">
              <a:extLst>
                <a:ext uri="{FF2B5EF4-FFF2-40B4-BE49-F238E27FC236}">
                  <a16:creationId xmlns:a16="http://schemas.microsoft.com/office/drawing/2014/main" id="{092E2185-7D7D-2605-5B0D-59536911575D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23543040" y="4402620"/>
              <a:ext cx="355680" cy="5608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206377</xdr:colOff>
      <xdr:row>117</xdr:row>
      <xdr:rowOff>47625</xdr:rowOff>
    </xdr:from>
    <xdr:to>
      <xdr:col>13</xdr:col>
      <xdr:colOff>595314</xdr:colOff>
      <xdr:row>143</xdr:row>
      <xdr:rowOff>83117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3D24BB1B-B804-4DF0-BCF3-C9A91C8CC8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0.03338</cdr:x>
      <cdr:y>0.10623</cdr:y>
    </cdr:from>
    <cdr:to>
      <cdr:x>0.9871</cdr:x>
      <cdr:y>0.10789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>
          <a:off x="349250" y="508000"/>
          <a:ext cx="9977438" cy="793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371473</xdr:colOff>
      <xdr:row>2</xdr:row>
      <xdr:rowOff>4762</xdr:rowOff>
    </xdr:from>
    <xdr:to>
      <xdr:col>7</xdr:col>
      <xdr:colOff>128588</xdr:colOff>
      <xdr:row>16</xdr:row>
      <xdr:rowOff>52388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607DE82-7EF7-4E9E-9D8D-8D2DFBCA1D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</xdr:row>
      <xdr:rowOff>0</xdr:rowOff>
    </xdr:from>
    <xdr:to>
      <xdr:col>14</xdr:col>
      <xdr:colOff>404815</xdr:colOff>
      <xdr:row>16</xdr:row>
      <xdr:rowOff>47626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D0B22CC3-4F31-4569-8DF1-0D8347C0FA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</xdr:row>
      <xdr:rowOff>0</xdr:rowOff>
    </xdr:from>
    <xdr:to>
      <xdr:col>22</xdr:col>
      <xdr:colOff>404815</xdr:colOff>
      <xdr:row>16</xdr:row>
      <xdr:rowOff>47626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45ECD264-E054-4486-87E3-8284C472B8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30</xdr:col>
      <xdr:colOff>404815</xdr:colOff>
      <xdr:row>16</xdr:row>
      <xdr:rowOff>47626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2E1B2DC-0063-464E-B164-149A8F4F73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0</xdr:colOff>
      <xdr:row>2</xdr:row>
      <xdr:rowOff>0</xdr:rowOff>
    </xdr:from>
    <xdr:to>
      <xdr:col>38</xdr:col>
      <xdr:colOff>404815</xdr:colOff>
      <xdr:row>16</xdr:row>
      <xdr:rowOff>47626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3349A2B0-D3B2-4114-BCA3-4877A7106B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40</xdr:col>
      <xdr:colOff>0</xdr:colOff>
      <xdr:row>2</xdr:row>
      <xdr:rowOff>0</xdr:rowOff>
    </xdr:from>
    <xdr:to>
      <xdr:col>46</xdr:col>
      <xdr:colOff>404815</xdr:colOff>
      <xdr:row>16</xdr:row>
      <xdr:rowOff>47626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DAA7C817-12C8-4A12-B470-2FD1FAE90D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371475</xdr:colOff>
      <xdr:row>18</xdr:row>
      <xdr:rowOff>0</xdr:rowOff>
    </xdr:from>
    <xdr:to>
      <xdr:col>7</xdr:col>
      <xdr:colOff>128590</xdr:colOff>
      <xdr:row>32</xdr:row>
      <xdr:rowOff>47626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4E4DA137-E1EF-4E4E-A673-C6B4A5614F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18</xdr:row>
      <xdr:rowOff>0</xdr:rowOff>
    </xdr:from>
    <xdr:to>
      <xdr:col>14</xdr:col>
      <xdr:colOff>404815</xdr:colOff>
      <xdr:row>32</xdr:row>
      <xdr:rowOff>47626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2B2A3A15-33FE-4E97-872D-534423E7CB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0</xdr:colOff>
      <xdr:row>18</xdr:row>
      <xdr:rowOff>0</xdr:rowOff>
    </xdr:from>
    <xdr:to>
      <xdr:col>22</xdr:col>
      <xdr:colOff>404815</xdr:colOff>
      <xdr:row>32</xdr:row>
      <xdr:rowOff>47626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FDE0A1C2-B43C-47C1-BCA4-20C72A04E8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0</xdr:colOff>
      <xdr:row>18</xdr:row>
      <xdr:rowOff>0</xdr:rowOff>
    </xdr:from>
    <xdr:to>
      <xdr:col>30</xdr:col>
      <xdr:colOff>404815</xdr:colOff>
      <xdr:row>32</xdr:row>
      <xdr:rowOff>47626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9B1FDA68-CBBF-44DE-8B95-8F30127D10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32</xdr:col>
      <xdr:colOff>0</xdr:colOff>
      <xdr:row>18</xdr:row>
      <xdr:rowOff>0</xdr:rowOff>
    </xdr:from>
    <xdr:to>
      <xdr:col>38</xdr:col>
      <xdr:colOff>404815</xdr:colOff>
      <xdr:row>32</xdr:row>
      <xdr:rowOff>47626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9053EE58-A824-4A34-B3F3-FE67A61CA7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40</xdr:col>
      <xdr:colOff>0</xdr:colOff>
      <xdr:row>18</xdr:row>
      <xdr:rowOff>0</xdr:rowOff>
    </xdr:from>
    <xdr:to>
      <xdr:col>46</xdr:col>
      <xdr:colOff>404815</xdr:colOff>
      <xdr:row>32</xdr:row>
      <xdr:rowOff>47626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26C51059-6843-46E9-BCF2-17EADA460C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261938</xdr:colOff>
      <xdr:row>34</xdr:row>
      <xdr:rowOff>4762</xdr:rowOff>
    </xdr:from>
    <xdr:to>
      <xdr:col>7</xdr:col>
      <xdr:colOff>19053</xdr:colOff>
      <xdr:row>48</xdr:row>
      <xdr:rowOff>52388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8B0BE529-97B3-446F-ABD7-9336E919CF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0</xdr:colOff>
      <xdr:row>34</xdr:row>
      <xdr:rowOff>0</xdr:rowOff>
    </xdr:from>
    <xdr:to>
      <xdr:col>14</xdr:col>
      <xdr:colOff>404815</xdr:colOff>
      <xdr:row>48</xdr:row>
      <xdr:rowOff>47626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70A1CA23-87A0-4DCC-82DD-EB5A1B7647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0</xdr:colOff>
      <xdr:row>34</xdr:row>
      <xdr:rowOff>0</xdr:rowOff>
    </xdr:from>
    <xdr:to>
      <xdr:col>22</xdr:col>
      <xdr:colOff>404815</xdr:colOff>
      <xdr:row>48</xdr:row>
      <xdr:rowOff>47626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9036AE1D-3697-4808-B6F6-5362A7DE8A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24</xdr:col>
      <xdr:colOff>0</xdr:colOff>
      <xdr:row>34</xdr:row>
      <xdr:rowOff>0</xdr:rowOff>
    </xdr:from>
    <xdr:to>
      <xdr:col>30</xdr:col>
      <xdr:colOff>404815</xdr:colOff>
      <xdr:row>48</xdr:row>
      <xdr:rowOff>47626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8F778EF0-52B8-4C21-B5FA-BE6D5205F0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32</xdr:col>
      <xdr:colOff>0</xdr:colOff>
      <xdr:row>34</xdr:row>
      <xdr:rowOff>0</xdr:rowOff>
    </xdr:from>
    <xdr:to>
      <xdr:col>38</xdr:col>
      <xdr:colOff>404815</xdr:colOff>
      <xdr:row>48</xdr:row>
      <xdr:rowOff>47626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27DC16D1-C37B-4137-B815-4173AD3C7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40</xdr:col>
      <xdr:colOff>0</xdr:colOff>
      <xdr:row>34</xdr:row>
      <xdr:rowOff>0</xdr:rowOff>
    </xdr:from>
    <xdr:to>
      <xdr:col>46</xdr:col>
      <xdr:colOff>404815</xdr:colOff>
      <xdr:row>48</xdr:row>
      <xdr:rowOff>47626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E0A706A2-4165-4E30-88F7-FB557C8596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257175</xdr:colOff>
      <xdr:row>50</xdr:row>
      <xdr:rowOff>4763</xdr:rowOff>
    </xdr:from>
    <xdr:to>
      <xdr:col>7</xdr:col>
      <xdr:colOff>14290</xdr:colOff>
      <xdr:row>64</xdr:row>
      <xdr:rowOff>52389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75B09EC6-4E79-4A56-932B-61568C0229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</xdr:col>
      <xdr:colOff>0</xdr:colOff>
      <xdr:row>50</xdr:row>
      <xdr:rowOff>0</xdr:rowOff>
    </xdr:from>
    <xdr:to>
      <xdr:col>14</xdr:col>
      <xdr:colOff>404815</xdr:colOff>
      <xdr:row>64</xdr:row>
      <xdr:rowOff>47626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242A0273-0034-4BA3-A97E-A7C329E62C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16</xdr:col>
      <xdr:colOff>0</xdr:colOff>
      <xdr:row>50</xdr:row>
      <xdr:rowOff>0</xdr:rowOff>
    </xdr:from>
    <xdr:to>
      <xdr:col>22</xdr:col>
      <xdr:colOff>404815</xdr:colOff>
      <xdr:row>64</xdr:row>
      <xdr:rowOff>47626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F80B528D-721A-4F64-96F5-3896E02CB1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24</xdr:col>
      <xdr:colOff>0</xdr:colOff>
      <xdr:row>50</xdr:row>
      <xdr:rowOff>0</xdr:rowOff>
    </xdr:from>
    <xdr:to>
      <xdr:col>30</xdr:col>
      <xdr:colOff>404815</xdr:colOff>
      <xdr:row>64</xdr:row>
      <xdr:rowOff>47626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8247601C-E472-4BDF-98C2-39AB23D32D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0.13059</cdr:y>
    </cdr:from>
    <cdr:to>
      <cdr:x>0.9671</cdr:x>
      <cdr:y>0.13519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558240" y="340583"/>
          <a:ext cx="3282090" cy="11997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136769</xdr:colOff>
      <xdr:row>0</xdr:row>
      <xdr:rowOff>97692</xdr:rowOff>
    </xdr:from>
    <xdr:to>
      <xdr:col>10</xdr:col>
      <xdr:colOff>84992</xdr:colOff>
      <xdr:row>35</xdr:row>
      <xdr:rowOff>41030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83B72AA0-F9C3-3193-8DE6-A5ED7A46B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9" y="97692"/>
          <a:ext cx="6591300" cy="6781800"/>
        </a:xfrm>
        <a:prstGeom prst="rect">
          <a:avLst/>
        </a:prstGeom>
      </xdr:spPr>
    </xdr:pic>
    <xdr:clientData/>
  </xdr:twoCellAnchor>
  <xdr:twoCellAnchor editAs="oneCell">
    <xdr:from>
      <xdr:col>10</xdr:col>
      <xdr:colOff>189078</xdr:colOff>
      <xdr:row>0</xdr:row>
      <xdr:rowOff>130461</xdr:rowOff>
    </xdr:from>
    <xdr:to>
      <xdr:col>20</xdr:col>
      <xdr:colOff>404001</xdr:colOff>
      <xdr:row>35</xdr:row>
      <xdr:rowOff>97691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7489CEA4-38CE-71C9-764C-6E546198E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2155" y="130461"/>
          <a:ext cx="6858000" cy="6805692"/>
        </a:xfrm>
        <a:prstGeom prst="rect">
          <a:avLst/>
        </a:prstGeom>
      </xdr:spPr>
    </xdr:pic>
    <xdr:clientData/>
  </xdr:twoCellAnchor>
  <xdr:twoCellAnchor editAs="oneCell">
    <xdr:from>
      <xdr:col>20</xdr:col>
      <xdr:colOff>514923</xdr:colOff>
      <xdr:row>0</xdr:row>
      <xdr:rowOff>124153</xdr:rowOff>
    </xdr:from>
    <xdr:to>
      <xdr:col>31</xdr:col>
      <xdr:colOff>141739</xdr:colOff>
      <xdr:row>35</xdr:row>
      <xdr:rowOff>136768</xdr:rowOff>
    </xdr:to>
    <xdr:pic>
      <xdr:nvPicPr>
        <xdr:cNvPr id="12" name="Immagine 11">
          <a:extLst>
            <a:ext uri="{FF2B5EF4-FFF2-40B4-BE49-F238E27FC236}">
              <a16:creationId xmlns:a16="http://schemas.microsoft.com/office/drawing/2014/main" id="{F6F7567F-DA83-57B1-FBC3-F37CF796F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01077" y="124153"/>
          <a:ext cx="6934200" cy="6851077"/>
        </a:xfrm>
        <a:prstGeom prst="rect">
          <a:avLst/>
        </a:prstGeom>
      </xdr:spPr>
    </xdr:pic>
    <xdr:clientData/>
  </xdr:twoCellAnchor>
  <xdr:twoCellAnchor editAs="oneCell">
    <xdr:from>
      <xdr:col>31</xdr:col>
      <xdr:colOff>293691</xdr:colOff>
      <xdr:row>0</xdr:row>
      <xdr:rowOff>137383</xdr:rowOff>
    </xdr:from>
    <xdr:to>
      <xdr:col>41</xdr:col>
      <xdr:colOff>534014</xdr:colOff>
      <xdr:row>35</xdr:row>
      <xdr:rowOff>175845</xdr:rowOff>
    </xdr:to>
    <xdr:pic>
      <xdr:nvPicPr>
        <xdr:cNvPr id="14" name="Immagine 13">
          <a:extLst>
            <a:ext uri="{FF2B5EF4-FFF2-40B4-BE49-F238E27FC236}">
              <a16:creationId xmlns:a16="http://schemas.microsoft.com/office/drawing/2014/main" id="{EBE2A103-3C67-5796-1319-A30FF1A57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87229" y="137383"/>
          <a:ext cx="6883400" cy="6876924"/>
        </a:xfrm>
        <a:prstGeom prst="rect">
          <a:avLst/>
        </a:prstGeom>
      </xdr:spPr>
    </xdr:pic>
    <xdr:clientData/>
  </xdr:twoCellAnchor>
  <xdr:twoCellAnchor editAs="oneCell">
    <xdr:from>
      <xdr:col>41</xdr:col>
      <xdr:colOff>658616</xdr:colOff>
      <xdr:row>0</xdr:row>
      <xdr:rowOff>170154</xdr:rowOff>
    </xdr:from>
    <xdr:to>
      <xdr:col>52</xdr:col>
      <xdr:colOff>44131</xdr:colOff>
      <xdr:row>36</xdr:row>
      <xdr:rowOff>58615</xdr:rowOff>
    </xdr:to>
    <xdr:pic>
      <xdr:nvPicPr>
        <xdr:cNvPr id="16" name="Immagine 15">
          <a:extLst>
            <a:ext uri="{FF2B5EF4-FFF2-40B4-BE49-F238E27FC236}">
              <a16:creationId xmlns:a16="http://schemas.microsoft.com/office/drawing/2014/main" id="{D8FB9D6B-A8A7-9D7E-C289-6ACC6AEDD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95231" y="170154"/>
          <a:ext cx="6692900" cy="692230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37</xdr:row>
      <xdr:rowOff>0</xdr:rowOff>
    </xdr:from>
    <xdr:to>
      <xdr:col>10</xdr:col>
      <xdr:colOff>120650</xdr:colOff>
      <xdr:row>74</xdr:row>
      <xdr:rowOff>38100</xdr:rowOff>
    </xdr:to>
    <xdr:pic>
      <xdr:nvPicPr>
        <xdr:cNvPr id="18" name="Immagine 17">
          <a:extLst>
            <a:ext uri="{FF2B5EF4-FFF2-40B4-BE49-F238E27FC236}">
              <a16:creationId xmlns:a16="http://schemas.microsoft.com/office/drawing/2014/main" id="{B79DBF25-5D10-B039-B551-E7DF84A32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7048500"/>
          <a:ext cx="6692900" cy="7086600"/>
        </a:xfrm>
        <a:prstGeom prst="rect">
          <a:avLst/>
        </a:prstGeom>
      </xdr:spPr>
    </xdr:pic>
    <xdr:clientData/>
  </xdr:twoCellAnchor>
  <xdr:twoCellAnchor editAs="oneCell">
    <xdr:from>
      <xdr:col>10</xdr:col>
      <xdr:colOff>499250</xdr:colOff>
      <xdr:row>37</xdr:row>
      <xdr:rowOff>118250</xdr:rowOff>
    </xdr:from>
    <xdr:to>
      <xdr:col>20</xdr:col>
      <xdr:colOff>169050</xdr:colOff>
      <xdr:row>74</xdr:row>
      <xdr:rowOff>156350</xdr:rowOff>
    </xdr:to>
    <xdr:pic>
      <xdr:nvPicPr>
        <xdr:cNvPr id="20" name="Immagine 19">
          <a:extLst>
            <a:ext uri="{FF2B5EF4-FFF2-40B4-BE49-F238E27FC236}">
              <a16:creationId xmlns:a16="http://schemas.microsoft.com/office/drawing/2014/main" id="{F48F5927-EEAD-BCF2-1EBB-40D18088F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6750" y="7166750"/>
          <a:ext cx="6337300" cy="7086600"/>
        </a:xfrm>
        <a:prstGeom prst="rect">
          <a:avLst/>
        </a:prstGeom>
      </xdr:spPr>
    </xdr:pic>
    <xdr:clientData/>
  </xdr:twoCellAnchor>
  <xdr:twoCellAnchor editAs="oneCell">
    <xdr:from>
      <xdr:col>21</xdr:col>
      <xdr:colOff>173000</xdr:colOff>
      <xdr:row>37</xdr:row>
      <xdr:rowOff>14250</xdr:rowOff>
    </xdr:from>
    <xdr:to>
      <xdr:col>30</xdr:col>
      <xdr:colOff>573050</xdr:colOff>
      <xdr:row>75</xdr:row>
      <xdr:rowOff>90450</xdr:rowOff>
    </xdr:to>
    <xdr:pic>
      <xdr:nvPicPr>
        <xdr:cNvPr id="23" name="Immagine 22">
          <a:extLst>
            <a:ext uri="{FF2B5EF4-FFF2-40B4-BE49-F238E27FC236}">
              <a16:creationId xmlns:a16="http://schemas.microsoft.com/office/drawing/2014/main" id="{22142ED1-BE81-9226-3BD6-B1A41E2F7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74750" y="7062750"/>
          <a:ext cx="6400800" cy="7315200"/>
        </a:xfrm>
        <a:prstGeom prst="rect">
          <a:avLst/>
        </a:prstGeom>
      </xdr:spPr>
    </xdr:pic>
    <xdr:clientData/>
  </xdr:twoCellAnchor>
  <xdr:twoCellAnchor editAs="oneCell">
    <xdr:from>
      <xdr:col>31</xdr:col>
      <xdr:colOff>386500</xdr:colOff>
      <xdr:row>37</xdr:row>
      <xdr:rowOff>100750</xdr:rowOff>
    </xdr:from>
    <xdr:to>
      <xdr:col>41</xdr:col>
      <xdr:colOff>259500</xdr:colOff>
      <xdr:row>76</xdr:row>
      <xdr:rowOff>138850</xdr:rowOff>
    </xdr:to>
    <xdr:pic>
      <xdr:nvPicPr>
        <xdr:cNvPr id="26" name="Immagine 25">
          <a:extLst>
            <a:ext uri="{FF2B5EF4-FFF2-40B4-BE49-F238E27FC236}">
              <a16:creationId xmlns:a16="http://schemas.microsoft.com/office/drawing/2014/main" id="{383988CF-5448-2062-2A0A-67195F775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55750" y="7149250"/>
          <a:ext cx="6540500" cy="7467600"/>
        </a:xfrm>
        <a:prstGeom prst="rect">
          <a:avLst/>
        </a:prstGeom>
      </xdr:spPr>
    </xdr:pic>
    <xdr:clientData/>
  </xdr:twoCellAnchor>
  <xdr:twoCellAnchor editAs="oneCell">
    <xdr:from>
      <xdr:col>42</xdr:col>
      <xdr:colOff>155500</xdr:colOff>
      <xdr:row>37</xdr:row>
      <xdr:rowOff>187250</xdr:rowOff>
    </xdr:from>
    <xdr:to>
      <xdr:col>52</xdr:col>
      <xdr:colOff>53900</xdr:colOff>
      <xdr:row>75</xdr:row>
      <xdr:rowOff>22150</xdr:rowOff>
    </xdr:to>
    <xdr:pic>
      <xdr:nvPicPr>
        <xdr:cNvPr id="30" name="Immagine 29">
          <a:extLst>
            <a:ext uri="{FF2B5EF4-FFF2-40B4-BE49-F238E27FC236}">
              <a16:creationId xmlns:a16="http://schemas.microsoft.com/office/drawing/2014/main" id="{1A6B78FF-62BC-ECB7-1E75-BA4C8950A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59000" y="7235750"/>
          <a:ext cx="6565900" cy="70739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</xdr:colOff>
      <xdr:row>2</xdr:row>
      <xdr:rowOff>15876</xdr:rowOff>
    </xdr:from>
    <xdr:to>
      <xdr:col>6</xdr:col>
      <xdr:colOff>144991</xdr:colOff>
      <xdr:row>11</xdr:row>
      <xdr:rowOff>149226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D78878C-2D70-4745-91DA-0B93CE2E84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589494</xdr:colOff>
      <xdr:row>2</xdr:row>
      <xdr:rowOff>37440</xdr:rowOff>
    </xdr:from>
    <xdr:to>
      <xdr:col>12</xdr:col>
      <xdr:colOff>67736</xdr:colOff>
      <xdr:row>11</xdr:row>
      <xdr:rowOff>172067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6B6C4C4-576C-45A9-B870-63E2D19F70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21166</xdr:colOff>
      <xdr:row>2</xdr:row>
      <xdr:rowOff>15876</xdr:rowOff>
    </xdr:from>
    <xdr:to>
      <xdr:col>18</xdr:col>
      <xdr:colOff>144991</xdr:colOff>
      <xdr:row>11</xdr:row>
      <xdr:rowOff>150504</xdr:rowOff>
    </xdr:to>
    <xdr:graphicFrame macro="">
      <xdr:nvGraphicFramePr>
        <xdr:cNvPr id="91" name="Grafico 90">
          <a:extLst>
            <a:ext uri="{FF2B5EF4-FFF2-40B4-BE49-F238E27FC236}">
              <a16:creationId xmlns:a16="http://schemas.microsoft.com/office/drawing/2014/main" id="{03C79B4B-D535-42CC-A707-45E36F3A72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26458</xdr:colOff>
      <xdr:row>13</xdr:row>
      <xdr:rowOff>10583</xdr:rowOff>
    </xdr:from>
    <xdr:to>
      <xdr:col>6</xdr:col>
      <xdr:colOff>150283</xdr:colOff>
      <xdr:row>22</xdr:row>
      <xdr:rowOff>143933</xdr:rowOff>
    </xdr:to>
    <xdr:graphicFrame macro="">
      <xdr:nvGraphicFramePr>
        <xdr:cNvPr id="96" name="Grafico 95">
          <a:extLst>
            <a:ext uri="{FF2B5EF4-FFF2-40B4-BE49-F238E27FC236}">
              <a16:creationId xmlns:a16="http://schemas.microsoft.com/office/drawing/2014/main" id="{734570EA-C487-4A95-81E3-DA7FBD2284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594786</xdr:colOff>
      <xdr:row>13</xdr:row>
      <xdr:rowOff>32147</xdr:rowOff>
    </xdr:from>
    <xdr:to>
      <xdr:col>12</xdr:col>
      <xdr:colOff>73028</xdr:colOff>
      <xdr:row>22</xdr:row>
      <xdr:rowOff>166774</xdr:rowOff>
    </xdr:to>
    <xdr:graphicFrame macro="">
      <xdr:nvGraphicFramePr>
        <xdr:cNvPr id="97" name="Grafico 96">
          <a:extLst>
            <a:ext uri="{FF2B5EF4-FFF2-40B4-BE49-F238E27FC236}">
              <a16:creationId xmlns:a16="http://schemas.microsoft.com/office/drawing/2014/main" id="{719FB2E9-2804-41C5-AFEA-6A30CA56D5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26458</xdr:colOff>
      <xdr:row>13</xdr:row>
      <xdr:rowOff>10583</xdr:rowOff>
    </xdr:from>
    <xdr:to>
      <xdr:col>18</xdr:col>
      <xdr:colOff>150283</xdr:colOff>
      <xdr:row>22</xdr:row>
      <xdr:rowOff>145211</xdr:rowOff>
    </xdr:to>
    <xdr:graphicFrame macro="">
      <xdr:nvGraphicFramePr>
        <xdr:cNvPr id="98" name="Grafico 97">
          <a:extLst>
            <a:ext uri="{FF2B5EF4-FFF2-40B4-BE49-F238E27FC236}">
              <a16:creationId xmlns:a16="http://schemas.microsoft.com/office/drawing/2014/main" id="{19D77895-87F6-4605-954E-B806C9F3E5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24</xdr:row>
      <xdr:rowOff>0</xdr:rowOff>
    </xdr:from>
    <xdr:to>
      <xdr:col>6</xdr:col>
      <xdr:colOff>123825</xdr:colOff>
      <xdr:row>33</xdr:row>
      <xdr:rowOff>133350</xdr:rowOff>
    </xdr:to>
    <xdr:graphicFrame macro="">
      <xdr:nvGraphicFramePr>
        <xdr:cNvPr id="99" name="Grafico 98">
          <a:extLst>
            <a:ext uri="{FF2B5EF4-FFF2-40B4-BE49-F238E27FC236}">
              <a16:creationId xmlns:a16="http://schemas.microsoft.com/office/drawing/2014/main" id="{2422823B-4AF1-4879-93C0-A00E86E7BB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568328</xdr:colOff>
      <xdr:row>24</xdr:row>
      <xdr:rowOff>21564</xdr:rowOff>
    </xdr:from>
    <xdr:to>
      <xdr:col>12</xdr:col>
      <xdr:colOff>46570</xdr:colOff>
      <xdr:row>33</xdr:row>
      <xdr:rowOff>156191</xdr:rowOff>
    </xdr:to>
    <xdr:graphicFrame macro="">
      <xdr:nvGraphicFramePr>
        <xdr:cNvPr id="100" name="Grafico 99">
          <a:extLst>
            <a:ext uri="{FF2B5EF4-FFF2-40B4-BE49-F238E27FC236}">
              <a16:creationId xmlns:a16="http://schemas.microsoft.com/office/drawing/2014/main" id="{6B294CA3-6806-44CE-B077-0301C09095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0</xdr:colOff>
      <xdr:row>24</xdr:row>
      <xdr:rowOff>0</xdr:rowOff>
    </xdr:from>
    <xdr:to>
      <xdr:col>18</xdr:col>
      <xdr:colOff>123825</xdr:colOff>
      <xdr:row>33</xdr:row>
      <xdr:rowOff>134628</xdr:rowOff>
    </xdr:to>
    <xdr:graphicFrame macro="">
      <xdr:nvGraphicFramePr>
        <xdr:cNvPr id="101" name="Grafico 100">
          <a:extLst>
            <a:ext uri="{FF2B5EF4-FFF2-40B4-BE49-F238E27FC236}">
              <a16:creationId xmlns:a16="http://schemas.microsoft.com/office/drawing/2014/main" id="{62C9130A-86E2-4A99-B68B-242326B264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21166</xdr:colOff>
      <xdr:row>38</xdr:row>
      <xdr:rowOff>15876</xdr:rowOff>
    </xdr:from>
    <xdr:to>
      <xdr:col>6</xdr:col>
      <xdr:colOff>144991</xdr:colOff>
      <xdr:row>47</xdr:row>
      <xdr:rowOff>149226</xdr:rowOff>
    </xdr:to>
    <xdr:graphicFrame macro="">
      <xdr:nvGraphicFramePr>
        <xdr:cNvPr id="102" name="Grafico 101">
          <a:extLst>
            <a:ext uri="{FF2B5EF4-FFF2-40B4-BE49-F238E27FC236}">
              <a16:creationId xmlns:a16="http://schemas.microsoft.com/office/drawing/2014/main" id="{DFD0F727-D629-4434-9EA0-CF2EF04F8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589494</xdr:colOff>
      <xdr:row>38</xdr:row>
      <xdr:rowOff>37440</xdr:rowOff>
    </xdr:from>
    <xdr:to>
      <xdr:col>12</xdr:col>
      <xdr:colOff>67736</xdr:colOff>
      <xdr:row>47</xdr:row>
      <xdr:rowOff>172067</xdr:rowOff>
    </xdr:to>
    <xdr:graphicFrame macro="">
      <xdr:nvGraphicFramePr>
        <xdr:cNvPr id="103" name="Grafico 102">
          <a:extLst>
            <a:ext uri="{FF2B5EF4-FFF2-40B4-BE49-F238E27FC236}">
              <a16:creationId xmlns:a16="http://schemas.microsoft.com/office/drawing/2014/main" id="{2D310FC9-0A7C-4419-8898-00332A8260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</xdr:col>
      <xdr:colOff>21166</xdr:colOff>
      <xdr:row>38</xdr:row>
      <xdr:rowOff>15876</xdr:rowOff>
    </xdr:from>
    <xdr:to>
      <xdr:col>18</xdr:col>
      <xdr:colOff>144991</xdr:colOff>
      <xdr:row>47</xdr:row>
      <xdr:rowOff>150504</xdr:rowOff>
    </xdr:to>
    <xdr:graphicFrame macro="">
      <xdr:nvGraphicFramePr>
        <xdr:cNvPr id="104" name="Grafico 103">
          <a:extLst>
            <a:ext uri="{FF2B5EF4-FFF2-40B4-BE49-F238E27FC236}">
              <a16:creationId xmlns:a16="http://schemas.microsoft.com/office/drawing/2014/main" id="{46516D6D-64F7-4087-ACFF-FBDF9DB57B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26458</xdr:colOff>
      <xdr:row>49</xdr:row>
      <xdr:rowOff>10583</xdr:rowOff>
    </xdr:from>
    <xdr:to>
      <xdr:col>6</xdr:col>
      <xdr:colOff>150283</xdr:colOff>
      <xdr:row>58</xdr:row>
      <xdr:rowOff>143933</xdr:rowOff>
    </xdr:to>
    <xdr:graphicFrame macro="">
      <xdr:nvGraphicFramePr>
        <xdr:cNvPr id="105" name="Grafico 104">
          <a:extLst>
            <a:ext uri="{FF2B5EF4-FFF2-40B4-BE49-F238E27FC236}">
              <a16:creationId xmlns:a16="http://schemas.microsoft.com/office/drawing/2014/main" id="{130706A5-E4A2-45CC-9DC1-5DA464BA11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594786</xdr:colOff>
      <xdr:row>49</xdr:row>
      <xdr:rowOff>32147</xdr:rowOff>
    </xdr:from>
    <xdr:to>
      <xdr:col>12</xdr:col>
      <xdr:colOff>73028</xdr:colOff>
      <xdr:row>58</xdr:row>
      <xdr:rowOff>166774</xdr:rowOff>
    </xdr:to>
    <xdr:graphicFrame macro="">
      <xdr:nvGraphicFramePr>
        <xdr:cNvPr id="106" name="Grafico 105">
          <a:extLst>
            <a:ext uri="{FF2B5EF4-FFF2-40B4-BE49-F238E27FC236}">
              <a16:creationId xmlns:a16="http://schemas.microsoft.com/office/drawing/2014/main" id="{87048193-601E-4F4F-924A-3DB3B3430E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26458</xdr:colOff>
      <xdr:row>49</xdr:row>
      <xdr:rowOff>10583</xdr:rowOff>
    </xdr:from>
    <xdr:to>
      <xdr:col>18</xdr:col>
      <xdr:colOff>150283</xdr:colOff>
      <xdr:row>58</xdr:row>
      <xdr:rowOff>145211</xdr:rowOff>
    </xdr:to>
    <xdr:graphicFrame macro="">
      <xdr:nvGraphicFramePr>
        <xdr:cNvPr id="107" name="Grafico 106">
          <a:extLst>
            <a:ext uri="{FF2B5EF4-FFF2-40B4-BE49-F238E27FC236}">
              <a16:creationId xmlns:a16="http://schemas.microsoft.com/office/drawing/2014/main" id="{07FA18E0-C023-4866-B64E-6B521D6F2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0</xdr:colOff>
      <xdr:row>60</xdr:row>
      <xdr:rowOff>0</xdr:rowOff>
    </xdr:from>
    <xdr:to>
      <xdr:col>6</xdr:col>
      <xdr:colOff>123825</xdr:colOff>
      <xdr:row>69</xdr:row>
      <xdr:rowOff>133350</xdr:rowOff>
    </xdr:to>
    <xdr:graphicFrame macro="">
      <xdr:nvGraphicFramePr>
        <xdr:cNvPr id="108" name="Grafico 107">
          <a:extLst>
            <a:ext uri="{FF2B5EF4-FFF2-40B4-BE49-F238E27FC236}">
              <a16:creationId xmlns:a16="http://schemas.microsoft.com/office/drawing/2014/main" id="{6BEE529E-9541-4263-BFEB-1C2D863221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568328</xdr:colOff>
      <xdr:row>60</xdr:row>
      <xdr:rowOff>21564</xdr:rowOff>
    </xdr:from>
    <xdr:to>
      <xdr:col>12</xdr:col>
      <xdr:colOff>46570</xdr:colOff>
      <xdr:row>69</xdr:row>
      <xdr:rowOff>156191</xdr:rowOff>
    </xdr:to>
    <xdr:graphicFrame macro="">
      <xdr:nvGraphicFramePr>
        <xdr:cNvPr id="109" name="Grafico 108">
          <a:extLst>
            <a:ext uri="{FF2B5EF4-FFF2-40B4-BE49-F238E27FC236}">
              <a16:creationId xmlns:a16="http://schemas.microsoft.com/office/drawing/2014/main" id="{575EE97C-B946-4CE0-B898-B23840A10B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13</xdr:col>
      <xdr:colOff>0</xdr:colOff>
      <xdr:row>60</xdr:row>
      <xdr:rowOff>0</xdr:rowOff>
    </xdr:from>
    <xdr:to>
      <xdr:col>18</xdr:col>
      <xdr:colOff>123825</xdr:colOff>
      <xdr:row>69</xdr:row>
      <xdr:rowOff>134628</xdr:rowOff>
    </xdr:to>
    <xdr:graphicFrame macro="">
      <xdr:nvGraphicFramePr>
        <xdr:cNvPr id="110" name="Grafico 109">
          <a:extLst>
            <a:ext uri="{FF2B5EF4-FFF2-40B4-BE49-F238E27FC236}">
              <a16:creationId xmlns:a16="http://schemas.microsoft.com/office/drawing/2014/main" id="{81000223-8D11-46ED-846F-2BF5DFD06A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21166</xdr:colOff>
      <xdr:row>74</xdr:row>
      <xdr:rowOff>15876</xdr:rowOff>
    </xdr:from>
    <xdr:to>
      <xdr:col>6</xdr:col>
      <xdr:colOff>144991</xdr:colOff>
      <xdr:row>83</xdr:row>
      <xdr:rowOff>149226</xdr:rowOff>
    </xdr:to>
    <xdr:graphicFrame macro="">
      <xdr:nvGraphicFramePr>
        <xdr:cNvPr id="111" name="Grafico 110">
          <a:extLst>
            <a:ext uri="{FF2B5EF4-FFF2-40B4-BE49-F238E27FC236}">
              <a16:creationId xmlns:a16="http://schemas.microsoft.com/office/drawing/2014/main" id="{6938EBD1-76B8-451B-AE34-1101591A27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589494</xdr:colOff>
      <xdr:row>74</xdr:row>
      <xdr:rowOff>37440</xdr:rowOff>
    </xdr:from>
    <xdr:to>
      <xdr:col>12</xdr:col>
      <xdr:colOff>67736</xdr:colOff>
      <xdr:row>83</xdr:row>
      <xdr:rowOff>172067</xdr:rowOff>
    </xdr:to>
    <xdr:graphicFrame macro="">
      <xdr:nvGraphicFramePr>
        <xdr:cNvPr id="112" name="Grafico 111">
          <a:extLst>
            <a:ext uri="{FF2B5EF4-FFF2-40B4-BE49-F238E27FC236}">
              <a16:creationId xmlns:a16="http://schemas.microsoft.com/office/drawing/2014/main" id="{CEE14703-B9D5-4669-AE58-F41426CD98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13</xdr:col>
      <xdr:colOff>21166</xdr:colOff>
      <xdr:row>74</xdr:row>
      <xdr:rowOff>15876</xdr:rowOff>
    </xdr:from>
    <xdr:to>
      <xdr:col>18</xdr:col>
      <xdr:colOff>144991</xdr:colOff>
      <xdr:row>83</xdr:row>
      <xdr:rowOff>150504</xdr:rowOff>
    </xdr:to>
    <xdr:graphicFrame macro="">
      <xdr:nvGraphicFramePr>
        <xdr:cNvPr id="113" name="Grafico 112">
          <a:extLst>
            <a:ext uri="{FF2B5EF4-FFF2-40B4-BE49-F238E27FC236}">
              <a16:creationId xmlns:a16="http://schemas.microsoft.com/office/drawing/2014/main" id="{D3473AB8-8E24-4E32-8383-808E8C4EA9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26458</xdr:colOff>
      <xdr:row>85</xdr:row>
      <xdr:rowOff>10583</xdr:rowOff>
    </xdr:from>
    <xdr:to>
      <xdr:col>6</xdr:col>
      <xdr:colOff>150283</xdr:colOff>
      <xdr:row>94</xdr:row>
      <xdr:rowOff>143933</xdr:rowOff>
    </xdr:to>
    <xdr:graphicFrame macro="">
      <xdr:nvGraphicFramePr>
        <xdr:cNvPr id="114" name="Grafico 113">
          <a:extLst>
            <a:ext uri="{FF2B5EF4-FFF2-40B4-BE49-F238E27FC236}">
              <a16:creationId xmlns:a16="http://schemas.microsoft.com/office/drawing/2014/main" id="{9B3F3E67-E63F-4DFE-96A4-B36C43524D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</xdr:col>
      <xdr:colOff>594786</xdr:colOff>
      <xdr:row>85</xdr:row>
      <xdr:rowOff>32147</xdr:rowOff>
    </xdr:from>
    <xdr:to>
      <xdr:col>12</xdr:col>
      <xdr:colOff>73028</xdr:colOff>
      <xdr:row>94</xdr:row>
      <xdr:rowOff>166774</xdr:rowOff>
    </xdr:to>
    <xdr:graphicFrame macro="">
      <xdr:nvGraphicFramePr>
        <xdr:cNvPr id="115" name="Grafico 114">
          <a:extLst>
            <a:ext uri="{FF2B5EF4-FFF2-40B4-BE49-F238E27FC236}">
              <a16:creationId xmlns:a16="http://schemas.microsoft.com/office/drawing/2014/main" id="{95912E3F-5576-4000-A6AA-A8EE300C1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13</xdr:col>
      <xdr:colOff>26458</xdr:colOff>
      <xdr:row>85</xdr:row>
      <xdr:rowOff>10583</xdr:rowOff>
    </xdr:from>
    <xdr:to>
      <xdr:col>18</xdr:col>
      <xdr:colOff>150283</xdr:colOff>
      <xdr:row>94</xdr:row>
      <xdr:rowOff>145211</xdr:rowOff>
    </xdr:to>
    <xdr:graphicFrame macro="">
      <xdr:nvGraphicFramePr>
        <xdr:cNvPr id="116" name="Grafico 115">
          <a:extLst>
            <a:ext uri="{FF2B5EF4-FFF2-40B4-BE49-F238E27FC236}">
              <a16:creationId xmlns:a16="http://schemas.microsoft.com/office/drawing/2014/main" id="{9EE9058A-46B8-44FD-B103-121D042026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0</xdr:colOff>
      <xdr:row>96</xdr:row>
      <xdr:rowOff>0</xdr:rowOff>
    </xdr:from>
    <xdr:to>
      <xdr:col>6</xdr:col>
      <xdr:colOff>123825</xdr:colOff>
      <xdr:row>105</xdr:row>
      <xdr:rowOff>133350</xdr:rowOff>
    </xdr:to>
    <xdr:graphicFrame macro="">
      <xdr:nvGraphicFramePr>
        <xdr:cNvPr id="117" name="Grafico 116">
          <a:extLst>
            <a:ext uri="{FF2B5EF4-FFF2-40B4-BE49-F238E27FC236}">
              <a16:creationId xmlns:a16="http://schemas.microsoft.com/office/drawing/2014/main" id="{10484CBF-61F3-462C-B00E-07BC6A67E0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</xdr:col>
      <xdr:colOff>568328</xdr:colOff>
      <xdr:row>96</xdr:row>
      <xdr:rowOff>21564</xdr:rowOff>
    </xdr:from>
    <xdr:to>
      <xdr:col>12</xdr:col>
      <xdr:colOff>46570</xdr:colOff>
      <xdr:row>105</xdr:row>
      <xdr:rowOff>156191</xdr:rowOff>
    </xdr:to>
    <xdr:graphicFrame macro="">
      <xdr:nvGraphicFramePr>
        <xdr:cNvPr id="118" name="Grafico 117">
          <a:extLst>
            <a:ext uri="{FF2B5EF4-FFF2-40B4-BE49-F238E27FC236}">
              <a16:creationId xmlns:a16="http://schemas.microsoft.com/office/drawing/2014/main" id="{706AC8A3-08DE-4731-B859-F44E50453B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13</xdr:col>
      <xdr:colOff>0</xdr:colOff>
      <xdr:row>96</xdr:row>
      <xdr:rowOff>0</xdr:rowOff>
    </xdr:from>
    <xdr:to>
      <xdr:col>18</xdr:col>
      <xdr:colOff>123825</xdr:colOff>
      <xdr:row>105</xdr:row>
      <xdr:rowOff>134628</xdr:rowOff>
    </xdr:to>
    <xdr:graphicFrame macro="">
      <xdr:nvGraphicFramePr>
        <xdr:cNvPr id="119" name="Grafico 118">
          <a:extLst>
            <a:ext uri="{FF2B5EF4-FFF2-40B4-BE49-F238E27FC236}">
              <a16:creationId xmlns:a16="http://schemas.microsoft.com/office/drawing/2014/main" id="{071D3C04-0537-4781-AFA2-3E3E32A832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21166</xdr:colOff>
      <xdr:row>110</xdr:row>
      <xdr:rowOff>15876</xdr:rowOff>
    </xdr:from>
    <xdr:to>
      <xdr:col>6</xdr:col>
      <xdr:colOff>144991</xdr:colOff>
      <xdr:row>119</xdr:row>
      <xdr:rowOff>149226</xdr:rowOff>
    </xdr:to>
    <xdr:graphicFrame macro="">
      <xdr:nvGraphicFramePr>
        <xdr:cNvPr id="120" name="Grafico 119">
          <a:extLst>
            <a:ext uri="{FF2B5EF4-FFF2-40B4-BE49-F238E27FC236}">
              <a16:creationId xmlns:a16="http://schemas.microsoft.com/office/drawing/2014/main" id="{BB056177-FEEF-4165-8708-33617561D6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6</xdr:col>
      <xdr:colOff>589494</xdr:colOff>
      <xdr:row>110</xdr:row>
      <xdr:rowOff>37440</xdr:rowOff>
    </xdr:from>
    <xdr:to>
      <xdr:col>12</xdr:col>
      <xdr:colOff>67736</xdr:colOff>
      <xdr:row>119</xdr:row>
      <xdr:rowOff>172067</xdr:rowOff>
    </xdr:to>
    <xdr:graphicFrame macro="">
      <xdr:nvGraphicFramePr>
        <xdr:cNvPr id="121" name="Grafico 120">
          <a:extLst>
            <a:ext uri="{FF2B5EF4-FFF2-40B4-BE49-F238E27FC236}">
              <a16:creationId xmlns:a16="http://schemas.microsoft.com/office/drawing/2014/main" id="{EEC7A4F5-4775-4BD4-93FF-DF2C841D3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</xdr:col>
      <xdr:colOff>21166</xdr:colOff>
      <xdr:row>110</xdr:row>
      <xdr:rowOff>15876</xdr:rowOff>
    </xdr:from>
    <xdr:to>
      <xdr:col>18</xdr:col>
      <xdr:colOff>144991</xdr:colOff>
      <xdr:row>119</xdr:row>
      <xdr:rowOff>150504</xdr:rowOff>
    </xdr:to>
    <xdr:graphicFrame macro="">
      <xdr:nvGraphicFramePr>
        <xdr:cNvPr id="122" name="Grafico 121">
          <a:extLst>
            <a:ext uri="{FF2B5EF4-FFF2-40B4-BE49-F238E27FC236}">
              <a16:creationId xmlns:a16="http://schemas.microsoft.com/office/drawing/2014/main" id="{121DA916-698B-494C-B3CA-AEEF56ECFE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26458</xdr:colOff>
      <xdr:row>121</xdr:row>
      <xdr:rowOff>10583</xdr:rowOff>
    </xdr:from>
    <xdr:to>
      <xdr:col>6</xdr:col>
      <xdr:colOff>150283</xdr:colOff>
      <xdr:row>130</xdr:row>
      <xdr:rowOff>143933</xdr:rowOff>
    </xdr:to>
    <xdr:graphicFrame macro="">
      <xdr:nvGraphicFramePr>
        <xdr:cNvPr id="123" name="Grafico 122">
          <a:extLst>
            <a:ext uri="{FF2B5EF4-FFF2-40B4-BE49-F238E27FC236}">
              <a16:creationId xmlns:a16="http://schemas.microsoft.com/office/drawing/2014/main" id="{ECB79D98-CE30-4D4B-9483-C398110C8D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6</xdr:col>
      <xdr:colOff>594786</xdr:colOff>
      <xdr:row>121</xdr:row>
      <xdr:rowOff>32147</xdr:rowOff>
    </xdr:from>
    <xdr:to>
      <xdr:col>12</xdr:col>
      <xdr:colOff>73028</xdr:colOff>
      <xdr:row>130</xdr:row>
      <xdr:rowOff>166774</xdr:rowOff>
    </xdr:to>
    <xdr:graphicFrame macro="">
      <xdr:nvGraphicFramePr>
        <xdr:cNvPr id="124" name="Grafico 123">
          <a:extLst>
            <a:ext uri="{FF2B5EF4-FFF2-40B4-BE49-F238E27FC236}">
              <a16:creationId xmlns:a16="http://schemas.microsoft.com/office/drawing/2014/main" id="{7B3DFAE7-69DD-4FF3-960C-A14F764F64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13</xdr:col>
      <xdr:colOff>26458</xdr:colOff>
      <xdr:row>121</xdr:row>
      <xdr:rowOff>10583</xdr:rowOff>
    </xdr:from>
    <xdr:to>
      <xdr:col>18</xdr:col>
      <xdr:colOff>150283</xdr:colOff>
      <xdr:row>130</xdr:row>
      <xdr:rowOff>145211</xdr:rowOff>
    </xdr:to>
    <xdr:graphicFrame macro="">
      <xdr:nvGraphicFramePr>
        <xdr:cNvPr id="125" name="Grafico 124">
          <a:extLst>
            <a:ext uri="{FF2B5EF4-FFF2-40B4-BE49-F238E27FC236}">
              <a16:creationId xmlns:a16="http://schemas.microsoft.com/office/drawing/2014/main" id="{4929BCC9-71F0-4583-B0D7-090D2E9701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</xdr:col>
      <xdr:colOff>0</xdr:colOff>
      <xdr:row>132</xdr:row>
      <xdr:rowOff>0</xdr:rowOff>
    </xdr:from>
    <xdr:to>
      <xdr:col>6</xdr:col>
      <xdr:colOff>123825</xdr:colOff>
      <xdr:row>141</xdr:row>
      <xdr:rowOff>133350</xdr:rowOff>
    </xdr:to>
    <xdr:graphicFrame macro="">
      <xdr:nvGraphicFramePr>
        <xdr:cNvPr id="126" name="Grafico 125">
          <a:extLst>
            <a:ext uri="{FF2B5EF4-FFF2-40B4-BE49-F238E27FC236}">
              <a16:creationId xmlns:a16="http://schemas.microsoft.com/office/drawing/2014/main" id="{691AB1C7-BE4D-4C37-A19D-07E818DF33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6</xdr:col>
      <xdr:colOff>568328</xdr:colOff>
      <xdr:row>132</xdr:row>
      <xdr:rowOff>21564</xdr:rowOff>
    </xdr:from>
    <xdr:to>
      <xdr:col>12</xdr:col>
      <xdr:colOff>46570</xdr:colOff>
      <xdr:row>141</xdr:row>
      <xdr:rowOff>156191</xdr:rowOff>
    </xdr:to>
    <xdr:graphicFrame macro="">
      <xdr:nvGraphicFramePr>
        <xdr:cNvPr id="127" name="Grafico 126">
          <a:extLst>
            <a:ext uri="{FF2B5EF4-FFF2-40B4-BE49-F238E27FC236}">
              <a16:creationId xmlns:a16="http://schemas.microsoft.com/office/drawing/2014/main" id="{AE36DB54-E5F0-411E-B07C-D09EC2086B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13</xdr:col>
      <xdr:colOff>0</xdr:colOff>
      <xdr:row>132</xdr:row>
      <xdr:rowOff>0</xdr:rowOff>
    </xdr:from>
    <xdr:to>
      <xdr:col>18</xdr:col>
      <xdr:colOff>123825</xdr:colOff>
      <xdr:row>141</xdr:row>
      <xdr:rowOff>134628</xdr:rowOff>
    </xdr:to>
    <xdr:graphicFrame macro="">
      <xdr:nvGraphicFramePr>
        <xdr:cNvPr id="128" name="Grafico 127">
          <a:extLst>
            <a:ext uri="{FF2B5EF4-FFF2-40B4-BE49-F238E27FC236}">
              <a16:creationId xmlns:a16="http://schemas.microsoft.com/office/drawing/2014/main" id="{1C3D2EC6-07A9-4E62-8E9A-936766E535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</xdr:col>
      <xdr:colOff>21166</xdr:colOff>
      <xdr:row>146</xdr:row>
      <xdr:rowOff>15876</xdr:rowOff>
    </xdr:from>
    <xdr:to>
      <xdr:col>6</xdr:col>
      <xdr:colOff>144991</xdr:colOff>
      <xdr:row>155</xdr:row>
      <xdr:rowOff>149226</xdr:rowOff>
    </xdr:to>
    <xdr:graphicFrame macro="">
      <xdr:nvGraphicFramePr>
        <xdr:cNvPr id="129" name="Grafico 128">
          <a:extLst>
            <a:ext uri="{FF2B5EF4-FFF2-40B4-BE49-F238E27FC236}">
              <a16:creationId xmlns:a16="http://schemas.microsoft.com/office/drawing/2014/main" id="{16B38DDF-2EB7-457A-8EFD-46A3BD57D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6</xdr:col>
      <xdr:colOff>589494</xdr:colOff>
      <xdr:row>146</xdr:row>
      <xdr:rowOff>37440</xdr:rowOff>
    </xdr:from>
    <xdr:to>
      <xdr:col>12</xdr:col>
      <xdr:colOff>67736</xdr:colOff>
      <xdr:row>155</xdr:row>
      <xdr:rowOff>172067</xdr:rowOff>
    </xdr:to>
    <xdr:graphicFrame macro="">
      <xdr:nvGraphicFramePr>
        <xdr:cNvPr id="130" name="Grafico 129">
          <a:extLst>
            <a:ext uri="{FF2B5EF4-FFF2-40B4-BE49-F238E27FC236}">
              <a16:creationId xmlns:a16="http://schemas.microsoft.com/office/drawing/2014/main" id="{6938571F-D2FD-4C31-B2A2-F005EE8943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13</xdr:col>
      <xdr:colOff>21166</xdr:colOff>
      <xdr:row>146</xdr:row>
      <xdr:rowOff>15876</xdr:rowOff>
    </xdr:from>
    <xdr:to>
      <xdr:col>18</xdr:col>
      <xdr:colOff>144991</xdr:colOff>
      <xdr:row>155</xdr:row>
      <xdr:rowOff>150504</xdr:rowOff>
    </xdr:to>
    <xdr:graphicFrame macro="">
      <xdr:nvGraphicFramePr>
        <xdr:cNvPr id="131" name="Grafico 130">
          <a:extLst>
            <a:ext uri="{FF2B5EF4-FFF2-40B4-BE49-F238E27FC236}">
              <a16:creationId xmlns:a16="http://schemas.microsoft.com/office/drawing/2014/main" id="{E49B0C21-C1D9-440A-AE29-2A3B44137A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</xdr:col>
      <xdr:colOff>26458</xdr:colOff>
      <xdr:row>157</xdr:row>
      <xdr:rowOff>10583</xdr:rowOff>
    </xdr:from>
    <xdr:to>
      <xdr:col>6</xdr:col>
      <xdr:colOff>150283</xdr:colOff>
      <xdr:row>166</xdr:row>
      <xdr:rowOff>143933</xdr:rowOff>
    </xdr:to>
    <xdr:graphicFrame macro="">
      <xdr:nvGraphicFramePr>
        <xdr:cNvPr id="132" name="Grafico 131">
          <a:extLst>
            <a:ext uri="{FF2B5EF4-FFF2-40B4-BE49-F238E27FC236}">
              <a16:creationId xmlns:a16="http://schemas.microsoft.com/office/drawing/2014/main" id="{94D85A2A-1F12-46C3-98B4-65F4BB46CB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6</xdr:col>
      <xdr:colOff>594786</xdr:colOff>
      <xdr:row>157</xdr:row>
      <xdr:rowOff>32147</xdr:rowOff>
    </xdr:from>
    <xdr:to>
      <xdr:col>12</xdr:col>
      <xdr:colOff>73028</xdr:colOff>
      <xdr:row>166</xdr:row>
      <xdr:rowOff>166774</xdr:rowOff>
    </xdr:to>
    <xdr:graphicFrame macro="">
      <xdr:nvGraphicFramePr>
        <xdr:cNvPr id="133" name="Grafico 132">
          <a:extLst>
            <a:ext uri="{FF2B5EF4-FFF2-40B4-BE49-F238E27FC236}">
              <a16:creationId xmlns:a16="http://schemas.microsoft.com/office/drawing/2014/main" id="{B54A44E1-F0A3-4922-8392-54DE7734A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13</xdr:col>
      <xdr:colOff>26458</xdr:colOff>
      <xdr:row>157</xdr:row>
      <xdr:rowOff>10583</xdr:rowOff>
    </xdr:from>
    <xdr:to>
      <xdr:col>18</xdr:col>
      <xdr:colOff>150283</xdr:colOff>
      <xdr:row>166</xdr:row>
      <xdr:rowOff>145211</xdr:rowOff>
    </xdr:to>
    <xdr:graphicFrame macro="">
      <xdr:nvGraphicFramePr>
        <xdr:cNvPr id="134" name="Grafico 133">
          <a:extLst>
            <a:ext uri="{FF2B5EF4-FFF2-40B4-BE49-F238E27FC236}">
              <a16:creationId xmlns:a16="http://schemas.microsoft.com/office/drawing/2014/main" id="{5EE39F21-1831-49C1-BAD8-43CAA8D05E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</xdr:col>
      <xdr:colOff>0</xdr:colOff>
      <xdr:row>168</xdr:row>
      <xdr:rowOff>0</xdr:rowOff>
    </xdr:from>
    <xdr:to>
      <xdr:col>6</xdr:col>
      <xdr:colOff>123825</xdr:colOff>
      <xdr:row>177</xdr:row>
      <xdr:rowOff>133350</xdr:rowOff>
    </xdr:to>
    <xdr:graphicFrame macro="">
      <xdr:nvGraphicFramePr>
        <xdr:cNvPr id="135" name="Grafico 134">
          <a:extLst>
            <a:ext uri="{FF2B5EF4-FFF2-40B4-BE49-F238E27FC236}">
              <a16:creationId xmlns:a16="http://schemas.microsoft.com/office/drawing/2014/main" id="{FF871BF7-BF22-4A5C-9DE1-0F845BC873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6</xdr:col>
      <xdr:colOff>568328</xdr:colOff>
      <xdr:row>168</xdr:row>
      <xdr:rowOff>21564</xdr:rowOff>
    </xdr:from>
    <xdr:to>
      <xdr:col>12</xdr:col>
      <xdr:colOff>46570</xdr:colOff>
      <xdr:row>177</xdr:row>
      <xdr:rowOff>156191</xdr:rowOff>
    </xdr:to>
    <xdr:graphicFrame macro="">
      <xdr:nvGraphicFramePr>
        <xdr:cNvPr id="136" name="Grafico 135">
          <a:extLst>
            <a:ext uri="{FF2B5EF4-FFF2-40B4-BE49-F238E27FC236}">
              <a16:creationId xmlns:a16="http://schemas.microsoft.com/office/drawing/2014/main" id="{223A7088-5D07-490F-9C0F-53A5AA5DEA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13</xdr:col>
      <xdr:colOff>0</xdr:colOff>
      <xdr:row>168</xdr:row>
      <xdr:rowOff>0</xdr:rowOff>
    </xdr:from>
    <xdr:to>
      <xdr:col>18</xdr:col>
      <xdr:colOff>123825</xdr:colOff>
      <xdr:row>177</xdr:row>
      <xdr:rowOff>134628</xdr:rowOff>
    </xdr:to>
    <xdr:graphicFrame macro="">
      <xdr:nvGraphicFramePr>
        <xdr:cNvPr id="137" name="Grafico 136">
          <a:extLst>
            <a:ext uri="{FF2B5EF4-FFF2-40B4-BE49-F238E27FC236}">
              <a16:creationId xmlns:a16="http://schemas.microsoft.com/office/drawing/2014/main" id="{33DC49D6-E4E6-4556-8B78-FCAA5AA04D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</xdr:col>
      <xdr:colOff>21166</xdr:colOff>
      <xdr:row>182</xdr:row>
      <xdr:rowOff>15876</xdr:rowOff>
    </xdr:from>
    <xdr:to>
      <xdr:col>6</xdr:col>
      <xdr:colOff>144991</xdr:colOff>
      <xdr:row>191</xdr:row>
      <xdr:rowOff>149226</xdr:rowOff>
    </xdr:to>
    <xdr:graphicFrame macro="">
      <xdr:nvGraphicFramePr>
        <xdr:cNvPr id="138" name="Grafico 137">
          <a:extLst>
            <a:ext uri="{FF2B5EF4-FFF2-40B4-BE49-F238E27FC236}">
              <a16:creationId xmlns:a16="http://schemas.microsoft.com/office/drawing/2014/main" id="{870B2A7E-6AE6-425B-8D79-80192C6664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6</xdr:col>
      <xdr:colOff>589494</xdr:colOff>
      <xdr:row>182</xdr:row>
      <xdr:rowOff>37440</xdr:rowOff>
    </xdr:from>
    <xdr:to>
      <xdr:col>12</xdr:col>
      <xdr:colOff>67736</xdr:colOff>
      <xdr:row>191</xdr:row>
      <xdr:rowOff>172067</xdr:rowOff>
    </xdr:to>
    <xdr:graphicFrame macro="">
      <xdr:nvGraphicFramePr>
        <xdr:cNvPr id="139" name="Grafico 138">
          <a:extLst>
            <a:ext uri="{FF2B5EF4-FFF2-40B4-BE49-F238E27FC236}">
              <a16:creationId xmlns:a16="http://schemas.microsoft.com/office/drawing/2014/main" id="{0DC14E73-14AB-4E5E-A603-B1BCC7EB88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13</xdr:col>
      <xdr:colOff>21166</xdr:colOff>
      <xdr:row>182</xdr:row>
      <xdr:rowOff>15876</xdr:rowOff>
    </xdr:from>
    <xdr:to>
      <xdr:col>18</xdr:col>
      <xdr:colOff>144991</xdr:colOff>
      <xdr:row>191</xdr:row>
      <xdr:rowOff>150504</xdr:rowOff>
    </xdr:to>
    <xdr:graphicFrame macro="">
      <xdr:nvGraphicFramePr>
        <xdr:cNvPr id="140" name="Grafico 139">
          <a:extLst>
            <a:ext uri="{FF2B5EF4-FFF2-40B4-BE49-F238E27FC236}">
              <a16:creationId xmlns:a16="http://schemas.microsoft.com/office/drawing/2014/main" id="{8797A17A-9F6E-4A14-A0AB-D091A96BB0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</xdr:col>
      <xdr:colOff>26458</xdr:colOff>
      <xdr:row>193</xdr:row>
      <xdr:rowOff>10583</xdr:rowOff>
    </xdr:from>
    <xdr:to>
      <xdr:col>6</xdr:col>
      <xdr:colOff>150283</xdr:colOff>
      <xdr:row>202</xdr:row>
      <xdr:rowOff>143933</xdr:rowOff>
    </xdr:to>
    <xdr:graphicFrame macro="">
      <xdr:nvGraphicFramePr>
        <xdr:cNvPr id="141" name="Grafico 140">
          <a:extLst>
            <a:ext uri="{FF2B5EF4-FFF2-40B4-BE49-F238E27FC236}">
              <a16:creationId xmlns:a16="http://schemas.microsoft.com/office/drawing/2014/main" id="{75D6F4E7-CF9D-4070-B6D6-E696B3AE20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6</xdr:col>
      <xdr:colOff>594786</xdr:colOff>
      <xdr:row>193</xdr:row>
      <xdr:rowOff>32147</xdr:rowOff>
    </xdr:from>
    <xdr:to>
      <xdr:col>12</xdr:col>
      <xdr:colOff>73028</xdr:colOff>
      <xdr:row>202</xdr:row>
      <xdr:rowOff>166774</xdr:rowOff>
    </xdr:to>
    <xdr:graphicFrame macro="">
      <xdr:nvGraphicFramePr>
        <xdr:cNvPr id="142" name="Grafico 141">
          <a:extLst>
            <a:ext uri="{FF2B5EF4-FFF2-40B4-BE49-F238E27FC236}">
              <a16:creationId xmlns:a16="http://schemas.microsoft.com/office/drawing/2014/main" id="{78908F02-B27E-4823-94B3-61903BEDF1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13</xdr:col>
      <xdr:colOff>26458</xdr:colOff>
      <xdr:row>193</xdr:row>
      <xdr:rowOff>10583</xdr:rowOff>
    </xdr:from>
    <xdr:to>
      <xdr:col>18</xdr:col>
      <xdr:colOff>150283</xdr:colOff>
      <xdr:row>202</xdr:row>
      <xdr:rowOff>145211</xdr:rowOff>
    </xdr:to>
    <xdr:graphicFrame macro="">
      <xdr:nvGraphicFramePr>
        <xdr:cNvPr id="143" name="Grafico 142">
          <a:extLst>
            <a:ext uri="{FF2B5EF4-FFF2-40B4-BE49-F238E27FC236}">
              <a16:creationId xmlns:a16="http://schemas.microsoft.com/office/drawing/2014/main" id="{42C842C1-A16C-427D-A1AF-FFE768B4D0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</xdr:col>
      <xdr:colOff>0</xdr:colOff>
      <xdr:row>204</xdr:row>
      <xdr:rowOff>0</xdr:rowOff>
    </xdr:from>
    <xdr:to>
      <xdr:col>6</xdr:col>
      <xdr:colOff>123825</xdr:colOff>
      <xdr:row>213</xdr:row>
      <xdr:rowOff>133350</xdr:rowOff>
    </xdr:to>
    <xdr:graphicFrame macro="">
      <xdr:nvGraphicFramePr>
        <xdr:cNvPr id="144" name="Grafico 143">
          <a:extLst>
            <a:ext uri="{FF2B5EF4-FFF2-40B4-BE49-F238E27FC236}">
              <a16:creationId xmlns:a16="http://schemas.microsoft.com/office/drawing/2014/main" id="{95187643-5DC3-46CE-B1C3-AA22B61683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6</xdr:col>
      <xdr:colOff>568328</xdr:colOff>
      <xdr:row>204</xdr:row>
      <xdr:rowOff>21564</xdr:rowOff>
    </xdr:from>
    <xdr:to>
      <xdr:col>12</xdr:col>
      <xdr:colOff>46570</xdr:colOff>
      <xdr:row>213</xdr:row>
      <xdr:rowOff>156191</xdr:rowOff>
    </xdr:to>
    <xdr:graphicFrame macro="">
      <xdr:nvGraphicFramePr>
        <xdr:cNvPr id="145" name="Grafico 144">
          <a:extLst>
            <a:ext uri="{FF2B5EF4-FFF2-40B4-BE49-F238E27FC236}">
              <a16:creationId xmlns:a16="http://schemas.microsoft.com/office/drawing/2014/main" id="{EDCA4E91-416C-45F0-B973-ECE6118812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13</xdr:col>
      <xdr:colOff>0</xdr:colOff>
      <xdr:row>204</xdr:row>
      <xdr:rowOff>0</xdr:rowOff>
    </xdr:from>
    <xdr:to>
      <xdr:col>18</xdr:col>
      <xdr:colOff>123825</xdr:colOff>
      <xdr:row>213</xdr:row>
      <xdr:rowOff>134628</xdr:rowOff>
    </xdr:to>
    <xdr:graphicFrame macro="">
      <xdr:nvGraphicFramePr>
        <xdr:cNvPr id="146" name="Grafico 145">
          <a:extLst>
            <a:ext uri="{FF2B5EF4-FFF2-40B4-BE49-F238E27FC236}">
              <a16:creationId xmlns:a16="http://schemas.microsoft.com/office/drawing/2014/main" id="{707F08FE-FD7D-40EB-B514-AB4FE5F90E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</xdr:col>
      <xdr:colOff>21166</xdr:colOff>
      <xdr:row>218</xdr:row>
      <xdr:rowOff>15876</xdr:rowOff>
    </xdr:from>
    <xdr:to>
      <xdr:col>6</xdr:col>
      <xdr:colOff>144991</xdr:colOff>
      <xdr:row>227</xdr:row>
      <xdr:rowOff>149226</xdr:rowOff>
    </xdr:to>
    <xdr:graphicFrame macro="">
      <xdr:nvGraphicFramePr>
        <xdr:cNvPr id="147" name="Grafico 146">
          <a:extLst>
            <a:ext uri="{FF2B5EF4-FFF2-40B4-BE49-F238E27FC236}">
              <a16:creationId xmlns:a16="http://schemas.microsoft.com/office/drawing/2014/main" id="{7FB27D29-E8F2-4296-ADB8-E31A22DA7B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6</xdr:col>
      <xdr:colOff>589494</xdr:colOff>
      <xdr:row>218</xdr:row>
      <xdr:rowOff>37440</xdr:rowOff>
    </xdr:from>
    <xdr:to>
      <xdr:col>12</xdr:col>
      <xdr:colOff>67736</xdr:colOff>
      <xdr:row>227</xdr:row>
      <xdr:rowOff>172067</xdr:rowOff>
    </xdr:to>
    <xdr:graphicFrame macro="">
      <xdr:nvGraphicFramePr>
        <xdr:cNvPr id="148" name="Grafico 147">
          <a:extLst>
            <a:ext uri="{FF2B5EF4-FFF2-40B4-BE49-F238E27FC236}">
              <a16:creationId xmlns:a16="http://schemas.microsoft.com/office/drawing/2014/main" id="{0FFC6302-1441-4CE8-9D6F-CA4236AC3D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13</xdr:col>
      <xdr:colOff>21166</xdr:colOff>
      <xdr:row>218</xdr:row>
      <xdr:rowOff>15876</xdr:rowOff>
    </xdr:from>
    <xdr:to>
      <xdr:col>18</xdr:col>
      <xdr:colOff>144991</xdr:colOff>
      <xdr:row>227</xdr:row>
      <xdr:rowOff>150504</xdr:rowOff>
    </xdr:to>
    <xdr:graphicFrame macro="">
      <xdr:nvGraphicFramePr>
        <xdr:cNvPr id="149" name="Grafico 148">
          <a:extLst>
            <a:ext uri="{FF2B5EF4-FFF2-40B4-BE49-F238E27FC236}">
              <a16:creationId xmlns:a16="http://schemas.microsoft.com/office/drawing/2014/main" id="{52B15BCF-927A-4169-A9B2-7AA5F9110A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</xdr:col>
      <xdr:colOff>26458</xdr:colOff>
      <xdr:row>229</xdr:row>
      <xdr:rowOff>10583</xdr:rowOff>
    </xdr:from>
    <xdr:to>
      <xdr:col>6</xdr:col>
      <xdr:colOff>150283</xdr:colOff>
      <xdr:row>238</xdr:row>
      <xdr:rowOff>143933</xdr:rowOff>
    </xdr:to>
    <xdr:graphicFrame macro="">
      <xdr:nvGraphicFramePr>
        <xdr:cNvPr id="150" name="Grafico 149">
          <a:extLst>
            <a:ext uri="{FF2B5EF4-FFF2-40B4-BE49-F238E27FC236}">
              <a16:creationId xmlns:a16="http://schemas.microsoft.com/office/drawing/2014/main" id="{42512569-1588-4A3A-ABA9-19AC1BFA0F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6</xdr:col>
      <xdr:colOff>594786</xdr:colOff>
      <xdr:row>229</xdr:row>
      <xdr:rowOff>32147</xdr:rowOff>
    </xdr:from>
    <xdr:to>
      <xdr:col>12</xdr:col>
      <xdr:colOff>73028</xdr:colOff>
      <xdr:row>238</xdr:row>
      <xdr:rowOff>166774</xdr:rowOff>
    </xdr:to>
    <xdr:graphicFrame macro="">
      <xdr:nvGraphicFramePr>
        <xdr:cNvPr id="151" name="Grafico 150">
          <a:extLst>
            <a:ext uri="{FF2B5EF4-FFF2-40B4-BE49-F238E27FC236}">
              <a16:creationId xmlns:a16="http://schemas.microsoft.com/office/drawing/2014/main" id="{A9446A5A-F982-41A5-B0D7-7033F87589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13</xdr:col>
      <xdr:colOff>26458</xdr:colOff>
      <xdr:row>229</xdr:row>
      <xdr:rowOff>10583</xdr:rowOff>
    </xdr:from>
    <xdr:to>
      <xdr:col>18</xdr:col>
      <xdr:colOff>150283</xdr:colOff>
      <xdr:row>238</xdr:row>
      <xdr:rowOff>145211</xdr:rowOff>
    </xdr:to>
    <xdr:graphicFrame macro="">
      <xdr:nvGraphicFramePr>
        <xdr:cNvPr id="152" name="Grafico 151">
          <a:extLst>
            <a:ext uri="{FF2B5EF4-FFF2-40B4-BE49-F238E27FC236}">
              <a16:creationId xmlns:a16="http://schemas.microsoft.com/office/drawing/2014/main" id="{7D2AABBA-2536-45BD-B827-8303520E0D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</xdr:col>
      <xdr:colOff>0</xdr:colOff>
      <xdr:row>240</xdr:row>
      <xdr:rowOff>0</xdr:rowOff>
    </xdr:from>
    <xdr:to>
      <xdr:col>6</xdr:col>
      <xdr:colOff>123825</xdr:colOff>
      <xdr:row>249</xdr:row>
      <xdr:rowOff>133350</xdr:rowOff>
    </xdr:to>
    <xdr:graphicFrame macro="">
      <xdr:nvGraphicFramePr>
        <xdr:cNvPr id="153" name="Grafico 152">
          <a:extLst>
            <a:ext uri="{FF2B5EF4-FFF2-40B4-BE49-F238E27FC236}">
              <a16:creationId xmlns:a16="http://schemas.microsoft.com/office/drawing/2014/main" id="{6A832366-9B5A-49DA-BB40-167C0760B8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6</xdr:col>
      <xdr:colOff>568328</xdr:colOff>
      <xdr:row>240</xdr:row>
      <xdr:rowOff>21564</xdr:rowOff>
    </xdr:from>
    <xdr:to>
      <xdr:col>12</xdr:col>
      <xdr:colOff>46570</xdr:colOff>
      <xdr:row>249</xdr:row>
      <xdr:rowOff>156191</xdr:rowOff>
    </xdr:to>
    <xdr:graphicFrame macro="">
      <xdr:nvGraphicFramePr>
        <xdr:cNvPr id="154" name="Grafico 153">
          <a:extLst>
            <a:ext uri="{FF2B5EF4-FFF2-40B4-BE49-F238E27FC236}">
              <a16:creationId xmlns:a16="http://schemas.microsoft.com/office/drawing/2014/main" id="{2097F475-6D7B-42F3-B13C-EBAD20D79C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13</xdr:col>
      <xdr:colOff>0</xdr:colOff>
      <xdr:row>240</xdr:row>
      <xdr:rowOff>0</xdr:rowOff>
    </xdr:from>
    <xdr:to>
      <xdr:col>18</xdr:col>
      <xdr:colOff>123825</xdr:colOff>
      <xdr:row>249</xdr:row>
      <xdr:rowOff>134628</xdr:rowOff>
    </xdr:to>
    <xdr:graphicFrame macro="">
      <xdr:nvGraphicFramePr>
        <xdr:cNvPr id="155" name="Grafico 154">
          <a:extLst>
            <a:ext uri="{FF2B5EF4-FFF2-40B4-BE49-F238E27FC236}">
              <a16:creationId xmlns:a16="http://schemas.microsoft.com/office/drawing/2014/main" id="{5879958B-DAD3-4273-B836-DBE15F8C54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</xdr:col>
      <xdr:colOff>21166</xdr:colOff>
      <xdr:row>254</xdr:row>
      <xdr:rowOff>15876</xdr:rowOff>
    </xdr:from>
    <xdr:to>
      <xdr:col>6</xdr:col>
      <xdr:colOff>144991</xdr:colOff>
      <xdr:row>263</xdr:row>
      <xdr:rowOff>149226</xdr:rowOff>
    </xdr:to>
    <xdr:graphicFrame macro="">
      <xdr:nvGraphicFramePr>
        <xdr:cNvPr id="156" name="Grafico 155">
          <a:extLst>
            <a:ext uri="{FF2B5EF4-FFF2-40B4-BE49-F238E27FC236}">
              <a16:creationId xmlns:a16="http://schemas.microsoft.com/office/drawing/2014/main" id="{6976594D-66EA-4565-9805-56781EB281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6</xdr:col>
      <xdr:colOff>589494</xdr:colOff>
      <xdr:row>254</xdr:row>
      <xdr:rowOff>37440</xdr:rowOff>
    </xdr:from>
    <xdr:to>
      <xdr:col>12</xdr:col>
      <xdr:colOff>67736</xdr:colOff>
      <xdr:row>263</xdr:row>
      <xdr:rowOff>172067</xdr:rowOff>
    </xdr:to>
    <xdr:graphicFrame macro="">
      <xdr:nvGraphicFramePr>
        <xdr:cNvPr id="157" name="Grafico 156">
          <a:extLst>
            <a:ext uri="{FF2B5EF4-FFF2-40B4-BE49-F238E27FC236}">
              <a16:creationId xmlns:a16="http://schemas.microsoft.com/office/drawing/2014/main" id="{E459C318-F9FE-4833-A8C4-FF97BA657E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13</xdr:col>
      <xdr:colOff>21166</xdr:colOff>
      <xdr:row>254</xdr:row>
      <xdr:rowOff>15876</xdr:rowOff>
    </xdr:from>
    <xdr:to>
      <xdr:col>18</xdr:col>
      <xdr:colOff>144991</xdr:colOff>
      <xdr:row>263</xdr:row>
      <xdr:rowOff>150504</xdr:rowOff>
    </xdr:to>
    <xdr:graphicFrame macro="">
      <xdr:nvGraphicFramePr>
        <xdr:cNvPr id="158" name="Grafico 157">
          <a:extLst>
            <a:ext uri="{FF2B5EF4-FFF2-40B4-BE49-F238E27FC236}">
              <a16:creationId xmlns:a16="http://schemas.microsoft.com/office/drawing/2014/main" id="{A62E47AE-2B2F-4B9E-B9D7-911C4C5B71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</xdr:col>
      <xdr:colOff>26458</xdr:colOff>
      <xdr:row>265</xdr:row>
      <xdr:rowOff>10583</xdr:rowOff>
    </xdr:from>
    <xdr:to>
      <xdr:col>6</xdr:col>
      <xdr:colOff>150283</xdr:colOff>
      <xdr:row>274</xdr:row>
      <xdr:rowOff>143933</xdr:rowOff>
    </xdr:to>
    <xdr:graphicFrame macro="">
      <xdr:nvGraphicFramePr>
        <xdr:cNvPr id="159" name="Grafico 158">
          <a:extLst>
            <a:ext uri="{FF2B5EF4-FFF2-40B4-BE49-F238E27FC236}">
              <a16:creationId xmlns:a16="http://schemas.microsoft.com/office/drawing/2014/main" id="{DF6884C5-5C0E-4295-A547-BD8F593D3B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6</xdr:col>
      <xdr:colOff>594786</xdr:colOff>
      <xdr:row>265</xdr:row>
      <xdr:rowOff>32147</xdr:rowOff>
    </xdr:from>
    <xdr:to>
      <xdr:col>12</xdr:col>
      <xdr:colOff>73028</xdr:colOff>
      <xdr:row>274</xdr:row>
      <xdr:rowOff>166774</xdr:rowOff>
    </xdr:to>
    <xdr:graphicFrame macro="">
      <xdr:nvGraphicFramePr>
        <xdr:cNvPr id="160" name="Grafico 159">
          <a:extLst>
            <a:ext uri="{FF2B5EF4-FFF2-40B4-BE49-F238E27FC236}">
              <a16:creationId xmlns:a16="http://schemas.microsoft.com/office/drawing/2014/main" id="{9C14CFD7-EE73-4D39-9153-36E879E6ED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13</xdr:col>
      <xdr:colOff>26458</xdr:colOff>
      <xdr:row>265</xdr:row>
      <xdr:rowOff>10583</xdr:rowOff>
    </xdr:from>
    <xdr:to>
      <xdr:col>18</xdr:col>
      <xdr:colOff>150283</xdr:colOff>
      <xdr:row>274</xdr:row>
      <xdr:rowOff>145211</xdr:rowOff>
    </xdr:to>
    <xdr:graphicFrame macro="">
      <xdr:nvGraphicFramePr>
        <xdr:cNvPr id="161" name="Grafico 160">
          <a:extLst>
            <a:ext uri="{FF2B5EF4-FFF2-40B4-BE49-F238E27FC236}">
              <a16:creationId xmlns:a16="http://schemas.microsoft.com/office/drawing/2014/main" id="{91E2ED20-5CDD-4756-AD9B-84812C8902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</xdr:col>
      <xdr:colOff>0</xdr:colOff>
      <xdr:row>276</xdr:row>
      <xdr:rowOff>0</xdr:rowOff>
    </xdr:from>
    <xdr:to>
      <xdr:col>6</xdr:col>
      <xdr:colOff>123825</xdr:colOff>
      <xdr:row>285</xdr:row>
      <xdr:rowOff>133350</xdr:rowOff>
    </xdr:to>
    <xdr:graphicFrame macro="">
      <xdr:nvGraphicFramePr>
        <xdr:cNvPr id="162" name="Grafico 161">
          <a:extLst>
            <a:ext uri="{FF2B5EF4-FFF2-40B4-BE49-F238E27FC236}">
              <a16:creationId xmlns:a16="http://schemas.microsoft.com/office/drawing/2014/main" id="{792C3FFE-95BF-4861-A984-5AFCF71743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6</xdr:col>
      <xdr:colOff>568328</xdr:colOff>
      <xdr:row>276</xdr:row>
      <xdr:rowOff>21564</xdr:rowOff>
    </xdr:from>
    <xdr:to>
      <xdr:col>12</xdr:col>
      <xdr:colOff>46570</xdr:colOff>
      <xdr:row>285</xdr:row>
      <xdr:rowOff>156191</xdr:rowOff>
    </xdr:to>
    <xdr:graphicFrame macro="">
      <xdr:nvGraphicFramePr>
        <xdr:cNvPr id="163" name="Grafico 162">
          <a:extLst>
            <a:ext uri="{FF2B5EF4-FFF2-40B4-BE49-F238E27FC236}">
              <a16:creationId xmlns:a16="http://schemas.microsoft.com/office/drawing/2014/main" id="{AFBCFF87-EAB7-47BA-97A5-264487F6B6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13</xdr:col>
      <xdr:colOff>0</xdr:colOff>
      <xdr:row>276</xdr:row>
      <xdr:rowOff>0</xdr:rowOff>
    </xdr:from>
    <xdr:to>
      <xdr:col>18</xdr:col>
      <xdr:colOff>123825</xdr:colOff>
      <xdr:row>285</xdr:row>
      <xdr:rowOff>134628</xdr:rowOff>
    </xdr:to>
    <xdr:graphicFrame macro="">
      <xdr:nvGraphicFramePr>
        <xdr:cNvPr id="164" name="Grafico 163">
          <a:extLst>
            <a:ext uri="{FF2B5EF4-FFF2-40B4-BE49-F238E27FC236}">
              <a16:creationId xmlns:a16="http://schemas.microsoft.com/office/drawing/2014/main" id="{18A579B1-609C-4EC6-8CA1-22E1999FED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</xdr:col>
      <xdr:colOff>21166</xdr:colOff>
      <xdr:row>290</xdr:row>
      <xdr:rowOff>15876</xdr:rowOff>
    </xdr:from>
    <xdr:to>
      <xdr:col>6</xdr:col>
      <xdr:colOff>144991</xdr:colOff>
      <xdr:row>299</xdr:row>
      <xdr:rowOff>149226</xdr:rowOff>
    </xdr:to>
    <xdr:graphicFrame macro="">
      <xdr:nvGraphicFramePr>
        <xdr:cNvPr id="165" name="Grafico 164">
          <a:extLst>
            <a:ext uri="{FF2B5EF4-FFF2-40B4-BE49-F238E27FC236}">
              <a16:creationId xmlns:a16="http://schemas.microsoft.com/office/drawing/2014/main" id="{F4EBA935-E703-4DCF-9C80-1B0D615529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6</xdr:col>
      <xdr:colOff>589494</xdr:colOff>
      <xdr:row>290</xdr:row>
      <xdr:rowOff>37440</xdr:rowOff>
    </xdr:from>
    <xdr:to>
      <xdr:col>12</xdr:col>
      <xdr:colOff>67736</xdr:colOff>
      <xdr:row>299</xdr:row>
      <xdr:rowOff>172067</xdr:rowOff>
    </xdr:to>
    <xdr:graphicFrame macro="">
      <xdr:nvGraphicFramePr>
        <xdr:cNvPr id="166" name="Grafico 165">
          <a:extLst>
            <a:ext uri="{FF2B5EF4-FFF2-40B4-BE49-F238E27FC236}">
              <a16:creationId xmlns:a16="http://schemas.microsoft.com/office/drawing/2014/main" id="{14428208-8757-4F22-9D77-92A2675494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13</xdr:col>
      <xdr:colOff>21166</xdr:colOff>
      <xdr:row>290</xdr:row>
      <xdr:rowOff>15876</xdr:rowOff>
    </xdr:from>
    <xdr:to>
      <xdr:col>18</xdr:col>
      <xdr:colOff>144991</xdr:colOff>
      <xdr:row>299</xdr:row>
      <xdr:rowOff>150504</xdr:rowOff>
    </xdr:to>
    <xdr:graphicFrame macro="">
      <xdr:nvGraphicFramePr>
        <xdr:cNvPr id="167" name="Grafico 166">
          <a:extLst>
            <a:ext uri="{FF2B5EF4-FFF2-40B4-BE49-F238E27FC236}">
              <a16:creationId xmlns:a16="http://schemas.microsoft.com/office/drawing/2014/main" id="{D2CBF007-14DC-45E0-9730-1362ED7EFB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</xdr:col>
      <xdr:colOff>26458</xdr:colOff>
      <xdr:row>301</xdr:row>
      <xdr:rowOff>10583</xdr:rowOff>
    </xdr:from>
    <xdr:to>
      <xdr:col>6</xdr:col>
      <xdr:colOff>150283</xdr:colOff>
      <xdr:row>310</xdr:row>
      <xdr:rowOff>143933</xdr:rowOff>
    </xdr:to>
    <xdr:graphicFrame macro="">
      <xdr:nvGraphicFramePr>
        <xdr:cNvPr id="168" name="Grafico 167">
          <a:extLst>
            <a:ext uri="{FF2B5EF4-FFF2-40B4-BE49-F238E27FC236}">
              <a16:creationId xmlns:a16="http://schemas.microsoft.com/office/drawing/2014/main" id="{9884FDC8-1480-46F1-86DF-0FA5CCFA1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6</xdr:col>
      <xdr:colOff>594786</xdr:colOff>
      <xdr:row>301</xdr:row>
      <xdr:rowOff>32147</xdr:rowOff>
    </xdr:from>
    <xdr:to>
      <xdr:col>12</xdr:col>
      <xdr:colOff>73028</xdr:colOff>
      <xdr:row>310</xdr:row>
      <xdr:rowOff>166774</xdr:rowOff>
    </xdr:to>
    <xdr:graphicFrame macro="">
      <xdr:nvGraphicFramePr>
        <xdr:cNvPr id="169" name="Grafico 168">
          <a:extLst>
            <a:ext uri="{FF2B5EF4-FFF2-40B4-BE49-F238E27FC236}">
              <a16:creationId xmlns:a16="http://schemas.microsoft.com/office/drawing/2014/main" id="{0260CBEA-5A6A-4136-BE63-D0E0C73643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13</xdr:col>
      <xdr:colOff>26458</xdr:colOff>
      <xdr:row>301</xdr:row>
      <xdr:rowOff>10583</xdr:rowOff>
    </xdr:from>
    <xdr:to>
      <xdr:col>18</xdr:col>
      <xdr:colOff>150283</xdr:colOff>
      <xdr:row>310</xdr:row>
      <xdr:rowOff>145211</xdr:rowOff>
    </xdr:to>
    <xdr:graphicFrame macro="">
      <xdr:nvGraphicFramePr>
        <xdr:cNvPr id="170" name="Grafico 169">
          <a:extLst>
            <a:ext uri="{FF2B5EF4-FFF2-40B4-BE49-F238E27FC236}">
              <a16:creationId xmlns:a16="http://schemas.microsoft.com/office/drawing/2014/main" id="{545F0478-3ACE-4FB4-86D0-7EF45A2AF5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</xdr:col>
      <xdr:colOff>0</xdr:colOff>
      <xdr:row>312</xdr:row>
      <xdr:rowOff>0</xdr:rowOff>
    </xdr:from>
    <xdr:to>
      <xdr:col>6</xdr:col>
      <xdr:colOff>123825</xdr:colOff>
      <xdr:row>321</xdr:row>
      <xdr:rowOff>133350</xdr:rowOff>
    </xdr:to>
    <xdr:graphicFrame macro="">
      <xdr:nvGraphicFramePr>
        <xdr:cNvPr id="171" name="Grafico 170">
          <a:extLst>
            <a:ext uri="{FF2B5EF4-FFF2-40B4-BE49-F238E27FC236}">
              <a16:creationId xmlns:a16="http://schemas.microsoft.com/office/drawing/2014/main" id="{BA41B597-D85C-4BA6-843A-19DB57338E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6</xdr:col>
      <xdr:colOff>568328</xdr:colOff>
      <xdr:row>312</xdr:row>
      <xdr:rowOff>21564</xdr:rowOff>
    </xdr:from>
    <xdr:to>
      <xdr:col>12</xdr:col>
      <xdr:colOff>46570</xdr:colOff>
      <xdr:row>321</xdr:row>
      <xdr:rowOff>156191</xdr:rowOff>
    </xdr:to>
    <xdr:graphicFrame macro="">
      <xdr:nvGraphicFramePr>
        <xdr:cNvPr id="172" name="Grafico 171">
          <a:extLst>
            <a:ext uri="{FF2B5EF4-FFF2-40B4-BE49-F238E27FC236}">
              <a16:creationId xmlns:a16="http://schemas.microsoft.com/office/drawing/2014/main" id="{903047D7-E590-42D5-B108-EFE4FA9390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13</xdr:col>
      <xdr:colOff>0</xdr:colOff>
      <xdr:row>312</xdr:row>
      <xdr:rowOff>0</xdr:rowOff>
    </xdr:from>
    <xdr:to>
      <xdr:col>18</xdr:col>
      <xdr:colOff>123825</xdr:colOff>
      <xdr:row>321</xdr:row>
      <xdr:rowOff>134628</xdr:rowOff>
    </xdr:to>
    <xdr:graphicFrame macro="">
      <xdr:nvGraphicFramePr>
        <xdr:cNvPr id="173" name="Grafico 172">
          <a:extLst>
            <a:ext uri="{FF2B5EF4-FFF2-40B4-BE49-F238E27FC236}">
              <a16:creationId xmlns:a16="http://schemas.microsoft.com/office/drawing/2014/main" id="{A564D2D0-510E-49BA-A21D-23A2BE4AAF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</xdr:col>
      <xdr:colOff>21166</xdr:colOff>
      <xdr:row>326</xdr:row>
      <xdr:rowOff>15876</xdr:rowOff>
    </xdr:from>
    <xdr:to>
      <xdr:col>6</xdr:col>
      <xdr:colOff>144991</xdr:colOff>
      <xdr:row>335</xdr:row>
      <xdr:rowOff>149226</xdr:rowOff>
    </xdr:to>
    <xdr:graphicFrame macro="">
      <xdr:nvGraphicFramePr>
        <xdr:cNvPr id="174" name="Grafico 173">
          <a:extLst>
            <a:ext uri="{FF2B5EF4-FFF2-40B4-BE49-F238E27FC236}">
              <a16:creationId xmlns:a16="http://schemas.microsoft.com/office/drawing/2014/main" id="{71219527-B98B-4256-8BF7-3870984413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6</xdr:col>
      <xdr:colOff>589494</xdr:colOff>
      <xdr:row>326</xdr:row>
      <xdr:rowOff>37440</xdr:rowOff>
    </xdr:from>
    <xdr:to>
      <xdr:col>12</xdr:col>
      <xdr:colOff>67736</xdr:colOff>
      <xdr:row>335</xdr:row>
      <xdr:rowOff>172067</xdr:rowOff>
    </xdr:to>
    <xdr:graphicFrame macro="">
      <xdr:nvGraphicFramePr>
        <xdr:cNvPr id="175" name="Grafico 174">
          <a:extLst>
            <a:ext uri="{FF2B5EF4-FFF2-40B4-BE49-F238E27FC236}">
              <a16:creationId xmlns:a16="http://schemas.microsoft.com/office/drawing/2014/main" id="{1E56CCB1-881C-4892-A5A8-502EE00CF2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13</xdr:col>
      <xdr:colOff>21166</xdr:colOff>
      <xdr:row>326</xdr:row>
      <xdr:rowOff>15876</xdr:rowOff>
    </xdr:from>
    <xdr:to>
      <xdr:col>18</xdr:col>
      <xdr:colOff>144991</xdr:colOff>
      <xdr:row>335</xdr:row>
      <xdr:rowOff>150504</xdr:rowOff>
    </xdr:to>
    <xdr:graphicFrame macro="">
      <xdr:nvGraphicFramePr>
        <xdr:cNvPr id="176" name="Grafico 175">
          <a:extLst>
            <a:ext uri="{FF2B5EF4-FFF2-40B4-BE49-F238E27FC236}">
              <a16:creationId xmlns:a16="http://schemas.microsoft.com/office/drawing/2014/main" id="{35A789CD-AE28-4911-BE61-034D464630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</xdr:col>
      <xdr:colOff>26458</xdr:colOff>
      <xdr:row>337</xdr:row>
      <xdr:rowOff>10583</xdr:rowOff>
    </xdr:from>
    <xdr:to>
      <xdr:col>6</xdr:col>
      <xdr:colOff>150283</xdr:colOff>
      <xdr:row>346</xdr:row>
      <xdr:rowOff>143933</xdr:rowOff>
    </xdr:to>
    <xdr:graphicFrame macro="">
      <xdr:nvGraphicFramePr>
        <xdr:cNvPr id="177" name="Grafico 176">
          <a:extLst>
            <a:ext uri="{FF2B5EF4-FFF2-40B4-BE49-F238E27FC236}">
              <a16:creationId xmlns:a16="http://schemas.microsoft.com/office/drawing/2014/main" id="{36CBE20E-3278-418B-A613-5904C1E96E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6</xdr:col>
      <xdr:colOff>594786</xdr:colOff>
      <xdr:row>337</xdr:row>
      <xdr:rowOff>32147</xdr:rowOff>
    </xdr:from>
    <xdr:to>
      <xdr:col>12</xdr:col>
      <xdr:colOff>73028</xdr:colOff>
      <xdr:row>346</xdr:row>
      <xdr:rowOff>166774</xdr:rowOff>
    </xdr:to>
    <xdr:graphicFrame macro="">
      <xdr:nvGraphicFramePr>
        <xdr:cNvPr id="178" name="Grafico 177">
          <a:extLst>
            <a:ext uri="{FF2B5EF4-FFF2-40B4-BE49-F238E27FC236}">
              <a16:creationId xmlns:a16="http://schemas.microsoft.com/office/drawing/2014/main" id="{DB8809B9-A8D6-4904-9209-D8D0B0EAFE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13</xdr:col>
      <xdr:colOff>26458</xdr:colOff>
      <xdr:row>337</xdr:row>
      <xdr:rowOff>10583</xdr:rowOff>
    </xdr:from>
    <xdr:to>
      <xdr:col>18</xdr:col>
      <xdr:colOff>150283</xdr:colOff>
      <xdr:row>346</xdr:row>
      <xdr:rowOff>145211</xdr:rowOff>
    </xdr:to>
    <xdr:graphicFrame macro="">
      <xdr:nvGraphicFramePr>
        <xdr:cNvPr id="179" name="Grafico 178">
          <a:extLst>
            <a:ext uri="{FF2B5EF4-FFF2-40B4-BE49-F238E27FC236}">
              <a16:creationId xmlns:a16="http://schemas.microsoft.com/office/drawing/2014/main" id="{00490A91-9BE6-49F5-B763-319304AD57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</xdr:col>
      <xdr:colOff>0</xdr:colOff>
      <xdr:row>348</xdr:row>
      <xdr:rowOff>0</xdr:rowOff>
    </xdr:from>
    <xdr:to>
      <xdr:col>6</xdr:col>
      <xdr:colOff>123825</xdr:colOff>
      <xdr:row>357</xdr:row>
      <xdr:rowOff>133350</xdr:rowOff>
    </xdr:to>
    <xdr:graphicFrame macro="">
      <xdr:nvGraphicFramePr>
        <xdr:cNvPr id="180" name="Grafico 179">
          <a:extLst>
            <a:ext uri="{FF2B5EF4-FFF2-40B4-BE49-F238E27FC236}">
              <a16:creationId xmlns:a16="http://schemas.microsoft.com/office/drawing/2014/main" id="{070F895B-C0B6-4A61-8407-A977F377EC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6</xdr:col>
      <xdr:colOff>568328</xdr:colOff>
      <xdr:row>348</xdr:row>
      <xdr:rowOff>21564</xdr:rowOff>
    </xdr:from>
    <xdr:to>
      <xdr:col>12</xdr:col>
      <xdr:colOff>46570</xdr:colOff>
      <xdr:row>357</xdr:row>
      <xdr:rowOff>156191</xdr:rowOff>
    </xdr:to>
    <xdr:graphicFrame macro="">
      <xdr:nvGraphicFramePr>
        <xdr:cNvPr id="181" name="Grafico 180">
          <a:extLst>
            <a:ext uri="{FF2B5EF4-FFF2-40B4-BE49-F238E27FC236}">
              <a16:creationId xmlns:a16="http://schemas.microsoft.com/office/drawing/2014/main" id="{35D657C3-4AB6-41BA-87B7-38288B37FE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13</xdr:col>
      <xdr:colOff>0</xdr:colOff>
      <xdr:row>348</xdr:row>
      <xdr:rowOff>0</xdr:rowOff>
    </xdr:from>
    <xdr:to>
      <xdr:col>18</xdr:col>
      <xdr:colOff>123825</xdr:colOff>
      <xdr:row>357</xdr:row>
      <xdr:rowOff>134628</xdr:rowOff>
    </xdr:to>
    <xdr:graphicFrame macro="">
      <xdr:nvGraphicFramePr>
        <xdr:cNvPr id="182" name="Grafico 181">
          <a:extLst>
            <a:ext uri="{FF2B5EF4-FFF2-40B4-BE49-F238E27FC236}">
              <a16:creationId xmlns:a16="http://schemas.microsoft.com/office/drawing/2014/main" id="{21D43961-E85E-4DF0-B2CA-0837C2222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</xdr:col>
      <xdr:colOff>21166</xdr:colOff>
      <xdr:row>362</xdr:row>
      <xdr:rowOff>15876</xdr:rowOff>
    </xdr:from>
    <xdr:to>
      <xdr:col>6</xdr:col>
      <xdr:colOff>144991</xdr:colOff>
      <xdr:row>371</xdr:row>
      <xdr:rowOff>149226</xdr:rowOff>
    </xdr:to>
    <xdr:graphicFrame macro="">
      <xdr:nvGraphicFramePr>
        <xdr:cNvPr id="183" name="Grafico 182">
          <a:extLst>
            <a:ext uri="{FF2B5EF4-FFF2-40B4-BE49-F238E27FC236}">
              <a16:creationId xmlns:a16="http://schemas.microsoft.com/office/drawing/2014/main" id="{304C3B2C-8D73-4344-97E8-1E3EC8DFF1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6</xdr:col>
      <xdr:colOff>589494</xdr:colOff>
      <xdr:row>362</xdr:row>
      <xdr:rowOff>37440</xdr:rowOff>
    </xdr:from>
    <xdr:to>
      <xdr:col>12</xdr:col>
      <xdr:colOff>67736</xdr:colOff>
      <xdr:row>371</xdr:row>
      <xdr:rowOff>172067</xdr:rowOff>
    </xdr:to>
    <xdr:graphicFrame macro="">
      <xdr:nvGraphicFramePr>
        <xdr:cNvPr id="184" name="Grafico 183">
          <a:extLst>
            <a:ext uri="{FF2B5EF4-FFF2-40B4-BE49-F238E27FC236}">
              <a16:creationId xmlns:a16="http://schemas.microsoft.com/office/drawing/2014/main" id="{FD3881CD-88F5-4A76-9C7E-2A00C4257C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13</xdr:col>
      <xdr:colOff>21166</xdr:colOff>
      <xdr:row>362</xdr:row>
      <xdr:rowOff>15876</xdr:rowOff>
    </xdr:from>
    <xdr:to>
      <xdr:col>18</xdr:col>
      <xdr:colOff>144991</xdr:colOff>
      <xdr:row>371</xdr:row>
      <xdr:rowOff>150504</xdr:rowOff>
    </xdr:to>
    <xdr:graphicFrame macro="">
      <xdr:nvGraphicFramePr>
        <xdr:cNvPr id="185" name="Grafico 184">
          <a:extLst>
            <a:ext uri="{FF2B5EF4-FFF2-40B4-BE49-F238E27FC236}">
              <a16:creationId xmlns:a16="http://schemas.microsoft.com/office/drawing/2014/main" id="{BEB1AD9A-9564-4362-AC6E-032F326674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</xdr:col>
      <xdr:colOff>26458</xdr:colOff>
      <xdr:row>373</xdr:row>
      <xdr:rowOff>10583</xdr:rowOff>
    </xdr:from>
    <xdr:to>
      <xdr:col>6</xdr:col>
      <xdr:colOff>150283</xdr:colOff>
      <xdr:row>382</xdr:row>
      <xdr:rowOff>143933</xdr:rowOff>
    </xdr:to>
    <xdr:graphicFrame macro="">
      <xdr:nvGraphicFramePr>
        <xdr:cNvPr id="186" name="Grafico 185">
          <a:extLst>
            <a:ext uri="{FF2B5EF4-FFF2-40B4-BE49-F238E27FC236}">
              <a16:creationId xmlns:a16="http://schemas.microsoft.com/office/drawing/2014/main" id="{F7ED6595-066F-462D-B8CB-4E8CD1A87B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6</xdr:col>
      <xdr:colOff>594786</xdr:colOff>
      <xdr:row>373</xdr:row>
      <xdr:rowOff>32147</xdr:rowOff>
    </xdr:from>
    <xdr:to>
      <xdr:col>12</xdr:col>
      <xdr:colOff>73028</xdr:colOff>
      <xdr:row>382</xdr:row>
      <xdr:rowOff>166774</xdr:rowOff>
    </xdr:to>
    <xdr:graphicFrame macro="">
      <xdr:nvGraphicFramePr>
        <xdr:cNvPr id="187" name="Grafico 186">
          <a:extLst>
            <a:ext uri="{FF2B5EF4-FFF2-40B4-BE49-F238E27FC236}">
              <a16:creationId xmlns:a16="http://schemas.microsoft.com/office/drawing/2014/main" id="{275ED3F6-63DB-43A1-AB7F-FEA41A605E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13</xdr:col>
      <xdr:colOff>26458</xdr:colOff>
      <xdr:row>373</xdr:row>
      <xdr:rowOff>10583</xdr:rowOff>
    </xdr:from>
    <xdr:to>
      <xdr:col>18</xdr:col>
      <xdr:colOff>150283</xdr:colOff>
      <xdr:row>382</xdr:row>
      <xdr:rowOff>145211</xdr:rowOff>
    </xdr:to>
    <xdr:graphicFrame macro="">
      <xdr:nvGraphicFramePr>
        <xdr:cNvPr id="188" name="Grafico 187">
          <a:extLst>
            <a:ext uri="{FF2B5EF4-FFF2-40B4-BE49-F238E27FC236}">
              <a16:creationId xmlns:a16="http://schemas.microsoft.com/office/drawing/2014/main" id="{378FC8DB-7C9E-4AF0-82C1-FF18659A63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1</xdr:col>
      <xdr:colOff>0</xdr:colOff>
      <xdr:row>384</xdr:row>
      <xdr:rowOff>0</xdr:rowOff>
    </xdr:from>
    <xdr:to>
      <xdr:col>6</xdr:col>
      <xdr:colOff>123825</xdr:colOff>
      <xdr:row>393</xdr:row>
      <xdr:rowOff>133350</xdr:rowOff>
    </xdr:to>
    <xdr:graphicFrame macro="">
      <xdr:nvGraphicFramePr>
        <xdr:cNvPr id="189" name="Grafico 188">
          <a:extLst>
            <a:ext uri="{FF2B5EF4-FFF2-40B4-BE49-F238E27FC236}">
              <a16:creationId xmlns:a16="http://schemas.microsoft.com/office/drawing/2014/main" id="{36458A41-0311-4488-BB95-A30862E816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6</xdr:col>
      <xdr:colOff>568328</xdr:colOff>
      <xdr:row>384</xdr:row>
      <xdr:rowOff>21564</xdr:rowOff>
    </xdr:from>
    <xdr:to>
      <xdr:col>12</xdr:col>
      <xdr:colOff>46570</xdr:colOff>
      <xdr:row>393</xdr:row>
      <xdr:rowOff>156191</xdr:rowOff>
    </xdr:to>
    <xdr:graphicFrame macro="">
      <xdr:nvGraphicFramePr>
        <xdr:cNvPr id="190" name="Grafico 189">
          <a:extLst>
            <a:ext uri="{FF2B5EF4-FFF2-40B4-BE49-F238E27FC236}">
              <a16:creationId xmlns:a16="http://schemas.microsoft.com/office/drawing/2014/main" id="{7BA7615C-D431-4D55-801E-1A916380CC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13</xdr:col>
      <xdr:colOff>0</xdr:colOff>
      <xdr:row>384</xdr:row>
      <xdr:rowOff>0</xdr:rowOff>
    </xdr:from>
    <xdr:to>
      <xdr:col>18</xdr:col>
      <xdr:colOff>123825</xdr:colOff>
      <xdr:row>393</xdr:row>
      <xdr:rowOff>134628</xdr:rowOff>
    </xdr:to>
    <xdr:graphicFrame macro="">
      <xdr:nvGraphicFramePr>
        <xdr:cNvPr id="191" name="Grafico 190">
          <a:extLst>
            <a:ext uri="{FF2B5EF4-FFF2-40B4-BE49-F238E27FC236}">
              <a16:creationId xmlns:a16="http://schemas.microsoft.com/office/drawing/2014/main" id="{4470E690-4A28-4853-B065-A1B969B7E5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192" name="Grafico 191">
          <a:extLst>
            <a:ext uri="{FF2B5EF4-FFF2-40B4-BE49-F238E27FC236}">
              <a16:creationId xmlns:a16="http://schemas.microsoft.com/office/drawing/2014/main" id="{4F63A58E-B921-4E96-9AB2-C2D26E5F88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193" name="Grafico 192">
          <a:extLst>
            <a:ext uri="{FF2B5EF4-FFF2-40B4-BE49-F238E27FC236}">
              <a16:creationId xmlns:a16="http://schemas.microsoft.com/office/drawing/2014/main" id="{D3CE50A5-7FB6-43E6-8929-DCCAB03DA8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194" name="Grafico 193">
          <a:extLst>
            <a:ext uri="{FF2B5EF4-FFF2-40B4-BE49-F238E27FC236}">
              <a16:creationId xmlns:a16="http://schemas.microsoft.com/office/drawing/2014/main" id="{7A3333EF-A4CD-42E8-BBB6-8F9366FABD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195" name="Grafico 194">
          <a:extLst>
            <a:ext uri="{FF2B5EF4-FFF2-40B4-BE49-F238E27FC236}">
              <a16:creationId xmlns:a16="http://schemas.microsoft.com/office/drawing/2014/main" id="{63407010-1343-449F-AA8F-D627B35231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196" name="Grafico 195">
          <a:extLst>
            <a:ext uri="{FF2B5EF4-FFF2-40B4-BE49-F238E27FC236}">
              <a16:creationId xmlns:a16="http://schemas.microsoft.com/office/drawing/2014/main" id="{6E96FA95-AC64-45D9-88D4-0511A20B6B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197" name="Grafico 196">
          <a:extLst>
            <a:ext uri="{FF2B5EF4-FFF2-40B4-BE49-F238E27FC236}">
              <a16:creationId xmlns:a16="http://schemas.microsoft.com/office/drawing/2014/main" id="{4D740FD1-69A2-42B4-8E80-2E7C23AED4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198" name="Grafico 197">
          <a:extLst>
            <a:ext uri="{FF2B5EF4-FFF2-40B4-BE49-F238E27FC236}">
              <a16:creationId xmlns:a16="http://schemas.microsoft.com/office/drawing/2014/main" id="{71DF1DDF-520D-4B97-8910-CB47278F09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199" name="Grafico 198">
          <a:extLst>
            <a:ext uri="{FF2B5EF4-FFF2-40B4-BE49-F238E27FC236}">
              <a16:creationId xmlns:a16="http://schemas.microsoft.com/office/drawing/2014/main" id="{5386F6F3-E668-4CC7-8C88-9786D629D0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00" name="Grafico 199">
          <a:extLst>
            <a:ext uri="{FF2B5EF4-FFF2-40B4-BE49-F238E27FC236}">
              <a16:creationId xmlns:a16="http://schemas.microsoft.com/office/drawing/2014/main" id="{00D3A74D-AEE6-4429-A5EF-260FFC247F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201" name="Grafico 200">
          <a:extLst>
            <a:ext uri="{FF2B5EF4-FFF2-40B4-BE49-F238E27FC236}">
              <a16:creationId xmlns:a16="http://schemas.microsoft.com/office/drawing/2014/main" id="{53F07BD6-0304-4CA7-94DB-477D2F828A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202" name="Grafico 201">
          <a:extLst>
            <a:ext uri="{FF2B5EF4-FFF2-40B4-BE49-F238E27FC236}">
              <a16:creationId xmlns:a16="http://schemas.microsoft.com/office/drawing/2014/main" id="{172D8B0A-D0C0-4374-A7B9-D72BB0D2F8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203" name="Grafico 202">
          <a:extLst>
            <a:ext uri="{FF2B5EF4-FFF2-40B4-BE49-F238E27FC236}">
              <a16:creationId xmlns:a16="http://schemas.microsoft.com/office/drawing/2014/main" id="{F4000447-3943-4E22-9612-8EA054A40A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204" name="Grafico 203">
          <a:extLst>
            <a:ext uri="{FF2B5EF4-FFF2-40B4-BE49-F238E27FC236}">
              <a16:creationId xmlns:a16="http://schemas.microsoft.com/office/drawing/2014/main" id="{D77F7D53-C0C1-495B-A68E-5A78729C7F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205" name="Grafico 204">
          <a:extLst>
            <a:ext uri="{FF2B5EF4-FFF2-40B4-BE49-F238E27FC236}">
              <a16:creationId xmlns:a16="http://schemas.microsoft.com/office/drawing/2014/main" id="{5CC1D7F8-C86D-4FF9-BB05-42F33894F9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206" name="Grafico 205">
          <a:extLst>
            <a:ext uri="{FF2B5EF4-FFF2-40B4-BE49-F238E27FC236}">
              <a16:creationId xmlns:a16="http://schemas.microsoft.com/office/drawing/2014/main" id="{B13C2113-29B6-4F3D-9DC8-988B31E316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207" name="Grafico 206">
          <a:extLst>
            <a:ext uri="{FF2B5EF4-FFF2-40B4-BE49-F238E27FC236}">
              <a16:creationId xmlns:a16="http://schemas.microsoft.com/office/drawing/2014/main" id="{9C48F80C-102F-4EF0-8E65-90693732A8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208" name="Grafico 207">
          <a:extLst>
            <a:ext uri="{FF2B5EF4-FFF2-40B4-BE49-F238E27FC236}">
              <a16:creationId xmlns:a16="http://schemas.microsoft.com/office/drawing/2014/main" id="{846FB0C3-F955-4B99-AB65-C503BA14AA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209" name="Grafico 208">
          <a:extLst>
            <a:ext uri="{FF2B5EF4-FFF2-40B4-BE49-F238E27FC236}">
              <a16:creationId xmlns:a16="http://schemas.microsoft.com/office/drawing/2014/main" id="{D4E3DF1E-78F8-449E-B160-159F40825C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1</xdr:col>
      <xdr:colOff>21166</xdr:colOff>
      <xdr:row>290</xdr:row>
      <xdr:rowOff>15876</xdr:rowOff>
    </xdr:from>
    <xdr:to>
      <xdr:col>6</xdr:col>
      <xdr:colOff>144991</xdr:colOff>
      <xdr:row>299</xdr:row>
      <xdr:rowOff>149226</xdr:rowOff>
    </xdr:to>
    <xdr:graphicFrame macro="">
      <xdr:nvGraphicFramePr>
        <xdr:cNvPr id="210" name="Grafico 209">
          <a:extLst>
            <a:ext uri="{FF2B5EF4-FFF2-40B4-BE49-F238E27FC236}">
              <a16:creationId xmlns:a16="http://schemas.microsoft.com/office/drawing/2014/main" id="{93E1D7D0-9878-45B9-A5C9-FAC3529FCB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6</xdr:col>
      <xdr:colOff>589494</xdr:colOff>
      <xdr:row>290</xdr:row>
      <xdr:rowOff>37440</xdr:rowOff>
    </xdr:from>
    <xdr:to>
      <xdr:col>12</xdr:col>
      <xdr:colOff>67736</xdr:colOff>
      <xdr:row>299</xdr:row>
      <xdr:rowOff>172067</xdr:rowOff>
    </xdr:to>
    <xdr:graphicFrame macro="">
      <xdr:nvGraphicFramePr>
        <xdr:cNvPr id="211" name="Grafico 210">
          <a:extLst>
            <a:ext uri="{FF2B5EF4-FFF2-40B4-BE49-F238E27FC236}">
              <a16:creationId xmlns:a16="http://schemas.microsoft.com/office/drawing/2014/main" id="{98C10467-D8B3-45E4-B8A8-7DCD1C1A98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13</xdr:col>
      <xdr:colOff>21166</xdr:colOff>
      <xdr:row>290</xdr:row>
      <xdr:rowOff>15876</xdr:rowOff>
    </xdr:from>
    <xdr:to>
      <xdr:col>18</xdr:col>
      <xdr:colOff>144991</xdr:colOff>
      <xdr:row>299</xdr:row>
      <xdr:rowOff>150504</xdr:rowOff>
    </xdr:to>
    <xdr:graphicFrame macro="">
      <xdr:nvGraphicFramePr>
        <xdr:cNvPr id="212" name="Grafico 211">
          <a:extLst>
            <a:ext uri="{FF2B5EF4-FFF2-40B4-BE49-F238E27FC236}">
              <a16:creationId xmlns:a16="http://schemas.microsoft.com/office/drawing/2014/main" id="{C61F89E3-97FD-45F6-837E-36915A72F7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1</xdr:col>
      <xdr:colOff>26458</xdr:colOff>
      <xdr:row>301</xdr:row>
      <xdr:rowOff>10583</xdr:rowOff>
    </xdr:from>
    <xdr:to>
      <xdr:col>6</xdr:col>
      <xdr:colOff>150283</xdr:colOff>
      <xdr:row>310</xdr:row>
      <xdr:rowOff>143933</xdr:rowOff>
    </xdr:to>
    <xdr:graphicFrame macro="">
      <xdr:nvGraphicFramePr>
        <xdr:cNvPr id="213" name="Grafico 212">
          <a:extLst>
            <a:ext uri="{FF2B5EF4-FFF2-40B4-BE49-F238E27FC236}">
              <a16:creationId xmlns:a16="http://schemas.microsoft.com/office/drawing/2014/main" id="{C50647B7-47E5-4D8B-8A9E-8F2306CEA2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6</xdr:col>
      <xdr:colOff>594786</xdr:colOff>
      <xdr:row>301</xdr:row>
      <xdr:rowOff>32147</xdr:rowOff>
    </xdr:from>
    <xdr:to>
      <xdr:col>12</xdr:col>
      <xdr:colOff>73028</xdr:colOff>
      <xdr:row>310</xdr:row>
      <xdr:rowOff>166774</xdr:rowOff>
    </xdr:to>
    <xdr:graphicFrame macro="">
      <xdr:nvGraphicFramePr>
        <xdr:cNvPr id="214" name="Grafico 213">
          <a:extLst>
            <a:ext uri="{FF2B5EF4-FFF2-40B4-BE49-F238E27FC236}">
              <a16:creationId xmlns:a16="http://schemas.microsoft.com/office/drawing/2014/main" id="{E09CD516-AB83-415A-AB93-EDE05C5E0C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13</xdr:col>
      <xdr:colOff>26458</xdr:colOff>
      <xdr:row>301</xdr:row>
      <xdr:rowOff>10583</xdr:rowOff>
    </xdr:from>
    <xdr:to>
      <xdr:col>18</xdr:col>
      <xdr:colOff>150283</xdr:colOff>
      <xdr:row>310</xdr:row>
      <xdr:rowOff>145211</xdr:rowOff>
    </xdr:to>
    <xdr:graphicFrame macro="">
      <xdr:nvGraphicFramePr>
        <xdr:cNvPr id="215" name="Grafico 214">
          <a:extLst>
            <a:ext uri="{FF2B5EF4-FFF2-40B4-BE49-F238E27FC236}">
              <a16:creationId xmlns:a16="http://schemas.microsoft.com/office/drawing/2014/main" id="{7C21EF36-289A-4F2A-9FAE-4C348B89FB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1</xdr:col>
      <xdr:colOff>0</xdr:colOff>
      <xdr:row>312</xdr:row>
      <xdr:rowOff>0</xdr:rowOff>
    </xdr:from>
    <xdr:to>
      <xdr:col>6</xdr:col>
      <xdr:colOff>123825</xdr:colOff>
      <xdr:row>321</xdr:row>
      <xdr:rowOff>133350</xdr:rowOff>
    </xdr:to>
    <xdr:graphicFrame macro="">
      <xdr:nvGraphicFramePr>
        <xdr:cNvPr id="216" name="Grafico 215">
          <a:extLst>
            <a:ext uri="{FF2B5EF4-FFF2-40B4-BE49-F238E27FC236}">
              <a16:creationId xmlns:a16="http://schemas.microsoft.com/office/drawing/2014/main" id="{E1EB9829-1785-4C8E-B245-4673BE567C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6</xdr:col>
      <xdr:colOff>568328</xdr:colOff>
      <xdr:row>312</xdr:row>
      <xdr:rowOff>21564</xdr:rowOff>
    </xdr:from>
    <xdr:to>
      <xdr:col>12</xdr:col>
      <xdr:colOff>46570</xdr:colOff>
      <xdr:row>321</xdr:row>
      <xdr:rowOff>156191</xdr:rowOff>
    </xdr:to>
    <xdr:graphicFrame macro="">
      <xdr:nvGraphicFramePr>
        <xdr:cNvPr id="217" name="Grafico 216">
          <a:extLst>
            <a:ext uri="{FF2B5EF4-FFF2-40B4-BE49-F238E27FC236}">
              <a16:creationId xmlns:a16="http://schemas.microsoft.com/office/drawing/2014/main" id="{90E58F86-6F47-439A-9B74-70DA0D8971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  <xdr:twoCellAnchor>
    <xdr:from>
      <xdr:col>13</xdr:col>
      <xdr:colOff>0</xdr:colOff>
      <xdr:row>312</xdr:row>
      <xdr:rowOff>0</xdr:rowOff>
    </xdr:from>
    <xdr:to>
      <xdr:col>18</xdr:col>
      <xdr:colOff>123825</xdr:colOff>
      <xdr:row>321</xdr:row>
      <xdr:rowOff>134628</xdr:rowOff>
    </xdr:to>
    <xdr:graphicFrame macro="">
      <xdr:nvGraphicFramePr>
        <xdr:cNvPr id="218" name="Grafico 217">
          <a:extLst>
            <a:ext uri="{FF2B5EF4-FFF2-40B4-BE49-F238E27FC236}">
              <a16:creationId xmlns:a16="http://schemas.microsoft.com/office/drawing/2014/main" id="{279D86EC-B13E-4FFD-A75C-BF82078DD8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xdr:graphicFrame>
    <xdr:clientData/>
  </xdr:twoCellAnchor>
  <xdr:twoCellAnchor>
    <xdr:from>
      <xdr:col>1</xdr:col>
      <xdr:colOff>21166</xdr:colOff>
      <xdr:row>326</xdr:row>
      <xdr:rowOff>15876</xdr:rowOff>
    </xdr:from>
    <xdr:to>
      <xdr:col>6</xdr:col>
      <xdr:colOff>144991</xdr:colOff>
      <xdr:row>335</xdr:row>
      <xdr:rowOff>149226</xdr:rowOff>
    </xdr:to>
    <xdr:graphicFrame macro="">
      <xdr:nvGraphicFramePr>
        <xdr:cNvPr id="219" name="Grafico 218">
          <a:extLst>
            <a:ext uri="{FF2B5EF4-FFF2-40B4-BE49-F238E27FC236}">
              <a16:creationId xmlns:a16="http://schemas.microsoft.com/office/drawing/2014/main" id="{B9FC9931-F422-4A6F-B4F4-93C2EFC3D0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xdr:graphicFrame>
    <xdr:clientData/>
  </xdr:twoCellAnchor>
  <xdr:twoCellAnchor>
    <xdr:from>
      <xdr:col>6</xdr:col>
      <xdr:colOff>589494</xdr:colOff>
      <xdr:row>326</xdr:row>
      <xdr:rowOff>37440</xdr:rowOff>
    </xdr:from>
    <xdr:to>
      <xdr:col>12</xdr:col>
      <xdr:colOff>67736</xdr:colOff>
      <xdr:row>335</xdr:row>
      <xdr:rowOff>172067</xdr:rowOff>
    </xdr:to>
    <xdr:graphicFrame macro="">
      <xdr:nvGraphicFramePr>
        <xdr:cNvPr id="220" name="Grafico 219">
          <a:extLst>
            <a:ext uri="{FF2B5EF4-FFF2-40B4-BE49-F238E27FC236}">
              <a16:creationId xmlns:a16="http://schemas.microsoft.com/office/drawing/2014/main" id="{1D26504E-CE1C-4F70-AF02-04FAF51E15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xdr:graphicFrame>
    <xdr:clientData/>
  </xdr:twoCellAnchor>
  <xdr:twoCellAnchor>
    <xdr:from>
      <xdr:col>13</xdr:col>
      <xdr:colOff>21166</xdr:colOff>
      <xdr:row>326</xdr:row>
      <xdr:rowOff>15876</xdr:rowOff>
    </xdr:from>
    <xdr:to>
      <xdr:col>18</xdr:col>
      <xdr:colOff>144991</xdr:colOff>
      <xdr:row>335</xdr:row>
      <xdr:rowOff>150504</xdr:rowOff>
    </xdr:to>
    <xdr:graphicFrame macro="">
      <xdr:nvGraphicFramePr>
        <xdr:cNvPr id="221" name="Grafico 220">
          <a:extLst>
            <a:ext uri="{FF2B5EF4-FFF2-40B4-BE49-F238E27FC236}">
              <a16:creationId xmlns:a16="http://schemas.microsoft.com/office/drawing/2014/main" id="{A0555A4F-4BD2-47DF-9A35-376A1FCF93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xdr:graphicFrame>
    <xdr:clientData/>
  </xdr:twoCellAnchor>
  <xdr:twoCellAnchor>
    <xdr:from>
      <xdr:col>1</xdr:col>
      <xdr:colOff>26458</xdr:colOff>
      <xdr:row>337</xdr:row>
      <xdr:rowOff>10583</xdr:rowOff>
    </xdr:from>
    <xdr:to>
      <xdr:col>6</xdr:col>
      <xdr:colOff>150283</xdr:colOff>
      <xdr:row>346</xdr:row>
      <xdr:rowOff>143933</xdr:rowOff>
    </xdr:to>
    <xdr:graphicFrame macro="">
      <xdr:nvGraphicFramePr>
        <xdr:cNvPr id="222" name="Grafico 221">
          <a:extLst>
            <a:ext uri="{FF2B5EF4-FFF2-40B4-BE49-F238E27FC236}">
              <a16:creationId xmlns:a16="http://schemas.microsoft.com/office/drawing/2014/main" id="{26004B33-8F54-4E8C-8381-6C89EF6926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xdr:graphicFrame>
    <xdr:clientData/>
  </xdr:twoCellAnchor>
  <xdr:twoCellAnchor>
    <xdr:from>
      <xdr:col>6</xdr:col>
      <xdr:colOff>594786</xdr:colOff>
      <xdr:row>337</xdr:row>
      <xdr:rowOff>32147</xdr:rowOff>
    </xdr:from>
    <xdr:to>
      <xdr:col>12</xdr:col>
      <xdr:colOff>73028</xdr:colOff>
      <xdr:row>346</xdr:row>
      <xdr:rowOff>166774</xdr:rowOff>
    </xdr:to>
    <xdr:graphicFrame macro="">
      <xdr:nvGraphicFramePr>
        <xdr:cNvPr id="223" name="Grafico 222">
          <a:extLst>
            <a:ext uri="{FF2B5EF4-FFF2-40B4-BE49-F238E27FC236}">
              <a16:creationId xmlns:a16="http://schemas.microsoft.com/office/drawing/2014/main" id="{94A9E79B-168C-4955-9CEB-2FB46DCD95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xdr:graphicFrame>
    <xdr:clientData/>
  </xdr:twoCellAnchor>
  <xdr:twoCellAnchor>
    <xdr:from>
      <xdr:col>13</xdr:col>
      <xdr:colOff>26458</xdr:colOff>
      <xdr:row>337</xdr:row>
      <xdr:rowOff>10583</xdr:rowOff>
    </xdr:from>
    <xdr:to>
      <xdr:col>18</xdr:col>
      <xdr:colOff>150283</xdr:colOff>
      <xdr:row>346</xdr:row>
      <xdr:rowOff>145211</xdr:rowOff>
    </xdr:to>
    <xdr:graphicFrame macro="">
      <xdr:nvGraphicFramePr>
        <xdr:cNvPr id="224" name="Grafico 223">
          <a:extLst>
            <a:ext uri="{FF2B5EF4-FFF2-40B4-BE49-F238E27FC236}">
              <a16:creationId xmlns:a16="http://schemas.microsoft.com/office/drawing/2014/main" id="{0EC0A078-FD4B-4B12-B055-DC0F1EBDA7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xdr:graphicFrame>
    <xdr:clientData/>
  </xdr:twoCellAnchor>
  <xdr:twoCellAnchor>
    <xdr:from>
      <xdr:col>1</xdr:col>
      <xdr:colOff>0</xdr:colOff>
      <xdr:row>348</xdr:row>
      <xdr:rowOff>0</xdr:rowOff>
    </xdr:from>
    <xdr:to>
      <xdr:col>6</xdr:col>
      <xdr:colOff>123825</xdr:colOff>
      <xdr:row>357</xdr:row>
      <xdr:rowOff>133350</xdr:rowOff>
    </xdr:to>
    <xdr:graphicFrame macro="">
      <xdr:nvGraphicFramePr>
        <xdr:cNvPr id="225" name="Grafico 224">
          <a:extLst>
            <a:ext uri="{FF2B5EF4-FFF2-40B4-BE49-F238E27FC236}">
              <a16:creationId xmlns:a16="http://schemas.microsoft.com/office/drawing/2014/main" id="{FDCBE19D-F3D5-47D1-B169-07A923B273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xdr:graphicFrame>
    <xdr:clientData/>
  </xdr:twoCellAnchor>
  <xdr:twoCellAnchor>
    <xdr:from>
      <xdr:col>6</xdr:col>
      <xdr:colOff>568328</xdr:colOff>
      <xdr:row>348</xdr:row>
      <xdr:rowOff>21564</xdr:rowOff>
    </xdr:from>
    <xdr:to>
      <xdr:col>12</xdr:col>
      <xdr:colOff>46570</xdr:colOff>
      <xdr:row>357</xdr:row>
      <xdr:rowOff>156191</xdr:rowOff>
    </xdr:to>
    <xdr:graphicFrame macro="">
      <xdr:nvGraphicFramePr>
        <xdr:cNvPr id="226" name="Grafico 225">
          <a:extLst>
            <a:ext uri="{FF2B5EF4-FFF2-40B4-BE49-F238E27FC236}">
              <a16:creationId xmlns:a16="http://schemas.microsoft.com/office/drawing/2014/main" id="{1ADA569D-AED2-4B12-BF9F-BCC73F0AC3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xdr:graphicFrame>
    <xdr:clientData/>
  </xdr:twoCellAnchor>
  <xdr:twoCellAnchor>
    <xdr:from>
      <xdr:col>13</xdr:col>
      <xdr:colOff>0</xdr:colOff>
      <xdr:row>348</xdr:row>
      <xdr:rowOff>0</xdr:rowOff>
    </xdr:from>
    <xdr:to>
      <xdr:col>18</xdr:col>
      <xdr:colOff>123825</xdr:colOff>
      <xdr:row>357</xdr:row>
      <xdr:rowOff>134628</xdr:rowOff>
    </xdr:to>
    <xdr:graphicFrame macro="">
      <xdr:nvGraphicFramePr>
        <xdr:cNvPr id="227" name="Grafico 226">
          <a:extLst>
            <a:ext uri="{FF2B5EF4-FFF2-40B4-BE49-F238E27FC236}">
              <a16:creationId xmlns:a16="http://schemas.microsoft.com/office/drawing/2014/main" id="{EBAACC8A-8D63-4268-9A25-D51DF3853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"/>
        </a:graphicData>
      </a:graphic>
    </xdr:graphicFrame>
    <xdr:clientData/>
  </xdr:twoCellAnchor>
  <xdr:twoCellAnchor>
    <xdr:from>
      <xdr:col>1</xdr:col>
      <xdr:colOff>21166</xdr:colOff>
      <xdr:row>326</xdr:row>
      <xdr:rowOff>15876</xdr:rowOff>
    </xdr:from>
    <xdr:to>
      <xdr:col>6</xdr:col>
      <xdr:colOff>144991</xdr:colOff>
      <xdr:row>335</xdr:row>
      <xdr:rowOff>149226</xdr:rowOff>
    </xdr:to>
    <xdr:graphicFrame macro="">
      <xdr:nvGraphicFramePr>
        <xdr:cNvPr id="228" name="Grafico 227">
          <a:extLst>
            <a:ext uri="{FF2B5EF4-FFF2-40B4-BE49-F238E27FC236}">
              <a16:creationId xmlns:a16="http://schemas.microsoft.com/office/drawing/2014/main" id="{250EC7B3-5A2A-44EF-A8F7-F0524653B6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"/>
        </a:graphicData>
      </a:graphic>
    </xdr:graphicFrame>
    <xdr:clientData/>
  </xdr:twoCellAnchor>
  <xdr:twoCellAnchor>
    <xdr:from>
      <xdr:col>6</xdr:col>
      <xdr:colOff>589494</xdr:colOff>
      <xdr:row>326</xdr:row>
      <xdr:rowOff>37440</xdr:rowOff>
    </xdr:from>
    <xdr:to>
      <xdr:col>12</xdr:col>
      <xdr:colOff>67736</xdr:colOff>
      <xdr:row>335</xdr:row>
      <xdr:rowOff>172067</xdr:rowOff>
    </xdr:to>
    <xdr:graphicFrame macro="">
      <xdr:nvGraphicFramePr>
        <xdr:cNvPr id="229" name="Grafico 228">
          <a:extLst>
            <a:ext uri="{FF2B5EF4-FFF2-40B4-BE49-F238E27FC236}">
              <a16:creationId xmlns:a16="http://schemas.microsoft.com/office/drawing/2014/main" id="{8729E462-645B-44AF-9DF7-F7B50CB482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"/>
        </a:graphicData>
      </a:graphic>
    </xdr:graphicFrame>
    <xdr:clientData/>
  </xdr:twoCellAnchor>
  <xdr:twoCellAnchor>
    <xdr:from>
      <xdr:col>13</xdr:col>
      <xdr:colOff>21166</xdr:colOff>
      <xdr:row>326</xdr:row>
      <xdr:rowOff>15876</xdr:rowOff>
    </xdr:from>
    <xdr:to>
      <xdr:col>18</xdr:col>
      <xdr:colOff>144991</xdr:colOff>
      <xdr:row>335</xdr:row>
      <xdr:rowOff>150504</xdr:rowOff>
    </xdr:to>
    <xdr:graphicFrame macro="">
      <xdr:nvGraphicFramePr>
        <xdr:cNvPr id="230" name="Grafico 229">
          <a:extLst>
            <a:ext uri="{FF2B5EF4-FFF2-40B4-BE49-F238E27FC236}">
              <a16:creationId xmlns:a16="http://schemas.microsoft.com/office/drawing/2014/main" id="{A62F3895-70C8-4FE2-A8F6-325C040FC8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"/>
        </a:graphicData>
      </a:graphic>
    </xdr:graphicFrame>
    <xdr:clientData/>
  </xdr:twoCellAnchor>
  <xdr:twoCellAnchor>
    <xdr:from>
      <xdr:col>1</xdr:col>
      <xdr:colOff>26458</xdr:colOff>
      <xdr:row>337</xdr:row>
      <xdr:rowOff>10583</xdr:rowOff>
    </xdr:from>
    <xdr:to>
      <xdr:col>6</xdr:col>
      <xdr:colOff>150283</xdr:colOff>
      <xdr:row>346</xdr:row>
      <xdr:rowOff>143933</xdr:rowOff>
    </xdr:to>
    <xdr:graphicFrame macro="">
      <xdr:nvGraphicFramePr>
        <xdr:cNvPr id="231" name="Grafico 230">
          <a:extLst>
            <a:ext uri="{FF2B5EF4-FFF2-40B4-BE49-F238E27FC236}">
              <a16:creationId xmlns:a16="http://schemas.microsoft.com/office/drawing/2014/main" id="{35EBA28B-0E54-4300-89BB-F0437D090A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"/>
        </a:graphicData>
      </a:graphic>
    </xdr:graphicFrame>
    <xdr:clientData/>
  </xdr:twoCellAnchor>
  <xdr:twoCellAnchor>
    <xdr:from>
      <xdr:col>6</xdr:col>
      <xdr:colOff>594786</xdr:colOff>
      <xdr:row>337</xdr:row>
      <xdr:rowOff>32147</xdr:rowOff>
    </xdr:from>
    <xdr:to>
      <xdr:col>12</xdr:col>
      <xdr:colOff>73028</xdr:colOff>
      <xdr:row>346</xdr:row>
      <xdr:rowOff>166774</xdr:rowOff>
    </xdr:to>
    <xdr:graphicFrame macro="">
      <xdr:nvGraphicFramePr>
        <xdr:cNvPr id="232" name="Grafico 231">
          <a:extLst>
            <a:ext uri="{FF2B5EF4-FFF2-40B4-BE49-F238E27FC236}">
              <a16:creationId xmlns:a16="http://schemas.microsoft.com/office/drawing/2014/main" id="{B5A70D15-CC34-462D-93B8-765DC3AE54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"/>
        </a:graphicData>
      </a:graphic>
    </xdr:graphicFrame>
    <xdr:clientData/>
  </xdr:twoCellAnchor>
  <xdr:twoCellAnchor>
    <xdr:from>
      <xdr:col>13</xdr:col>
      <xdr:colOff>26458</xdr:colOff>
      <xdr:row>337</xdr:row>
      <xdr:rowOff>10583</xdr:rowOff>
    </xdr:from>
    <xdr:to>
      <xdr:col>18</xdr:col>
      <xdr:colOff>150283</xdr:colOff>
      <xdr:row>346</xdr:row>
      <xdr:rowOff>145211</xdr:rowOff>
    </xdr:to>
    <xdr:graphicFrame macro="">
      <xdr:nvGraphicFramePr>
        <xdr:cNvPr id="233" name="Grafico 232">
          <a:extLst>
            <a:ext uri="{FF2B5EF4-FFF2-40B4-BE49-F238E27FC236}">
              <a16:creationId xmlns:a16="http://schemas.microsoft.com/office/drawing/2014/main" id="{7239A454-E140-424A-BCB6-52A0D07A49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1"/>
        </a:graphicData>
      </a:graphic>
    </xdr:graphicFrame>
    <xdr:clientData/>
  </xdr:twoCellAnchor>
  <xdr:twoCellAnchor>
    <xdr:from>
      <xdr:col>1</xdr:col>
      <xdr:colOff>0</xdr:colOff>
      <xdr:row>348</xdr:row>
      <xdr:rowOff>0</xdr:rowOff>
    </xdr:from>
    <xdr:to>
      <xdr:col>6</xdr:col>
      <xdr:colOff>123825</xdr:colOff>
      <xdr:row>357</xdr:row>
      <xdr:rowOff>133350</xdr:rowOff>
    </xdr:to>
    <xdr:graphicFrame macro="">
      <xdr:nvGraphicFramePr>
        <xdr:cNvPr id="234" name="Grafico 233">
          <a:extLst>
            <a:ext uri="{FF2B5EF4-FFF2-40B4-BE49-F238E27FC236}">
              <a16:creationId xmlns:a16="http://schemas.microsoft.com/office/drawing/2014/main" id="{D070A6BB-43A1-4E5F-B72E-119F6ABEF3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2"/>
        </a:graphicData>
      </a:graphic>
    </xdr:graphicFrame>
    <xdr:clientData/>
  </xdr:twoCellAnchor>
  <xdr:twoCellAnchor>
    <xdr:from>
      <xdr:col>6</xdr:col>
      <xdr:colOff>568328</xdr:colOff>
      <xdr:row>348</xdr:row>
      <xdr:rowOff>21564</xdr:rowOff>
    </xdr:from>
    <xdr:to>
      <xdr:col>12</xdr:col>
      <xdr:colOff>46570</xdr:colOff>
      <xdr:row>357</xdr:row>
      <xdr:rowOff>156191</xdr:rowOff>
    </xdr:to>
    <xdr:graphicFrame macro="">
      <xdr:nvGraphicFramePr>
        <xdr:cNvPr id="235" name="Grafico 234">
          <a:extLst>
            <a:ext uri="{FF2B5EF4-FFF2-40B4-BE49-F238E27FC236}">
              <a16:creationId xmlns:a16="http://schemas.microsoft.com/office/drawing/2014/main" id="{768D014E-524E-4804-8EC9-E0042B4861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3"/>
        </a:graphicData>
      </a:graphic>
    </xdr:graphicFrame>
    <xdr:clientData/>
  </xdr:twoCellAnchor>
  <xdr:twoCellAnchor>
    <xdr:from>
      <xdr:col>13</xdr:col>
      <xdr:colOff>0</xdr:colOff>
      <xdr:row>348</xdr:row>
      <xdr:rowOff>0</xdr:rowOff>
    </xdr:from>
    <xdr:to>
      <xdr:col>18</xdr:col>
      <xdr:colOff>123825</xdr:colOff>
      <xdr:row>357</xdr:row>
      <xdr:rowOff>134628</xdr:rowOff>
    </xdr:to>
    <xdr:graphicFrame macro="">
      <xdr:nvGraphicFramePr>
        <xdr:cNvPr id="236" name="Grafico 235">
          <a:extLst>
            <a:ext uri="{FF2B5EF4-FFF2-40B4-BE49-F238E27FC236}">
              <a16:creationId xmlns:a16="http://schemas.microsoft.com/office/drawing/2014/main" id="{3FA01F8B-7CED-496C-A7E8-3AABFCC9DA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4"/>
        </a:graphicData>
      </a:graphic>
    </xdr:graphicFrame>
    <xdr:clientData/>
  </xdr:twoCellAnchor>
  <xdr:twoCellAnchor>
    <xdr:from>
      <xdr:col>1</xdr:col>
      <xdr:colOff>21166</xdr:colOff>
      <xdr:row>362</xdr:row>
      <xdr:rowOff>15876</xdr:rowOff>
    </xdr:from>
    <xdr:to>
      <xdr:col>6</xdr:col>
      <xdr:colOff>144991</xdr:colOff>
      <xdr:row>371</xdr:row>
      <xdr:rowOff>149226</xdr:rowOff>
    </xdr:to>
    <xdr:graphicFrame macro="">
      <xdr:nvGraphicFramePr>
        <xdr:cNvPr id="237" name="Grafico 236">
          <a:extLst>
            <a:ext uri="{FF2B5EF4-FFF2-40B4-BE49-F238E27FC236}">
              <a16:creationId xmlns:a16="http://schemas.microsoft.com/office/drawing/2014/main" id="{DCC09426-3E6F-459B-A24E-A7D9CAD424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5"/>
        </a:graphicData>
      </a:graphic>
    </xdr:graphicFrame>
    <xdr:clientData/>
  </xdr:twoCellAnchor>
  <xdr:twoCellAnchor>
    <xdr:from>
      <xdr:col>6</xdr:col>
      <xdr:colOff>589494</xdr:colOff>
      <xdr:row>362</xdr:row>
      <xdr:rowOff>37440</xdr:rowOff>
    </xdr:from>
    <xdr:to>
      <xdr:col>12</xdr:col>
      <xdr:colOff>67736</xdr:colOff>
      <xdr:row>371</xdr:row>
      <xdr:rowOff>172067</xdr:rowOff>
    </xdr:to>
    <xdr:graphicFrame macro="">
      <xdr:nvGraphicFramePr>
        <xdr:cNvPr id="238" name="Grafico 237">
          <a:extLst>
            <a:ext uri="{FF2B5EF4-FFF2-40B4-BE49-F238E27FC236}">
              <a16:creationId xmlns:a16="http://schemas.microsoft.com/office/drawing/2014/main" id="{9A8D63E3-1121-489C-921E-4EE52A4576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6"/>
        </a:graphicData>
      </a:graphic>
    </xdr:graphicFrame>
    <xdr:clientData/>
  </xdr:twoCellAnchor>
  <xdr:twoCellAnchor>
    <xdr:from>
      <xdr:col>13</xdr:col>
      <xdr:colOff>21166</xdr:colOff>
      <xdr:row>362</xdr:row>
      <xdr:rowOff>15876</xdr:rowOff>
    </xdr:from>
    <xdr:to>
      <xdr:col>18</xdr:col>
      <xdr:colOff>144991</xdr:colOff>
      <xdr:row>371</xdr:row>
      <xdr:rowOff>150504</xdr:rowOff>
    </xdr:to>
    <xdr:graphicFrame macro="">
      <xdr:nvGraphicFramePr>
        <xdr:cNvPr id="239" name="Grafico 238">
          <a:extLst>
            <a:ext uri="{FF2B5EF4-FFF2-40B4-BE49-F238E27FC236}">
              <a16:creationId xmlns:a16="http://schemas.microsoft.com/office/drawing/2014/main" id="{AE51D927-E3FF-4497-9B34-AD2E967C45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7"/>
        </a:graphicData>
      </a:graphic>
    </xdr:graphicFrame>
    <xdr:clientData/>
  </xdr:twoCellAnchor>
  <xdr:twoCellAnchor>
    <xdr:from>
      <xdr:col>1</xdr:col>
      <xdr:colOff>26458</xdr:colOff>
      <xdr:row>373</xdr:row>
      <xdr:rowOff>10583</xdr:rowOff>
    </xdr:from>
    <xdr:to>
      <xdr:col>6</xdr:col>
      <xdr:colOff>150283</xdr:colOff>
      <xdr:row>382</xdr:row>
      <xdr:rowOff>143933</xdr:rowOff>
    </xdr:to>
    <xdr:graphicFrame macro="">
      <xdr:nvGraphicFramePr>
        <xdr:cNvPr id="240" name="Grafico 239">
          <a:extLst>
            <a:ext uri="{FF2B5EF4-FFF2-40B4-BE49-F238E27FC236}">
              <a16:creationId xmlns:a16="http://schemas.microsoft.com/office/drawing/2014/main" id="{CDAB28AE-5605-45BA-BAF6-DF192E2982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8"/>
        </a:graphicData>
      </a:graphic>
    </xdr:graphicFrame>
    <xdr:clientData/>
  </xdr:twoCellAnchor>
  <xdr:twoCellAnchor>
    <xdr:from>
      <xdr:col>6</xdr:col>
      <xdr:colOff>594786</xdr:colOff>
      <xdr:row>373</xdr:row>
      <xdr:rowOff>32147</xdr:rowOff>
    </xdr:from>
    <xdr:to>
      <xdr:col>12</xdr:col>
      <xdr:colOff>73028</xdr:colOff>
      <xdr:row>382</xdr:row>
      <xdr:rowOff>166774</xdr:rowOff>
    </xdr:to>
    <xdr:graphicFrame macro="">
      <xdr:nvGraphicFramePr>
        <xdr:cNvPr id="241" name="Grafico 240">
          <a:extLst>
            <a:ext uri="{FF2B5EF4-FFF2-40B4-BE49-F238E27FC236}">
              <a16:creationId xmlns:a16="http://schemas.microsoft.com/office/drawing/2014/main" id="{4B283740-8CF0-4910-8CAF-86B344DF54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9"/>
        </a:graphicData>
      </a:graphic>
    </xdr:graphicFrame>
    <xdr:clientData/>
  </xdr:twoCellAnchor>
  <xdr:twoCellAnchor>
    <xdr:from>
      <xdr:col>13</xdr:col>
      <xdr:colOff>26458</xdr:colOff>
      <xdr:row>373</xdr:row>
      <xdr:rowOff>10583</xdr:rowOff>
    </xdr:from>
    <xdr:to>
      <xdr:col>18</xdr:col>
      <xdr:colOff>150283</xdr:colOff>
      <xdr:row>382</xdr:row>
      <xdr:rowOff>145211</xdr:rowOff>
    </xdr:to>
    <xdr:graphicFrame macro="">
      <xdr:nvGraphicFramePr>
        <xdr:cNvPr id="242" name="Grafico 241">
          <a:extLst>
            <a:ext uri="{FF2B5EF4-FFF2-40B4-BE49-F238E27FC236}">
              <a16:creationId xmlns:a16="http://schemas.microsoft.com/office/drawing/2014/main" id="{818BAC2C-949E-4EE2-8D1D-FDBDA3A9AF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0"/>
        </a:graphicData>
      </a:graphic>
    </xdr:graphicFrame>
    <xdr:clientData/>
  </xdr:twoCellAnchor>
  <xdr:twoCellAnchor>
    <xdr:from>
      <xdr:col>1</xdr:col>
      <xdr:colOff>0</xdr:colOff>
      <xdr:row>384</xdr:row>
      <xdr:rowOff>0</xdr:rowOff>
    </xdr:from>
    <xdr:to>
      <xdr:col>6</xdr:col>
      <xdr:colOff>123825</xdr:colOff>
      <xdr:row>393</xdr:row>
      <xdr:rowOff>133350</xdr:rowOff>
    </xdr:to>
    <xdr:graphicFrame macro="">
      <xdr:nvGraphicFramePr>
        <xdr:cNvPr id="243" name="Grafico 242">
          <a:extLst>
            <a:ext uri="{FF2B5EF4-FFF2-40B4-BE49-F238E27FC236}">
              <a16:creationId xmlns:a16="http://schemas.microsoft.com/office/drawing/2014/main" id="{860D2156-DED8-401D-99E8-4A91CF6FDD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1"/>
        </a:graphicData>
      </a:graphic>
    </xdr:graphicFrame>
    <xdr:clientData/>
  </xdr:twoCellAnchor>
  <xdr:twoCellAnchor>
    <xdr:from>
      <xdr:col>6</xdr:col>
      <xdr:colOff>568328</xdr:colOff>
      <xdr:row>384</xdr:row>
      <xdr:rowOff>21564</xdr:rowOff>
    </xdr:from>
    <xdr:to>
      <xdr:col>12</xdr:col>
      <xdr:colOff>46570</xdr:colOff>
      <xdr:row>393</xdr:row>
      <xdr:rowOff>156191</xdr:rowOff>
    </xdr:to>
    <xdr:graphicFrame macro="">
      <xdr:nvGraphicFramePr>
        <xdr:cNvPr id="244" name="Grafico 243">
          <a:extLst>
            <a:ext uri="{FF2B5EF4-FFF2-40B4-BE49-F238E27FC236}">
              <a16:creationId xmlns:a16="http://schemas.microsoft.com/office/drawing/2014/main" id="{B3F015A3-A3F2-48DD-9D24-AB07DF3DDC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2"/>
        </a:graphicData>
      </a:graphic>
    </xdr:graphicFrame>
    <xdr:clientData/>
  </xdr:twoCellAnchor>
  <xdr:twoCellAnchor>
    <xdr:from>
      <xdr:col>13</xdr:col>
      <xdr:colOff>0</xdr:colOff>
      <xdr:row>384</xdr:row>
      <xdr:rowOff>0</xdr:rowOff>
    </xdr:from>
    <xdr:to>
      <xdr:col>18</xdr:col>
      <xdr:colOff>123825</xdr:colOff>
      <xdr:row>393</xdr:row>
      <xdr:rowOff>134628</xdr:rowOff>
    </xdr:to>
    <xdr:graphicFrame macro="">
      <xdr:nvGraphicFramePr>
        <xdr:cNvPr id="245" name="Grafico 244">
          <a:extLst>
            <a:ext uri="{FF2B5EF4-FFF2-40B4-BE49-F238E27FC236}">
              <a16:creationId xmlns:a16="http://schemas.microsoft.com/office/drawing/2014/main" id="{B644AAC5-172D-423A-9756-7E350E1B40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3"/>
        </a:graphicData>
      </a:graphic>
    </xdr:graphicFrame>
    <xdr:clientData/>
  </xdr:twoCellAnchor>
  <xdr:twoCellAnchor>
    <xdr:from>
      <xdr:col>1</xdr:col>
      <xdr:colOff>21166</xdr:colOff>
      <xdr:row>362</xdr:row>
      <xdr:rowOff>15876</xdr:rowOff>
    </xdr:from>
    <xdr:to>
      <xdr:col>6</xdr:col>
      <xdr:colOff>144991</xdr:colOff>
      <xdr:row>371</xdr:row>
      <xdr:rowOff>149226</xdr:rowOff>
    </xdr:to>
    <xdr:graphicFrame macro="">
      <xdr:nvGraphicFramePr>
        <xdr:cNvPr id="246" name="Grafico 245">
          <a:extLst>
            <a:ext uri="{FF2B5EF4-FFF2-40B4-BE49-F238E27FC236}">
              <a16:creationId xmlns:a16="http://schemas.microsoft.com/office/drawing/2014/main" id="{F213C4FF-3A1F-4B9A-8545-8B0148A11A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4"/>
        </a:graphicData>
      </a:graphic>
    </xdr:graphicFrame>
    <xdr:clientData/>
  </xdr:twoCellAnchor>
  <xdr:twoCellAnchor>
    <xdr:from>
      <xdr:col>6</xdr:col>
      <xdr:colOff>589494</xdr:colOff>
      <xdr:row>362</xdr:row>
      <xdr:rowOff>37440</xdr:rowOff>
    </xdr:from>
    <xdr:to>
      <xdr:col>12</xdr:col>
      <xdr:colOff>67736</xdr:colOff>
      <xdr:row>371</xdr:row>
      <xdr:rowOff>172067</xdr:rowOff>
    </xdr:to>
    <xdr:graphicFrame macro="">
      <xdr:nvGraphicFramePr>
        <xdr:cNvPr id="247" name="Grafico 246">
          <a:extLst>
            <a:ext uri="{FF2B5EF4-FFF2-40B4-BE49-F238E27FC236}">
              <a16:creationId xmlns:a16="http://schemas.microsoft.com/office/drawing/2014/main" id="{454EFB11-633A-4621-93ED-D02AB327D3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5"/>
        </a:graphicData>
      </a:graphic>
    </xdr:graphicFrame>
    <xdr:clientData/>
  </xdr:twoCellAnchor>
  <xdr:twoCellAnchor>
    <xdr:from>
      <xdr:col>13</xdr:col>
      <xdr:colOff>21166</xdr:colOff>
      <xdr:row>362</xdr:row>
      <xdr:rowOff>15876</xdr:rowOff>
    </xdr:from>
    <xdr:to>
      <xdr:col>18</xdr:col>
      <xdr:colOff>144991</xdr:colOff>
      <xdr:row>371</xdr:row>
      <xdr:rowOff>150504</xdr:rowOff>
    </xdr:to>
    <xdr:graphicFrame macro="">
      <xdr:nvGraphicFramePr>
        <xdr:cNvPr id="248" name="Grafico 247">
          <a:extLst>
            <a:ext uri="{FF2B5EF4-FFF2-40B4-BE49-F238E27FC236}">
              <a16:creationId xmlns:a16="http://schemas.microsoft.com/office/drawing/2014/main" id="{78623829-4767-4670-9272-1F3FFCA9FF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6"/>
        </a:graphicData>
      </a:graphic>
    </xdr:graphicFrame>
    <xdr:clientData/>
  </xdr:twoCellAnchor>
  <xdr:twoCellAnchor>
    <xdr:from>
      <xdr:col>1</xdr:col>
      <xdr:colOff>26458</xdr:colOff>
      <xdr:row>373</xdr:row>
      <xdr:rowOff>10583</xdr:rowOff>
    </xdr:from>
    <xdr:to>
      <xdr:col>6</xdr:col>
      <xdr:colOff>150283</xdr:colOff>
      <xdr:row>382</xdr:row>
      <xdr:rowOff>143933</xdr:rowOff>
    </xdr:to>
    <xdr:graphicFrame macro="">
      <xdr:nvGraphicFramePr>
        <xdr:cNvPr id="249" name="Grafico 248">
          <a:extLst>
            <a:ext uri="{FF2B5EF4-FFF2-40B4-BE49-F238E27FC236}">
              <a16:creationId xmlns:a16="http://schemas.microsoft.com/office/drawing/2014/main" id="{D0C4AB2F-9609-49AC-AADC-2D272EBF23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7"/>
        </a:graphicData>
      </a:graphic>
    </xdr:graphicFrame>
    <xdr:clientData/>
  </xdr:twoCellAnchor>
  <xdr:twoCellAnchor>
    <xdr:from>
      <xdr:col>6</xdr:col>
      <xdr:colOff>594786</xdr:colOff>
      <xdr:row>373</xdr:row>
      <xdr:rowOff>32147</xdr:rowOff>
    </xdr:from>
    <xdr:to>
      <xdr:col>12</xdr:col>
      <xdr:colOff>73028</xdr:colOff>
      <xdr:row>382</xdr:row>
      <xdr:rowOff>166774</xdr:rowOff>
    </xdr:to>
    <xdr:graphicFrame macro="">
      <xdr:nvGraphicFramePr>
        <xdr:cNvPr id="250" name="Grafico 249">
          <a:extLst>
            <a:ext uri="{FF2B5EF4-FFF2-40B4-BE49-F238E27FC236}">
              <a16:creationId xmlns:a16="http://schemas.microsoft.com/office/drawing/2014/main" id="{191D7A06-5719-4D09-8DB5-A3CBDE113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8"/>
        </a:graphicData>
      </a:graphic>
    </xdr:graphicFrame>
    <xdr:clientData/>
  </xdr:twoCellAnchor>
  <xdr:twoCellAnchor>
    <xdr:from>
      <xdr:col>13</xdr:col>
      <xdr:colOff>26458</xdr:colOff>
      <xdr:row>373</xdr:row>
      <xdr:rowOff>10583</xdr:rowOff>
    </xdr:from>
    <xdr:to>
      <xdr:col>18</xdr:col>
      <xdr:colOff>150283</xdr:colOff>
      <xdr:row>382</xdr:row>
      <xdr:rowOff>145211</xdr:rowOff>
    </xdr:to>
    <xdr:graphicFrame macro="">
      <xdr:nvGraphicFramePr>
        <xdr:cNvPr id="251" name="Grafico 250">
          <a:extLst>
            <a:ext uri="{FF2B5EF4-FFF2-40B4-BE49-F238E27FC236}">
              <a16:creationId xmlns:a16="http://schemas.microsoft.com/office/drawing/2014/main" id="{E3F7F211-A2A7-4ABB-B0B4-92BA71E8B2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9"/>
        </a:graphicData>
      </a:graphic>
    </xdr:graphicFrame>
    <xdr:clientData/>
  </xdr:twoCellAnchor>
  <xdr:twoCellAnchor>
    <xdr:from>
      <xdr:col>1</xdr:col>
      <xdr:colOff>0</xdr:colOff>
      <xdr:row>384</xdr:row>
      <xdr:rowOff>0</xdr:rowOff>
    </xdr:from>
    <xdr:to>
      <xdr:col>6</xdr:col>
      <xdr:colOff>123825</xdr:colOff>
      <xdr:row>393</xdr:row>
      <xdr:rowOff>133350</xdr:rowOff>
    </xdr:to>
    <xdr:graphicFrame macro="">
      <xdr:nvGraphicFramePr>
        <xdr:cNvPr id="252" name="Grafico 251">
          <a:extLst>
            <a:ext uri="{FF2B5EF4-FFF2-40B4-BE49-F238E27FC236}">
              <a16:creationId xmlns:a16="http://schemas.microsoft.com/office/drawing/2014/main" id="{59CBABF9-64DA-46AA-8F2C-3E72DBF2C9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0"/>
        </a:graphicData>
      </a:graphic>
    </xdr:graphicFrame>
    <xdr:clientData/>
  </xdr:twoCellAnchor>
  <xdr:twoCellAnchor>
    <xdr:from>
      <xdr:col>6</xdr:col>
      <xdr:colOff>568328</xdr:colOff>
      <xdr:row>384</xdr:row>
      <xdr:rowOff>21564</xdr:rowOff>
    </xdr:from>
    <xdr:to>
      <xdr:col>12</xdr:col>
      <xdr:colOff>46570</xdr:colOff>
      <xdr:row>393</xdr:row>
      <xdr:rowOff>156191</xdr:rowOff>
    </xdr:to>
    <xdr:graphicFrame macro="">
      <xdr:nvGraphicFramePr>
        <xdr:cNvPr id="253" name="Grafico 252">
          <a:extLst>
            <a:ext uri="{FF2B5EF4-FFF2-40B4-BE49-F238E27FC236}">
              <a16:creationId xmlns:a16="http://schemas.microsoft.com/office/drawing/2014/main" id="{EA872642-8760-4E0D-9A2D-EE482847C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1"/>
        </a:graphicData>
      </a:graphic>
    </xdr:graphicFrame>
    <xdr:clientData/>
  </xdr:twoCellAnchor>
  <xdr:twoCellAnchor>
    <xdr:from>
      <xdr:col>13</xdr:col>
      <xdr:colOff>0</xdr:colOff>
      <xdr:row>384</xdr:row>
      <xdr:rowOff>0</xdr:rowOff>
    </xdr:from>
    <xdr:to>
      <xdr:col>18</xdr:col>
      <xdr:colOff>123825</xdr:colOff>
      <xdr:row>393</xdr:row>
      <xdr:rowOff>134628</xdr:rowOff>
    </xdr:to>
    <xdr:graphicFrame macro="">
      <xdr:nvGraphicFramePr>
        <xdr:cNvPr id="254" name="Grafico 253">
          <a:extLst>
            <a:ext uri="{FF2B5EF4-FFF2-40B4-BE49-F238E27FC236}">
              <a16:creationId xmlns:a16="http://schemas.microsoft.com/office/drawing/2014/main" id="{5C865F54-3C48-477F-9B12-8F3D0166D5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2"/>
        </a:graphicData>
      </a:graphic>
    </xdr:graphicFrame>
    <xdr:clientData/>
  </xdr:twoCellAnchor>
  <xdr:twoCellAnchor>
    <xdr:from>
      <xdr:col>1</xdr:col>
      <xdr:colOff>21166</xdr:colOff>
      <xdr:row>362</xdr:row>
      <xdr:rowOff>15876</xdr:rowOff>
    </xdr:from>
    <xdr:to>
      <xdr:col>6</xdr:col>
      <xdr:colOff>144991</xdr:colOff>
      <xdr:row>371</xdr:row>
      <xdr:rowOff>149226</xdr:rowOff>
    </xdr:to>
    <xdr:graphicFrame macro="">
      <xdr:nvGraphicFramePr>
        <xdr:cNvPr id="255" name="Grafico 254">
          <a:extLst>
            <a:ext uri="{FF2B5EF4-FFF2-40B4-BE49-F238E27FC236}">
              <a16:creationId xmlns:a16="http://schemas.microsoft.com/office/drawing/2014/main" id="{BE6CF172-0526-40FE-933C-176AD3BECD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3"/>
        </a:graphicData>
      </a:graphic>
    </xdr:graphicFrame>
    <xdr:clientData/>
  </xdr:twoCellAnchor>
  <xdr:twoCellAnchor>
    <xdr:from>
      <xdr:col>6</xdr:col>
      <xdr:colOff>589494</xdr:colOff>
      <xdr:row>362</xdr:row>
      <xdr:rowOff>37440</xdr:rowOff>
    </xdr:from>
    <xdr:to>
      <xdr:col>12</xdr:col>
      <xdr:colOff>67736</xdr:colOff>
      <xdr:row>371</xdr:row>
      <xdr:rowOff>172067</xdr:rowOff>
    </xdr:to>
    <xdr:graphicFrame macro="">
      <xdr:nvGraphicFramePr>
        <xdr:cNvPr id="256" name="Grafico 255">
          <a:extLst>
            <a:ext uri="{FF2B5EF4-FFF2-40B4-BE49-F238E27FC236}">
              <a16:creationId xmlns:a16="http://schemas.microsoft.com/office/drawing/2014/main" id="{A0603DFF-472C-43C0-BB16-FBD5AEE7C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4"/>
        </a:graphicData>
      </a:graphic>
    </xdr:graphicFrame>
    <xdr:clientData/>
  </xdr:twoCellAnchor>
  <xdr:twoCellAnchor>
    <xdr:from>
      <xdr:col>13</xdr:col>
      <xdr:colOff>21166</xdr:colOff>
      <xdr:row>362</xdr:row>
      <xdr:rowOff>15876</xdr:rowOff>
    </xdr:from>
    <xdr:to>
      <xdr:col>18</xdr:col>
      <xdr:colOff>144991</xdr:colOff>
      <xdr:row>371</xdr:row>
      <xdr:rowOff>150504</xdr:rowOff>
    </xdr:to>
    <xdr:graphicFrame macro="">
      <xdr:nvGraphicFramePr>
        <xdr:cNvPr id="257" name="Grafico 256">
          <a:extLst>
            <a:ext uri="{FF2B5EF4-FFF2-40B4-BE49-F238E27FC236}">
              <a16:creationId xmlns:a16="http://schemas.microsoft.com/office/drawing/2014/main" id="{77CFDF1E-FB7D-4A0E-8350-C09B6679C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5"/>
        </a:graphicData>
      </a:graphic>
    </xdr:graphicFrame>
    <xdr:clientData/>
  </xdr:twoCellAnchor>
  <xdr:twoCellAnchor>
    <xdr:from>
      <xdr:col>1</xdr:col>
      <xdr:colOff>26458</xdr:colOff>
      <xdr:row>373</xdr:row>
      <xdr:rowOff>10583</xdr:rowOff>
    </xdr:from>
    <xdr:to>
      <xdr:col>6</xdr:col>
      <xdr:colOff>150283</xdr:colOff>
      <xdr:row>382</xdr:row>
      <xdr:rowOff>143933</xdr:rowOff>
    </xdr:to>
    <xdr:graphicFrame macro="">
      <xdr:nvGraphicFramePr>
        <xdr:cNvPr id="258" name="Grafico 257">
          <a:extLst>
            <a:ext uri="{FF2B5EF4-FFF2-40B4-BE49-F238E27FC236}">
              <a16:creationId xmlns:a16="http://schemas.microsoft.com/office/drawing/2014/main" id="{A094DA62-7470-415E-82FB-2DC04F3A2D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6"/>
        </a:graphicData>
      </a:graphic>
    </xdr:graphicFrame>
    <xdr:clientData/>
  </xdr:twoCellAnchor>
  <xdr:twoCellAnchor>
    <xdr:from>
      <xdr:col>6</xdr:col>
      <xdr:colOff>594786</xdr:colOff>
      <xdr:row>373</xdr:row>
      <xdr:rowOff>32147</xdr:rowOff>
    </xdr:from>
    <xdr:to>
      <xdr:col>12</xdr:col>
      <xdr:colOff>73028</xdr:colOff>
      <xdr:row>382</xdr:row>
      <xdr:rowOff>166774</xdr:rowOff>
    </xdr:to>
    <xdr:graphicFrame macro="">
      <xdr:nvGraphicFramePr>
        <xdr:cNvPr id="259" name="Grafico 258">
          <a:extLst>
            <a:ext uri="{FF2B5EF4-FFF2-40B4-BE49-F238E27FC236}">
              <a16:creationId xmlns:a16="http://schemas.microsoft.com/office/drawing/2014/main" id="{61C63824-9995-4FD6-BCCB-67A271A734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7"/>
        </a:graphicData>
      </a:graphic>
    </xdr:graphicFrame>
    <xdr:clientData/>
  </xdr:twoCellAnchor>
  <xdr:twoCellAnchor>
    <xdr:from>
      <xdr:col>13</xdr:col>
      <xdr:colOff>26458</xdr:colOff>
      <xdr:row>373</xdr:row>
      <xdr:rowOff>10583</xdr:rowOff>
    </xdr:from>
    <xdr:to>
      <xdr:col>18</xdr:col>
      <xdr:colOff>150283</xdr:colOff>
      <xdr:row>382</xdr:row>
      <xdr:rowOff>145211</xdr:rowOff>
    </xdr:to>
    <xdr:graphicFrame macro="">
      <xdr:nvGraphicFramePr>
        <xdr:cNvPr id="260" name="Grafico 259">
          <a:extLst>
            <a:ext uri="{FF2B5EF4-FFF2-40B4-BE49-F238E27FC236}">
              <a16:creationId xmlns:a16="http://schemas.microsoft.com/office/drawing/2014/main" id="{8A1FED50-F547-4B4E-BE66-E32B00146F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8"/>
        </a:graphicData>
      </a:graphic>
    </xdr:graphicFrame>
    <xdr:clientData/>
  </xdr:twoCellAnchor>
  <xdr:twoCellAnchor>
    <xdr:from>
      <xdr:col>1</xdr:col>
      <xdr:colOff>0</xdr:colOff>
      <xdr:row>384</xdr:row>
      <xdr:rowOff>0</xdr:rowOff>
    </xdr:from>
    <xdr:to>
      <xdr:col>6</xdr:col>
      <xdr:colOff>123825</xdr:colOff>
      <xdr:row>393</xdr:row>
      <xdr:rowOff>133350</xdr:rowOff>
    </xdr:to>
    <xdr:graphicFrame macro="">
      <xdr:nvGraphicFramePr>
        <xdr:cNvPr id="261" name="Grafico 260">
          <a:extLst>
            <a:ext uri="{FF2B5EF4-FFF2-40B4-BE49-F238E27FC236}">
              <a16:creationId xmlns:a16="http://schemas.microsoft.com/office/drawing/2014/main" id="{8CC47F29-2A65-4C58-994C-D3F3FE6AB7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9"/>
        </a:graphicData>
      </a:graphic>
    </xdr:graphicFrame>
    <xdr:clientData/>
  </xdr:twoCellAnchor>
  <xdr:twoCellAnchor>
    <xdr:from>
      <xdr:col>6</xdr:col>
      <xdr:colOff>568328</xdr:colOff>
      <xdr:row>384</xdr:row>
      <xdr:rowOff>21564</xdr:rowOff>
    </xdr:from>
    <xdr:to>
      <xdr:col>12</xdr:col>
      <xdr:colOff>46570</xdr:colOff>
      <xdr:row>393</xdr:row>
      <xdr:rowOff>156191</xdr:rowOff>
    </xdr:to>
    <xdr:graphicFrame macro="">
      <xdr:nvGraphicFramePr>
        <xdr:cNvPr id="262" name="Grafico 261">
          <a:extLst>
            <a:ext uri="{FF2B5EF4-FFF2-40B4-BE49-F238E27FC236}">
              <a16:creationId xmlns:a16="http://schemas.microsoft.com/office/drawing/2014/main" id="{22669D17-CFD7-4C3E-B135-848B2AEDEE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0"/>
        </a:graphicData>
      </a:graphic>
    </xdr:graphicFrame>
    <xdr:clientData/>
  </xdr:twoCellAnchor>
  <xdr:twoCellAnchor>
    <xdr:from>
      <xdr:col>13</xdr:col>
      <xdr:colOff>0</xdr:colOff>
      <xdr:row>384</xdr:row>
      <xdr:rowOff>0</xdr:rowOff>
    </xdr:from>
    <xdr:to>
      <xdr:col>18</xdr:col>
      <xdr:colOff>123825</xdr:colOff>
      <xdr:row>393</xdr:row>
      <xdr:rowOff>134628</xdr:rowOff>
    </xdr:to>
    <xdr:graphicFrame macro="">
      <xdr:nvGraphicFramePr>
        <xdr:cNvPr id="263" name="Grafico 262">
          <a:extLst>
            <a:ext uri="{FF2B5EF4-FFF2-40B4-BE49-F238E27FC236}">
              <a16:creationId xmlns:a16="http://schemas.microsoft.com/office/drawing/2014/main" id="{14C2ED90-C886-460D-9045-89D73E8911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1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264" name="Grafico 263">
          <a:extLst>
            <a:ext uri="{FF2B5EF4-FFF2-40B4-BE49-F238E27FC236}">
              <a16:creationId xmlns:a16="http://schemas.microsoft.com/office/drawing/2014/main" id="{1024E1F4-4442-4764-9B4B-1F5947DF1B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2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265" name="Grafico 264">
          <a:extLst>
            <a:ext uri="{FF2B5EF4-FFF2-40B4-BE49-F238E27FC236}">
              <a16:creationId xmlns:a16="http://schemas.microsoft.com/office/drawing/2014/main" id="{6F8B8574-C007-4B53-A3B5-9C3216905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3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266" name="Grafico 265">
          <a:extLst>
            <a:ext uri="{FF2B5EF4-FFF2-40B4-BE49-F238E27FC236}">
              <a16:creationId xmlns:a16="http://schemas.microsoft.com/office/drawing/2014/main" id="{D7D9B347-A61C-4112-A2BC-05A507E29E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4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267" name="Grafico 266">
          <a:extLst>
            <a:ext uri="{FF2B5EF4-FFF2-40B4-BE49-F238E27FC236}">
              <a16:creationId xmlns:a16="http://schemas.microsoft.com/office/drawing/2014/main" id="{7B17DCA4-8C2A-47C5-9548-DD1FE09BB0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5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268" name="Grafico 267">
          <a:extLst>
            <a:ext uri="{FF2B5EF4-FFF2-40B4-BE49-F238E27FC236}">
              <a16:creationId xmlns:a16="http://schemas.microsoft.com/office/drawing/2014/main" id="{97C9CDA9-5475-4560-817C-F6DA040DA0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6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269" name="Grafico 268">
          <a:extLst>
            <a:ext uri="{FF2B5EF4-FFF2-40B4-BE49-F238E27FC236}">
              <a16:creationId xmlns:a16="http://schemas.microsoft.com/office/drawing/2014/main" id="{F4EBF59B-1DD1-4884-BDBF-309F4B2106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7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270" name="Grafico 269">
          <a:extLst>
            <a:ext uri="{FF2B5EF4-FFF2-40B4-BE49-F238E27FC236}">
              <a16:creationId xmlns:a16="http://schemas.microsoft.com/office/drawing/2014/main" id="{07616E77-8E3A-48E4-90B6-E4134C5ED4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8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271" name="Grafico 270">
          <a:extLst>
            <a:ext uri="{FF2B5EF4-FFF2-40B4-BE49-F238E27FC236}">
              <a16:creationId xmlns:a16="http://schemas.microsoft.com/office/drawing/2014/main" id="{17F889C3-AA4E-4224-BC09-2E16D4D15F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9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72" name="Grafico 271">
          <a:extLst>
            <a:ext uri="{FF2B5EF4-FFF2-40B4-BE49-F238E27FC236}">
              <a16:creationId xmlns:a16="http://schemas.microsoft.com/office/drawing/2014/main" id="{0F7AD9E5-D689-4E6B-8010-1017294C34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0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273" name="Grafico 272">
          <a:extLst>
            <a:ext uri="{FF2B5EF4-FFF2-40B4-BE49-F238E27FC236}">
              <a16:creationId xmlns:a16="http://schemas.microsoft.com/office/drawing/2014/main" id="{68325166-DEED-488C-9A23-F47D22CA99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1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274" name="Grafico 273">
          <a:extLst>
            <a:ext uri="{FF2B5EF4-FFF2-40B4-BE49-F238E27FC236}">
              <a16:creationId xmlns:a16="http://schemas.microsoft.com/office/drawing/2014/main" id="{CE927243-42F8-43EA-953D-266238F865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2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275" name="Grafico 274">
          <a:extLst>
            <a:ext uri="{FF2B5EF4-FFF2-40B4-BE49-F238E27FC236}">
              <a16:creationId xmlns:a16="http://schemas.microsoft.com/office/drawing/2014/main" id="{C7F52E89-2C87-4B0D-8692-F7C28F0666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3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276" name="Grafico 275">
          <a:extLst>
            <a:ext uri="{FF2B5EF4-FFF2-40B4-BE49-F238E27FC236}">
              <a16:creationId xmlns:a16="http://schemas.microsoft.com/office/drawing/2014/main" id="{9293A66D-FB83-4689-85AA-9B230409E0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4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277" name="Grafico 276">
          <a:extLst>
            <a:ext uri="{FF2B5EF4-FFF2-40B4-BE49-F238E27FC236}">
              <a16:creationId xmlns:a16="http://schemas.microsoft.com/office/drawing/2014/main" id="{FF18B4C2-E10A-4AA0-8C17-D929A66680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5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278" name="Grafico 277">
          <a:extLst>
            <a:ext uri="{FF2B5EF4-FFF2-40B4-BE49-F238E27FC236}">
              <a16:creationId xmlns:a16="http://schemas.microsoft.com/office/drawing/2014/main" id="{5539B163-9464-4FB7-B88D-5810F023F3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6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279" name="Grafico 278">
          <a:extLst>
            <a:ext uri="{FF2B5EF4-FFF2-40B4-BE49-F238E27FC236}">
              <a16:creationId xmlns:a16="http://schemas.microsoft.com/office/drawing/2014/main" id="{42657B7F-2BDF-4A91-BD89-89C145EBBA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7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280" name="Grafico 279">
          <a:extLst>
            <a:ext uri="{FF2B5EF4-FFF2-40B4-BE49-F238E27FC236}">
              <a16:creationId xmlns:a16="http://schemas.microsoft.com/office/drawing/2014/main" id="{4A92F7D1-4C1D-4055-BAC7-3FAC1BD482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8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81" name="Grafico 280">
          <a:extLst>
            <a:ext uri="{FF2B5EF4-FFF2-40B4-BE49-F238E27FC236}">
              <a16:creationId xmlns:a16="http://schemas.microsoft.com/office/drawing/2014/main" id="{43A63A81-BDE5-42C1-BD84-9CF8AE2434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9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282" name="Grafico 281">
          <a:extLst>
            <a:ext uri="{FF2B5EF4-FFF2-40B4-BE49-F238E27FC236}">
              <a16:creationId xmlns:a16="http://schemas.microsoft.com/office/drawing/2014/main" id="{980303E0-C203-40E5-B5B6-5E55740E96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0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283" name="Grafico 282">
          <a:extLst>
            <a:ext uri="{FF2B5EF4-FFF2-40B4-BE49-F238E27FC236}">
              <a16:creationId xmlns:a16="http://schemas.microsoft.com/office/drawing/2014/main" id="{A466D3A1-A797-4D65-94FB-3E9ECC9A1F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1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284" name="Grafico 283">
          <a:extLst>
            <a:ext uri="{FF2B5EF4-FFF2-40B4-BE49-F238E27FC236}">
              <a16:creationId xmlns:a16="http://schemas.microsoft.com/office/drawing/2014/main" id="{94A2A607-B73F-4707-AF1C-9992264CFB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2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285" name="Grafico 284">
          <a:extLst>
            <a:ext uri="{FF2B5EF4-FFF2-40B4-BE49-F238E27FC236}">
              <a16:creationId xmlns:a16="http://schemas.microsoft.com/office/drawing/2014/main" id="{CD3210CB-B098-4520-AB12-BFBC63C31D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3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286" name="Grafico 285">
          <a:extLst>
            <a:ext uri="{FF2B5EF4-FFF2-40B4-BE49-F238E27FC236}">
              <a16:creationId xmlns:a16="http://schemas.microsoft.com/office/drawing/2014/main" id="{DE077C27-E417-4219-AD11-393FC1EC67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4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287" name="Grafico 286">
          <a:extLst>
            <a:ext uri="{FF2B5EF4-FFF2-40B4-BE49-F238E27FC236}">
              <a16:creationId xmlns:a16="http://schemas.microsoft.com/office/drawing/2014/main" id="{62246E98-89A8-4C50-BEED-18E26E66D6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5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288" name="Grafico 287">
          <a:extLst>
            <a:ext uri="{FF2B5EF4-FFF2-40B4-BE49-F238E27FC236}">
              <a16:creationId xmlns:a16="http://schemas.microsoft.com/office/drawing/2014/main" id="{41127DD9-9114-410B-842F-C13053E612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6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289" name="Grafico 288">
          <a:extLst>
            <a:ext uri="{FF2B5EF4-FFF2-40B4-BE49-F238E27FC236}">
              <a16:creationId xmlns:a16="http://schemas.microsoft.com/office/drawing/2014/main" id="{540743A5-DACE-473A-9A33-991130D47E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7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90" name="Grafico 289">
          <a:extLst>
            <a:ext uri="{FF2B5EF4-FFF2-40B4-BE49-F238E27FC236}">
              <a16:creationId xmlns:a16="http://schemas.microsoft.com/office/drawing/2014/main" id="{CAA5F90D-18A0-498E-B48E-52366900A4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8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291" name="Grafico 290">
          <a:extLst>
            <a:ext uri="{FF2B5EF4-FFF2-40B4-BE49-F238E27FC236}">
              <a16:creationId xmlns:a16="http://schemas.microsoft.com/office/drawing/2014/main" id="{F7ED1EBF-ECF0-49B2-8FF6-138C3B100A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9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292" name="Grafico 291">
          <a:extLst>
            <a:ext uri="{FF2B5EF4-FFF2-40B4-BE49-F238E27FC236}">
              <a16:creationId xmlns:a16="http://schemas.microsoft.com/office/drawing/2014/main" id="{A1082308-9562-49DE-AF04-F635B7B0B7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0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293" name="Grafico 292">
          <a:extLst>
            <a:ext uri="{FF2B5EF4-FFF2-40B4-BE49-F238E27FC236}">
              <a16:creationId xmlns:a16="http://schemas.microsoft.com/office/drawing/2014/main" id="{D141C19D-08AC-43DD-BDE9-CEB0812286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1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294" name="Grafico 293">
          <a:extLst>
            <a:ext uri="{FF2B5EF4-FFF2-40B4-BE49-F238E27FC236}">
              <a16:creationId xmlns:a16="http://schemas.microsoft.com/office/drawing/2014/main" id="{3600E790-039D-4A6E-93F6-0F0BC32998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2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295" name="Grafico 294">
          <a:extLst>
            <a:ext uri="{FF2B5EF4-FFF2-40B4-BE49-F238E27FC236}">
              <a16:creationId xmlns:a16="http://schemas.microsoft.com/office/drawing/2014/main" id="{DED33059-5A31-4BAF-9FDF-12AEAE6EEF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3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296" name="Grafico 295">
          <a:extLst>
            <a:ext uri="{FF2B5EF4-FFF2-40B4-BE49-F238E27FC236}">
              <a16:creationId xmlns:a16="http://schemas.microsoft.com/office/drawing/2014/main" id="{457A5295-4C0F-4F99-8AC7-D6BE25BCF0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4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297" name="Grafico 296">
          <a:extLst>
            <a:ext uri="{FF2B5EF4-FFF2-40B4-BE49-F238E27FC236}">
              <a16:creationId xmlns:a16="http://schemas.microsoft.com/office/drawing/2014/main" id="{F43C720D-1325-46D8-9994-4ECBC4E265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5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298" name="Grafico 297">
          <a:extLst>
            <a:ext uri="{FF2B5EF4-FFF2-40B4-BE49-F238E27FC236}">
              <a16:creationId xmlns:a16="http://schemas.microsoft.com/office/drawing/2014/main" id="{CC21DEC7-8ABB-47F0-87A5-0B8408A8F1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6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99" name="Grafico 298">
          <a:extLst>
            <a:ext uri="{FF2B5EF4-FFF2-40B4-BE49-F238E27FC236}">
              <a16:creationId xmlns:a16="http://schemas.microsoft.com/office/drawing/2014/main" id="{561ADE7A-AC97-4EC4-AAED-52F37AF789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7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00" name="Grafico 299">
          <a:extLst>
            <a:ext uri="{FF2B5EF4-FFF2-40B4-BE49-F238E27FC236}">
              <a16:creationId xmlns:a16="http://schemas.microsoft.com/office/drawing/2014/main" id="{F5733EA5-A786-4451-934F-662F44B12D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8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01" name="Grafico 300">
          <a:extLst>
            <a:ext uri="{FF2B5EF4-FFF2-40B4-BE49-F238E27FC236}">
              <a16:creationId xmlns:a16="http://schemas.microsoft.com/office/drawing/2014/main" id="{F4CA91D5-0100-48D1-A9C7-8A6DCD5DE9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9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02" name="Grafico 301">
          <a:extLst>
            <a:ext uri="{FF2B5EF4-FFF2-40B4-BE49-F238E27FC236}">
              <a16:creationId xmlns:a16="http://schemas.microsoft.com/office/drawing/2014/main" id="{8024E05D-3C30-418F-AC6B-B34A1856BB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0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03" name="Grafico 302">
          <a:extLst>
            <a:ext uri="{FF2B5EF4-FFF2-40B4-BE49-F238E27FC236}">
              <a16:creationId xmlns:a16="http://schemas.microsoft.com/office/drawing/2014/main" id="{2C67D98F-48EA-4C53-BEE2-8884FF12A6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1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04" name="Grafico 303">
          <a:extLst>
            <a:ext uri="{FF2B5EF4-FFF2-40B4-BE49-F238E27FC236}">
              <a16:creationId xmlns:a16="http://schemas.microsoft.com/office/drawing/2014/main" id="{7B58FFD1-D325-432E-90A7-DCC93D5313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2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05" name="Grafico 304">
          <a:extLst>
            <a:ext uri="{FF2B5EF4-FFF2-40B4-BE49-F238E27FC236}">
              <a16:creationId xmlns:a16="http://schemas.microsoft.com/office/drawing/2014/main" id="{B4F2D197-93D9-48E4-A08A-83124D8044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3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06" name="Grafico 305">
          <a:extLst>
            <a:ext uri="{FF2B5EF4-FFF2-40B4-BE49-F238E27FC236}">
              <a16:creationId xmlns:a16="http://schemas.microsoft.com/office/drawing/2014/main" id="{40CCA890-142F-4018-9CA2-0989786945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4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07" name="Grafico 306">
          <a:extLst>
            <a:ext uri="{FF2B5EF4-FFF2-40B4-BE49-F238E27FC236}">
              <a16:creationId xmlns:a16="http://schemas.microsoft.com/office/drawing/2014/main" id="{94E31B54-7FAF-49A1-B4B1-28ED1E9838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5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08" name="Grafico 307">
          <a:extLst>
            <a:ext uri="{FF2B5EF4-FFF2-40B4-BE49-F238E27FC236}">
              <a16:creationId xmlns:a16="http://schemas.microsoft.com/office/drawing/2014/main" id="{B317237A-9EA9-4636-9720-B423C2FF8E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6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09" name="Grafico 308">
          <a:extLst>
            <a:ext uri="{FF2B5EF4-FFF2-40B4-BE49-F238E27FC236}">
              <a16:creationId xmlns:a16="http://schemas.microsoft.com/office/drawing/2014/main" id="{3FEE967A-CE15-4C3F-9164-76C382D734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7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10" name="Grafico 309">
          <a:extLst>
            <a:ext uri="{FF2B5EF4-FFF2-40B4-BE49-F238E27FC236}">
              <a16:creationId xmlns:a16="http://schemas.microsoft.com/office/drawing/2014/main" id="{F3416056-3FE4-46D6-B9A6-F3D236C29C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8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11" name="Grafico 310">
          <a:extLst>
            <a:ext uri="{FF2B5EF4-FFF2-40B4-BE49-F238E27FC236}">
              <a16:creationId xmlns:a16="http://schemas.microsoft.com/office/drawing/2014/main" id="{22B078F1-8090-4913-B69E-9C50D24B56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9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12" name="Grafico 311">
          <a:extLst>
            <a:ext uri="{FF2B5EF4-FFF2-40B4-BE49-F238E27FC236}">
              <a16:creationId xmlns:a16="http://schemas.microsoft.com/office/drawing/2014/main" id="{8D7DA2D3-11BF-45FB-81FA-4D9904D4DB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0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13" name="Grafico 312">
          <a:extLst>
            <a:ext uri="{FF2B5EF4-FFF2-40B4-BE49-F238E27FC236}">
              <a16:creationId xmlns:a16="http://schemas.microsoft.com/office/drawing/2014/main" id="{706E330F-8CA1-4B45-90AC-49904FC399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1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14" name="Grafico 313">
          <a:extLst>
            <a:ext uri="{FF2B5EF4-FFF2-40B4-BE49-F238E27FC236}">
              <a16:creationId xmlns:a16="http://schemas.microsoft.com/office/drawing/2014/main" id="{715D3500-A57E-4E02-9623-B257BC8D64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2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15" name="Grafico 314">
          <a:extLst>
            <a:ext uri="{FF2B5EF4-FFF2-40B4-BE49-F238E27FC236}">
              <a16:creationId xmlns:a16="http://schemas.microsoft.com/office/drawing/2014/main" id="{E6A36B5F-3763-4740-9A5E-6E72554DF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3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16" name="Grafico 315">
          <a:extLst>
            <a:ext uri="{FF2B5EF4-FFF2-40B4-BE49-F238E27FC236}">
              <a16:creationId xmlns:a16="http://schemas.microsoft.com/office/drawing/2014/main" id="{2F8F00D5-CB1C-4975-AFF8-5001BF7B66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4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17" name="Grafico 316">
          <a:extLst>
            <a:ext uri="{FF2B5EF4-FFF2-40B4-BE49-F238E27FC236}">
              <a16:creationId xmlns:a16="http://schemas.microsoft.com/office/drawing/2014/main" id="{3C957B47-90F2-4C30-913C-563102C575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5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18" name="Grafico 317">
          <a:extLst>
            <a:ext uri="{FF2B5EF4-FFF2-40B4-BE49-F238E27FC236}">
              <a16:creationId xmlns:a16="http://schemas.microsoft.com/office/drawing/2014/main" id="{9A28696F-E383-49E8-9CA1-D94B93C34C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6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19" name="Grafico 318">
          <a:extLst>
            <a:ext uri="{FF2B5EF4-FFF2-40B4-BE49-F238E27FC236}">
              <a16:creationId xmlns:a16="http://schemas.microsoft.com/office/drawing/2014/main" id="{DBC5FF85-2F2D-4A20-A40E-DD1B13EA07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7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20" name="Grafico 319">
          <a:extLst>
            <a:ext uri="{FF2B5EF4-FFF2-40B4-BE49-F238E27FC236}">
              <a16:creationId xmlns:a16="http://schemas.microsoft.com/office/drawing/2014/main" id="{A7713EA2-89A0-420D-AC98-C18F6E94CF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8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21" name="Grafico 320">
          <a:extLst>
            <a:ext uri="{FF2B5EF4-FFF2-40B4-BE49-F238E27FC236}">
              <a16:creationId xmlns:a16="http://schemas.microsoft.com/office/drawing/2014/main" id="{CA3B6067-3B04-489E-9675-375B3ECAB2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9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22" name="Grafico 321">
          <a:extLst>
            <a:ext uri="{FF2B5EF4-FFF2-40B4-BE49-F238E27FC236}">
              <a16:creationId xmlns:a16="http://schemas.microsoft.com/office/drawing/2014/main" id="{1432678B-BDDB-42A6-95D9-E320A93390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0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23" name="Grafico 322">
          <a:extLst>
            <a:ext uri="{FF2B5EF4-FFF2-40B4-BE49-F238E27FC236}">
              <a16:creationId xmlns:a16="http://schemas.microsoft.com/office/drawing/2014/main" id="{72E19408-D395-40AB-BAA1-DC558EC1AF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1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24" name="Grafico 323">
          <a:extLst>
            <a:ext uri="{FF2B5EF4-FFF2-40B4-BE49-F238E27FC236}">
              <a16:creationId xmlns:a16="http://schemas.microsoft.com/office/drawing/2014/main" id="{D16E1BA4-CE9C-472E-968F-B86D3AC89C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2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25" name="Grafico 324">
          <a:extLst>
            <a:ext uri="{FF2B5EF4-FFF2-40B4-BE49-F238E27FC236}">
              <a16:creationId xmlns:a16="http://schemas.microsoft.com/office/drawing/2014/main" id="{6C02E8BB-D810-4AAC-A9AE-A263F6AA55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3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26" name="Grafico 325">
          <a:extLst>
            <a:ext uri="{FF2B5EF4-FFF2-40B4-BE49-F238E27FC236}">
              <a16:creationId xmlns:a16="http://schemas.microsoft.com/office/drawing/2014/main" id="{ADA53CD4-D171-4260-A293-3E8CA44C0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4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27" name="Grafico 326">
          <a:extLst>
            <a:ext uri="{FF2B5EF4-FFF2-40B4-BE49-F238E27FC236}">
              <a16:creationId xmlns:a16="http://schemas.microsoft.com/office/drawing/2014/main" id="{D01F5ECF-A079-4EF4-BA4B-8D628D694F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5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28" name="Grafico 327">
          <a:extLst>
            <a:ext uri="{FF2B5EF4-FFF2-40B4-BE49-F238E27FC236}">
              <a16:creationId xmlns:a16="http://schemas.microsoft.com/office/drawing/2014/main" id="{88756F63-E3C8-4828-8D85-BE2D7B1399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6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29" name="Grafico 328">
          <a:extLst>
            <a:ext uri="{FF2B5EF4-FFF2-40B4-BE49-F238E27FC236}">
              <a16:creationId xmlns:a16="http://schemas.microsoft.com/office/drawing/2014/main" id="{174B7E41-3788-46B3-89E0-CC44F69883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7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30" name="Grafico 329">
          <a:extLst>
            <a:ext uri="{FF2B5EF4-FFF2-40B4-BE49-F238E27FC236}">
              <a16:creationId xmlns:a16="http://schemas.microsoft.com/office/drawing/2014/main" id="{CF751EAD-2731-41C2-886B-33AB23FD52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8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31" name="Grafico 330">
          <a:extLst>
            <a:ext uri="{FF2B5EF4-FFF2-40B4-BE49-F238E27FC236}">
              <a16:creationId xmlns:a16="http://schemas.microsoft.com/office/drawing/2014/main" id="{01B29D21-C630-460F-AB6C-15E3C30820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9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32" name="Grafico 331">
          <a:extLst>
            <a:ext uri="{FF2B5EF4-FFF2-40B4-BE49-F238E27FC236}">
              <a16:creationId xmlns:a16="http://schemas.microsoft.com/office/drawing/2014/main" id="{925DC947-DD6A-4363-9F42-BFC9CE17B6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0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33" name="Grafico 332">
          <a:extLst>
            <a:ext uri="{FF2B5EF4-FFF2-40B4-BE49-F238E27FC236}">
              <a16:creationId xmlns:a16="http://schemas.microsoft.com/office/drawing/2014/main" id="{AD6C0C34-1C16-412D-BD19-D8125CEB38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1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34" name="Grafico 333">
          <a:extLst>
            <a:ext uri="{FF2B5EF4-FFF2-40B4-BE49-F238E27FC236}">
              <a16:creationId xmlns:a16="http://schemas.microsoft.com/office/drawing/2014/main" id="{65F84A68-B42A-4074-AE7B-305A3D79B9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2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35" name="Grafico 334">
          <a:extLst>
            <a:ext uri="{FF2B5EF4-FFF2-40B4-BE49-F238E27FC236}">
              <a16:creationId xmlns:a16="http://schemas.microsoft.com/office/drawing/2014/main" id="{C55FAF4D-3741-48C9-A6AD-CB1E6D8286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3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36" name="Grafico 335">
          <a:extLst>
            <a:ext uri="{FF2B5EF4-FFF2-40B4-BE49-F238E27FC236}">
              <a16:creationId xmlns:a16="http://schemas.microsoft.com/office/drawing/2014/main" id="{BD90DD0A-AF9A-4BAD-88AF-F9F70DAC09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4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37" name="Grafico 336">
          <a:extLst>
            <a:ext uri="{FF2B5EF4-FFF2-40B4-BE49-F238E27FC236}">
              <a16:creationId xmlns:a16="http://schemas.microsoft.com/office/drawing/2014/main" id="{E3FBB336-E0E3-4BB5-9F0A-48C516060D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5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38" name="Grafico 337">
          <a:extLst>
            <a:ext uri="{FF2B5EF4-FFF2-40B4-BE49-F238E27FC236}">
              <a16:creationId xmlns:a16="http://schemas.microsoft.com/office/drawing/2014/main" id="{B3E61102-547C-4889-995F-78E5037076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6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39" name="Grafico 338">
          <a:extLst>
            <a:ext uri="{FF2B5EF4-FFF2-40B4-BE49-F238E27FC236}">
              <a16:creationId xmlns:a16="http://schemas.microsoft.com/office/drawing/2014/main" id="{D5D8768D-8A22-4177-B027-49975F503B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7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40" name="Grafico 339">
          <a:extLst>
            <a:ext uri="{FF2B5EF4-FFF2-40B4-BE49-F238E27FC236}">
              <a16:creationId xmlns:a16="http://schemas.microsoft.com/office/drawing/2014/main" id="{8A9129DD-DC49-4008-9011-8D23142C6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8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41" name="Grafico 340">
          <a:extLst>
            <a:ext uri="{FF2B5EF4-FFF2-40B4-BE49-F238E27FC236}">
              <a16:creationId xmlns:a16="http://schemas.microsoft.com/office/drawing/2014/main" id="{37F931D6-DC5C-468D-A5DC-B9709DBCDF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9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42" name="Grafico 341">
          <a:extLst>
            <a:ext uri="{FF2B5EF4-FFF2-40B4-BE49-F238E27FC236}">
              <a16:creationId xmlns:a16="http://schemas.microsoft.com/office/drawing/2014/main" id="{C67DE904-8043-4148-A3F2-5E4669BBCE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0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43" name="Grafico 342">
          <a:extLst>
            <a:ext uri="{FF2B5EF4-FFF2-40B4-BE49-F238E27FC236}">
              <a16:creationId xmlns:a16="http://schemas.microsoft.com/office/drawing/2014/main" id="{2EE44448-CD25-48B6-8568-1800F81F82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1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44" name="Grafico 343">
          <a:extLst>
            <a:ext uri="{FF2B5EF4-FFF2-40B4-BE49-F238E27FC236}">
              <a16:creationId xmlns:a16="http://schemas.microsoft.com/office/drawing/2014/main" id="{51378423-B13E-4E8E-A666-91EFAEC731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2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45" name="Grafico 344">
          <a:extLst>
            <a:ext uri="{FF2B5EF4-FFF2-40B4-BE49-F238E27FC236}">
              <a16:creationId xmlns:a16="http://schemas.microsoft.com/office/drawing/2014/main" id="{68CA8557-34BC-4B44-B68E-47AD341715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3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46" name="Grafico 345">
          <a:extLst>
            <a:ext uri="{FF2B5EF4-FFF2-40B4-BE49-F238E27FC236}">
              <a16:creationId xmlns:a16="http://schemas.microsoft.com/office/drawing/2014/main" id="{D0CEFFB5-082D-4560-815C-7EB873702A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4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47" name="Grafico 346">
          <a:extLst>
            <a:ext uri="{FF2B5EF4-FFF2-40B4-BE49-F238E27FC236}">
              <a16:creationId xmlns:a16="http://schemas.microsoft.com/office/drawing/2014/main" id="{1B50FA78-0436-481A-A32A-AC33D89C03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5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48" name="Grafico 347">
          <a:extLst>
            <a:ext uri="{FF2B5EF4-FFF2-40B4-BE49-F238E27FC236}">
              <a16:creationId xmlns:a16="http://schemas.microsoft.com/office/drawing/2014/main" id="{3541050A-6129-4488-B82F-F1DA215FFF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6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49" name="Grafico 348">
          <a:extLst>
            <a:ext uri="{FF2B5EF4-FFF2-40B4-BE49-F238E27FC236}">
              <a16:creationId xmlns:a16="http://schemas.microsoft.com/office/drawing/2014/main" id="{F782A423-690F-4EDF-8229-2357AEA8F8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7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50" name="Grafico 349">
          <a:extLst>
            <a:ext uri="{FF2B5EF4-FFF2-40B4-BE49-F238E27FC236}">
              <a16:creationId xmlns:a16="http://schemas.microsoft.com/office/drawing/2014/main" id="{F5C40127-8939-4FB5-96A8-4FE43407DE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8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51" name="Grafico 350">
          <a:extLst>
            <a:ext uri="{FF2B5EF4-FFF2-40B4-BE49-F238E27FC236}">
              <a16:creationId xmlns:a16="http://schemas.microsoft.com/office/drawing/2014/main" id="{45A75F76-69C7-4156-944E-4D189BD779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9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52" name="Grafico 351">
          <a:extLst>
            <a:ext uri="{FF2B5EF4-FFF2-40B4-BE49-F238E27FC236}">
              <a16:creationId xmlns:a16="http://schemas.microsoft.com/office/drawing/2014/main" id="{6CA5FB4F-E154-4C40-99BF-569BFB6859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0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53" name="Grafico 352">
          <a:extLst>
            <a:ext uri="{FF2B5EF4-FFF2-40B4-BE49-F238E27FC236}">
              <a16:creationId xmlns:a16="http://schemas.microsoft.com/office/drawing/2014/main" id="{425DBBD6-B310-439A-8A1B-92E7A57622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1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54" name="Grafico 353">
          <a:extLst>
            <a:ext uri="{FF2B5EF4-FFF2-40B4-BE49-F238E27FC236}">
              <a16:creationId xmlns:a16="http://schemas.microsoft.com/office/drawing/2014/main" id="{8765A8E4-8CA4-47A7-BF7F-6B62BC02CA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2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55" name="Grafico 354">
          <a:extLst>
            <a:ext uri="{FF2B5EF4-FFF2-40B4-BE49-F238E27FC236}">
              <a16:creationId xmlns:a16="http://schemas.microsoft.com/office/drawing/2014/main" id="{B84E44DC-804B-44DF-B764-89E6E2A970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3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56" name="Grafico 355">
          <a:extLst>
            <a:ext uri="{FF2B5EF4-FFF2-40B4-BE49-F238E27FC236}">
              <a16:creationId xmlns:a16="http://schemas.microsoft.com/office/drawing/2014/main" id="{2C5CDD9B-A044-4D8A-9E22-BF654AAF0E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4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57" name="Grafico 356">
          <a:extLst>
            <a:ext uri="{FF2B5EF4-FFF2-40B4-BE49-F238E27FC236}">
              <a16:creationId xmlns:a16="http://schemas.microsoft.com/office/drawing/2014/main" id="{3A14497C-19D2-465E-A2C8-6F7D4B734F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5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58" name="Grafico 357">
          <a:extLst>
            <a:ext uri="{FF2B5EF4-FFF2-40B4-BE49-F238E27FC236}">
              <a16:creationId xmlns:a16="http://schemas.microsoft.com/office/drawing/2014/main" id="{576B9D81-E1A0-432C-A4E1-17FC0BA4B5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6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59" name="Grafico 358">
          <a:extLst>
            <a:ext uri="{FF2B5EF4-FFF2-40B4-BE49-F238E27FC236}">
              <a16:creationId xmlns:a16="http://schemas.microsoft.com/office/drawing/2014/main" id="{7D6838A5-9B5E-49DC-9670-CB767FA4F2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7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60" name="Grafico 359">
          <a:extLst>
            <a:ext uri="{FF2B5EF4-FFF2-40B4-BE49-F238E27FC236}">
              <a16:creationId xmlns:a16="http://schemas.microsoft.com/office/drawing/2014/main" id="{3091992B-D0E7-4418-98B5-2D8B7FE67E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8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61" name="Grafico 360">
          <a:extLst>
            <a:ext uri="{FF2B5EF4-FFF2-40B4-BE49-F238E27FC236}">
              <a16:creationId xmlns:a16="http://schemas.microsoft.com/office/drawing/2014/main" id="{920C0783-1A17-41E3-B7A7-6469AF4E2B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9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62" name="Grafico 361">
          <a:extLst>
            <a:ext uri="{FF2B5EF4-FFF2-40B4-BE49-F238E27FC236}">
              <a16:creationId xmlns:a16="http://schemas.microsoft.com/office/drawing/2014/main" id="{3360D337-0131-4A61-8738-6DC2E3E2C9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0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63" name="Grafico 362">
          <a:extLst>
            <a:ext uri="{FF2B5EF4-FFF2-40B4-BE49-F238E27FC236}">
              <a16:creationId xmlns:a16="http://schemas.microsoft.com/office/drawing/2014/main" id="{7750D3D3-947B-440D-AB05-0DC756E490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1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64" name="Grafico 363">
          <a:extLst>
            <a:ext uri="{FF2B5EF4-FFF2-40B4-BE49-F238E27FC236}">
              <a16:creationId xmlns:a16="http://schemas.microsoft.com/office/drawing/2014/main" id="{4E87515A-B423-4DA0-9254-3F7D5CA423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2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65" name="Grafico 364">
          <a:extLst>
            <a:ext uri="{FF2B5EF4-FFF2-40B4-BE49-F238E27FC236}">
              <a16:creationId xmlns:a16="http://schemas.microsoft.com/office/drawing/2014/main" id="{A640B7C1-B1BA-4257-915F-7110F0403C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3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66" name="Grafico 365">
          <a:extLst>
            <a:ext uri="{FF2B5EF4-FFF2-40B4-BE49-F238E27FC236}">
              <a16:creationId xmlns:a16="http://schemas.microsoft.com/office/drawing/2014/main" id="{E1CA1682-345E-4BD2-BD3C-D512E9D3D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4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67" name="Grafico 366">
          <a:extLst>
            <a:ext uri="{FF2B5EF4-FFF2-40B4-BE49-F238E27FC236}">
              <a16:creationId xmlns:a16="http://schemas.microsoft.com/office/drawing/2014/main" id="{4DB951B9-FF9D-4E6C-A91E-39AAF5F296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5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68" name="Grafico 367">
          <a:extLst>
            <a:ext uri="{FF2B5EF4-FFF2-40B4-BE49-F238E27FC236}">
              <a16:creationId xmlns:a16="http://schemas.microsoft.com/office/drawing/2014/main" id="{B3429731-C1CC-49B9-8AF0-0EC2449569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6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69" name="Grafico 368">
          <a:extLst>
            <a:ext uri="{FF2B5EF4-FFF2-40B4-BE49-F238E27FC236}">
              <a16:creationId xmlns:a16="http://schemas.microsoft.com/office/drawing/2014/main" id="{D6BC476B-BB28-4715-8F3C-4C59D618F7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7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70" name="Grafico 369">
          <a:extLst>
            <a:ext uri="{FF2B5EF4-FFF2-40B4-BE49-F238E27FC236}">
              <a16:creationId xmlns:a16="http://schemas.microsoft.com/office/drawing/2014/main" id="{DD03C949-9DC2-4B6F-9536-200ECD110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8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71" name="Grafico 370">
          <a:extLst>
            <a:ext uri="{FF2B5EF4-FFF2-40B4-BE49-F238E27FC236}">
              <a16:creationId xmlns:a16="http://schemas.microsoft.com/office/drawing/2014/main" id="{C3245E2C-2995-4B40-9E8C-A6590EAEC7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9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72" name="Grafico 371">
          <a:extLst>
            <a:ext uri="{FF2B5EF4-FFF2-40B4-BE49-F238E27FC236}">
              <a16:creationId xmlns:a16="http://schemas.microsoft.com/office/drawing/2014/main" id="{F265F677-FC7E-4DAF-A1DE-2893A7FAE7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0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73" name="Grafico 372">
          <a:extLst>
            <a:ext uri="{FF2B5EF4-FFF2-40B4-BE49-F238E27FC236}">
              <a16:creationId xmlns:a16="http://schemas.microsoft.com/office/drawing/2014/main" id="{2DE47415-0431-4069-A890-92EEFB71C7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1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74" name="Grafico 373">
          <a:extLst>
            <a:ext uri="{FF2B5EF4-FFF2-40B4-BE49-F238E27FC236}">
              <a16:creationId xmlns:a16="http://schemas.microsoft.com/office/drawing/2014/main" id="{67BA2F4D-DECA-4AC4-87E1-45464CE928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2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75" name="Grafico 374">
          <a:extLst>
            <a:ext uri="{FF2B5EF4-FFF2-40B4-BE49-F238E27FC236}">
              <a16:creationId xmlns:a16="http://schemas.microsoft.com/office/drawing/2014/main" id="{209F4F5F-922C-44FE-A17B-5D78A6D3A4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3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76" name="Grafico 375">
          <a:extLst>
            <a:ext uri="{FF2B5EF4-FFF2-40B4-BE49-F238E27FC236}">
              <a16:creationId xmlns:a16="http://schemas.microsoft.com/office/drawing/2014/main" id="{47426566-FED8-477C-A97F-1B2C0D5E18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4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77" name="Grafico 376">
          <a:extLst>
            <a:ext uri="{FF2B5EF4-FFF2-40B4-BE49-F238E27FC236}">
              <a16:creationId xmlns:a16="http://schemas.microsoft.com/office/drawing/2014/main" id="{59E7081B-0C3B-4637-95C9-CED04D2117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5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78" name="Grafico 377">
          <a:extLst>
            <a:ext uri="{FF2B5EF4-FFF2-40B4-BE49-F238E27FC236}">
              <a16:creationId xmlns:a16="http://schemas.microsoft.com/office/drawing/2014/main" id="{D9DA1AAB-529F-4C26-BB64-40EB87DF27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6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79" name="Grafico 378">
          <a:extLst>
            <a:ext uri="{FF2B5EF4-FFF2-40B4-BE49-F238E27FC236}">
              <a16:creationId xmlns:a16="http://schemas.microsoft.com/office/drawing/2014/main" id="{AEA6C7FE-3A20-48D6-8B6C-22E96B769F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7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80" name="Grafico 379">
          <a:extLst>
            <a:ext uri="{FF2B5EF4-FFF2-40B4-BE49-F238E27FC236}">
              <a16:creationId xmlns:a16="http://schemas.microsoft.com/office/drawing/2014/main" id="{A9D191A1-2D75-4127-8505-EF6450C7B8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8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81" name="Grafico 380">
          <a:extLst>
            <a:ext uri="{FF2B5EF4-FFF2-40B4-BE49-F238E27FC236}">
              <a16:creationId xmlns:a16="http://schemas.microsoft.com/office/drawing/2014/main" id="{244C5133-FF0C-4615-9FA0-EB2C4C8C8D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9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82" name="Grafico 381">
          <a:extLst>
            <a:ext uri="{FF2B5EF4-FFF2-40B4-BE49-F238E27FC236}">
              <a16:creationId xmlns:a16="http://schemas.microsoft.com/office/drawing/2014/main" id="{8BA2DA4B-05F2-4D25-BDFC-C4D6864006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0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83" name="Grafico 382">
          <a:extLst>
            <a:ext uri="{FF2B5EF4-FFF2-40B4-BE49-F238E27FC236}">
              <a16:creationId xmlns:a16="http://schemas.microsoft.com/office/drawing/2014/main" id="{FCA70A08-48F2-426D-A3FC-73929444D9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1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84" name="Grafico 383">
          <a:extLst>
            <a:ext uri="{FF2B5EF4-FFF2-40B4-BE49-F238E27FC236}">
              <a16:creationId xmlns:a16="http://schemas.microsoft.com/office/drawing/2014/main" id="{A8983806-AA08-4124-A8A7-24D9F1D5BD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2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85" name="Grafico 384">
          <a:extLst>
            <a:ext uri="{FF2B5EF4-FFF2-40B4-BE49-F238E27FC236}">
              <a16:creationId xmlns:a16="http://schemas.microsoft.com/office/drawing/2014/main" id="{00BAE527-75DE-4D5F-9067-FA55EAAC2F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3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86" name="Grafico 385">
          <a:extLst>
            <a:ext uri="{FF2B5EF4-FFF2-40B4-BE49-F238E27FC236}">
              <a16:creationId xmlns:a16="http://schemas.microsoft.com/office/drawing/2014/main" id="{EA77AD75-4B69-456A-9F1D-43437A3047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4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87" name="Grafico 386">
          <a:extLst>
            <a:ext uri="{FF2B5EF4-FFF2-40B4-BE49-F238E27FC236}">
              <a16:creationId xmlns:a16="http://schemas.microsoft.com/office/drawing/2014/main" id="{866B81D2-6254-415C-90EF-FA84E19591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5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88" name="Grafico 387">
          <a:extLst>
            <a:ext uri="{FF2B5EF4-FFF2-40B4-BE49-F238E27FC236}">
              <a16:creationId xmlns:a16="http://schemas.microsoft.com/office/drawing/2014/main" id="{32020C71-F386-4220-BA9E-D2FCEB2B5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6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89" name="Grafico 388">
          <a:extLst>
            <a:ext uri="{FF2B5EF4-FFF2-40B4-BE49-F238E27FC236}">
              <a16:creationId xmlns:a16="http://schemas.microsoft.com/office/drawing/2014/main" id="{D4C99FFB-3AB2-4B2D-B8BC-6202CF568E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7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90" name="Grafico 389">
          <a:extLst>
            <a:ext uri="{FF2B5EF4-FFF2-40B4-BE49-F238E27FC236}">
              <a16:creationId xmlns:a16="http://schemas.microsoft.com/office/drawing/2014/main" id="{762EAEDC-A1E8-4806-984C-D622C60ECB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8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91" name="Grafico 390">
          <a:extLst>
            <a:ext uri="{FF2B5EF4-FFF2-40B4-BE49-F238E27FC236}">
              <a16:creationId xmlns:a16="http://schemas.microsoft.com/office/drawing/2014/main" id="{E0825C6C-0349-4FCC-8CD9-E6429919F4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9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92" name="Grafico 391">
          <a:extLst>
            <a:ext uri="{FF2B5EF4-FFF2-40B4-BE49-F238E27FC236}">
              <a16:creationId xmlns:a16="http://schemas.microsoft.com/office/drawing/2014/main" id="{B57E91AD-737A-4D3E-BBB4-8A27FB942F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0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93" name="Grafico 392">
          <a:extLst>
            <a:ext uri="{FF2B5EF4-FFF2-40B4-BE49-F238E27FC236}">
              <a16:creationId xmlns:a16="http://schemas.microsoft.com/office/drawing/2014/main" id="{0ED4ADE6-EA1F-4F35-92C8-E034CCA227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1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94" name="Grafico 393">
          <a:extLst>
            <a:ext uri="{FF2B5EF4-FFF2-40B4-BE49-F238E27FC236}">
              <a16:creationId xmlns:a16="http://schemas.microsoft.com/office/drawing/2014/main" id="{AC32F15E-B4F3-450B-9E28-6BCC16C93C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2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95" name="Grafico 394">
          <a:extLst>
            <a:ext uri="{FF2B5EF4-FFF2-40B4-BE49-F238E27FC236}">
              <a16:creationId xmlns:a16="http://schemas.microsoft.com/office/drawing/2014/main" id="{CA589FB4-D8E5-4B86-AD94-D7B3E1A0AA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3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96" name="Grafico 395">
          <a:extLst>
            <a:ext uri="{FF2B5EF4-FFF2-40B4-BE49-F238E27FC236}">
              <a16:creationId xmlns:a16="http://schemas.microsoft.com/office/drawing/2014/main" id="{A008FA01-80A1-44DF-8F5E-69ABDAE91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4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97" name="Grafico 396">
          <a:extLst>
            <a:ext uri="{FF2B5EF4-FFF2-40B4-BE49-F238E27FC236}">
              <a16:creationId xmlns:a16="http://schemas.microsoft.com/office/drawing/2014/main" id="{25FA3296-2BF4-4742-979E-19C73E8784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5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98" name="Grafico 397">
          <a:extLst>
            <a:ext uri="{FF2B5EF4-FFF2-40B4-BE49-F238E27FC236}">
              <a16:creationId xmlns:a16="http://schemas.microsoft.com/office/drawing/2014/main" id="{8EF1E887-54A9-4A29-891C-CDDE48BAF6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6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399" name="Grafico 398">
          <a:extLst>
            <a:ext uri="{FF2B5EF4-FFF2-40B4-BE49-F238E27FC236}">
              <a16:creationId xmlns:a16="http://schemas.microsoft.com/office/drawing/2014/main" id="{593B41F8-BA26-4AF8-A9BC-20E64CB7B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7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00" name="Grafico 399">
          <a:extLst>
            <a:ext uri="{FF2B5EF4-FFF2-40B4-BE49-F238E27FC236}">
              <a16:creationId xmlns:a16="http://schemas.microsoft.com/office/drawing/2014/main" id="{730425F9-2CA1-43A3-AD4E-626B7742D8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8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01" name="Grafico 400">
          <a:extLst>
            <a:ext uri="{FF2B5EF4-FFF2-40B4-BE49-F238E27FC236}">
              <a16:creationId xmlns:a16="http://schemas.microsoft.com/office/drawing/2014/main" id="{E6B0ED5A-F7F4-479C-95C7-92F7F259C9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9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02" name="Grafico 401">
          <a:extLst>
            <a:ext uri="{FF2B5EF4-FFF2-40B4-BE49-F238E27FC236}">
              <a16:creationId xmlns:a16="http://schemas.microsoft.com/office/drawing/2014/main" id="{0F189069-BC83-4168-9E3E-18F6B5D780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0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03" name="Grafico 402">
          <a:extLst>
            <a:ext uri="{FF2B5EF4-FFF2-40B4-BE49-F238E27FC236}">
              <a16:creationId xmlns:a16="http://schemas.microsoft.com/office/drawing/2014/main" id="{C9E73D5F-2B01-47EE-B81D-56530A4128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1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04" name="Grafico 403">
          <a:extLst>
            <a:ext uri="{FF2B5EF4-FFF2-40B4-BE49-F238E27FC236}">
              <a16:creationId xmlns:a16="http://schemas.microsoft.com/office/drawing/2014/main" id="{46130678-CD74-499D-96CE-8D7EF403BE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2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05" name="Grafico 404">
          <a:extLst>
            <a:ext uri="{FF2B5EF4-FFF2-40B4-BE49-F238E27FC236}">
              <a16:creationId xmlns:a16="http://schemas.microsoft.com/office/drawing/2014/main" id="{26F3E186-490E-4068-95B7-9200653907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3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06" name="Grafico 405">
          <a:extLst>
            <a:ext uri="{FF2B5EF4-FFF2-40B4-BE49-F238E27FC236}">
              <a16:creationId xmlns:a16="http://schemas.microsoft.com/office/drawing/2014/main" id="{5B034E57-B20C-4BF9-8915-54782B1151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4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07" name="Grafico 406">
          <a:extLst>
            <a:ext uri="{FF2B5EF4-FFF2-40B4-BE49-F238E27FC236}">
              <a16:creationId xmlns:a16="http://schemas.microsoft.com/office/drawing/2014/main" id="{1EFD57DE-11E7-4648-9291-1FF4191A21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5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08" name="Grafico 407">
          <a:extLst>
            <a:ext uri="{FF2B5EF4-FFF2-40B4-BE49-F238E27FC236}">
              <a16:creationId xmlns:a16="http://schemas.microsoft.com/office/drawing/2014/main" id="{B036D9C7-3434-4230-9187-F8E5B0618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6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09" name="Grafico 408">
          <a:extLst>
            <a:ext uri="{FF2B5EF4-FFF2-40B4-BE49-F238E27FC236}">
              <a16:creationId xmlns:a16="http://schemas.microsoft.com/office/drawing/2014/main" id="{7326492B-87BD-4C7A-A66A-9AB5EE3649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7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10" name="Grafico 409">
          <a:extLst>
            <a:ext uri="{FF2B5EF4-FFF2-40B4-BE49-F238E27FC236}">
              <a16:creationId xmlns:a16="http://schemas.microsoft.com/office/drawing/2014/main" id="{2C0270E6-BA34-4541-8CFE-20993F1554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8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11" name="Grafico 410">
          <a:extLst>
            <a:ext uri="{FF2B5EF4-FFF2-40B4-BE49-F238E27FC236}">
              <a16:creationId xmlns:a16="http://schemas.microsoft.com/office/drawing/2014/main" id="{71CEAF4D-601E-4FFC-96C4-EC9C4A4228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9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12" name="Grafico 411">
          <a:extLst>
            <a:ext uri="{FF2B5EF4-FFF2-40B4-BE49-F238E27FC236}">
              <a16:creationId xmlns:a16="http://schemas.microsoft.com/office/drawing/2014/main" id="{DEC127CD-A0C0-4E2B-968B-30ECCAC825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0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13" name="Grafico 412">
          <a:extLst>
            <a:ext uri="{FF2B5EF4-FFF2-40B4-BE49-F238E27FC236}">
              <a16:creationId xmlns:a16="http://schemas.microsoft.com/office/drawing/2014/main" id="{4D6F128A-166A-42AD-85BC-1B110F2DB3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1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14" name="Grafico 413">
          <a:extLst>
            <a:ext uri="{FF2B5EF4-FFF2-40B4-BE49-F238E27FC236}">
              <a16:creationId xmlns:a16="http://schemas.microsoft.com/office/drawing/2014/main" id="{2FDEA1FD-2708-4590-BBD0-0994742C80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2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15" name="Grafico 414">
          <a:extLst>
            <a:ext uri="{FF2B5EF4-FFF2-40B4-BE49-F238E27FC236}">
              <a16:creationId xmlns:a16="http://schemas.microsoft.com/office/drawing/2014/main" id="{C86072C6-4CED-4E3D-9E9B-9DD3571E9D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3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16" name="Grafico 415">
          <a:extLst>
            <a:ext uri="{FF2B5EF4-FFF2-40B4-BE49-F238E27FC236}">
              <a16:creationId xmlns:a16="http://schemas.microsoft.com/office/drawing/2014/main" id="{715FD1E6-E1A9-4DCC-9EA5-DCDA53C80B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4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17" name="Grafico 416">
          <a:extLst>
            <a:ext uri="{FF2B5EF4-FFF2-40B4-BE49-F238E27FC236}">
              <a16:creationId xmlns:a16="http://schemas.microsoft.com/office/drawing/2014/main" id="{78A0A532-739D-4DD7-8691-1AD422533C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5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18" name="Grafico 417">
          <a:extLst>
            <a:ext uri="{FF2B5EF4-FFF2-40B4-BE49-F238E27FC236}">
              <a16:creationId xmlns:a16="http://schemas.microsoft.com/office/drawing/2014/main" id="{492778A1-4074-48BA-92A3-E3433FE07A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6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19" name="Grafico 418">
          <a:extLst>
            <a:ext uri="{FF2B5EF4-FFF2-40B4-BE49-F238E27FC236}">
              <a16:creationId xmlns:a16="http://schemas.microsoft.com/office/drawing/2014/main" id="{05E2BF9E-C371-4840-9CB0-D18B8CC8A9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7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20" name="Grafico 419">
          <a:extLst>
            <a:ext uri="{FF2B5EF4-FFF2-40B4-BE49-F238E27FC236}">
              <a16:creationId xmlns:a16="http://schemas.microsoft.com/office/drawing/2014/main" id="{32C6195A-84CC-40C6-BF2D-BC928F852E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8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21" name="Grafico 420">
          <a:extLst>
            <a:ext uri="{FF2B5EF4-FFF2-40B4-BE49-F238E27FC236}">
              <a16:creationId xmlns:a16="http://schemas.microsoft.com/office/drawing/2014/main" id="{F84F301F-1543-40F1-A5D8-96306F57F6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9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22" name="Grafico 421">
          <a:extLst>
            <a:ext uri="{FF2B5EF4-FFF2-40B4-BE49-F238E27FC236}">
              <a16:creationId xmlns:a16="http://schemas.microsoft.com/office/drawing/2014/main" id="{EDB2A519-A2F7-4E67-BECF-72536B0DD2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0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23" name="Grafico 422">
          <a:extLst>
            <a:ext uri="{FF2B5EF4-FFF2-40B4-BE49-F238E27FC236}">
              <a16:creationId xmlns:a16="http://schemas.microsoft.com/office/drawing/2014/main" id="{47728E36-ABA6-4B0D-AD50-2A76081D3F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1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24" name="Grafico 423">
          <a:extLst>
            <a:ext uri="{FF2B5EF4-FFF2-40B4-BE49-F238E27FC236}">
              <a16:creationId xmlns:a16="http://schemas.microsoft.com/office/drawing/2014/main" id="{149CB77C-28EC-439A-B3B4-B698549F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2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25" name="Grafico 424">
          <a:extLst>
            <a:ext uri="{FF2B5EF4-FFF2-40B4-BE49-F238E27FC236}">
              <a16:creationId xmlns:a16="http://schemas.microsoft.com/office/drawing/2014/main" id="{8BBB4D02-61E5-4ED6-93A7-580A2183BC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3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26" name="Grafico 425">
          <a:extLst>
            <a:ext uri="{FF2B5EF4-FFF2-40B4-BE49-F238E27FC236}">
              <a16:creationId xmlns:a16="http://schemas.microsoft.com/office/drawing/2014/main" id="{C5CDC262-1F45-42B2-AF53-D46F364436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4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27" name="Grafico 426">
          <a:extLst>
            <a:ext uri="{FF2B5EF4-FFF2-40B4-BE49-F238E27FC236}">
              <a16:creationId xmlns:a16="http://schemas.microsoft.com/office/drawing/2014/main" id="{4262F8B7-1CA1-400E-AA10-518C253C05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5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28" name="Grafico 427">
          <a:extLst>
            <a:ext uri="{FF2B5EF4-FFF2-40B4-BE49-F238E27FC236}">
              <a16:creationId xmlns:a16="http://schemas.microsoft.com/office/drawing/2014/main" id="{A843E440-2894-4225-BA2C-BF0DB3D299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6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29" name="Grafico 428">
          <a:extLst>
            <a:ext uri="{FF2B5EF4-FFF2-40B4-BE49-F238E27FC236}">
              <a16:creationId xmlns:a16="http://schemas.microsoft.com/office/drawing/2014/main" id="{562242C7-4937-4CB4-A1B0-24D8694703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7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30" name="Grafico 429">
          <a:extLst>
            <a:ext uri="{FF2B5EF4-FFF2-40B4-BE49-F238E27FC236}">
              <a16:creationId xmlns:a16="http://schemas.microsoft.com/office/drawing/2014/main" id="{2999AD94-4E6D-4C21-A41A-02E96A8D03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8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31" name="Grafico 430">
          <a:extLst>
            <a:ext uri="{FF2B5EF4-FFF2-40B4-BE49-F238E27FC236}">
              <a16:creationId xmlns:a16="http://schemas.microsoft.com/office/drawing/2014/main" id="{478C066B-F186-4D6B-955C-DE995A526D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9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32" name="Grafico 431">
          <a:extLst>
            <a:ext uri="{FF2B5EF4-FFF2-40B4-BE49-F238E27FC236}">
              <a16:creationId xmlns:a16="http://schemas.microsoft.com/office/drawing/2014/main" id="{3DCBDD51-BD1C-4DAB-9BF9-30EA3098FD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0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33" name="Grafico 432">
          <a:extLst>
            <a:ext uri="{FF2B5EF4-FFF2-40B4-BE49-F238E27FC236}">
              <a16:creationId xmlns:a16="http://schemas.microsoft.com/office/drawing/2014/main" id="{F09DE16F-BE23-4EB2-852B-9EC2C25F73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1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34" name="Grafico 433">
          <a:extLst>
            <a:ext uri="{FF2B5EF4-FFF2-40B4-BE49-F238E27FC236}">
              <a16:creationId xmlns:a16="http://schemas.microsoft.com/office/drawing/2014/main" id="{DB153567-4032-4409-A096-1263E627C8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2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35" name="Grafico 434">
          <a:extLst>
            <a:ext uri="{FF2B5EF4-FFF2-40B4-BE49-F238E27FC236}">
              <a16:creationId xmlns:a16="http://schemas.microsoft.com/office/drawing/2014/main" id="{C5A4F406-37B1-4DC6-BEA3-99196C881F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3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36" name="Grafico 435">
          <a:extLst>
            <a:ext uri="{FF2B5EF4-FFF2-40B4-BE49-F238E27FC236}">
              <a16:creationId xmlns:a16="http://schemas.microsoft.com/office/drawing/2014/main" id="{A33A2C0F-9C2E-4402-9B7F-BB97644932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4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37" name="Grafico 436">
          <a:extLst>
            <a:ext uri="{FF2B5EF4-FFF2-40B4-BE49-F238E27FC236}">
              <a16:creationId xmlns:a16="http://schemas.microsoft.com/office/drawing/2014/main" id="{F171A001-2169-419C-9E6E-F8CAA02037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5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38" name="Grafico 437">
          <a:extLst>
            <a:ext uri="{FF2B5EF4-FFF2-40B4-BE49-F238E27FC236}">
              <a16:creationId xmlns:a16="http://schemas.microsoft.com/office/drawing/2014/main" id="{E7C2E80F-517E-41F9-A130-ADA84CA541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6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39" name="Grafico 438">
          <a:extLst>
            <a:ext uri="{FF2B5EF4-FFF2-40B4-BE49-F238E27FC236}">
              <a16:creationId xmlns:a16="http://schemas.microsoft.com/office/drawing/2014/main" id="{7A8D87E8-2994-4362-A939-5B48B0BE7B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7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40" name="Grafico 439">
          <a:extLst>
            <a:ext uri="{FF2B5EF4-FFF2-40B4-BE49-F238E27FC236}">
              <a16:creationId xmlns:a16="http://schemas.microsoft.com/office/drawing/2014/main" id="{80685928-0DAA-4E17-A2F2-F442DD87DF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8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41" name="Grafico 440">
          <a:extLst>
            <a:ext uri="{FF2B5EF4-FFF2-40B4-BE49-F238E27FC236}">
              <a16:creationId xmlns:a16="http://schemas.microsoft.com/office/drawing/2014/main" id="{6C995FED-4BC4-4C9A-946C-0EFCE8E13C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9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42" name="Grafico 441">
          <a:extLst>
            <a:ext uri="{FF2B5EF4-FFF2-40B4-BE49-F238E27FC236}">
              <a16:creationId xmlns:a16="http://schemas.microsoft.com/office/drawing/2014/main" id="{9D81AE60-675F-492C-8484-3A19068B96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0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43" name="Grafico 442">
          <a:extLst>
            <a:ext uri="{FF2B5EF4-FFF2-40B4-BE49-F238E27FC236}">
              <a16:creationId xmlns:a16="http://schemas.microsoft.com/office/drawing/2014/main" id="{F4C285C7-73F9-415F-83DC-38F295A244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1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44" name="Grafico 443">
          <a:extLst>
            <a:ext uri="{FF2B5EF4-FFF2-40B4-BE49-F238E27FC236}">
              <a16:creationId xmlns:a16="http://schemas.microsoft.com/office/drawing/2014/main" id="{4D2B1951-EF36-4C7E-8381-1998C6219A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2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45" name="Grafico 444">
          <a:extLst>
            <a:ext uri="{FF2B5EF4-FFF2-40B4-BE49-F238E27FC236}">
              <a16:creationId xmlns:a16="http://schemas.microsoft.com/office/drawing/2014/main" id="{1DA92A15-BDEE-4367-B18B-5C5F4F26E3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3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46" name="Grafico 445">
          <a:extLst>
            <a:ext uri="{FF2B5EF4-FFF2-40B4-BE49-F238E27FC236}">
              <a16:creationId xmlns:a16="http://schemas.microsoft.com/office/drawing/2014/main" id="{A09E458D-6DDD-4553-9CED-2BC6013FB0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4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47" name="Grafico 446">
          <a:extLst>
            <a:ext uri="{FF2B5EF4-FFF2-40B4-BE49-F238E27FC236}">
              <a16:creationId xmlns:a16="http://schemas.microsoft.com/office/drawing/2014/main" id="{438FC504-117A-4427-9626-01766C8522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5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48" name="Grafico 447">
          <a:extLst>
            <a:ext uri="{FF2B5EF4-FFF2-40B4-BE49-F238E27FC236}">
              <a16:creationId xmlns:a16="http://schemas.microsoft.com/office/drawing/2014/main" id="{8B793B37-37A1-4D79-9E74-282503BD1B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6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49" name="Grafico 448">
          <a:extLst>
            <a:ext uri="{FF2B5EF4-FFF2-40B4-BE49-F238E27FC236}">
              <a16:creationId xmlns:a16="http://schemas.microsoft.com/office/drawing/2014/main" id="{6CBD050C-E113-4194-9F5A-91DA633C41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7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50" name="Grafico 449">
          <a:extLst>
            <a:ext uri="{FF2B5EF4-FFF2-40B4-BE49-F238E27FC236}">
              <a16:creationId xmlns:a16="http://schemas.microsoft.com/office/drawing/2014/main" id="{F2298537-B42E-4EED-9D32-8D5B6AC4A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8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51" name="Grafico 450">
          <a:extLst>
            <a:ext uri="{FF2B5EF4-FFF2-40B4-BE49-F238E27FC236}">
              <a16:creationId xmlns:a16="http://schemas.microsoft.com/office/drawing/2014/main" id="{23FC1BBD-3AB7-4DB2-A558-092F06A49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9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52" name="Grafico 451">
          <a:extLst>
            <a:ext uri="{FF2B5EF4-FFF2-40B4-BE49-F238E27FC236}">
              <a16:creationId xmlns:a16="http://schemas.microsoft.com/office/drawing/2014/main" id="{796ACC02-4059-4823-AC13-F0620E63FC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0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259555</xdr:colOff>
      <xdr:row>0</xdr:row>
      <xdr:rowOff>116679</xdr:rowOff>
    </xdr:from>
    <xdr:to>
      <xdr:col>9</xdr:col>
      <xdr:colOff>542925</xdr:colOff>
      <xdr:row>14</xdr:row>
      <xdr:rowOff>52386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19CAF0AC-B30C-E92B-A145-34C7B02A3B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284955</xdr:colOff>
      <xdr:row>17</xdr:row>
      <xdr:rowOff>143668</xdr:rowOff>
    </xdr:from>
    <xdr:to>
      <xdr:col>18</xdr:col>
      <xdr:colOff>377825</xdr:colOff>
      <xdr:row>29</xdr:row>
      <xdr:rowOff>69850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D96D4084-4CD1-50FF-7E7D-316D5E2F89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25400</xdr:colOff>
      <xdr:row>17</xdr:row>
      <xdr:rowOff>76200</xdr:rowOff>
    </xdr:from>
    <xdr:to>
      <xdr:col>24</xdr:col>
      <xdr:colOff>118270</xdr:colOff>
      <xdr:row>28</xdr:row>
      <xdr:rowOff>175420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EF95F50-8789-460F-A9E8-010E02F12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34</xdr:col>
      <xdr:colOff>267758</xdr:colOff>
      <xdr:row>0</xdr:row>
      <xdr:rowOff>47625</xdr:rowOff>
    </xdr:from>
    <xdr:to>
      <xdr:col>43</xdr:col>
      <xdr:colOff>74636</xdr:colOff>
      <xdr:row>12</xdr:row>
      <xdr:rowOff>22225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31AFD85F-C823-6A87-4C79-48FE0A543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06050" y="47625"/>
          <a:ext cx="5474252" cy="2191809"/>
        </a:xfrm>
        <a:prstGeom prst="rect">
          <a:avLst/>
        </a:prstGeom>
      </xdr:spPr>
    </xdr:pic>
    <xdr:clientData/>
  </xdr:twoCellAnchor>
  <xdr:twoCellAnchor>
    <xdr:from>
      <xdr:col>14</xdr:col>
      <xdr:colOff>328083</xdr:colOff>
      <xdr:row>0</xdr:row>
      <xdr:rowOff>100543</xdr:rowOff>
    </xdr:from>
    <xdr:to>
      <xdr:col>21</xdr:col>
      <xdr:colOff>399786</xdr:colOff>
      <xdr:row>14</xdr:row>
      <xdr:rowOff>36250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F43AFAF3-A847-4ABA-B10A-E0DC62C334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45</xdr:row>
      <xdr:rowOff>67468</xdr:rowOff>
    </xdr:from>
    <xdr:to>
      <xdr:col>19</xdr:col>
      <xdr:colOff>92872</xdr:colOff>
      <xdr:row>56</xdr:row>
      <xdr:rowOff>189442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7119E63F-91BD-4390-B29D-D46391A47F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370154</xdr:colOff>
      <xdr:row>45</xdr:row>
      <xdr:rowOff>0</xdr:rowOff>
    </xdr:from>
    <xdr:to>
      <xdr:col>24</xdr:col>
      <xdr:colOff>463024</xdr:colOff>
      <xdr:row>56</xdr:row>
      <xdr:rowOff>93929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A09250A4-76B1-4BAF-B29E-8D680F06B4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619126</xdr:colOff>
      <xdr:row>0</xdr:row>
      <xdr:rowOff>52918</xdr:rowOff>
    </xdr:from>
    <xdr:to>
      <xdr:col>33</xdr:col>
      <xdr:colOff>61120</xdr:colOff>
      <xdr:row>13</xdr:row>
      <xdr:rowOff>168541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B4736995-E943-4A14-BE70-9E086EF0D2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73</xdr:col>
      <xdr:colOff>257940</xdr:colOff>
      <xdr:row>3</xdr:row>
      <xdr:rowOff>74839</xdr:rowOff>
    </xdr:from>
    <xdr:to>
      <xdr:col>83</xdr:col>
      <xdr:colOff>619850</xdr:colOff>
      <xdr:row>15</xdr:row>
      <xdr:rowOff>49528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CEA88883-3A67-0675-F3E6-3C5AB1441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10209" y="646339"/>
          <a:ext cx="7981910" cy="2343843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2</xdr:row>
      <xdr:rowOff>177572</xdr:rowOff>
    </xdr:from>
    <xdr:to>
      <xdr:col>6</xdr:col>
      <xdr:colOff>606199</xdr:colOff>
      <xdr:row>15</xdr:row>
      <xdr:rowOff>29935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EF5F4F3B-4EBC-4E70-8412-0E0510A1C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142196</xdr:colOff>
      <xdr:row>17</xdr:row>
      <xdr:rowOff>49665</xdr:rowOff>
    </xdr:from>
    <xdr:to>
      <xdr:col>13</xdr:col>
      <xdr:colOff>433389</xdr:colOff>
      <xdr:row>29</xdr:row>
      <xdr:rowOff>116339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2448C84E-40B8-470D-8DEE-3F99AF13AA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586469</xdr:colOff>
      <xdr:row>45</xdr:row>
      <xdr:rowOff>76881</xdr:rowOff>
    </xdr:from>
    <xdr:to>
      <xdr:col>27</xdr:col>
      <xdr:colOff>287793</xdr:colOff>
      <xdr:row>57</xdr:row>
      <xdr:rowOff>110219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0AA6C2CF-5973-4C0E-8D54-A711F95C89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121103</xdr:colOff>
      <xdr:row>59</xdr:row>
      <xdr:rowOff>12926</xdr:rowOff>
    </xdr:from>
    <xdr:to>
      <xdr:col>6</xdr:col>
      <xdr:colOff>529318</xdr:colOff>
      <xdr:row>72</xdr:row>
      <xdr:rowOff>140153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9EB9479B-DF05-4187-A6C5-0672E5C36F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121783</xdr:colOff>
      <xdr:row>74</xdr:row>
      <xdr:rowOff>73481</xdr:rowOff>
    </xdr:from>
    <xdr:to>
      <xdr:col>13</xdr:col>
      <xdr:colOff>531360</xdr:colOff>
      <xdr:row>88</xdr:row>
      <xdr:rowOff>22453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CE5777CA-74D9-47BC-BEF6-93E80968A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647019</xdr:colOff>
      <xdr:row>103</xdr:row>
      <xdr:rowOff>172812</xdr:rowOff>
    </xdr:from>
    <xdr:to>
      <xdr:col>27</xdr:col>
      <xdr:colOff>407534</xdr:colOff>
      <xdr:row>117</xdr:row>
      <xdr:rowOff>121784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E18E89A6-911B-4E91-8F09-DA1AEBFEB0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119</xdr:row>
      <xdr:rowOff>159882</xdr:rowOff>
    </xdr:from>
    <xdr:to>
      <xdr:col>6</xdr:col>
      <xdr:colOff>442232</xdr:colOff>
      <xdr:row>133</xdr:row>
      <xdr:rowOff>153760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9A635915-2C7F-4848-B7B2-08B328AFBB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18369</xdr:colOff>
      <xdr:row>135</xdr:row>
      <xdr:rowOff>176892</xdr:rowOff>
    </xdr:from>
    <xdr:to>
      <xdr:col>13</xdr:col>
      <xdr:colOff>460602</xdr:colOff>
      <xdr:row>149</xdr:row>
      <xdr:rowOff>170770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B853999D-3486-43AD-9D52-08C41E6A27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8844</xdr:colOff>
      <xdr:row>168</xdr:row>
      <xdr:rowOff>48985</xdr:rowOff>
    </xdr:from>
    <xdr:to>
      <xdr:col>27</xdr:col>
      <xdr:colOff>452436</xdr:colOff>
      <xdr:row>182</xdr:row>
      <xdr:rowOff>42863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37929F2F-A592-4F44-8B32-97093CE8C4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186</xdr:row>
      <xdr:rowOff>4081</xdr:rowOff>
    </xdr:from>
    <xdr:to>
      <xdr:col>6</xdr:col>
      <xdr:colOff>543606</xdr:colOff>
      <xdr:row>200</xdr:row>
      <xdr:rowOff>133350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7352F27A-CFC7-4CA9-BF3D-11206E4174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65994</xdr:colOff>
      <xdr:row>202</xdr:row>
      <xdr:rowOff>45585</xdr:rowOff>
    </xdr:from>
    <xdr:to>
      <xdr:col>13</xdr:col>
      <xdr:colOff>570820</xdr:colOff>
      <xdr:row>216</xdr:row>
      <xdr:rowOff>153761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69F1CF8B-6B74-414E-802F-C5E9B803FB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21</xdr:col>
      <xdr:colOff>104094</xdr:colOff>
      <xdr:row>234</xdr:row>
      <xdr:rowOff>91849</xdr:rowOff>
    </xdr:from>
    <xdr:to>
      <xdr:col>27</xdr:col>
      <xdr:colOff>622526</xdr:colOff>
      <xdr:row>249</xdr:row>
      <xdr:rowOff>9524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F9593106-2A89-402C-AC20-F3D7BF32D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95250</xdr:colOff>
      <xdr:row>250</xdr:row>
      <xdr:rowOff>138112</xdr:rowOff>
    </xdr:from>
    <xdr:to>
      <xdr:col>6</xdr:col>
      <xdr:colOff>619125</xdr:colOff>
      <xdr:row>265</xdr:row>
      <xdr:rowOff>43543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B015C36E-03AF-494A-B08C-2FC2B7187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95929</xdr:colOff>
      <xdr:row>267</xdr:row>
      <xdr:rowOff>43543</xdr:rowOff>
    </xdr:from>
    <xdr:to>
      <xdr:col>13</xdr:col>
      <xdr:colOff>621166</xdr:colOff>
      <xdr:row>281</xdr:row>
      <xdr:rowOff>129950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25F12B97-0C26-4520-8810-A784DF7A52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21</xdr:col>
      <xdr:colOff>193901</xdr:colOff>
      <xdr:row>298</xdr:row>
      <xdr:rowOff>150358</xdr:rowOff>
    </xdr:from>
    <xdr:to>
      <xdr:col>28</xdr:col>
      <xdr:colOff>71436</xdr:colOff>
      <xdr:row>313</xdr:row>
      <xdr:rowOff>60552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DE1396C8-669E-49FF-805B-EF424A538C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65314</xdr:colOff>
      <xdr:row>314</xdr:row>
      <xdr:rowOff>100011</xdr:rowOff>
    </xdr:from>
    <xdr:to>
      <xdr:col>6</xdr:col>
      <xdr:colOff>575582</xdr:colOff>
      <xdr:row>328</xdr:row>
      <xdr:rowOff>102733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D91A9DC7-78D8-40F1-948C-AE780BBBA4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</xdr:col>
      <xdr:colOff>12925</xdr:colOff>
      <xdr:row>330</xdr:row>
      <xdr:rowOff>46264</xdr:rowOff>
    </xdr:from>
    <xdr:to>
      <xdr:col>13</xdr:col>
      <xdr:colOff>524555</xdr:colOff>
      <xdr:row>344</xdr:row>
      <xdr:rowOff>53749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10BCD85E-7344-4700-8955-4E918B3C42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21</xdr:col>
      <xdr:colOff>188458</xdr:colOff>
      <xdr:row>361</xdr:row>
      <xdr:rowOff>29934</xdr:rowOff>
    </xdr:from>
    <xdr:to>
      <xdr:col>28</xdr:col>
      <xdr:colOff>52386</xdr:colOff>
      <xdr:row>375</xdr:row>
      <xdr:rowOff>37419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B311E57D-6CF1-462D-B845-AA85CB4CAB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</xdr:col>
      <xdr:colOff>638175</xdr:colOff>
      <xdr:row>31</xdr:row>
      <xdr:rowOff>9525</xdr:rowOff>
    </xdr:from>
    <xdr:to>
      <xdr:col>13</xdr:col>
      <xdr:colOff>339499</xdr:colOff>
      <xdr:row>43</xdr:row>
      <xdr:rowOff>42863</xdr:rowOff>
    </xdr:to>
    <xdr:graphicFrame macro="">
      <xdr:nvGraphicFramePr>
        <xdr:cNvPr id="112" name="Grafico 111">
          <a:extLst>
            <a:ext uri="{FF2B5EF4-FFF2-40B4-BE49-F238E27FC236}">
              <a16:creationId xmlns:a16="http://schemas.microsoft.com/office/drawing/2014/main" id="{C15BD877-30FB-4C09-B6A3-BE7B938C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</xdr:col>
      <xdr:colOff>104775</xdr:colOff>
      <xdr:row>89</xdr:row>
      <xdr:rowOff>-1</xdr:rowOff>
    </xdr:from>
    <xdr:to>
      <xdr:col>13</xdr:col>
      <xdr:colOff>514352</xdr:colOff>
      <xdr:row>102</xdr:row>
      <xdr:rowOff>129947</xdr:rowOff>
    </xdr:to>
    <xdr:graphicFrame macro="">
      <xdr:nvGraphicFramePr>
        <xdr:cNvPr id="113" name="Grafico 112">
          <a:extLst>
            <a:ext uri="{FF2B5EF4-FFF2-40B4-BE49-F238E27FC236}">
              <a16:creationId xmlns:a16="http://schemas.microsoft.com/office/drawing/2014/main" id="{03F0EE15-BE1E-445C-A1E0-77A111C026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</xdr:col>
      <xdr:colOff>38100</xdr:colOff>
      <xdr:row>152</xdr:row>
      <xdr:rowOff>0</xdr:rowOff>
    </xdr:from>
    <xdr:to>
      <xdr:col>13</xdr:col>
      <xdr:colOff>480333</xdr:colOff>
      <xdr:row>165</xdr:row>
      <xdr:rowOff>174852</xdr:rowOff>
    </xdr:to>
    <xdr:graphicFrame macro="">
      <xdr:nvGraphicFramePr>
        <xdr:cNvPr id="114" name="Grafico 113">
          <a:extLst>
            <a:ext uri="{FF2B5EF4-FFF2-40B4-BE49-F238E27FC236}">
              <a16:creationId xmlns:a16="http://schemas.microsoft.com/office/drawing/2014/main" id="{52530849-408A-49C7-B829-CB2AC4D208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100013</xdr:colOff>
      <xdr:row>218</xdr:row>
      <xdr:rowOff>95251</xdr:rowOff>
    </xdr:from>
    <xdr:to>
      <xdr:col>13</xdr:col>
      <xdr:colOff>604839</xdr:colOff>
      <xdr:row>233</xdr:row>
      <xdr:rowOff>22451</xdr:rowOff>
    </xdr:to>
    <xdr:graphicFrame macro="">
      <xdr:nvGraphicFramePr>
        <xdr:cNvPr id="115" name="Grafico 114">
          <a:extLst>
            <a:ext uri="{FF2B5EF4-FFF2-40B4-BE49-F238E27FC236}">
              <a16:creationId xmlns:a16="http://schemas.microsoft.com/office/drawing/2014/main" id="{BF1FB836-21E3-4DDC-A75A-A436C768E3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</xdr:col>
      <xdr:colOff>100693</xdr:colOff>
      <xdr:row>282</xdr:row>
      <xdr:rowOff>171451</xdr:rowOff>
    </xdr:from>
    <xdr:to>
      <xdr:col>13</xdr:col>
      <xdr:colOff>625930</xdr:colOff>
      <xdr:row>297</xdr:row>
      <xdr:rowOff>76882</xdr:rowOff>
    </xdr:to>
    <xdr:graphicFrame macro="">
      <xdr:nvGraphicFramePr>
        <xdr:cNvPr id="116" name="Grafico 115">
          <a:extLst>
            <a:ext uri="{FF2B5EF4-FFF2-40B4-BE49-F238E27FC236}">
              <a16:creationId xmlns:a16="http://schemas.microsoft.com/office/drawing/2014/main" id="{E538F2DA-2C11-4B56-8DC0-FCE7136A80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14968</xdr:colOff>
      <xdr:row>346</xdr:row>
      <xdr:rowOff>1</xdr:rowOff>
    </xdr:from>
    <xdr:to>
      <xdr:col>13</xdr:col>
      <xdr:colOff>526598</xdr:colOff>
      <xdr:row>360</xdr:row>
      <xdr:rowOff>7486</xdr:rowOff>
    </xdr:to>
    <xdr:graphicFrame macro="">
      <xdr:nvGraphicFramePr>
        <xdr:cNvPr id="117" name="Grafico 116">
          <a:extLst>
            <a:ext uri="{FF2B5EF4-FFF2-40B4-BE49-F238E27FC236}">
              <a16:creationId xmlns:a16="http://schemas.microsoft.com/office/drawing/2014/main" id="{24DBD806-F457-40FE-9E79-A50CCE2002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</xdr:col>
      <xdr:colOff>66675</xdr:colOff>
      <xdr:row>3</xdr:row>
      <xdr:rowOff>28575</xdr:rowOff>
    </xdr:from>
    <xdr:to>
      <xdr:col>13</xdr:col>
      <xdr:colOff>415699</xdr:colOff>
      <xdr:row>15</xdr:row>
      <xdr:rowOff>61914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61412E84-5CB9-468E-859B-D4E2794C10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13</xdr:col>
      <xdr:colOff>590550</xdr:colOff>
      <xdr:row>3</xdr:row>
      <xdr:rowOff>28575</xdr:rowOff>
    </xdr:from>
    <xdr:to>
      <xdr:col>20</xdr:col>
      <xdr:colOff>291874</xdr:colOff>
      <xdr:row>15</xdr:row>
      <xdr:rowOff>61914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0EBC3047-FAB4-4513-9DF4-529A360772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21</xdr:col>
      <xdr:colOff>0</xdr:colOff>
      <xdr:row>3</xdr:row>
      <xdr:rowOff>0</xdr:rowOff>
    </xdr:from>
    <xdr:to>
      <xdr:col>27</xdr:col>
      <xdr:colOff>349024</xdr:colOff>
      <xdr:row>15</xdr:row>
      <xdr:rowOff>33339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F5CE8D07-8157-4458-B3DD-709CF09A9B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28</xdr:col>
      <xdr:colOff>0</xdr:colOff>
      <xdr:row>3</xdr:row>
      <xdr:rowOff>0</xdr:rowOff>
    </xdr:from>
    <xdr:to>
      <xdr:col>34</xdr:col>
      <xdr:colOff>349024</xdr:colOff>
      <xdr:row>15</xdr:row>
      <xdr:rowOff>33339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04DAB5AB-7AB5-45B7-976A-A9A8CCE8F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35</xdr:col>
      <xdr:colOff>0</xdr:colOff>
      <xdr:row>3</xdr:row>
      <xdr:rowOff>0</xdr:rowOff>
    </xdr:from>
    <xdr:to>
      <xdr:col>41</xdr:col>
      <xdr:colOff>349024</xdr:colOff>
      <xdr:row>15</xdr:row>
      <xdr:rowOff>33339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79EC82EB-A3A0-4438-891A-581EA3D979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200025</xdr:colOff>
      <xdr:row>17</xdr:row>
      <xdr:rowOff>28575</xdr:rowOff>
    </xdr:from>
    <xdr:to>
      <xdr:col>6</xdr:col>
      <xdr:colOff>549049</xdr:colOff>
      <xdr:row>29</xdr:row>
      <xdr:rowOff>61914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8E0776E1-9B34-4094-912B-D0C8F28A4F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13</xdr:col>
      <xdr:colOff>590550</xdr:colOff>
      <xdr:row>17</xdr:row>
      <xdr:rowOff>57149</xdr:rowOff>
    </xdr:from>
    <xdr:to>
      <xdr:col>20</xdr:col>
      <xdr:colOff>234043</xdr:colOff>
      <xdr:row>29</xdr:row>
      <xdr:rowOff>123823</xdr:rowOff>
    </xdr:to>
    <xdr:graphicFrame macro="">
      <xdr:nvGraphicFramePr>
        <xdr:cNvPr id="31" name="Grafico 30">
          <a:extLst>
            <a:ext uri="{FF2B5EF4-FFF2-40B4-BE49-F238E27FC236}">
              <a16:creationId xmlns:a16="http://schemas.microsoft.com/office/drawing/2014/main" id="{C9A61898-7A26-4251-BE50-31661F2A9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20</xdr:col>
      <xdr:colOff>581025</xdr:colOff>
      <xdr:row>17</xdr:row>
      <xdr:rowOff>57149</xdr:rowOff>
    </xdr:from>
    <xdr:to>
      <xdr:col>27</xdr:col>
      <xdr:colOff>224518</xdr:colOff>
      <xdr:row>29</xdr:row>
      <xdr:rowOff>123823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455F8EE0-D317-4BC9-9672-167DA62B96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27</xdr:col>
      <xdr:colOff>590550</xdr:colOff>
      <xdr:row>17</xdr:row>
      <xdr:rowOff>47624</xdr:rowOff>
    </xdr:from>
    <xdr:to>
      <xdr:col>34</xdr:col>
      <xdr:colOff>234043</xdr:colOff>
      <xdr:row>29</xdr:row>
      <xdr:rowOff>114298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E6F3C08E-5C64-4A6E-8BB5-04C639C9BB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34</xdr:col>
      <xdr:colOff>609600</xdr:colOff>
      <xdr:row>17</xdr:row>
      <xdr:rowOff>47624</xdr:rowOff>
    </xdr:from>
    <xdr:to>
      <xdr:col>41</xdr:col>
      <xdr:colOff>253093</xdr:colOff>
      <xdr:row>29</xdr:row>
      <xdr:rowOff>114298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463968C5-49B2-477F-99FF-1998E75832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171450</xdr:colOff>
      <xdr:row>30</xdr:row>
      <xdr:rowOff>171451</xdr:rowOff>
    </xdr:from>
    <xdr:to>
      <xdr:col>6</xdr:col>
      <xdr:colOff>462643</xdr:colOff>
      <xdr:row>43</xdr:row>
      <xdr:rowOff>57149</xdr:rowOff>
    </xdr:to>
    <xdr:graphicFrame macro="">
      <xdr:nvGraphicFramePr>
        <xdr:cNvPr id="35" name="Grafico 34">
          <a:extLst>
            <a:ext uri="{FF2B5EF4-FFF2-40B4-BE49-F238E27FC236}">
              <a16:creationId xmlns:a16="http://schemas.microsoft.com/office/drawing/2014/main" id="{7CF0AC0D-8295-424A-9875-DE837406F5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13</xdr:col>
      <xdr:colOff>571500</xdr:colOff>
      <xdr:row>31</xdr:row>
      <xdr:rowOff>38099</xdr:rowOff>
    </xdr:from>
    <xdr:to>
      <xdr:col>20</xdr:col>
      <xdr:colOff>272824</xdr:colOff>
      <xdr:row>43</xdr:row>
      <xdr:rowOff>71437</xdr:rowOff>
    </xdr:to>
    <xdr:graphicFrame macro="">
      <xdr:nvGraphicFramePr>
        <xdr:cNvPr id="36" name="Grafico 35">
          <a:extLst>
            <a:ext uri="{FF2B5EF4-FFF2-40B4-BE49-F238E27FC236}">
              <a16:creationId xmlns:a16="http://schemas.microsoft.com/office/drawing/2014/main" id="{E7CC39B8-D2A8-4C43-887A-570A4BC29A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20</xdr:col>
      <xdr:colOff>581025</xdr:colOff>
      <xdr:row>31</xdr:row>
      <xdr:rowOff>57150</xdr:rowOff>
    </xdr:from>
    <xdr:to>
      <xdr:col>27</xdr:col>
      <xdr:colOff>282349</xdr:colOff>
      <xdr:row>43</xdr:row>
      <xdr:rowOff>90488</xdr:rowOff>
    </xdr:to>
    <xdr:graphicFrame macro="">
      <xdr:nvGraphicFramePr>
        <xdr:cNvPr id="37" name="Grafico 36">
          <a:extLst>
            <a:ext uri="{FF2B5EF4-FFF2-40B4-BE49-F238E27FC236}">
              <a16:creationId xmlns:a16="http://schemas.microsoft.com/office/drawing/2014/main" id="{86CDA387-735C-4E93-8D92-C88685DDED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27</xdr:col>
      <xdr:colOff>590550</xdr:colOff>
      <xdr:row>31</xdr:row>
      <xdr:rowOff>47625</xdr:rowOff>
    </xdr:from>
    <xdr:to>
      <xdr:col>34</xdr:col>
      <xdr:colOff>291874</xdr:colOff>
      <xdr:row>43</xdr:row>
      <xdr:rowOff>80963</xdr:rowOff>
    </xdr:to>
    <xdr:graphicFrame macro="">
      <xdr:nvGraphicFramePr>
        <xdr:cNvPr id="38" name="Grafico 37">
          <a:extLst>
            <a:ext uri="{FF2B5EF4-FFF2-40B4-BE49-F238E27FC236}">
              <a16:creationId xmlns:a16="http://schemas.microsoft.com/office/drawing/2014/main" id="{0ECCF9FC-3F0A-4758-B267-8E6D04A731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35</xdr:col>
      <xdr:colOff>0</xdr:colOff>
      <xdr:row>31</xdr:row>
      <xdr:rowOff>0</xdr:rowOff>
    </xdr:from>
    <xdr:to>
      <xdr:col>41</xdr:col>
      <xdr:colOff>349024</xdr:colOff>
      <xdr:row>43</xdr:row>
      <xdr:rowOff>33338</xdr:rowOff>
    </xdr:to>
    <xdr:graphicFrame macro="">
      <xdr:nvGraphicFramePr>
        <xdr:cNvPr id="39" name="Grafico 38">
          <a:extLst>
            <a:ext uri="{FF2B5EF4-FFF2-40B4-BE49-F238E27FC236}">
              <a16:creationId xmlns:a16="http://schemas.microsoft.com/office/drawing/2014/main" id="{CB0DE2D3-DD62-4109-86B0-7E2F0C5689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114300</xdr:colOff>
      <xdr:row>45</xdr:row>
      <xdr:rowOff>9525</xdr:rowOff>
    </xdr:from>
    <xdr:to>
      <xdr:col>6</xdr:col>
      <xdr:colOff>463324</xdr:colOff>
      <xdr:row>57</xdr:row>
      <xdr:rowOff>42863</xdr:rowOff>
    </xdr:to>
    <xdr:graphicFrame macro="">
      <xdr:nvGraphicFramePr>
        <xdr:cNvPr id="40" name="Grafico 39">
          <a:extLst>
            <a:ext uri="{FF2B5EF4-FFF2-40B4-BE49-F238E27FC236}">
              <a16:creationId xmlns:a16="http://schemas.microsoft.com/office/drawing/2014/main" id="{EF85077F-EF37-46CA-A250-C68F7830D5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7</xdr:col>
      <xdr:colOff>0</xdr:colOff>
      <xdr:row>45</xdr:row>
      <xdr:rowOff>0</xdr:rowOff>
    </xdr:from>
    <xdr:to>
      <xdr:col>13</xdr:col>
      <xdr:colOff>349024</xdr:colOff>
      <xdr:row>57</xdr:row>
      <xdr:rowOff>33338</xdr:rowOff>
    </xdr:to>
    <xdr:graphicFrame macro="">
      <xdr:nvGraphicFramePr>
        <xdr:cNvPr id="41" name="Grafico 40">
          <a:extLst>
            <a:ext uri="{FF2B5EF4-FFF2-40B4-BE49-F238E27FC236}">
              <a16:creationId xmlns:a16="http://schemas.microsoft.com/office/drawing/2014/main" id="{38DB6BB4-DED3-43A6-B5C5-F975686E14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13</xdr:col>
      <xdr:colOff>561975</xdr:colOff>
      <xdr:row>45</xdr:row>
      <xdr:rowOff>38100</xdr:rowOff>
    </xdr:from>
    <xdr:to>
      <xdr:col>20</xdr:col>
      <xdr:colOff>263299</xdr:colOff>
      <xdr:row>57</xdr:row>
      <xdr:rowOff>71438</xdr:rowOff>
    </xdr:to>
    <xdr:graphicFrame macro="">
      <xdr:nvGraphicFramePr>
        <xdr:cNvPr id="42" name="Grafico 41">
          <a:extLst>
            <a:ext uri="{FF2B5EF4-FFF2-40B4-BE49-F238E27FC236}">
              <a16:creationId xmlns:a16="http://schemas.microsoft.com/office/drawing/2014/main" id="{DD800827-1EEE-4D85-8EC4-B0D0E726C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7</xdr:col>
      <xdr:colOff>0</xdr:colOff>
      <xdr:row>59</xdr:row>
      <xdr:rowOff>0</xdr:rowOff>
    </xdr:from>
    <xdr:to>
      <xdr:col>13</xdr:col>
      <xdr:colOff>408215</xdr:colOff>
      <xdr:row>72</xdr:row>
      <xdr:rowOff>127227</xdr:rowOff>
    </xdr:to>
    <xdr:graphicFrame macro="">
      <xdr:nvGraphicFramePr>
        <xdr:cNvPr id="43" name="Grafico 42">
          <a:extLst>
            <a:ext uri="{FF2B5EF4-FFF2-40B4-BE49-F238E27FC236}">
              <a16:creationId xmlns:a16="http://schemas.microsoft.com/office/drawing/2014/main" id="{11357595-0C29-4235-89BD-D09BA6F40C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14</xdr:col>
      <xdr:colOff>0</xdr:colOff>
      <xdr:row>59</xdr:row>
      <xdr:rowOff>0</xdr:rowOff>
    </xdr:from>
    <xdr:to>
      <xdr:col>20</xdr:col>
      <xdr:colOff>408215</xdr:colOff>
      <xdr:row>72</xdr:row>
      <xdr:rowOff>127227</xdr:rowOff>
    </xdr:to>
    <xdr:graphicFrame macro="">
      <xdr:nvGraphicFramePr>
        <xdr:cNvPr id="44" name="Grafico 43">
          <a:extLst>
            <a:ext uri="{FF2B5EF4-FFF2-40B4-BE49-F238E27FC236}">
              <a16:creationId xmlns:a16="http://schemas.microsoft.com/office/drawing/2014/main" id="{A7EE8E3B-890B-4BA2-98B7-EA41D2255A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21</xdr:col>
      <xdr:colOff>0</xdr:colOff>
      <xdr:row>59</xdr:row>
      <xdr:rowOff>0</xdr:rowOff>
    </xdr:from>
    <xdr:to>
      <xdr:col>27</xdr:col>
      <xdr:colOff>408215</xdr:colOff>
      <xdr:row>72</xdr:row>
      <xdr:rowOff>127227</xdr:rowOff>
    </xdr:to>
    <xdr:graphicFrame macro="">
      <xdr:nvGraphicFramePr>
        <xdr:cNvPr id="45" name="Grafico 44">
          <a:extLst>
            <a:ext uri="{FF2B5EF4-FFF2-40B4-BE49-F238E27FC236}">
              <a16:creationId xmlns:a16="http://schemas.microsoft.com/office/drawing/2014/main" id="{7008D01B-8DD1-496D-929C-18665999F1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28</xdr:col>
      <xdr:colOff>0</xdr:colOff>
      <xdr:row>59</xdr:row>
      <xdr:rowOff>0</xdr:rowOff>
    </xdr:from>
    <xdr:to>
      <xdr:col>34</xdr:col>
      <xdr:colOff>408215</xdr:colOff>
      <xdr:row>72</xdr:row>
      <xdr:rowOff>127227</xdr:rowOff>
    </xdr:to>
    <xdr:graphicFrame macro="">
      <xdr:nvGraphicFramePr>
        <xdr:cNvPr id="47" name="Grafico 46">
          <a:extLst>
            <a:ext uri="{FF2B5EF4-FFF2-40B4-BE49-F238E27FC236}">
              <a16:creationId xmlns:a16="http://schemas.microsoft.com/office/drawing/2014/main" id="{B95D6183-0B1B-44F8-98B7-DC3B269D61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35</xdr:col>
      <xdr:colOff>0</xdr:colOff>
      <xdr:row>59</xdr:row>
      <xdr:rowOff>0</xdr:rowOff>
    </xdr:from>
    <xdr:to>
      <xdr:col>41</xdr:col>
      <xdr:colOff>408215</xdr:colOff>
      <xdr:row>72</xdr:row>
      <xdr:rowOff>127227</xdr:rowOff>
    </xdr:to>
    <xdr:graphicFrame macro="">
      <xdr:nvGraphicFramePr>
        <xdr:cNvPr id="48" name="Grafico 47">
          <a:extLst>
            <a:ext uri="{FF2B5EF4-FFF2-40B4-BE49-F238E27FC236}">
              <a16:creationId xmlns:a16="http://schemas.microsoft.com/office/drawing/2014/main" id="{8D8496B3-AA7D-48B5-8BEC-6E219EEFAA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95250</xdr:colOff>
      <xdr:row>73</xdr:row>
      <xdr:rowOff>171449</xdr:rowOff>
    </xdr:from>
    <xdr:to>
      <xdr:col>6</xdr:col>
      <xdr:colOff>503465</xdr:colOff>
      <xdr:row>87</xdr:row>
      <xdr:rowOff>117700</xdr:rowOff>
    </xdr:to>
    <xdr:graphicFrame macro="">
      <xdr:nvGraphicFramePr>
        <xdr:cNvPr id="49" name="Grafico 48">
          <a:extLst>
            <a:ext uri="{FF2B5EF4-FFF2-40B4-BE49-F238E27FC236}">
              <a16:creationId xmlns:a16="http://schemas.microsoft.com/office/drawing/2014/main" id="{873314D8-9506-4444-AF35-D5641CBE29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14</xdr:col>
      <xdr:colOff>76200</xdr:colOff>
      <xdr:row>74</xdr:row>
      <xdr:rowOff>76200</xdr:rowOff>
    </xdr:from>
    <xdr:to>
      <xdr:col>20</xdr:col>
      <xdr:colOff>485777</xdr:colOff>
      <xdr:row>88</xdr:row>
      <xdr:rowOff>25172</xdr:rowOff>
    </xdr:to>
    <xdr:graphicFrame macro="">
      <xdr:nvGraphicFramePr>
        <xdr:cNvPr id="50" name="Grafico 49">
          <a:extLst>
            <a:ext uri="{FF2B5EF4-FFF2-40B4-BE49-F238E27FC236}">
              <a16:creationId xmlns:a16="http://schemas.microsoft.com/office/drawing/2014/main" id="{55D9547C-5B12-43EB-BD5E-0CD7B2C47B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21</xdr:col>
      <xdr:colOff>28575</xdr:colOff>
      <xdr:row>74</xdr:row>
      <xdr:rowOff>47625</xdr:rowOff>
    </xdr:from>
    <xdr:to>
      <xdr:col>27</xdr:col>
      <xdr:colOff>438152</xdr:colOff>
      <xdr:row>87</xdr:row>
      <xdr:rowOff>177571</xdr:rowOff>
    </xdr:to>
    <xdr:graphicFrame macro="">
      <xdr:nvGraphicFramePr>
        <xdr:cNvPr id="51" name="Grafico 50">
          <a:extLst>
            <a:ext uri="{FF2B5EF4-FFF2-40B4-BE49-F238E27FC236}">
              <a16:creationId xmlns:a16="http://schemas.microsoft.com/office/drawing/2014/main" id="{6DD70DDA-E904-41E0-A521-F42B75AAC9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28</xdr:col>
      <xdr:colOff>38100</xdr:colOff>
      <xdr:row>74</xdr:row>
      <xdr:rowOff>47625</xdr:rowOff>
    </xdr:from>
    <xdr:to>
      <xdr:col>34</xdr:col>
      <xdr:colOff>447677</xdr:colOff>
      <xdr:row>87</xdr:row>
      <xdr:rowOff>177571</xdr:rowOff>
    </xdr:to>
    <xdr:graphicFrame macro="">
      <xdr:nvGraphicFramePr>
        <xdr:cNvPr id="52" name="Grafico 51">
          <a:extLst>
            <a:ext uri="{FF2B5EF4-FFF2-40B4-BE49-F238E27FC236}">
              <a16:creationId xmlns:a16="http://schemas.microsoft.com/office/drawing/2014/main" id="{ADA84937-2ADA-4B17-8ECE-B66B09A84E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35</xdr:col>
      <xdr:colOff>0</xdr:colOff>
      <xdr:row>74</xdr:row>
      <xdr:rowOff>76201</xdr:rowOff>
    </xdr:from>
    <xdr:to>
      <xdr:col>41</xdr:col>
      <xdr:colOff>409577</xdr:colOff>
      <xdr:row>88</xdr:row>
      <xdr:rowOff>25173</xdr:rowOff>
    </xdr:to>
    <xdr:graphicFrame macro="">
      <xdr:nvGraphicFramePr>
        <xdr:cNvPr id="53" name="Grafico 52">
          <a:extLst>
            <a:ext uri="{FF2B5EF4-FFF2-40B4-BE49-F238E27FC236}">
              <a16:creationId xmlns:a16="http://schemas.microsoft.com/office/drawing/2014/main" id="{90016C16-14E6-4681-910B-C2B197131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57150</xdr:colOff>
      <xdr:row>88</xdr:row>
      <xdr:rowOff>152401</xdr:rowOff>
    </xdr:from>
    <xdr:to>
      <xdr:col>6</xdr:col>
      <xdr:colOff>466727</xdr:colOff>
      <xdr:row>102</xdr:row>
      <xdr:rowOff>101373</xdr:rowOff>
    </xdr:to>
    <xdr:graphicFrame macro="">
      <xdr:nvGraphicFramePr>
        <xdr:cNvPr id="54" name="Grafico 53">
          <a:extLst>
            <a:ext uri="{FF2B5EF4-FFF2-40B4-BE49-F238E27FC236}">
              <a16:creationId xmlns:a16="http://schemas.microsoft.com/office/drawing/2014/main" id="{FB428060-F01A-42D0-8188-2EECC6FDE9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14</xdr:col>
      <xdr:colOff>0</xdr:colOff>
      <xdr:row>89</xdr:row>
      <xdr:rowOff>0</xdr:rowOff>
    </xdr:from>
    <xdr:to>
      <xdr:col>20</xdr:col>
      <xdr:colOff>409577</xdr:colOff>
      <xdr:row>102</xdr:row>
      <xdr:rowOff>129948</xdr:rowOff>
    </xdr:to>
    <xdr:graphicFrame macro="">
      <xdr:nvGraphicFramePr>
        <xdr:cNvPr id="55" name="Grafico 54">
          <a:extLst>
            <a:ext uri="{FF2B5EF4-FFF2-40B4-BE49-F238E27FC236}">
              <a16:creationId xmlns:a16="http://schemas.microsoft.com/office/drawing/2014/main" id="{5E852FEE-5A0F-48D4-9157-9E58724BF2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21</xdr:col>
      <xdr:colOff>0</xdr:colOff>
      <xdr:row>89</xdr:row>
      <xdr:rowOff>0</xdr:rowOff>
    </xdr:from>
    <xdr:to>
      <xdr:col>27</xdr:col>
      <xdr:colOff>409577</xdr:colOff>
      <xdr:row>102</xdr:row>
      <xdr:rowOff>129948</xdr:rowOff>
    </xdr:to>
    <xdr:graphicFrame macro="">
      <xdr:nvGraphicFramePr>
        <xdr:cNvPr id="56" name="Grafico 55">
          <a:extLst>
            <a:ext uri="{FF2B5EF4-FFF2-40B4-BE49-F238E27FC236}">
              <a16:creationId xmlns:a16="http://schemas.microsoft.com/office/drawing/2014/main" id="{67CF23BA-924A-4B7E-9196-58EC8A9AD8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27</xdr:col>
      <xdr:colOff>638175</xdr:colOff>
      <xdr:row>89</xdr:row>
      <xdr:rowOff>38099</xdr:rowOff>
    </xdr:from>
    <xdr:to>
      <xdr:col>34</xdr:col>
      <xdr:colOff>400052</xdr:colOff>
      <xdr:row>102</xdr:row>
      <xdr:rowOff>168047</xdr:rowOff>
    </xdr:to>
    <xdr:graphicFrame macro="">
      <xdr:nvGraphicFramePr>
        <xdr:cNvPr id="57" name="Grafico 56">
          <a:extLst>
            <a:ext uri="{FF2B5EF4-FFF2-40B4-BE49-F238E27FC236}">
              <a16:creationId xmlns:a16="http://schemas.microsoft.com/office/drawing/2014/main" id="{D76B7021-7BCF-44AD-8A45-04E7632B0C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34</xdr:col>
      <xdr:colOff>600075</xdr:colOff>
      <xdr:row>89</xdr:row>
      <xdr:rowOff>38100</xdr:rowOff>
    </xdr:from>
    <xdr:to>
      <xdr:col>41</xdr:col>
      <xdr:colOff>361952</xdr:colOff>
      <xdr:row>102</xdr:row>
      <xdr:rowOff>168048</xdr:rowOff>
    </xdr:to>
    <xdr:graphicFrame macro="">
      <xdr:nvGraphicFramePr>
        <xdr:cNvPr id="58" name="Grafico 57">
          <a:extLst>
            <a:ext uri="{FF2B5EF4-FFF2-40B4-BE49-F238E27FC236}">
              <a16:creationId xmlns:a16="http://schemas.microsoft.com/office/drawing/2014/main" id="{1B672036-DCCF-4E0C-9B1E-F6F3FEEE28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57150</xdr:colOff>
      <xdr:row>103</xdr:row>
      <xdr:rowOff>133349</xdr:rowOff>
    </xdr:from>
    <xdr:to>
      <xdr:col>6</xdr:col>
      <xdr:colOff>466727</xdr:colOff>
      <xdr:row>117</xdr:row>
      <xdr:rowOff>82321</xdr:rowOff>
    </xdr:to>
    <xdr:graphicFrame macro="">
      <xdr:nvGraphicFramePr>
        <xdr:cNvPr id="59" name="Grafico 58">
          <a:extLst>
            <a:ext uri="{FF2B5EF4-FFF2-40B4-BE49-F238E27FC236}">
              <a16:creationId xmlns:a16="http://schemas.microsoft.com/office/drawing/2014/main" id="{6DD9F577-8ED9-4398-8CE1-1F270FFE5A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7</xdr:col>
      <xdr:colOff>0</xdr:colOff>
      <xdr:row>104</xdr:row>
      <xdr:rowOff>0</xdr:rowOff>
    </xdr:from>
    <xdr:to>
      <xdr:col>13</xdr:col>
      <xdr:colOff>409577</xdr:colOff>
      <xdr:row>117</xdr:row>
      <xdr:rowOff>129946</xdr:rowOff>
    </xdr:to>
    <xdr:graphicFrame macro="">
      <xdr:nvGraphicFramePr>
        <xdr:cNvPr id="60" name="Grafico 59">
          <a:extLst>
            <a:ext uri="{FF2B5EF4-FFF2-40B4-BE49-F238E27FC236}">
              <a16:creationId xmlns:a16="http://schemas.microsoft.com/office/drawing/2014/main" id="{E25F81C5-62F7-4DBA-B67E-FAEEE0CB65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14</xdr:col>
      <xdr:colOff>0</xdr:colOff>
      <xdr:row>104</xdr:row>
      <xdr:rowOff>0</xdr:rowOff>
    </xdr:from>
    <xdr:to>
      <xdr:col>20</xdr:col>
      <xdr:colOff>409577</xdr:colOff>
      <xdr:row>117</xdr:row>
      <xdr:rowOff>129946</xdr:rowOff>
    </xdr:to>
    <xdr:graphicFrame macro="">
      <xdr:nvGraphicFramePr>
        <xdr:cNvPr id="61" name="Grafico 60">
          <a:extLst>
            <a:ext uri="{FF2B5EF4-FFF2-40B4-BE49-F238E27FC236}">
              <a16:creationId xmlns:a16="http://schemas.microsoft.com/office/drawing/2014/main" id="{474BA776-6FCA-4350-AF1F-B9DCD909F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6</xdr:col>
      <xdr:colOff>581025</xdr:colOff>
      <xdr:row>119</xdr:row>
      <xdr:rowOff>171450</xdr:rowOff>
    </xdr:from>
    <xdr:to>
      <xdr:col>13</xdr:col>
      <xdr:colOff>375557</xdr:colOff>
      <xdr:row>133</xdr:row>
      <xdr:rowOff>165328</xdr:rowOff>
    </xdr:to>
    <xdr:graphicFrame macro="">
      <xdr:nvGraphicFramePr>
        <xdr:cNvPr id="62" name="Grafico 61">
          <a:extLst>
            <a:ext uri="{FF2B5EF4-FFF2-40B4-BE49-F238E27FC236}">
              <a16:creationId xmlns:a16="http://schemas.microsoft.com/office/drawing/2014/main" id="{FE2B7623-4891-4BBC-8AB1-98B6313854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14</xdr:col>
      <xdr:colOff>0</xdr:colOff>
      <xdr:row>120</xdr:row>
      <xdr:rowOff>0</xdr:rowOff>
    </xdr:from>
    <xdr:to>
      <xdr:col>20</xdr:col>
      <xdr:colOff>442232</xdr:colOff>
      <xdr:row>133</xdr:row>
      <xdr:rowOff>174852</xdr:rowOff>
    </xdr:to>
    <xdr:graphicFrame macro="">
      <xdr:nvGraphicFramePr>
        <xdr:cNvPr id="63" name="Grafico 62">
          <a:extLst>
            <a:ext uri="{FF2B5EF4-FFF2-40B4-BE49-F238E27FC236}">
              <a16:creationId xmlns:a16="http://schemas.microsoft.com/office/drawing/2014/main" id="{FA5A57BE-5D21-4C9A-845E-222824E4ED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21</xdr:col>
      <xdr:colOff>0</xdr:colOff>
      <xdr:row>120</xdr:row>
      <xdr:rowOff>0</xdr:rowOff>
    </xdr:from>
    <xdr:to>
      <xdr:col>27</xdr:col>
      <xdr:colOff>442232</xdr:colOff>
      <xdr:row>133</xdr:row>
      <xdr:rowOff>174852</xdr:rowOff>
    </xdr:to>
    <xdr:graphicFrame macro="">
      <xdr:nvGraphicFramePr>
        <xdr:cNvPr id="64" name="Grafico 63">
          <a:extLst>
            <a:ext uri="{FF2B5EF4-FFF2-40B4-BE49-F238E27FC236}">
              <a16:creationId xmlns:a16="http://schemas.microsoft.com/office/drawing/2014/main" id="{E7E55882-960F-47E5-B0D3-7D8D77279A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28</xdr:col>
      <xdr:colOff>0</xdr:colOff>
      <xdr:row>120</xdr:row>
      <xdr:rowOff>0</xdr:rowOff>
    </xdr:from>
    <xdr:to>
      <xdr:col>34</xdr:col>
      <xdr:colOff>442232</xdr:colOff>
      <xdr:row>133</xdr:row>
      <xdr:rowOff>174852</xdr:rowOff>
    </xdr:to>
    <xdr:graphicFrame macro="">
      <xdr:nvGraphicFramePr>
        <xdr:cNvPr id="65" name="Grafico 64">
          <a:extLst>
            <a:ext uri="{FF2B5EF4-FFF2-40B4-BE49-F238E27FC236}">
              <a16:creationId xmlns:a16="http://schemas.microsoft.com/office/drawing/2014/main" id="{E8B8BBB4-6037-4247-8AFE-D861F53F74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35</xdr:col>
      <xdr:colOff>0</xdr:colOff>
      <xdr:row>120</xdr:row>
      <xdr:rowOff>0</xdr:rowOff>
    </xdr:from>
    <xdr:to>
      <xdr:col>41</xdr:col>
      <xdr:colOff>442232</xdr:colOff>
      <xdr:row>133</xdr:row>
      <xdr:rowOff>174852</xdr:rowOff>
    </xdr:to>
    <xdr:graphicFrame macro="">
      <xdr:nvGraphicFramePr>
        <xdr:cNvPr id="66" name="Grafico 65">
          <a:extLst>
            <a:ext uri="{FF2B5EF4-FFF2-40B4-BE49-F238E27FC236}">
              <a16:creationId xmlns:a16="http://schemas.microsoft.com/office/drawing/2014/main" id="{CC7F03AB-73F1-46BA-BDAE-5EE7BC478F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0</xdr:col>
      <xdr:colOff>0</xdr:colOff>
      <xdr:row>136</xdr:row>
      <xdr:rowOff>0</xdr:rowOff>
    </xdr:from>
    <xdr:to>
      <xdr:col>6</xdr:col>
      <xdr:colOff>442232</xdr:colOff>
      <xdr:row>149</xdr:row>
      <xdr:rowOff>174852</xdr:rowOff>
    </xdr:to>
    <xdr:graphicFrame macro="">
      <xdr:nvGraphicFramePr>
        <xdr:cNvPr id="67" name="Grafico 66">
          <a:extLst>
            <a:ext uri="{FF2B5EF4-FFF2-40B4-BE49-F238E27FC236}">
              <a16:creationId xmlns:a16="http://schemas.microsoft.com/office/drawing/2014/main" id="{1C84188F-8E0E-4360-8B71-45BCA3D4C7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14</xdr:col>
      <xdr:colOff>0</xdr:colOff>
      <xdr:row>136</xdr:row>
      <xdr:rowOff>0</xdr:rowOff>
    </xdr:from>
    <xdr:to>
      <xdr:col>20</xdr:col>
      <xdr:colOff>442233</xdr:colOff>
      <xdr:row>149</xdr:row>
      <xdr:rowOff>174852</xdr:rowOff>
    </xdr:to>
    <xdr:graphicFrame macro="">
      <xdr:nvGraphicFramePr>
        <xdr:cNvPr id="68" name="Grafico 67">
          <a:extLst>
            <a:ext uri="{FF2B5EF4-FFF2-40B4-BE49-F238E27FC236}">
              <a16:creationId xmlns:a16="http://schemas.microsoft.com/office/drawing/2014/main" id="{50DBC2A5-9133-4013-918D-2041A7BEFB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21</xdr:col>
      <xdr:colOff>0</xdr:colOff>
      <xdr:row>136</xdr:row>
      <xdr:rowOff>0</xdr:rowOff>
    </xdr:from>
    <xdr:to>
      <xdr:col>27</xdr:col>
      <xdr:colOff>442233</xdr:colOff>
      <xdr:row>149</xdr:row>
      <xdr:rowOff>174852</xdr:rowOff>
    </xdr:to>
    <xdr:graphicFrame macro="">
      <xdr:nvGraphicFramePr>
        <xdr:cNvPr id="69" name="Grafico 68">
          <a:extLst>
            <a:ext uri="{FF2B5EF4-FFF2-40B4-BE49-F238E27FC236}">
              <a16:creationId xmlns:a16="http://schemas.microsoft.com/office/drawing/2014/main" id="{76743BAC-2B8C-45A5-8399-CC87256745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28</xdr:col>
      <xdr:colOff>0</xdr:colOff>
      <xdr:row>136</xdr:row>
      <xdr:rowOff>0</xdr:rowOff>
    </xdr:from>
    <xdr:to>
      <xdr:col>34</xdr:col>
      <xdr:colOff>442233</xdr:colOff>
      <xdr:row>149</xdr:row>
      <xdr:rowOff>174852</xdr:rowOff>
    </xdr:to>
    <xdr:graphicFrame macro="">
      <xdr:nvGraphicFramePr>
        <xdr:cNvPr id="70" name="Grafico 69">
          <a:extLst>
            <a:ext uri="{FF2B5EF4-FFF2-40B4-BE49-F238E27FC236}">
              <a16:creationId xmlns:a16="http://schemas.microsoft.com/office/drawing/2014/main" id="{5A515C8F-B3D4-47D5-B107-3005631CD4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35</xdr:col>
      <xdr:colOff>0</xdr:colOff>
      <xdr:row>136</xdr:row>
      <xdr:rowOff>0</xdr:rowOff>
    </xdr:from>
    <xdr:to>
      <xdr:col>41</xdr:col>
      <xdr:colOff>442233</xdr:colOff>
      <xdr:row>149</xdr:row>
      <xdr:rowOff>174852</xdr:rowOff>
    </xdr:to>
    <xdr:graphicFrame macro="">
      <xdr:nvGraphicFramePr>
        <xdr:cNvPr id="71" name="Grafico 70">
          <a:extLst>
            <a:ext uri="{FF2B5EF4-FFF2-40B4-BE49-F238E27FC236}">
              <a16:creationId xmlns:a16="http://schemas.microsoft.com/office/drawing/2014/main" id="{6CAD92B3-F2C0-4B1C-8B79-05FA4E39F7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0</xdr:col>
      <xdr:colOff>0</xdr:colOff>
      <xdr:row>152</xdr:row>
      <xdr:rowOff>0</xdr:rowOff>
    </xdr:from>
    <xdr:to>
      <xdr:col>6</xdr:col>
      <xdr:colOff>442233</xdr:colOff>
      <xdr:row>165</xdr:row>
      <xdr:rowOff>174852</xdr:rowOff>
    </xdr:to>
    <xdr:graphicFrame macro="">
      <xdr:nvGraphicFramePr>
        <xdr:cNvPr id="72" name="Grafico 71">
          <a:extLst>
            <a:ext uri="{FF2B5EF4-FFF2-40B4-BE49-F238E27FC236}">
              <a16:creationId xmlns:a16="http://schemas.microsoft.com/office/drawing/2014/main" id="{18D187E3-3C64-4F1A-A9EC-9A527EB869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14</xdr:col>
      <xdr:colOff>0</xdr:colOff>
      <xdr:row>152</xdr:row>
      <xdr:rowOff>0</xdr:rowOff>
    </xdr:from>
    <xdr:to>
      <xdr:col>20</xdr:col>
      <xdr:colOff>442233</xdr:colOff>
      <xdr:row>165</xdr:row>
      <xdr:rowOff>174852</xdr:rowOff>
    </xdr:to>
    <xdr:graphicFrame macro="">
      <xdr:nvGraphicFramePr>
        <xdr:cNvPr id="73" name="Grafico 72">
          <a:extLst>
            <a:ext uri="{FF2B5EF4-FFF2-40B4-BE49-F238E27FC236}">
              <a16:creationId xmlns:a16="http://schemas.microsoft.com/office/drawing/2014/main" id="{D6F34D41-9B79-44E9-8A25-CE84FEA17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21</xdr:col>
      <xdr:colOff>0</xdr:colOff>
      <xdr:row>152</xdr:row>
      <xdr:rowOff>0</xdr:rowOff>
    </xdr:from>
    <xdr:to>
      <xdr:col>27</xdr:col>
      <xdr:colOff>442233</xdr:colOff>
      <xdr:row>165</xdr:row>
      <xdr:rowOff>174852</xdr:rowOff>
    </xdr:to>
    <xdr:graphicFrame macro="">
      <xdr:nvGraphicFramePr>
        <xdr:cNvPr id="74" name="Grafico 73">
          <a:extLst>
            <a:ext uri="{FF2B5EF4-FFF2-40B4-BE49-F238E27FC236}">
              <a16:creationId xmlns:a16="http://schemas.microsoft.com/office/drawing/2014/main" id="{8490026F-EA15-47C3-B110-46B5157390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28</xdr:col>
      <xdr:colOff>0</xdr:colOff>
      <xdr:row>152</xdr:row>
      <xdr:rowOff>0</xdr:rowOff>
    </xdr:from>
    <xdr:to>
      <xdr:col>34</xdr:col>
      <xdr:colOff>442233</xdr:colOff>
      <xdr:row>165</xdr:row>
      <xdr:rowOff>174852</xdr:rowOff>
    </xdr:to>
    <xdr:graphicFrame macro="">
      <xdr:nvGraphicFramePr>
        <xdr:cNvPr id="75" name="Grafico 74">
          <a:extLst>
            <a:ext uri="{FF2B5EF4-FFF2-40B4-BE49-F238E27FC236}">
              <a16:creationId xmlns:a16="http://schemas.microsoft.com/office/drawing/2014/main" id="{BC93BE31-AEC3-4AC9-AF12-D6D8C7155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35</xdr:col>
      <xdr:colOff>0</xdr:colOff>
      <xdr:row>152</xdr:row>
      <xdr:rowOff>0</xdr:rowOff>
    </xdr:from>
    <xdr:to>
      <xdr:col>41</xdr:col>
      <xdr:colOff>442233</xdr:colOff>
      <xdr:row>165</xdr:row>
      <xdr:rowOff>174852</xdr:rowOff>
    </xdr:to>
    <xdr:graphicFrame macro="">
      <xdr:nvGraphicFramePr>
        <xdr:cNvPr id="76" name="Grafico 75">
          <a:extLst>
            <a:ext uri="{FF2B5EF4-FFF2-40B4-BE49-F238E27FC236}">
              <a16:creationId xmlns:a16="http://schemas.microsoft.com/office/drawing/2014/main" id="{06FF4DE0-663E-4DA4-850C-0174B20768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0</xdr:col>
      <xdr:colOff>0</xdr:colOff>
      <xdr:row>168</xdr:row>
      <xdr:rowOff>0</xdr:rowOff>
    </xdr:from>
    <xdr:to>
      <xdr:col>6</xdr:col>
      <xdr:colOff>442233</xdr:colOff>
      <xdr:row>181</xdr:row>
      <xdr:rowOff>174852</xdr:rowOff>
    </xdr:to>
    <xdr:graphicFrame macro="">
      <xdr:nvGraphicFramePr>
        <xdr:cNvPr id="77" name="Grafico 76">
          <a:extLst>
            <a:ext uri="{FF2B5EF4-FFF2-40B4-BE49-F238E27FC236}">
              <a16:creationId xmlns:a16="http://schemas.microsoft.com/office/drawing/2014/main" id="{949B5F26-DE49-4845-A5C0-A0DC14DAAE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7</xdr:col>
      <xdr:colOff>0</xdr:colOff>
      <xdr:row>168</xdr:row>
      <xdr:rowOff>0</xdr:rowOff>
    </xdr:from>
    <xdr:to>
      <xdr:col>13</xdr:col>
      <xdr:colOff>442233</xdr:colOff>
      <xdr:row>181</xdr:row>
      <xdr:rowOff>174852</xdr:rowOff>
    </xdr:to>
    <xdr:graphicFrame macro="">
      <xdr:nvGraphicFramePr>
        <xdr:cNvPr id="78" name="Grafico 77">
          <a:extLst>
            <a:ext uri="{FF2B5EF4-FFF2-40B4-BE49-F238E27FC236}">
              <a16:creationId xmlns:a16="http://schemas.microsoft.com/office/drawing/2014/main" id="{5CDC3032-C278-4E42-BEDF-4F2E9B2FDB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14</xdr:col>
      <xdr:colOff>0</xdr:colOff>
      <xdr:row>168</xdr:row>
      <xdr:rowOff>0</xdr:rowOff>
    </xdr:from>
    <xdr:to>
      <xdr:col>20</xdr:col>
      <xdr:colOff>442233</xdr:colOff>
      <xdr:row>181</xdr:row>
      <xdr:rowOff>174852</xdr:rowOff>
    </xdr:to>
    <xdr:graphicFrame macro="">
      <xdr:nvGraphicFramePr>
        <xdr:cNvPr id="79" name="Grafico 78">
          <a:extLst>
            <a:ext uri="{FF2B5EF4-FFF2-40B4-BE49-F238E27FC236}">
              <a16:creationId xmlns:a16="http://schemas.microsoft.com/office/drawing/2014/main" id="{E7CBB121-E296-4F76-B810-F581BD8032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7</xdr:col>
      <xdr:colOff>9525</xdr:colOff>
      <xdr:row>186</xdr:row>
      <xdr:rowOff>28575</xdr:rowOff>
    </xdr:from>
    <xdr:to>
      <xdr:col>13</xdr:col>
      <xdr:colOff>543606</xdr:colOff>
      <xdr:row>200</xdr:row>
      <xdr:rowOff>157844</xdr:rowOff>
    </xdr:to>
    <xdr:graphicFrame macro="">
      <xdr:nvGraphicFramePr>
        <xdr:cNvPr id="80" name="Grafico 79">
          <a:extLst>
            <a:ext uri="{FF2B5EF4-FFF2-40B4-BE49-F238E27FC236}">
              <a16:creationId xmlns:a16="http://schemas.microsoft.com/office/drawing/2014/main" id="{82E83AE0-B792-41B0-846A-4A2898B62A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14</xdr:col>
      <xdr:colOff>104775</xdr:colOff>
      <xdr:row>186</xdr:row>
      <xdr:rowOff>28575</xdr:rowOff>
    </xdr:from>
    <xdr:to>
      <xdr:col>20</xdr:col>
      <xdr:colOff>638856</xdr:colOff>
      <xdr:row>200</xdr:row>
      <xdr:rowOff>157844</xdr:rowOff>
    </xdr:to>
    <xdr:graphicFrame macro="">
      <xdr:nvGraphicFramePr>
        <xdr:cNvPr id="81" name="Grafico 80">
          <a:extLst>
            <a:ext uri="{FF2B5EF4-FFF2-40B4-BE49-F238E27FC236}">
              <a16:creationId xmlns:a16="http://schemas.microsoft.com/office/drawing/2014/main" id="{F801E3AD-16B0-498C-9B09-9E50310F42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21</xdr:col>
      <xdr:colOff>161925</xdr:colOff>
      <xdr:row>186</xdr:row>
      <xdr:rowOff>66675</xdr:rowOff>
    </xdr:from>
    <xdr:to>
      <xdr:col>28</xdr:col>
      <xdr:colOff>48306</xdr:colOff>
      <xdr:row>201</xdr:row>
      <xdr:rowOff>14968</xdr:rowOff>
    </xdr:to>
    <xdr:graphicFrame macro="">
      <xdr:nvGraphicFramePr>
        <xdr:cNvPr id="82" name="Grafico 81">
          <a:extLst>
            <a:ext uri="{FF2B5EF4-FFF2-40B4-BE49-F238E27FC236}">
              <a16:creationId xmlns:a16="http://schemas.microsoft.com/office/drawing/2014/main" id="{A66DADBC-87C9-4AF9-9338-B05DDB5608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28</xdr:col>
      <xdr:colOff>276225</xdr:colOff>
      <xdr:row>186</xdr:row>
      <xdr:rowOff>85725</xdr:rowOff>
    </xdr:from>
    <xdr:to>
      <xdr:col>35</xdr:col>
      <xdr:colOff>162606</xdr:colOff>
      <xdr:row>201</xdr:row>
      <xdr:rowOff>34018</xdr:rowOff>
    </xdr:to>
    <xdr:graphicFrame macro="">
      <xdr:nvGraphicFramePr>
        <xdr:cNvPr id="83" name="Grafico 82">
          <a:extLst>
            <a:ext uri="{FF2B5EF4-FFF2-40B4-BE49-F238E27FC236}">
              <a16:creationId xmlns:a16="http://schemas.microsoft.com/office/drawing/2014/main" id="{9CFBF9E4-62EA-45DF-BD06-7E3327F3AE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35</xdr:col>
      <xdr:colOff>342900</xdr:colOff>
      <xdr:row>186</xdr:row>
      <xdr:rowOff>76200</xdr:rowOff>
    </xdr:from>
    <xdr:to>
      <xdr:col>42</xdr:col>
      <xdr:colOff>229281</xdr:colOff>
      <xdr:row>201</xdr:row>
      <xdr:rowOff>24493</xdr:rowOff>
    </xdr:to>
    <xdr:graphicFrame macro="">
      <xdr:nvGraphicFramePr>
        <xdr:cNvPr id="84" name="Grafico 83">
          <a:extLst>
            <a:ext uri="{FF2B5EF4-FFF2-40B4-BE49-F238E27FC236}">
              <a16:creationId xmlns:a16="http://schemas.microsoft.com/office/drawing/2014/main" id="{0EA117B6-38DE-4F16-95D9-298A9D9964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0</xdr:col>
      <xdr:colOff>57150</xdr:colOff>
      <xdr:row>202</xdr:row>
      <xdr:rowOff>47626</xdr:rowOff>
    </xdr:from>
    <xdr:to>
      <xdr:col>6</xdr:col>
      <xdr:colOff>591231</xdr:colOff>
      <xdr:row>216</xdr:row>
      <xdr:rowOff>176895</xdr:rowOff>
    </xdr:to>
    <xdr:graphicFrame macro="">
      <xdr:nvGraphicFramePr>
        <xdr:cNvPr id="85" name="Grafico 84">
          <a:extLst>
            <a:ext uri="{FF2B5EF4-FFF2-40B4-BE49-F238E27FC236}">
              <a16:creationId xmlns:a16="http://schemas.microsoft.com/office/drawing/2014/main" id="{67B62258-D9A0-4006-B43A-B0192B8AF9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14</xdr:col>
      <xdr:colOff>95250</xdr:colOff>
      <xdr:row>202</xdr:row>
      <xdr:rowOff>28575</xdr:rowOff>
    </xdr:from>
    <xdr:to>
      <xdr:col>20</xdr:col>
      <xdr:colOff>600076</xdr:colOff>
      <xdr:row>216</xdr:row>
      <xdr:rowOff>136751</xdr:rowOff>
    </xdr:to>
    <xdr:graphicFrame macro="">
      <xdr:nvGraphicFramePr>
        <xdr:cNvPr id="86" name="Grafico 85">
          <a:extLst>
            <a:ext uri="{FF2B5EF4-FFF2-40B4-BE49-F238E27FC236}">
              <a16:creationId xmlns:a16="http://schemas.microsoft.com/office/drawing/2014/main" id="{D6C93F3E-42BF-4B13-BEC5-F81C2EEB24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21</xdr:col>
      <xdr:colOff>219075</xdr:colOff>
      <xdr:row>201</xdr:row>
      <xdr:rowOff>161924</xdr:rowOff>
    </xdr:from>
    <xdr:to>
      <xdr:col>28</xdr:col>
      <xdr:colOff>76201</xdr:colOff>
      <xdr:row>216</xdr:row>
      <xdr:rowOff>89126</xdr:rowOff>
    </xdr:to>
    <xdr:graphicFrame macro="">
      <xdr:nvGraphicFramePr>
        <xdr:cNvPr id="87" name="Grafico 86">
          <a:extLst>
            <a:ext uri="{FF2B5EF4-FFF2-40B4-BE49-F238E27FC236}">
              <a16:creationId xmlns:a16="http://schemas.microsoft.com/office/drawing/2014/main" id="{7CE9E610-53A2-452C-91EA-6260C3B499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28</xdr:col>
      <xdr:colOff>285750</xdr:colOff>
      <xdr:row>201</xdr:row>
      <xdr:rowOff>171449</xdr:rowOff>
    </xdr:from>
    <xdr:to>
      <xdr:col>35</xdr:col>
      <xdr:colOff>142876</xdr:colOff>
      <xdr:row>216</xdr:row>
      <xdr:rowOff>98651</xdr:rowOff>
    </xdr:to>
    <xdr:graphicFrame macro="">
      <xdr:nvGraphicFramePr>
        <xdr:cNvPr id="88" name="Grafico 87">
          <a:extLst>
            <a:ext uri="{FF2B5EF4-FFF2-40B4-BE49-F238E27FC236}">
              <a16:creationId xmlns:a16="http://schemas.microsoft.com/office/drawing/2014/main" id="{CD3A4A1C-CD22-48BB-B8E1-60C83001E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35</xdr:col>
      <xdr:colOff>342900</xdr:colOff>
      <xdr:row>202</xdr:row>
      <xdr:rowOff>19050</xdr:rowOff>
    </xdr:from>
    <xdr:to>
      <xdr:col>42</xdr:col>
      <xdr:colOff>200026</xdr:colOff>
      <xdr:row>216</xdr:row>
      <xdr:rowOff>127226</xdr:rowOff>
    </xdr:to>
    <xdr:graphicFrame macro="">
      <xdr:nvGraphicFramePr>
        <xdr:cNvPr id="89" name="Grafico 88">
          <a:extLst>
            <a:ext uri="{FF2B5EF4-FFF2-40B4-BE49-F238E27FC236}">
              <a16:creationId xmlns:a16="http://schemas.microsoft.com/office/drawing/2014/main" id="{89E1A76C-A8CB-4686-A8CB-D2F347A87F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0</xdr:col>
      <xdr:colOff>85725</xdr:colOff>
      <xdr:row>218</xdr:row>
      <xdr:rowOff>85726</xdr:rowOff>
    </xdr:from>
    <xdr:to>
      <xdr:col>6</xdr:col>
      <xdr:colOff>590551</xdr:colOff>
      <xdr:row>233</xdr:row>
      <xdr:rowOff>12926</xdr:rowOff>
    </xdr:to>
    <xdr:graphicFrame macro="">
      <xdr:nvGraphicFramePr>
        <xdr:cNvPr id="90" name="Grafico 89">
          <a:extLst>
            <a:ext uri="{FF2B5EF4-FFF2-40B4-BE49-F238E27FC236}">
              <a16:creationId xmlns:a16="http://schemas.microsoft.com/office/drawing/2014/main" id="{C2711207-AC48-4209-851E-567DD36C8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14</xdr:col>
      <xdr:colOff>133350</xdr:colOff>
      <xdr:row>218</xdr:row>
      <xdr:rowOff>104776</xdr:rowOff>
    </xdr:from>
    <xdr:to>
      <xdr:col>20</xdr:col>
      <xdr:colOff>638176</xdr:colOff>
      <xdr:row>233</xdr:row>
      <xdr:rowOff>31976</xdr:rowOff>
    </xdr:to>
    <xdr:graphicFrame macro="">
      <xdr:nvGraphicFramePr>
        <xdr:cNvPr id="91" name="Grafico 90">
          <a:extLst>
            <a:ext uri="{FF2B5EF4-FFF2-40B4-BE49-F238E27FC236}">
              <a16:creationId xmlns:a16="http://schemas.microsoft.com/office/drawing/2014/main" id="{1E26116C-D8CE-4F13-A336-5EC14936E0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21</xdr:col>
      <xdr:colOff>152400</xdr:colOff>
      <xdr:row>218</xdr:row>
      <xdr:rowOff>142876</xdr:rowOff>
    </xdr:from>
    <xdr:to>
      <xdr:col>28</xdr:col>
      <xdr:colOff>9526</xdr:colOff>
      <xdr:row>233</xdr:row>
      <xdr:rowOff>70076</xdr:rowOff>
    </xdr:to>
    <xdr:graphicFrame macro="">
      <xdr:nvGraphicFramePr>
        <xdr:cNvPr id="101" name="Grafico 100">
          <a:extLst>
            <a:ext uri="{FF2B5EF4-FFF2-40B4-BE49-F238E27FC236}">
              <a16:creationId xmlns:a16="http://schemas.microsoft.com/office/drawing/2014/main" id="{33B82D1C-B347-4B10-B277-6E33847D9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28</xdr:col>
      <xdr:colOff>304800</xdr:colOff>
      <xdr:row>218</xdr:row>
      <xdr:rowOff>152400</xdr:rowOff>
    </xdr:from>
    <xdr:to>
      <xdr:col>35</xdr:col>
      <xdr:colOff>161926</xdr:colOff>
      <xdr:row>233</xdr:row>
      <xdr:rowOff>79600</xdr:rowOff>
    </xdr:to>
    <xdr:graphicFrame macro="">
      <xdr:nvGraphicFramePr>
        <xdr:cNvPr id="102" name="Grafico 101">
          <a:extLst>
            <a:ext uri="{FF2B5EF4-FFF2-40B4-BE49-F238E27FC236}">
              <a16:creationId xmlns:a16="http://schemas.microsoft.com/office/drawing/2014/main" id="{6E115F4B-2396-4E3D-B00A-E883F8A387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35</xdr:col>
      <xdr:colOff>390525</xdr:colOff>
      <xdr:row>218</xdr:row>
      <xdr:rowOff>152401</xdr:rowOff>
    </xdr:from>
    <xdr:to>
      <xdr:col>42</xdr:col>
      <xdr:colOff>247651</xdr:colOff>
      <xdr:row>233</xdr:row>
      <xdr:rowOff>79601</xdr:rowOff>
    </xdr:to>
    <xdr:graphicFrame macro="">
      <xdr:nvGraphicFramePr>
        <xdr:cNvPr id="103" name="Grafico 102">
          <a:extLst>
            <a:ext uri="{FF2B5EF4-FFF2-40B4-BE49-F238E27FC236}">
              <a16:creationId xmlns:a16="http://schemas.microsoft.com/office/drawing/2014/main" id="{A93209D3-3FF0-4FCA-B22D-36D2CB1290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0</xdr:col>
      <xdr:colOff>85725</xdr:colOff>
      <xdr:row>234</xdr:row>
      <xdr:rowOff>47626</xdr:rowOff>
    </xdr:from>
    <xdr:to>
      <xdr:col>6</xdr:col>
      <xdr:colOff>590551</xdr:colOff>
      <xdr:row>248</xdr:row>
      <xdr:rowOff>155802</xdr:rowOff>
    </xdr:to>
    <xdr:graphicFrame macro="">
      <xdr:nvGraphicFramePr>
        <xdr:cNvPr id="124" name="Grafico 123">
          <a:extLst>
            <a:ext uri="{FF2B5EF4-FFF2-40B4-BE49-F238E27FC236}">
              <a16:creationId xmlns:a16="http://schemas.microsoft.com/office/drawing/2014/main" id="{7250571D-E8F7-4E6A-8D42-99AC589E22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7</xdr:col>
      <xdr:colOff>76200</xdr:colOff>
      <xdr:row>234</xdr:row>
      <xdr:rowOff>66675</xdr:rowOff>
    </xdr:from>
    <xdr:to>
      <xdr:col>13</xdr:col>
      <xdr:colOff>581026</xdr:colOff>
      <xdr:row>248</xdr:row>
      <xdr:rowOff>174851</xdr:rowOff>
    </xdr:to>
    <xdr:graphicFrame macro="">
      <xdr:nvGraphicFramePr>
        <xdr:cNvPr id="125" name="Grafico 124">
          <a:extLst>
            <a:ext uri="{FF2B5EF4-FFF2-40B4-BE49-F238E27FC236}">
              <a16:creationId xmlns:a16="http://schemas.microsoft.com/office/drawing/2014/main" id="{A4EE0FB6-790A-4DDD-9626-7B3F98574A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14</xdr:col>
      <xdr:colOff>76200</xdr:colOff>
      <xdr:row>234</xdr:row>
      <xdr:rowOff>95250</xdr:rowOff>
    </xdr:from>
    <xdr:to>
      <xdr:col>20</xdr:col>
      <xdr:colOff>581026</xdr:colOff>
      <xdr:row>249</xdr:row>
      <xdr:rowOff>22450</xdr:rowOff>
    </xdr:to>
    <xdr:graphicFrame macro="">
      <xdr:nvGraphicFramePr>
        <xdr:cNvPr id="126" name="Grafico 125">
          <a:extLst>
            <a:ext uri="{FF2B5EF4-FFF2-40B4-BE49-F238E27FC236}">
              <a16:creationId xmlns:a16="http://schemas.microsoft.com/office/drawing/2014/main" id="{407E7FB1-B5CB-4E56-868F-C8054AF8AE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7</xdr:col>
      <xdr:colOff>152400</xdr:colOff>
      <xdr:row>250</xdr:row>
      <xdr:rowOff>152401</xdr:rowOff>
    </xdr:from>
    <xdr:to>
      <xdr:col>14</xdr:col>
      <xdr:colOff>28575</xdr:colOff>
      <xdr:row>265</xdr:row>
      <xdr:rowOff>57832</xdr:rowOff>
    </xdr:to>
    <xdr:graphicFrame macro="">
      <xdr:nvGraphicFramePr>
        <xdr:cNvPr id="127" name="Grafico 126">
          <a:extLst>
            <a:ext uri="{FF2B5EF4-FFF2-40B4-BE49-F238E27FC236}">
              <a16:creationId xmlns:a16="http://schemas.microsoft.com/office/drawing/2014/main" id="{83DB898D-220B-4AB4-9456-25EAA8C4E5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14</xdr:col>
      <xdr:colOff>161925</xdr:colOff>
      <xdr:row>250</xdr:row>
      <xdr:rowOff>152401</xdr:rowOff>
    </xdr:from>
    <xdr:to>
      <xdr:col>21</xdr:col>
      <xdr:colOff>38100</xdr:colOff>
      <xdr:row>265</xdr:row>
      <xdr:rowOff>57832</xdr:rowOff>
    </xdr:to>
    <xdr:graphicFrame macro="">
      <xdr:nvGraphicFramePr>
        <xdr:cNvPr id="128" name="Grafico 127">
          <a:extLst>
            <a:ext uri="{FF2B5EF4-FFF2-40B4-BE49-F238E27FC236}">
              <a16:creationId xmlns:a16="http://schemas.microsoft.com/office/drawing/2014/main" id="{274A5ABE-9526-41BC-941C-36E52E7B98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21</xdr:col>
      <xdr:colOff>161925</xdr:colOff>
      <xdr:row>250</xdr:row>
      <xdr:rowOff>161925</xdr:rowOff>
    </xdr:from>
    <xdr:to>
      <xdr:col>28</xdr:col>
      <xdr:colOff>38100</xdr:colOff>
      <xdr:row>265</xdr:row>
      <xdr:rowOff>67356</xdr:rowOff>
    </xdr:to>
    <xdr:graphicFrame macro="">
      <xdr:nvGraphicFramePr>
        <xdr:cNvPr id="129" name="Grafico 128">
          <a:extLst>
            <a:ext uri="{FF2B5EF4-FFF2-40B4-BE49-F238E27FC236}">
              <a16:creationId xmlns:a16="http://schemas.microsoft.com/office/drawing/2014/main" id="{C9C0734B-B35E-47CE-8DFC-C3648BA066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28</xdr:col>
      <xdr:colOff>219075</xdr:colOff>
      <xdr:row>251</xdr:row>
      <xdr:rowOff>0</xdr:rowOff>
    </xdr:from>
    <xdr:to>
      <xdr:col>35</xdr:col>
      <xdr:colOff>95250</xdr:colOff>
      <xdr:row>265</xdr:row>
      <xdr:rowOff>86407</xdr:rowOff>
    </xdr:to>
    <xdr:graphicFrame macro="">
      <xdr:nvGraphicFramePr>
        <xdr:cNvPr id="130" name="Grafico 129">
          <a:extLst>
            <a:ext uri="{FF2B5EF4-FFF2-40B4-BE49-F238E27FC236}">
              <a16:creationId xmlns:a16="http://schemas.microsoft.com/office/drawing/2014/main" id="{07734011-40F1-4868-9ED7-20D86B9B61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35</xdr:col>
      <xdr:colOff>276225</xdr:colOff>
      <xdr:row>251</xdr:row>
      <xdr:rowOff>19050</xdr:rowOff>
    </xdr:from>
    <xdr:to>
      <xdr:col>42</xdr:col>
      <xdr:colOff>152400</xdr:colOff>
      <xdr:row>265</xdr:row>
      <xdr:rowOff>105457</xdr:rowOff>
    </xdr:to>
    <xdr:graphicFrame macro="">
      <xdr:nvGraphicFramePr>
        <xdr:cNvPr id="131" name="Grafico 130">
          <a:extLst>
            <a:ext uri="{FF2B5EF4-FFF2-40B4-BE49-F238E27FC236}">
              <a16:creationId xmlns:a16="http://schemas.microsoft.com/office/drawing/2014/main" id="{BF49C7E7-1B36-4D66-83F3-7DB1FE4CA0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0</xdr:col>
      <xdr:colOff>76200</xdr:colOff>
      <xdr:row>267</xdr:row>
      <xdr:rowOff>9524</xdr:rowOff>
    </xdr:from>
    <xdr:to>
      <xdr:col>6</xdr:col>
      <xdr:colOff>600075</xdr:colOff>
      <xdr:row>281</xdr:row>
      <xdr:rowOff>95931</xdr:rowOff>
    </xdr:to>
    <xdr:graphicFrame macro="">
      <xdr:nvGraphicFramePr>
        <xdr:cNvPr id="132" name="Grafico 131">
          <a:extLst>
            <a:ext uri="{FF2B5EF4-FFF2-40B4-BE49-F238E27FC236}">
              <a16:creationId xmlns:a16="http://schemas.microsoft.com/office/drawing/2014/main" id="{94F45F94-65AD-46E4-B64E-5E87C4DD1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14</xdr:col>
      <xdr:colOff>152400</xdr:colOff>
      <xdr:row>267</xdr:row>
      <xdr:rowOff>57149</xdr:rowOff>
    </xdr:from>
    <xdr:to>
      <xdr:col>21</xdr:col>
      <xdr:colOff>29937</xdr:colOff>
      <xdr:row>281</xdr:row>
      <xdr:rowOff>143556</xdr:rowOff>
    </xdr:to>
    <xdr:graphicFrame macro="">
      <xdr:nvGraphicFramePr>
        <xdr:cNvPr id="133" name="Grafico 132">
          <a:extLst>
            <a:ext uri="{FF2B5EF4-FFF2-40B4-BE49-F238E27FC236}">
              <a16:creationId xmlns:a16="http://schemas.microsoft.com/office/drawing/2014/main" id="{322FF055-EB02-49B9-88F5-DF38C85046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21</xdr:col>
      <xdr:colOff>161925</xdr:colOff>
      <xdr:row>267</xdr:row>
      <xdr:rowOff>76200</xdr:rowOff>
    </xdr:from>
    <xdr:to>
      <xdr:col>28</xdr:col>
      <xdr:colOff>39462</xdr:colOff>
      <xdr:row>281</xdr:row>
      <xdr:rowOff>162607</xdr:rowOff>
    </xdr:to>
    <xdr:graphicFrame macro="">
      <xdr:nvGraphicFramePr>
        <xdr:cNvPr id="134" name="Grafico 133">
          <a:extLst>
            <a:ext uri="{FF2B5EF4-FFF2-40B4-BE49-F238E27FC236}">
              <a16:creationId xmlns:a16="http://schemas.microsoft.com/office/drawing/2014/main" id="{8C02A240-BD87-4DBD-8328-875822908A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28</xdr:col>
      <xdr:colOff>257175</xdr:colOff>
      <xdr:row>267</xdr:row>
      <xdr:rowOff>66675</xdr:rowOff>
    </xdr:from>
    <xdr:to>
      <xdr:col>35</xdr:col>
      <xdr:colOff>134712</xdr:colOff>
      <xdr:row>281</xdr:row>
      <xdr:rowOff>153082</xdr:rowOff>
    </xdr:to>
    <xdr:graphicFrame macro="">
      <xdr:nvGraphicFramePr>
        <xdr:cNvPr id="135" name="Grafico 134">
          <a:extLst>
            <a:ext uri="{FF2B5EF4-FFF2-40B4-BE49-F238E27FC236}">
              <a16:creationId xmlns:a16="http://schemas.microsoft.com/office/drawing/2014/main" id="{10A8AC90-1282-4FFE-9323-3DB71328D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35</xdr:col>
      <xdr:colOff>323850</xdr:colOff>
      <xdr:row>267</xdr:row>
      <xdr:rowOff>57149</xdr:rowOff>
    </xdr:from>
    <xdr:to>
      <xdr:col>42</xdr:col>
      <xdr:colOff>201387</xdr:colOff>
      <xdr:row>281</xdr:row>
      <xdr:rowOff>143556</xdr:rowOff>
    </xdr:to>
    <xdr:graphicFrame macro="">
      <xdr:nvGraphicFramePr>
        <xdr:cNvPr id="136" name="Grafico 135">
          <a:extLst>
            <a:ext uri="{FF2B5EF4-FFF2-40B4-BE49-F238E27FC236}">
              <a16:creationId xmlns:a16="http://schemas.microsoft.com/office/drawing/2014/main" id="{DCDAC592-9CE1-4BF2-AB39-B1A7192D6E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0</xdr:col>
      <xdr:colOff>47625</xdr:colOff>
      <xdr:row>282</xdr:row>
      <xdr:rowOff>142876</xdr:rowOff>
    </xdr:from>
    <xdr:to>
      <xdr:col>6</xdr:col>
      <xdr:colOff>572862</xdr:colOff>
      <xdr:row>297</xdr:row>
      <xdr:rowOff>48307</xdr:rowOff>
    </xdr:to>
    <xdr:graphicFrame macro="">
      <xdr:nvGraphicFramePr>
        <xdr:cNvPr id="137" name="Grafico 136">
          <a:extLst>
            <a:ext uri="{FF2B5EF4-FFF2-40B4-BE49-F238E27FC236}">
              <a16:creationId xmlns:a16="http://schemas.microsoft.com/office/drawing/2014/main" id="{500D6FD4-FF01-4588-8E1B-4151BA7B71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14</xdr:col>
      <xdr:colOff>161925</xdr:colOff>
      <xdr:row>283</xdr:row>
      <xdr:rowOff>9525</xdr:rowOff>
    </xdr:from>
    <xdr:to>
      <xdr:col>21</xdr:col>
      <xdr:colOff>39462</xdr:colOff>
      <xdr:row>297</xdr:row>
      <xdr:rowOff>95932</xdr:rowOff>
    </xdr:to>
    <xdr:graphicFrame macro="">
      <xdr:nvGraphicFramePr>
        <xdr:cNvPr id="138" name="Grafico 137">
          <a:extLst>
            <a:ext uri="{FF2B5EF4-FFF2-40B4-BE49-F238E27FC236}">
              <a16:creationId xmlns:a16="http://schemas.microsoft.com/office/drawing/2014/main" id="{477FBF79-4476-46B2-BC64-0153A5B240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21</xdr:col>
      <xdr:colOff>152400</xdr:colOff>
      <xdr:row>283</xdr:row>
      <xdr:rowOff>9525</xdr:rowOff>
    </xdr:from>
    <xdr:to>
      <xdr:col>28</xdr:col>
      <xdr:colOff>29937</xdr:colOff>
      <xdr:row>297</xdr:row>
      <xdr:rowOff>95932</xdr:rowOff>
    </xdr:to>
    <xdr:graphicFrame macro="">
      <xdr:nvGraphicFramePr>
        <xdr:cNvPr id="139" name="Grafico 138">
          <a:extLst>
            <a:ext uri="{FF2B5EF4-FFF2-40B4-BE49-F238E27FC236}">
              <a16:creationId xmlns:a16="http://schemas.microsoft.com/office/drawing/2014/main" id="{A38B5F09-A91A-490C-AE41-EC9E2F574F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28</xdr:col>
      <xdr:colOff>257175</xdr:colOff>
      <xdr:row>283</xdr:row>
      <xdr:rowOff>9525</xdr:rowOff>
    </xdr:from>
    <xdr:to>
      <xdr:col>35</xdr:col>
      <xdr:colOff>134712</xdr:colOff>
      <xdr:row>297</xdr:row>
      <xdr:rowOff>95932</xdr:rowOff>
    </xdr:to>
    <xdr:graphicFrame macro="">
      <xdr:nvGraphicFramePr>
        <xdr:cNvPr id="140" name="Grafico 139">
          <a:extLst>
            <a:ext uri="{FF2B5EF4-FFF2-40B4-BE49-F238E27FC236}">
              <a16:creationId xmlns:a16="http://schemas.microsoft.com/office/drawing/2014/main" id="{7E240373-A3D5-4495-A812-44D781DADA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35</xdr:col>
      <xdr:colOff>352425</xdr:colOff>
      <xdr:row>283</xdr:row>
      <xdr:rowOff>28574</xdr:rowOff>
    </xdr:from>
    <xdr:to>
      <xdr:col>42</xdr:col>
      <xdr:colOff>229962</xdr:colOff>
      <xdr:row>297</xdr:row>
      <xdr:rowOff>114981</xdr:rowOff>
    </xdr:to>
    <xdr:graphicFrame macro="">
      <xdr:nvGraphicFramePr>
        <xdr:cNvPr id="141" name="Grafico 140">
          <a:extLst>
            <a:ext uri="{FF2B5EF4-FFF2-40B4-BE49-F238E27FC236}">
              <a16:creationId xmlns:a16="http://schemas.microsoft.com/office/drawing/2014/main" id="{841D12B4-739F-4943-9222-BC0BB652E2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0</xdr:col>
      <xdr:colOff>47625</xdr:colOff>
      <xdr:row>298</xdr:row>
      <xdr:rowOff>104776</xdr:rowOff>
    </xdr:from>
    <xdr:to>
      <xdr:col>6</xdr:col>
      <xdr:colOff>572862</xdr:colOff>
      <xdr:row>313</xdr:row>
      <xdr:rowOff>10207</xdr:rowOff>
    </xdr:to>
    <xdr:graphicFrame macro="">
      <xdr:nvGraphicFramePr>
        <xdr:cNvPr id="142" name="Grafico 141">
          <a:extLst>
            <a:ext uri="{FF2B5EF4-FFF2-40B4-BE49-F238E27FC236}">
              <a16:creationId xmlns:a16="http://schemas.microsoft.com/office/drawing/2014/main" id="{0D61FF2C-1E0A-4F00-92A7-004B01926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7</xdr:col>
      <xdr:colOff>104775</xdr:colOff>
      <xdr:row>298</xdr:row>
      <xdr:rowOff>133351</xdr:rowOff>
    </xdr:from>
    <xdr:to>
      <xdr:col>13</xdr:col>
      <xdr:colOff>630012</xdr:colOff>
      <xdr:row>313</xdr:row>
      <xdr:rowOff>38782</xdr:rowOff>
    </xdr:to>
    <xdr:graphicFrame macro="">
      <xdr:nvGraphicFramePr>
        <xdr:cNvPr id="143" name="Grafico 142">
          <a:extLst>
            <a:ext uri="{FF2B5EF4-FFF2-40B4-BE49-F238E27FC236}">
              <a16:creationId xmlns:a16="http://schemas.microsoft.com/office/drawing/2014/main" id="{97604DED-FB34-4BB0-902B-0CE351A57C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14</xdr:col>
      <xdr:colOff>180975</xdr:colOff>
      <xdr:row>298</xdr:row>
      <xdr:rowOff>142876</xdr:rowOff>
    </xdr:from>
    <xdr:to>
      <xdr:col>21</xdr:col>
      <xdr:colOff>58512</xdr:colOff>
      <xdr:row>313</xdr:row>
      <xdr:rowOff>48307</xdr:rowOff>
    </xdr:to>
    <xdr:graphicFrame macro="">
      <xdr:nvGraphicFramePr>
        <xdr:cNvPr id="144" name="Grafico 143">
          <a:extLst>
            <a:ext uri="{FF2B5EF4-FFF2-40B4-BE49-F238E27FC236}">
              <a16:creationId xmlns:a16="http://schemas.microsoft.com/office/drawing/2014/main" id="{D9E4B360-0653-40B1-B1AB-B3D85325F9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7</xdr:col>
      <xdr:colOff>95250</xdr:colOff>
      <xdr:row>314</xdr:row>
      <xdr:rowOff>133351</xdr:rowOff>
    </xdr:from>
    <xdr:to>
      <xdr:col>13</xdr:col>
      <xdr:colOff>605518</xdr:colOff>
      <xdr:row>328</xdr:row>
      <xdr:rowOff>136073</xdr:rowOff>
    </xdr:to>
    <xdr:graphicFrame macro="">
      <xdr:nvGraphicFramePr>
        <xdr:cNvPr id="145" name="Grafico 144">
          <a:extLst>
            <a:ext uri="{FF2B5EF4-FFF2-40B4-BE49-F238E27FC236}">
              <a16:creationId xmlns:a16="http://schemas.microsoft.com/office/drawing/2014/main" id="{9E0E0C8F-1175-409D-8FE1-0BE323AD48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14</xdr:col>
      <xdr:colOff>152400</xdr:colOff>
      <xdr:row>314</xdr:row>
      <xdr:rowOff>171451</xdr:rowOff>
    </xdr:from>
    <xdr:to>
      <xdr:col>21</xdr:col>
      <xdr:colOff>14968</xdr:colOff>
      <xdr:row>328</xdr:row>
      <xdr:rowOff>174173</xdr:rowOff>
    </xdr:to>
    <xdr:graphicFrame macro="">
      <xdr:nvGraphicFramePr>
        <xdr:cNvPr id="146" name="Grafico 145">
          <a:extLst>
            <a:ext uri="{FF2B5EF4-FFF2-40B4-BE49-F238E27FC236}">
              <a16:creationId xmlns:a16="http://schemas.microsoft.com/office/drawing/2014/main" id="{32CADBE8-B1A7-4113-9E22-D811A466E7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21</xdr:col>
      <xdr:colOff>200025</xdr:colOff>
      <xdr:row>314</xdr:row>
      <xdr:rowOff>171451</xdr:rowOff>
    </xdr:from>
    <xdr:to>
      <xdr:col>28</xdr:col>
      <xdr:colOff>62593</xdr:colOff>
      <xdr:row>328</xdr:row>
      <xdr:rowOff>174173</xdr:rowOff>
    </xdr:to>
    <xdr:graphicFrame macro="">
      <xdr:nvGraphicFramePr>
        <xdr:cNvPr id="147" name="Grafico 146">
          <a:extLst>
            <a:ext uri="{FF2B5EF4-FFF2-40B4-BE49-F238E27FC236}">
              <a16:creationId xmlns:a16="http://schemas.microsoft.com/office/drawing/2014/main" id="{FFFBE86B-D60B-46A4-81F9-881EF23D29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28</xdr:col>
      <xdr:colOff>304800</xdr:colOff>
      <xdr:row>315</xdr:row>
      <xdr:rowOff>0</xdr:rowOff>
    </xdr:from>
    <xdr:to>
      <xdr:col>35</xdr:col>
      <xdr:colOff>167368</xdr:colOff>
      <xdr:row>329</xdr:row>
      <xdr:rowOff>2722</xdr:rowOff>
    </xdr:to>
    <xdr:graphicFrame macro="">
      <xdr:nvGraphicFramePr>
        <xdr:cNvPr id="148" name="Grafico 147">
          <a:extLst>
            <a:ext uri="{FF2B5EF4-FFF2-40B4-BE49-F238E27FC236}">
              <a16:creationId xmlns:a16="http://schemas.microsoft.com/office/drawing/2014/main" id="{65946E80-65C6-45B5-80EA-C39FC7A9A3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35</xdr:col>
      <xdr:colOff>495300</xdr:colOff>
      <xdr:row>315</xdr:row>
      <xdr:rowOff>0</xdr:rowOff>
    </xdr:from>
    <xdr:to>
      <xdr:col>42</xdr:col>
      <xdr:colOff>357868</xdr:colOff>
      <xdr:row>329</xdr:row>
      <xdr:rowOff>2722</xdr:rowOff>
    </xdr:to>
    <xdr:graphicFrame macro="">
      <xdr:nvGraphicFramePr>
        <xdr:cNvPr id="149" name="Grafico 148">
          <a:extLst>
            <a:ext uri="{FF2B5EF4-FFF2-40B4-BE49-F238E27FC236}">
              <a16:creationId xmlns:a16="http://schemas.microsoft.com/office/drawing/2014/main" id="{24B9B800-9B83-4399-900F-F2F789492C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0</xdr:col>
      <xdr:colOff>66675</xdr:colOff>
      <xdr:row>330</xdr:row>
      <xdr:rowOff>19051</xdr:rowOff>
    </xdr:from>
    <xdr:to>
      <xdr:col>6</xdr:col>
      <xdr:colOff>576943</xdr:colOff>
      <xdr:row>344</xdr:row>
      <xdr:rowOff>21773</xdr:rowOff>
    </xdr:to>
    <xdr:graphicFrame macro="">
      <xdr:nvGraphicFramePr>
        <xdr:cNvPr id="150" name="Grafico 149">
          <a:extLst>
            <a:ext uri="{FF2B5EF4-FFF2-40B4-BE49-F238E27FC236}">
              <a16:creationId xmlns:a16="http://schemas.microsoft.com/office/drawing/2014/main" id="{B28B5597-FD62-48B6-8B91-F5124A4B14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14</xdr:col>
      <xdr:colOff>142875</xdr:colOff>
      <xdr:row>330</xdr:row>
      <xdr:rowOff>57151</xdr:rowOff>
    </xdr:from>
    <xdr:to>
      <xdr:col>21</xdr:col>
      <xdr:colOff>6805</xdr:colOff>
      <xdr:row>344</xdr:row>
      <xdr:rowOff>64636</xdr:rowOff>
    </xdr:to>
    <xdr:graphicFrame macro="">
      <xdr:nvGraphicFramePr>
        <xdr:cNvPr id="151" name="Grafico 150">
          <a:extLst>
            <a:ext uri="{FF2B5EF4-FFF2-40B4-BE49-F238E27FC236}">
              <a16:creationId xmlns:a16="http://schemas.microsoft.com/office/drawing/2014/main" id="{010A47F6-4E91-450B-9695-277A71BA26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21</xdr:col>
      <xdr:colOff>238125</xdr:colOff>
      <xdr:row>330</xdr:row>
      <xdr:rowOff>47625</xdr:rowOff>
    </xdr:from>
    <xdr:to>
      <xdr:col>28</xdr:col>
      <xdr:colOff>102055</xdr:colOff>
      <xdr:row>344</xdr:row>
      <xdr:rowOff>55110</xdr:rowOff>
    </xdr:to>
    <xdr:graphicFrame macro="">
      <xdr:nvGraphicFramePr>
        <xdr:cNvPr id="152" name="Grafico 151">
          <a:extLst>
            <a:ext uri="{FF2B5EF4-FFF2-40B4-BE49-F238E27FC236}">
              <a16:creationId xmlns:a16="http://schemas.microsoft.com/office/drawing/2014/main" id="{AE483346-B64F-43FA-8080-656147E7FC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28</xdr:col>
      <xdr:colOff>304800</xdr:colOff>
      <xdr:row>330</xdr:row>
      <xdr:rowOff>47626</xdr:rowOff>
    </xdr:from>
    <xdr:to>
      <xdr:col>35</xdr:col>
      <xdr:colOff>168730</xdr:colOff>
      <xdr:row>344</xdr:row>
      <xdr:rowOff>55111</xdr:rowOff>
    </xdr:to>
    <xdr:graphicFrame macro="">
      <xdr:nvGraphicFramePr>
        <xdr:cNvPr id="153" name="Grafico 152">
          <a:extLst>
            <a:ext uri="{FF2B5EF4-FFF2-40B4-BE49-F238E27FC236}">
              <a16:creationId xmlns:a16="http://schemas.microsoft.com/office/drawing/2014/main" id="{54B8FB51-F3CB-40A7-ACA5-5377051350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35</xdr:col>
      <xdr:colOff>504825</xdr:colOff>
      <xdr:row>330</xdr:row>
      <xdr:rowOff>9526</xdr:rowOff>
    </xdr:from>
    <xdr:to>
      <xdr:col>42</xdr:col>
      <xdr:colOff>368755</xdr:colOff>
      <xdr:row>344</xdr:row>
      <xdr:rowOff>17011</xdr:rowOff>
    </xdr:to>
    <xdr:graphicFrame macro="">
      <xdr:nvGraphicFramePr>
        <xdr:cNvPr id="154" name="Grafico 153">
          <a:extLst>
            <a:ext uri="{FF2B5EF4-FFF2-40B4-BE49-F238E27FC236}">
              <a16:creationId xmlns:a16="http://schemas.microsoft.com/office/drawing/2014/main" id="{264D7E5A-6FE4-41B2-9970-AD36407CE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0</xdr:col>
      <xdr:colOff>47625</xdr:colOff>
      <xdr:row>345</xdr:row>
      <xdr:rowOff>66674</xdr:rowOff>
    </xdr:from>
    <xdr:to>
      <xdr:col>6</xdr:col>
      <xdr:colOff>559255</xdr:colOff>
      <xdr:row>359</xdr:row>
      <xdr:rowOff>74159</xdr:rowOff>
    </xdr:to>
    <xdr:graphicFrame macro="">
      <xdr:nvGraphicFramePr>
        <xdr:cNvPr id="155" name="Grafico 154">
          <a:extLst>
            <a:ext uri="{FF2B5EF4-FFF2-40B4-BE49-F238E27FC236}">
              <a16:creationId xmlns:a16="http://schemas.microsoft.com/office/drawing/2014/main" id="{8D93DC8F-A017-4498-A4A4-65D52EEB18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  <xdr:twoCellAnchor>
    <xdr:from>
      <xdr:col>14</xdr:col>
      <xdr:colOff>104775</xdr:colOff>
      <xdr:row>346</xdr:row>
      <xdr:rowOff>9526</xdr:rowOff>
    </xdr:from>
    <xdr:to>
      <xdr:col>20</xdr:col>
      <xdr:colOff>616405</xdr:colOff>
      <xdr:row>360</xdr:row>
      <xdr:rowOff>17011</xdr:rowOff>
    </xdr:to>
    <xdr:graphicFrame macro="">
      <xdr:nvGraphicFramePr>
        <xdr:cNvPr id="156" name="Grafico 155">
          <a:extLst>
            <a:ext uri="{FF2B5EF4-FFF2-40B4-BE49-F238E27FC236}">
              <a16:creationId xmlns:a16="http://schemas.microsoft.com/office/drawing/2014/main" id="{BA516C4A-8851-437A-B729-FC6CD511C8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xdr:graphicFrame>
    <xdr:clientData/>
  </xdr:twoCellAnchor>
  <xdr:twoCellAnchor>
    <xdr:from>
      <xdr:col>21</xdr:col>
      <xdr:colOff>209550</xdr:colOff>
      <xdr:row>346</xdr:row>
      <xdr:rowOff>0</xdr:rowOff>
    </xdr:from>
    <xdr:to>
      <xdr:col>28</xdr:col>
      <xdr:colOff>73480</xdr:colOff>
      <xdr:row>360</xdr:row>
      <xdr:rowOff>7485</xdr:rowOff>
    </xdr:to>
    <xdr:graphicFrame macro="">
      <xdr:nvGraphicFramePr>
        <xdr:cNvPr id="157" name="Grafico 156">
          <a:extLst>
            <a:ext uri="{FF2B5EF4-FFF2-40B4-BE49-F238E27FC236}">
              <a16:creationId xmlns:a16="http://schemas.microsoft.com/office/drawing/2014/main" id="{9075C9FE-5461-4D15-9784-4ABCFCFA69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xdr:graphicFrame>
    <xdr:clientData/>
  </xdr:twoCellAnchor>
  <xdr:twoCellAnchor>
    <xdr:from>
      <xdr:col>28</xdr:col>
      <xdr:colOff>333375</xdr:colOff>
      <xdr:row>346</xdr:row>
      <xdr:rowOff>0</xdr:rowOff>
    </xdr:from>
    <xdr:to>
      <xdr:col>35</xdr:col>
      <xdr:colOff>197305</xdr:colOff>
      <xdr:row>360</xdr:row>
      <xdr:rowOff>7485</xdr:rowOff>
    </xdr:to>
    <xdr:graphicFrame macro="">
      <xdr:nvGraphicFramePr>
        <xdr:cNvPr id="158" name="Grafico 157">
          <a:extLst>
            <a:ext uri="{FF2B5EF4-FFF2-40B4-BE49-F238E27FC236}">
              <a16:creationId xmlns:a16="http://schemas.microsoft.com/office/drawing/2014/main" id="{B4E07FA4-7823-4744-BFEA-3369FE533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xdr:graphicFrame>
    <xdr:clientData/>
  </xdr:twoCellAnchor>
  <xdr:twoCellAnchor>
    <xdr:from>
      <xdr:col>35</xdr:col>
      <xdr:colOff>485775</xdr:colOff>
      <xdr:row>345</xdr:row>
      <xdr:rowOff>171449</xdr:rowOff>
    </xdr:from>
    <xdr:to>
      <xdr:col>42</xdr:col>
      <xdr:colOff>349705</xdr:colOff>
      <xdr:row>359</xdr:row>
      <xdr:rowOff>178934</xdr:rowOff>
    </xdr:to>
    <xdr:graphicFrame macro="">
      <xdr:nvGraphicFramePr>
        <xdr:cNvPr id="159" name="Grafico 158">
          <a:extLst>
            <a:ext uri="{FF2B5EF4-FFF2-40B4-BE49-F238E27FC236}">
              <a16:creationId xmlns:a16="http://schemas.microsoft.com/office/drawing/2014/main" id="{8B67D0FD-74E1-4EA3-8B85-AA4AFAFD8B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xdr:graphicFrame>
    <xdr:clientData/>
  </xdr:twoCellAnchor>
  <xdr:twoCellAnchor>
    <xdr:from>
      <xdr:col>0</xdr:col>
      <xdr:colOff>57150</xdr:colOff>
      <xdr:row>361</xdr:row>
      <xdr:rowOff>0</xdr:rowOff>
    </xdr:from>
    <xdr:to>
      <xdr:col>6</xdr:col>
      <xdr:colOff>568780</xdr:colOff>
      <xdr:row>375</xdr:row>
      <xdr:rowOff>7485</xdr:rowOff>
    </xdr:to>
    <xdr:graphicFrame macro="">
      <xdr:nvGraphicFramePr>
        <xdr:cNvPr id="160" name="Grafico 159">
          <a:extLst>
            <a:ext uri="{FF2B5EF4-FFF2-40B4-BE49-F238E27FC236}">
              <a16:creationId xmlns:a16="http://schemas.microsoft.com/office/drawing/2014/main" id="{8D80F84C-9E99-43B5-9C0A-C3F30F5854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xdr:graphicFrame>
    <xdr:clientData/>
  </xdr:twoCellAnchor>
  <xdr:twoCellAnchor>
    <xdr:from>
      <xdr:col>7</xdr:col>
      <xdr:colOff>66675</xdr:colOff>
      <xdr:row>361</xdr:row>
      <xdr:rowOff>57150</xdr:rowOff>
    </xdr:from>
    <xdr:to>
      <xdr:col>13</xdr:col>
      <xdr:colOff>578305</xdr:colOff>
      <xdr:row>375</xdr:row>
      <xdr:rowOff>64635</xdr:rowOff>
    </xdr:to>
    <xdr:graphicFrame macro="">
      <xdr:nvGraphicFramePr>
        <xdr:cNvPr id="161" name="Grafico 160">
          <a:extLst>
            <a:ext uri="{FF2B5EF4-FFF2-40B4-BE49-F238E27FC236}">
              <a16:creationId xmlns:a16="http://schemas.microsoft.com/office/drawing/2014/main" id="{C3FB5632-815E-4CEC-B7BB-6FEDC910A2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xdr:graphicFrame>
    <xdr:clientData/>
  </xdr:twoCellAnchor>
  <xdr:twoCellAnchor>
    <xdr:from>
      <xdr:col>14</xdr:col>
      <xdr:colOff>76200</xdr:colOff>
      <xdr:row>361</xdr:row>
      <xdr:rowOff>47625</xdr:rowOff>
    </xdr:from>
    <xdr:to>
      <xdr:col>20</xdr:col>
      <xdr:colOff>587830</xdr:colOff>
      <xdr:row>375</xdr:row>
      <xdr:rowOff>55110</xdr:rowOff>
    </xdr:to>
    <xdr:graphicFrame macro="">
      <xdr:nvGraphicFramePr>
        <xdr:cNvPr id="162" name="Grafico 161">
          <a:extLst>
            <a:ext uri="{FF2B5EF4-FFF2-40B4-BE49-F238E27FC236}">
              <a16:creationId xmlns:a16="http://schemas.microsoft.com/office/drawing/2014/main" id="{11E2C135-36AC-4A0E-AFE1-F7564C7906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xdr:graphicFrame>
    <xdr:clientData/>
  </xdr:twoCellAnchor>
  <xdr:twoCellAnchor>
    <xdr:from>
      <xdr:col>58</xdr:col>
      <xdr:colOff>0</xdr:colOff>
      <xdr:row>2</xdr:row>
      <xdr:rowOff>0</xdr:rowOff>
    </xdr:from>
    <xdr:to>
      <xdr:col>64</xdr:col>
      <xdr:colOff>349024</xdr:colOff>
      <xdr:row>14</xdr:row>
      <xdr:rowOff>33339</xdr:rowOff>
    </xdr:to>
    <xdr:graphicFrame macro="">
      <xdr:nvGraphicFramePr>
        <xdr:cNvPr id="163" name="Grafico 162">
          <a:extLst>
            <a:ext uri="{FF2B5EF4-FFF2-40B4-BE49-F238E27FC236}">
              <a16:creationId xmlns:a16="http://schemas.microsoft.com/office/drawing/2014/main" id="{9449505C-266C-466E-A949-A8BE63ACE6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xdr:graphicFrame>
    <xdr:clientData/>
  </xdr:twoCellAnchor>
  <xdr:twoCellAnchor>
    <xdr:from>
      <xdr:col>65</xdr:col>
      <xdr:colOff>0</xdr:colOff>
      <xdr:row>2</xdr:row>
      <xdr:rowOff>0</xdr:rowOff>
    </xdr:from>
    <xdr:to>
      <xdr:col>71</xdr:col>
      <xdr:colOff>349024</xdr:colOff>
      <xdr:row>14</xdr:row>
      <xdr:rowOff>33339</xdr:rowOff>
    </xdr:to>
    <xdr:graphicFrame macro="">
      <xdr:nvGraphicFramePr>
        <xdr:cNvPr id="164" name="Grafico 163">
          <a:extLst>
            <a:ext uri="{FF2B5EF4-FFF2-40B4-BE49-F238E27FC236}">
              <a16:creationId xmlns:a16="http://schemas.microsoft.com/office/drawing/2014/main" id="{D9AA5FA1-74E8-4FF3-A109-67D0A30966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xdr:graphicFrame>
    <xdr:clientData/>
  </xdr:twoCellAnchor>
  <xdr:twoCellAnchor>
    <xdr:from>
      <xdr:col>71</xdr:col>
      <xdr:colOff>485775</xdr:colOff>
      <xdr:row>1</xdr:row>
      <xdr:rowOff>152400</xdr:rowOff>
    </xdr:from>
    <xdr:to>
      <xdr:col>78</xdr:col>
      <xdr:colOff>187099</xdr:colOff>
      <xdr:row>14</xdr:row>
      <xdr:rowOff>4765</xdr:rowOff>
    </xdr:to>
    <xdr:graphicFrame macro="">
      <xdr:nvGraphicFramePr>
        <xdr:cNvPr id="165" name="Grafico 164">
          <a:extLst>
            <a:ext uri="{FF2B5EF4-FFF2-40B4-BE49-F238E27FC236}">
              <a16:creationId xmlns:a16="http://schemas.microsoft.com/office/drawing/2014/main" id="{185E8EFF-9083-4026-9EC6-0BD09D2F64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"/>
        </a:graphicData>
      </a:graphic>
    </xdr:graphicFrame>
    <xdr:clientData/>
  </xdr:twoCellAnchor>
  <xdr:twoCellAnchor>
    <xdr:from>
      <xdr:col>78</xdr:col>
      <xdr:colOff>342900</xdr:colOff>
      <xdr:row>1</xdr:row>
      <xdr:rowOff>161924</xdr:rowOff>
    </xdr:from>
    <xdr:to>
      <xdr:col>85</xdr:col>
      <xdr:colOff>44224</xdr:colOff>
      <xdr:row>14</xdr:row>
      <xdr:rowOff>14289</xdr:rowOff>
    </xdr:to>
    <xdr:graphicFrame macro="">
      <xdr:nvGraphicFramePr>
        <xdr:cNvPr id="166" name="Grafico 165">
          <a:extLst>
            <a:ext uri="{FF2B5EF4-FFF2-40B4-BE49-F238E27FC236}">
              <a16:creationId xmlns:a16="http://schemas.microsoft.com/office/drawing/2014/main" id="{9586770B-954A-4F46-9AB1-5401E80AF6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"/>
        </a:graphicData>
      </a:graphic>
    </xdr:graphicFrame>
    <xdr:clientData/>
  </xdr:twoCellAnchor>
  <xdr:twoCellAnchor>
    <xdr:from>
      <xdr:col>85</xdr:col>
      <xdr:colOff>219075</xdr:colOff>
      <xdr:row>1</xdr:row>
      <xdr:rowOff>161924</xdr:rowOff>
    </xdr:from>
    <xdr:to>
      <xdr:col>91</xdr:col>
      <xdr:colOff>568099</xdr:colOff>
      <xdr:row>14</xdr:row>
      <xdr:rowOff>14289</xdr:rowOff>
    </xdr:to>
    <xdr:graphicFrame macro="">
      <xdr:nvGraphicFramePr>
        <xdr:cNvPr id="167" name="Grafico 166">
          <a:extLst>
            <a:ext uri="{FF2B5EF4-FFF2-40B4-BE49-F238E27FC236}">
              <a16:creationId xmlns:a16="http://schemas.microsoft.com/office/drawing/2014/main" id="{AF561CCC-59BD-490B-9F4B-86554FF3D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"/>
        </a:graphicData>
      </a:graphic>
    </xdr:graphicFrame>
    <xdr:clientData/>
  </xdr:twoCellAnchor>
  <xdr:twoCellAnchor>
    <xdr:from>
      <xdr:col>92</xdr:col>
      <xdr:colOff>0</xdr:colOff>
      <xdr:row>2</xdr:row>
      <xdr:rowOff>0</xdr:rowOff>
    </xdr:from>
    <xdr:to>
      <xdr:col>98</xdr:col>
      <xdr:colOff>349024</xdr:colOff>
      <xdr:row>14</xdr:row>
      <xdr:rowOff>33339</xdr:rowOff>
    </xdr:to>
    <xdr:graphicFrame macro="">
      <xdr:nvGraphicFramePr>
        <xdr:cNvPr id="168" name="Grafico 167">
          <a:extLst>
            <a:ext uri="{FF2B5EF4-FFF2-40B4-BE49-F238E27FC236}">
              <a16:creationId xmlns:a16="http://schemas.microsoft.com/office/drawing/2014/main" id="{56871F5D-A792-4505-8549-F410771017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"/>
        </a:graphicData>
      </a:graphic>
    </xdr:graphicFrame>
    <xdr:clientData/>
  </xdr:twoCellAnchor>
  <xdr:twoCellAnchor>
    <xdr:from>
      <xdr:col>57</xdr:col>
      <xdr:colOff>638175</xdr:colOff>
      <xdr:row>15</xdr:row>
      <xdr:rowOff>66674</xdr:rowOff>
    </xdr:from>
    <xdr:to>
      <xdr:col>64</xdr:col>
      <xdr:colOff>339499</xdr:colOff>
      <xdr:row>27</xdr:row>
      <xdr:rowOff>100013</xdr:rowOff>
    </xdr:to>
    <xdr:graphicFrame macro="">
      <xdr:nvGraphicFramePr>
        <xdr:cNvPr id="169" name="Grafico 168">
          <a:extLst>
            <a:ext uri="{FF2B5EF4-FFF2-40B4-BE49-F238E27FC236}">
              <a16:creationId xmlns:a16="http://schemas.microsoft.com/office/drawing/2014/main" id="{37CECF84-DCFF-48EF-AF75-BCF0A22B29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"/>
        </a:graphicData>
      </a:graphic>
    </xdr:graphicFrame>
    <xdr:clientData/>
  </xdr:twoCellAnchor>
  <xdr:twoCellAnchor>
    <xdr:from>
      <xdr:col>64</xdr:col>
      <xdr:colOff>628650</xdr:colOff>
      <xdr:row>15</xdr:row>
      <xdr:rowOff>95250</xdr:rowOff>
    </xdr:from>
    <xdr:to>
      <xdr:col>71</xdr:col>
      <xdr:colOff>329974</xdr:colOff>
      <xdr:row>27</xdr:row>
      <xdr:rowOff>128589</xdr:rowOff>
    </xdr:to>
    <xdr:graphicFrame macro="">
      <xdr:nvGraphicFramePr>
        <xdr:cNvPr id="170" name="Grafico 169">
          <a:extLst>
            <a:ext uri="{FF2B5EF4-FFF2-40B4-BE49-F238E27FC236}">
              <a16:creationId xmlns:a16="http://schemas.microsoft.com/office/drawing/2014/main" id="{F82F6B24-6862-40BC-8FBB-B66DB353C2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"/>
        </a:graphicData>
      </a:graphic>
    </xdr:graphicFrame>
    <xdr:clientData/>
  </xdr:twoCellAnchor>
  <xdr:twoCellAnchor>
    <xdr:from>
      <xdr:col>71</xdr:col>
      <xdr:colOff>495300</xdr:colOff>
      <xdr:row>15</xdr:row>
      <xdr:rowOff>133349</xdr:rowOff>
    </xdr:from>
    <xdr:to>
      <xdr:col>78</xdr:col>
      <xdr:colOff>196624</xdr:colOff>
      <xdr:row>27</xdr:row>
      <xdr:rowOff>166688</xdr:rowOff>
    </xdr:to>
    <xdr:graphicFrame macro="">
      <xdr:nvGraphicFramePr>
        <xdr:cNvPr id="171" name="Grafico 170">
          <a:extLst>
            <a:ext uri="{FF2B5EF4-FFF2-40B4-BE49-F238E27FC236}">
              <a16:creationId xmlns:a16="http://schemas.microsoft.com/office/drawing/2014/main" id="{B36D9FF6-13A6-4AC9-A797-B19E36FE80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1"/>
        </a:graphicData>
      </a:graphic>
    </xdr:graphicFrame>
    <xdr:clientData/>
  </xdr:twoCellAnchor>
  <xdr:twoCellAnchor>
    <xdr:from>
      <xdr:col>78</xdr:col>
      <xdr:colOff>381000</xdr:colOff>
      <xdr:row>15</xdr:row>
      <xdr:rowOff>161924</xdr:rowOff>
    </xdr:from>
    <xdr:to>
      <xdr:col>85</xdr:col>
      <xdr:colOff>82324</xdr:colOff>
      <xdr:row>28</xdr:row>
      <xdr:rowOff>14289</xdr:rowOff>
    </xdr:to>
    <xdr:graphicFrame macro="">
      <xdr:nvGraphicFramePr>
        <xdr:cNvPr id="172" name="Grafico 171">
          <a:extLst>
            <a:ext uri="{FF2B5EF4-FFF2-40B4-BE49-F238E27FC236}">
              <a16:creationId xmlns:a16="http://schemas.microsoft.com/office/drawing/2014/main" id="{88C9FD5F-F8E8-4690-B594-508D6FC7A3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2"/>
        </a:graphicData>
      </a:graphic>
    </xdr:graphicFrame>
    <xdr:clientData/>
  </xdr:twoCellAnchor>
  <xdr:twoCellAnchor>
    <xdr:from>
      <xdr:col>85</xdr:col>
      <xdr:colOff>276225</xdr:colOff>
      <xdr:row>16</xdr:row>
      <xdr:rowOff>0</xdr:rowOff>
    </xdr:from>
    <xdr:to>
      <xdr:col>91</xdr:col>
      <xdr:colOff>625249</xdr:colOff>
      <xdr:row>28</xdr:row>
      <xdr:rowOff>33339</xdr:rowOff>
    </xdr:to>
    <xdr:graphicFrame macro="">
      <xdr:nvGraphicFramePr>
        <xdr:cNvPr id="173" name="Grafico 172">
          <a:extLst>
            <a:ext uri="{FF2B5EF4-FFF2-40B4-BE49-F238E27FC236}">
              <a16:creationId xmlns:a16="http://schemas.microsoft.com/office/drawing/2014/main" id="{7B76DCF8-B7D4-4094-8409-26847598C3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3"/>
        </a:graphicData>
      </a:graphic>
    </xdr:graphicFrame>
    <xdr:clientData/>
  </xdr:twoCellAnchor>
  <xdr:twoCellAnchor>
    <xdr:from>
      <xdr:col>92</xdr:col>
      <xdr:colOff>104775</xdr:colOff>
      <xdr:row>16</xdr:row>
      <xdr:rowOff>47625</xdr:rowOff>
    </xdr:from>
    <xdr:to>
      <xdr:col>98</xdr:col>
      <xdr:colOff>453799</xdr:colOff>
      <xdr:row>28</xdr:row>
      <xdr:rowOff>80964</xdr:rowOff>
    </xdr:to>
    <xdr:graphicFrame macro="">
      <xdr:nvGraphicFramePr>
        <xdr:cNvPr id="174" name="Grafico 173">
          <a:extLst>
            <a:ext uri="{FF2B5EF4-FFF2-40B4-BE49-F238E27FC236}">
              <a16:creationId xmlns:a16="http://schemas.microsoft.com/office/drawing/2014/main" id="{275046BB-6B6E-4F7F-9249-12A9E4DE51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4"/>
        </a:graphicData>
      </a:graphic>
    </xdr:graphicFrame>
    <xdr:clientData/>
  </xdr:twoCellAnchor>
  <xdr:twoCellAnchor>
    <xdr:from>
      <xdr:col>58</xdr:col>
      <xdr:colOff>0</xdr:colOff>
      <xdr:row>29</xdr:row>
      <xdr:rowOff>0</xdr:rowOff>
    </xdr:from>
    <xdr:to>
      <xdr:col>64</xdr:col>
      <xdr:colOff>349024</xdr:colOff>
      <xdr:row>41</xdr:row>
      <xdr:rowOff>33339</xdr:rowOff>
    </xdr:to>
    <xdr:graphicFrame macro="">
      <xdr:nvGraphicFramePr>
        <xdr:cNvPr id="175" name="Grafico 174">
          <a:extLst>
            <a:ext uri="{FF2B5EF4-FFF2-40B4-BE49-F238E27FC236}">
              <a16:creationId xmlns:a16="http://schemas.microsoft.com/office/drawing/2014/main" id="{C0DADEDF-F00D-40A6-BCEE-BF6F0168B0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5"/>
        </a:graphicData>
      </a:graphic>
    </xdr:graphicFrame>
    <xdr:clientData/>
  </xdr:twoCellAnchor>
  <xdr:twoCellAnchor>
    <xdr:from>
      <xdr:col>65</xdr:col>
      <xdr:colOff>0</xdr:colOff>
      <xdr:row>29</xdr:row>
      <xdr:rowOff>0</xdr:rowOff>
    </xdr:from>
    <xdr:to>
      <xdr:col>71</xdr:col>
      <xdr:colOff>349024</xdr:colOff>
      <xdr:row>41</xdr:row>
      <xdr:rowOff>33339</xdr:rowOff>
    </xdr:to>
    <xdr:graphicFrame macro="">
      <xdr:nvGraphicFramePr>
        <xdr:cNvPr id="176" name="Grafico 175">
          <a:extLst>
            <a:ext uri="{FF2B5EF4-FFF2-40B4-BE49-F238E27FC236}">
              <a16:creationId xmlns:a16="http://schemas.microsoft.com/office/drawing/2014/main" id="{C6EE28B7-9688-4F2D-8DFF-83CC4852C8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6"/>
        </a:graphicData>
      </a:graphic>
    </xdr:graphicFrame>
    <xdr:clientData/>
  </xdr:twoCellAnchor>
  <xdr:twoCellAnchor>
    <xdr:from>
      <xdr:col>71</xdr:col>
      <xdr:colOff>542925</xdr:colOff>
      <xdr:row>29</xdr:row>
      <xdr:rowOff>19050</xdr:rowOff>
    </xdr:from>
    <xdr:to>
      <xdr:col>78</xdr:col>
      <xdr:colOff>244249</xdr:colOff>
      <xdr:row>41</xdr:row>
      <xdr:rowOff>52389</xdr:rowOff>
    </xdr:to>
    <xdr:graphicFrame macro="">
      <xdr:nvGraphicFramePr>
        <xdr:cNvPr id="177" name="Grafico 176">
          <a:extLst>
            <a:ext uri="{FF2B5EF4-FFF2-40B4-BE49-F238E27FC236}">
              <a16:creationId xmlns:a16="http://schemas.microsoft.com/office/drawing/2014/main" id="{EF33D8F6-6F03-4E5B-A6FD-62EA5F4F7F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7"/>
        </a:graphicData>
      </a:graphic>
    </xdr:graphicFrame>
    <xdr:clientData/>
  </xdr:twoCellAnchor>
  <xdr:twoCellAnchor>
    <xdr:from>
      <xdr:col>78</xdr:col>
      <xdr:colOff>419100</xdr:colOff>
      <xdr:row>29</xdr:row>
      <xdr:rowOff>0</xdr:rowOff>
    </xdr:from>
    <xdr:to>
      <xdr:col>85</xdr:col>
      <xdr:colOff>120424</xdr:colOff>
      <xdr:row>41</xdr:row>
      <xdr:rowOff>33339</xdr:rowOff>
    </xdr:to>
    <xdr:graphicFrame macro="">
      <xdr:nvGraphicFramePr>
        <xdr:cNvPr id="178" name="Grafico 177">
          <a:extLst>
            <a:ext uri="{FF2B5EF4-FFF2-40B4-BE49-F238E27FC236}">
              <a16:creationId xmlns:a16="http://schemas.microsoft.com/office/drawing/2014/main" id="{C1222EAE-54A0-4629-BE1A-16E1DB58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8"/>
        </a:graphicData>
      </a:graphic>
    </xdr:graphicFrame>
    <xdr:clientData/>
  </xdr:twoCellAnchor>
  <xdr:twoCellAnchor>
    <xdr:from>
      <xdr:col>85</xdr:col>
      <xdr:colOff>314325</xdr:colOff>
      <xdr:row>29</xdr:row>
      <xdr:rowOff>0</xdr:rowOff>
    </xdr:from>
    <xdr:to>
      <xdr:col>92</xdr:col>
      <xdr:colOff>15649</xdr:colOff>
      <xdr:row>41</xdr:row>
      <xdr:rowOff>33339</xdr:rowOff>
    </xdr:to>
    <xdr:graphicFrame macro="">
      <xdr:nvGraphicFramePr>
        <xdr:cNvPr id="179" name="Grafico 178">
          <a:extLst>
            <a:ext uri="{FF2B5EF4-FFF2-40B4-BE49-F238E27FC236}">
              <a16:creationId xmlns:a16="http://schemas.microsoft.com/office/drawing/2014/main" id="{2FE60C11-0697-473A-B291-98749A30C4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9"/>
        </a:graphicData>
      </a:graphic>
    </xdr:graphicFrame>
    <xdr:clientData/>
  </xdr:twoCellAnchor>
  <xdr:twoCellAnchor>
    <xdr:from>
      <xdr:col>92</xdr:col>
      <xdr:colOff>133350</xdr:colOff>
      <xdr:row>29</xdr:row>
      <xdr:rowOff>0</xdr:rowOff>
    </xdr:from>
    <xdr:to>
      <xdr:col>98</xdr:col>
      <xdr:colOff>482374</xdr:colOff>
      <xdr:row>41</xdr:row>
      <xdr:rowOff>33339</xdr:rowOff>
    </xdr:to>
    <xdr:graphicFrame macro="">
      <xdr:nvGraphicFramePr>
        <xdr:cNvPr id="180" name="Grafico 179">
          <a:extLst>
            <a:ext uri="{FF2B5EF4-FFF2-40B4-BE49-F238E27FC236}">
              <a16:creationId xmlns:a16="http://schemas.microsoft.com/office/drawing/2014/main" id="{9E48B5A4-998D-4D19-B074-A9A1158888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0"/>
        </a:graphicData>
      </a:graphic>
    </xdr:graphicFrame>
    <xdr:clientData/>
  </xdr:twoCellAnchor>
  <xdr:twoCellAnchor>
    <xdr:from>
      <xdr:col>57</xdr:col>
      <xdr:colOff>619125</xdr:colOff>
      <xdr:row>42</xdr:row>
      <xdr:rowOff>104775</xdr:rowOff>
    </xdr:from>
    <xdr:to>
      <xdr:col>64</xdr:col>
      <xdr:colOff>320449</xdr:colOff>
      <xdr:row>54</xdr:row>
      <xdr:rowOff>138114</xdr:rowOff>
    </xdr:to>
    <xdr:graphicFrame macro="">
      <xdr:nvGraphicFramePr>
        <xdr:cNvPr id="181" name="Grafico 180">
          <a:extLst>
            <a:ext uri="{FF2B5EF4-FFF2-40B4-BE49-F238E27FC236}">
              <a16:creationId xmlns:a16="http://schemas.microsoft.com/office/drawing/2014/main" id="{FAAFF40F-0707-4A44-BE75-78B4D401E3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1"/>
        </a:graphicData>
      </a:graphic>
    </xdr:graphicFrame>
    <xdr:clientData/>
  </xdr:twoCellAnchor>
  <xdr:twoCellAnchor>
    <xdr:from>
      <xdr:col>65</xdr:col>
      <xdr:colOff>0</xdr:colOff>
      <xdr:row>43</xdr:row>
      <xdr:rowOff>0</xdr:rowOff>
    </xdr:from>
    <xdr:to>
      <xdr:col>71</xdr:col>
      <xdr:colOff>349024</xdr:colOff>
      <xdr:row>55</xdr:row>
      <xdr:rowOff>33339</xdr:rowOff>
    </xdr:to>
    <xdr:graphicFrame macro="">
      <xdr:nvGraphicFramePr>
        <xdr:cNvPr id="182" name="Grafico 181">
          <a:extLst>
            <a:ext uri="{FF2B5EF4-FFF2-40B4-BE49-F238E27FC236}">
              <a16:creationId xmlns:a16="http://schemas.microsoft.com/office/drawing/2014/main" id="{EC9E51ED-E073-42F3-8C65-E099BF712A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2"/>
        </a:graphicData>
      </a:graphic>
    </xdr:graphicFrame>
    <xdr:clientData/>
  </xdr:twoCellAnchor>
  <xdr:twoCellAnchor>
    <xdr:from>
      <xdr:col>71</xdr:col>
      <xdr:colOff>552450</xdr:colOff>
      <xdr:row>43</xdr:row>
      <xdr:rowOff>9525</xdr:rowOff>
    </xdr:from>
    <xdr:to>
      <xdr:col>78</xdr:col>
      <xdr:colOff>253774</xdr:colOff>
      <xdr:row>55</xdr:row>
      <xdr:rowOff>42864</xdr:rowOff>
    </xdr:to>
    <xdr:graphicFrame macro="">
      <xdr:nvGraphicFramePr>
        <xdr:cNvPr id="183" name="Grafico 182">
          <a:extLst>
            <a:ext uri="{FF2B5EF4-FFF2-40B4-BE49-F238E27FC236}">
              <a16:creationId xmlns:a16="http://schemas.microsoft.com/office/drawing/2014/main" id="{DE67410C-C654-41C7-AF4E-2E5FB585C5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3"/>
        </a:graphicData>
      </a:graphic>
    </xdr:graphicFrame>
    <xdr:clientData/>
  </xdr:twoCellAnchor>
  <xdr:twoCellAnchor>
    <xdr:from>
      <xdr:col>79</xdr:col>
      <xdr:colOff>0</xdr:colOff>
      <xdr:row>43</xdr:row>
      <xdr:rowOff>0</xdr:rowOff>
    </xdr:from>
    <xdr:to>
      <xdr:col>85</xdr:col>
      <xdr:colOff>349024</xdr:colOff>
      <xdr:row>55</xdr:row>
      <xdr:rowOff>33339</xdr:rowOff>
    </xdr:to>
    <xdr:graphicFrame macro="">
      <xdr:nvGraphicFramePr>
        <xdr:cNvPr id="184" name="Grafico 183">
          <a:extLst>
            <a:ext uri="{FF2B5EF4-FFF2-40B4-BE49-F238E27FC236}">
              <a16:creationId xmlns:a16="http://schemas.microsoft.com/office/drawing/2014/main" id="{B6406069-0DF0-4ABD-8665-35AF5A339D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4"/>
        </a:graphicData>
      </a:graphic>
    </xdr:graphicFrame>
    <xdr:clientData/>
  </xdr:twoCellAnchor>
  <xdr:twoCellAnchor>
    <xdr:from>
      <xdr:col>58</xdr:col>
      <xdr:colOff>0</xdr:colOff>
      <xdr:row>57</xdr:row>
      <xdr:rowOff>0</xdr:rowOff>
    </xdr:from>
    <xdr:to>
      <xdr:col>64</xdr:col>
      <xdr:colOff>408215</xdr:colOff>
      <xdr:row>70</xdr:row>
      <xdr:rowOff>127227</xdr:rowOff>
    </xdr:to>
    <xdr:graphicFrame macro="">
      <xdr:nvGraphicFramePr>
        <xdr:cNvPr id="185" name="Grafico 184">
          <a:extLst>
            <a:ext uri="{FF2B5EF4-FFF2-40B4-BE49-F238E27FC236}">
              <a16:creationId xmlns:a16="http://schemas.microsoft.com/office/drawing/2014/main" id="{DD991AC6-3CE5-4069-8A81-37BF8C1F29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5"/>
        </a:graphicData>
      </a:graphic>
    </xdr:graphicFrame>
    <xdr:clientData/>
  </xdr:twoCellAnchor>
  <xdr:twoCellAnchor>
    <xdr:from>
      <xdr:col>65</xdr:col>
      <xdr:colOff>0</xdr:colOff>
      <xdr:row>57</xdr:row>
      <xdr:rowOff>0</xdr:rowOff>
    </xdr:from>
    <xdr:to>
      <xdr:col>71</xdr:col>
      <xdr:colOff>408215</xdr:colOff>
      <xdr:row>70</xdr:row>
      <xdr:rowOff>127227</xdr:rowOff>
    </xdr:to>
    <xdr:graphicFrame macro="">
      <xdr:nvGraphicFramePr>
        <xdr:cNvPr id="186" name="Grafico 185">
          <a:extLst>
            <a:ext uri="{FF2B5EF4-FFF2-40B4-BE49-F238E27FC236}">
              <a16:creationId xmlns:a16="http://schemas.microsoft.com/office/drawing/2014/main" id="{9D301207-CB15-4BDE-805C-D2A3872F68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6"/>
        </a:graphicData>
      </a:graphic>
    </xdr:graphicFrame>
    <xdr:clientData/>
  </xdr:twoCellAnchor>
  <xdr:twoCellAnchor>
    <xdr:from>
      <xdr:col>72</xdr:col>
      <xdr:colOff>0</xdr:colOff>
      <xdr:row>57</xdr:row>
      <xdr:rowOff>0</xdr:rowOff>
    </xdr:from>
    <xdr:to>
      <xdr:col>78</xdr:col>
      <xdr:colOff>408215</xdr:colOff>
      <xdr:row>70</xdr:row>
      <xdr:rowOff>127227</xdr:rowOff>
    </xdr:to>
    <xdr:graphicFrame macro="">
      <xdr:nvGraphicFramePr>
        <xdr:cNvPr id="187" name="Grafico 186">
          <a:extLst>
            <a:ext uri="{FF2B5EF4-FFF2-40B4-BE49-F238E27FC236}">
              <a16:creationId xmlns:a16="http://schemas.microsoft.com/office/drawing/2014/main" id="{7250F333-EDA1-4ADD-945F-9797C75B7C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7"/>
        </a:graphicData>
      </a:graphic>
    </xdr:graphicFrame>
    <xdr:clientData/>
  </xdr:twoCellAnchor>
  <xdr:twoCellAnchor>
    <xdr:from>
      <xdr:col>79</xdr:col>
      <xdr:colOff>19050</xdr:colOff>
      <xdr:row>57</xdr:row>
      <xdr:rowOff>9524</xdr:rowOff>
    </xdr:from>
    <xdr:to>
      <xdr:col>85</xdr:col>
      <xdr:colOff>427265</xdr:colOff>
      <xdr:row>70</xdr:row>
      <xdr:rowOff>136751</xdr:rowOff>
    </xdr:to>
    <xdr:graphicFrame macro="">
      <xdr:nvGraphicFramePr>
        <xdr:cNvPr id="188" name="Grafico 187">
          <a:extLst>
            <a:ext uri="{FF2B5EF4-FFF2-40B4-BE49-F238E27FC236}">
              <a16:creationId xmlns:a16="http://schemas.microsoft.com/office/drawing/2014/main" id="{827DAFB8-1B65-403B-AC48-9088DEDFBE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8"/>
        </a:graphicData>
      </a:graphic>
    </xdr:graphicFrame>
    <xdr:clientData/>
  </xdr:twoCellAnchor>
  <xdr:twoCellAnchor>
    <xdr:from>
      <xdr:col>86</xdr:col>
      <xdr:colOff>0</xdr:colOff>
      <xdr:row>57</xdr:row>
      <xdr:rowOff>0</xdr:rowOff>
    </xdr:from>
    <xdr:to>
      <xdr:col>92</xdr:col>
      <xdr:colOff>408215</xdr:colOff>
      <xdr:row>70</xdr:row>
      <xdr:rowOff>127227</xdr:rowOff>
    </xdr:to>
    <xdr:graphicFrame macro="">
      <xdr:nvGraphicFramePr>
        <xdr:cNvPr id="189" name="Grafico 188">
          <a:extLst>
            <a:ext uri="{FF2B5EF4-FFF2-40B4-BE49-F238E27FC236}">
              <a16:creationId xmlns:a16="http://schemas.microsoft.com/office/drawing/2014/main" id="{922A30D3-7890-4F59-A6BB-26766BBCEF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9"/>
        </a:graphicData>
      </a:graphic>
    </xdr:graphicFrame>
    <xdr:clientData/>
  </xdr:twoCellAnchor>
  <xdr:twoCellAnchor>
    <xdr:from>
      <xdr:col>93</xdr:col>
      <xdr:colOff>0</xdr:colOff>
      <xdr:row>57</xdr:row>
      <xdr:rowOff>0</xdr:rowOff>
    </xdr:from>
    <xdr:to>
      <xdr:col>99</xdr:col>
      <xdr:colOff>408215</xdr:colOff>
      <xdr:row>70</xdr:row>
      <xdr:rowOff>127227</xdr:rowOff>
    </xdr:to>
    <xdr:graphicFrame macro="">
      <xdr:nvGraphicFramePr>
        <xdr:cNvPr id="190" name="Grafico 189">
          <a:extLst>
            <a:ext uri="{FF2B5EF4-FFF2-40B4-BE49-F238E27FC236}">
              <a16:creationId xmlns:a16="http://schemas.microsoft.com/office/drawing/2014/main" id="{103EA544-359D-4130-8006-C06DD50342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0"/>
        </a:graphicData>
      </a:graphic>
    </xdr:graphicFrame>
    <xdr:clientData/>
  </xdr:twoCellAnchor>
  <xdr:twoCellAnchor>
    <xdr:from>
      <xdr:col>58</xdr:col>
      <xdr:colOff>0</xdr:colOff>
      <xdr:row>72</xdr:row>
      <xdr:rowOff>0</xdr:rowOff>
    </xdr:from>
    <xdr:to>
      <xdr:col>64</xdr:col>
      <xdr:colOff>408215</xdr:colOff>
      <xdr:row>85</xdr:row>
      <xdr:rowOff>127225</xdr:rowOff>
    </xdr:to>
    <xdr:graphicFrame macro="">
      <xdr:nvGraphicFramePr>
        <xdr:cNvPr id="191" name="Grafico 190">
          <a:extLst>
            <a:ext uri="{FF2B5EF4-FFF2-40B4-BE49-F238E27FC236}">
              <a16:creationId xmlns:a16="http://schemas.microsoft.com/office/drawing/2014/main" id="{0B8F8060-F33A-4720-B854-F7C3352A59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1"/>
        </a:graphicData>
      </a:graphic>
    </xdr:graphicFrame>
    <xdr:clientData/>
  </xdr:twoCellAnchor>
  <xdr:twoCellAnchor>
    <xdr:from>
      <xdr:col>65</xdr:col>
      <xdr:colOff>0</xdr:colOff>
      <xdr:row>72</xdr:row>
      <xdr:rowOff>0</xdr:rowOff>
    </xdr:from>
    <xdr:to>
      <xdr:col>71</xdr:col>
      <xdr:colOff>408215</xdr:colOff>
      <xdr:row>85</xdr:row>
      <xdr:rowOff>127225</xdr:rowOff>
    </xdr:to>
    <xdr:graphicFrame macro="">
      <xdr:nvGraphicFramePr>
        <xdr:cNvPr id="192" name="Grafico 191">
          <a:extLst>
            <a:ext uri="{FF2B5EF4-FFF2-40B4-BE49-F238E27FC236}">
              <a16:creationId xmlns:a16="http://schemas.microsoft.com/office/drawing/2014/main" id="{FD9F1265-0426-4A3F-A5E4-1EFFE4774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2"/>
        </a:graphicData>
      </a:graphic>
    </xdr:graphicFrame>
    <xdr:clientData/>
  </xdr:twoCellAnchor>
  <xdr:twoCellAnchor>
    <xdr:from>
      <xdr:col>72</xdr:col>
      <xdr:colOff>0</xdr:colOff>
      <xdr:row>72</xdr:row>
      <xdr:rowOff>0</xdr:rowOff>
    </xdr:from>
    <xdr:to>
      <xdr:col>78</xdr:col>
      <xdr:colOff>408215</xdr:colOff>
      <xdr:row>85</xdr:row>
      <xdr:rowOff>127225</xdr:rowOff>
    </xdr:to>
    <xdr:graphicFrame macro="">
      <xdr:nvGraphicFramePr>
        <xdr:cNvPr id="193" name="Grafico 192">
          <a:extLst>
            <a:ext uri="{FF2B5EF4-FFF2-40B4-BE49-F238E27FC236}">
              <a16:creationId xmlns:a16="http://schemas.microsoft.com/office/drawing/2014/main" id="{E1C36173-2C06-4142-9C9F-8867A924A2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3"/>
        </a:graphicData>
      </a:graphic>
    </xdr:graphicFrame>
    <xdr:clientData/>
  </xdr:twoCellAnchor>
  <xdr:twoCellAnchor>
    <xdr:from>
      <xdr:col>79</xdr:col>
      <xdr:colOff>0</xdr:colOff>
      <xdr:row>72</xdr:row>
      <xdr:rowOff>0</xdr:rowOff>
    </xdr:from>
    <xdr:to>
      <xdr:col>85</xdr:col>
      <xdr:colOff>408215</xdr:colOff>
      <xdr:row>85</xdr:row>
      <xdr:rowOff>127225</xdr:rowOff>
    </xdr:to>
    <xdr:graphicFrame macro="">
      <xdr:nvGraphicFramePr>
        <xdr:cNvPr id="194" name="Grafico 193">
          <a:extLst>
            <a:ext uri="{FF2B5EF4-FFF2-40B4-BE49-F238E27FC236}">
              <a16:creationId xmlns:a16="http://schemas.microsoft.com/office/drawing/2014/main" id="{FD751650-656A-423F-82B0-FDF73C31AB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4"/>
        </a:graphicData>
      </a:graphic>
    </xdr:graphicFrame>
    <xdr:clientData/>
  </xdr:twoCellAnchor>
  <xdr:twoCellAnchor>
    <xdr:from>
      <xdr:col>86</xdr:col>
      <xdr:colOff>0</xdr:colOff>
      <xdr:row>72</xdr:row>
      <xdr:rowOff>0</xdr:rowOff>
    </xdr:from>
    <xdr:to>
      <xdr:col>92</xdr:col>
      <xdr:colOff>408215</xdr:colOff>
      <xdr:row>85</xdr:row>
      <xdr:rowOff>127225</xdr:rowOff>
    </xdr:to>
    <xdr:graphicFrame macro="">
      <xdr:nvGraphicFramePr>
        <xdr:cNvPr id="195" name="Grafico 194">
          <a:extLst>
            <a:ext uri="{FF2B5EF4-FFF2-40B4-BE49-F238E27FC236}">
              <a16:creationId xmlns:a16="http://schemas.microsoft.com/office/drawing/2014/main" id="{1656F4C3-B03A-4ECE-B3D7-ED8C8EA872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5"/>
        </a:graphicData>
      </a:graphic>
    </xdr:graphicFrame>
    <xdr:clientData/>
  </xdr:twoCellAnchor>
  <xdr:twoCellAnchor>
    <xdr:from>
      <xdr:col>93</xdr:col>
      <xdr:colOff>0</xdr:colOff>
      <xdr:row>72</xdr:row>
      <xdr:rowOff>0</xdr:rowOff>
    </xdr:from>
    <xdr:to>
      <xdr:col>99</xdr:col>
      <xdr:colOff>408215</xdr:colOff>
      <xdr:row>85</xdr:row>
      <xdr:rowOff>127225</xdr:rowOff>
    </xdr:to>
    <xdr:graphicFrame macro="">
      <xdr:nvGraphicFramePr>
        <xdr:cNvPr id="196" name="Grafico 195">
          <a:extLst>
            <a:ext uri="{FF2B5EF4-FFF2-40B4-BE49-F238E27FC236}">
              <a16:creationId xmlns:a16="http://schemas.microsoft.com/office/drawing/2014/main" id="{9A125D15-E5ED-4303-AE33-C711BBABD6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6"/>
        </a:graphicData>
      </a:graphic>
    </xdr:graphicFrame>
    <xdr:clientData/>
  </xdr:twoCellAnchor>
  <xdr:twoCellAnchor>
    <xdr:from>
      <xdr:col>58</xdr:col>
      <xdr:colOff>0</xdr:colOff>
      <xdr:row>87</xdr:row>
      <xdr:rowOff>0</xdr:rowOff>
    </xdr:from>
    <xdr:to>
      <xdr:col>64</xdr:col>
      <xdr:colOff>408215</xdr:colOff>
      <xdr:row>100</xdr:row>
      <xdr:rowOff>127227</xdr:rowOff>
    </xdr:to>
    <xdr:graphicFrame macro="">
      <xdr:nvGraphicFramePr>
        <xdr:cNvPr id="197" name="Grafico 196">
          <a:extLst>
            <a:ext uri="{FF2B5EF4-FFF2-40B4-BE49-F238E27FC236}">
              <a16:creationId xmlns:a16="http://schemas.microsoft.com/office/drawing/2014/main" id="{63D1DEC8-709C-40E0-8C29-22FCEC216B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7"/>
        </a:graphicData>
      </a:graphic>
    </xdr:graphicFrame>
    <xdr:clientData/>
  </xdr:twoCellAnchor>
  <xdr:twoCellAnchor>
    <xdr:from>
      <xdr:col>65</xdr:col>
      <xdr:colOff>0</xdr:colOff>
      <xdr:row>87</xdr:row>
      <xdr:rowOff>0</xdr:rowOff>
    </xdr:from>
    <xdr:to>
      <xdr:col>71</xdr:col>
      <xdr:colOff>408215</xdr:colOff>
      <xdr:row>100</xdr:row>
      <xdr:rowOff>127227</xdr:rowOff>
    </xdr:to>
    <xdr:graphicFrame macro="">
      <xdr:nvGraphicFramePr>
        <xdr:cNvPr id="198" name="Grafico 197">
          <a:extLst>
            <a:ext uri="{FF2B5EF4-FFF2-40B4-BE49-F238E27FC236}">
              <a16:creationId xmlns:a16="http://schemas.microsoft.com/office/drawing/2014/main" id="{CB76239E-87E8-4E67-86CB-2DD7F30A8F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8"/>
        </a:graphicData>
      </a:graphic>
    </xdr:graphicFrame>
    <xdr:clientData/>
  </xdr:twoCellAnchor>
  <xdr:twoCellAnchor>
    <xdr:from>
      <xdr:col>72</xdr:col>
      <xdr:colOff>0</xdr:colOff>
      <xdr:row>87</xdr:row>
      <xdr:rowOff>0</xdr:rowOff>
    </xdr:from>
    <xdr:to>
      <xdr:col>78</xdr:col>
      <xdr:colOff>408215</xdr:colOff>
      <xdr:row>100</xdr:row>
      <xdr:rowOff>127227</xdr:rowOff>
    </xdr:to>
    <xdr:graphicFrame macro="">
      <xdr:nvGraphicFramePr>
        <xdr:cNvPr id="199" name="Grafico 198">
          <a:extLst>
            <a:ext uri="{FF2B5EF4-FFF2-40B4-BE49-F238E27FC236}">
              <a16:creationId xmlns:a16="http://schemas.microsoft.com/office/drawing/2014/main" id="{7AD30FC0-AF85-4886-8A7B-B640BC6C6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9"/>
        </a:graphicData>
      </a:graphic>
    </xdr:graphicFrame>
    <xdr:clientData/>
  </xdr:twoCellAnchor>
  <xdr:twoCellAnchor>
    <xdr:from>
      <xdr:col>79</xdr:col>
      <xdr:colOff>0</xdr:colOff>
      <xdr:row>87</xdr:row>
      <xdr:rowOff>0</xdr:rowOff>
    </xdr:from>
    <xdr:to>
      <xdr:col>85</xdr:col>
      <xdr:colOff>408215</xdr:colOff>
      <xdr:row>100</xdr:row>
      <xdr:rowOff>127227</xdr:rowOff>
    </xdr:to>
    <xdr:graphicFrame macro="">
      <xdr:nvGraphicFramePr>
        <xdr:cNvPr id="200" name="Grafico 199">
          <a:extLst>
            <a:ext uri="{FF2B5EF4-FFF2-40B4-BE49-F238E27FC236}">
              <a16:creationId xmlns:a16="http://schemas.microsoft.com/office/drawing/2014/main" id="{57801AB8-161F-4D3E-81F9-77867FBD73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0"/>
        </a:graphicData>
      </a:graphic>
    </xdr:graphicFrame>
    <xdr:clientData/>
  </xdr:twoCellAnchor>
  <xdr:twoCellAnchor>
    <xdr:from>
      <xdr:col>86</xdr:col>
      <xdr:colOff>0</xdr:colOff>
      <xdr:row>87</xdr:row>
      <xdr:rowOff>0</xdr:rowOff>
    </xdr:from>
    <xdr:to>
      <xdr:col>92</xdr:col>
      <xdr:colOff>408215</xdr:colOff>
      <xdr:row>100</xdr:row>
      <xdr:rowOff>127227</xdr:rowOff>
    </xdr:to>
    <xdr:graphicFrame macro="">
      <xdr:nvGraphicFramePr>
        <xdr:cNvPr id="201" name="Grafico 200">
          <a:extLst>
            <a:ext uri="{FF2B5EF4-FFF2-40B4-BE49-F238E27FC236}">
              <a16:creationId xmlns:a16="http://schemas.microsoft.com/office/drawing/2014/main" id="{68536B98-B49D-4499-B852-D0FF74F133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1"/>
        </a:graphicData>
      </a:graphic>
    </xdr:graphicFrame>
    <xdr:clientData/>
  </xdr:twoCellAnchor>
  <xdr:twoCellAnchor>
    <xdr:from>
      <xdr:col>92</xdr:col>
      <xdr:colOff>638175</xdr:colOff>
      <xdr:row>86</xdr:row>
      <xdr:rowOff>152401</xdr:rowOff>
    </xdr:from>
    <xdr:to>
      <xdr:col>99</xdr:col>
      <xdr:colOff>398690</xdr:colOff>
      <xdr:row>100</xdr:row>
      <xdr:rowOff>98652</xdr:rowOff>
    </xdr:to>
    <xdr:graphicFrame macro="">
      <xdr:nvGraphicFramePr>
        <xdr:cNvPr id="202" name="Grafico 201">
          <a:extLst>
            <a:ext uri="{FF2B5EF4-FFF2-40B4-BE49-F238E27FC236}">
              <a16:creationId xmlns:a16="http://schemas.microsoft.com/office/drawing/2014/main" id="{B621CB51-0101-42B1-81D2-BD37211CBE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2"/>
        </a:graphicData>
      </a:graphic>
    </xdr:graphicFrame>
    <xdr:clientData/>
  </xdr:twoCellAnchor>
  <xdr:twoCellAnchor>
    <xdr:from>
      <xdr:col>58</xdr:col>
      <xdr:colOff>0</xdr:colOff>
      <xdr:row>102</xdr:row>
      <xdr:rowOff>0</xdr:rowOff>
    </xdr:from>
    <xdr:to>
      <xdr:col>64</xdr:col>
      <xdr:colOff>408215</xdr:colOff>
      <xdr:row>115</xdr:row>
      <xdr:rowOff>127225</xdr:rowOff>
    </xdr:to>
    <xdr:graphicFrame macro="">
      <xdr:nvGraphicFramePr>
        <xdr:cNvPr id="203" name="Grafico 202">
          <a:extLst>
            <a:ext uri="{FF2B5EF4-FFF2-40B4-BE49-F238E27FC236}">
              <a16:creationId xmlns:a16="http://schemas.microsoft.com/office/drawing/2014/main" id="{5BA1CC7F-567D-455C-808F-D3AFDB38BD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3"/>
        </a:graphicData>
      </a:graphic>
    </xdr:graphicFrame>
    <xdr:clientData/>
  </xdr:twoCellAnchor>
  <xdr:twoCellAnchor>
    <xdr:from>
      <xdr:col>65</xdr:col>
      <xdr:colOff>0</xdr:colOff>
      <xdr:row>102</xdr:row>
      <xdr:rowOff>0</xdr:rowOff>
    </xdr:from>
    <xdr:to>
      <xdr:col>71</xdr:col>
      <xdr:colOff>408215</xdr:colOff>
      <xdr:row>115</xdr:row>
      <xdr:rowOff>127225</xdr:rowOff>
    </xdr:to>
    <xdr:graphicFrame macro="">
      <xdr:nvGraphicFramePr>
        <xdr:cNvPr id="204" name="Grafico 203">
          <a:extLst>
            <a:ext uri="{FF2B5EF4-FFF2-40B4-BE49-F238E27FC236}">
              <a16:creationId xmlns:a16="http://schemas.microsoft.com/office/drawing/2014/main" id="{4886D3E5-B8A5-404C-A9D4-474015E0FC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4"/>
        </a:graphicData>
      </a:graphic>
    </xdr:graphicFrame>
    <xdr:clientData/>
  </xdr:twoCellAnchor>
  <xdr:twoCellAnchor>
    <xdr:from>
      <xdr:col>72</xdr:col>
      <xdr:colOff>0</xdr:colOff>
      <xdr:row>102</xdr:row>
      <xdr:rowOff>0</xdr:rowOff>
    </xdr:from>
    <xdr:to>
      <xdr:col>78</xdr:col>
      <xdr:colOff>408215</xdr:colOff>
      <xdr:row>115</xdr:row>
      <xdr:rowOff>127225</xdr:rowOff>
    </xdr:to>
    <xdr:graphicFrame macro="">
      <xdr:nvGraphicFramePr>
        <xdr:cNvPr id="205" name="Grafico 204">
          <a:extLst>
            <a:ext uri="{FF2B5EF4-FFF2-40B4-BE49-F238E27FC236}">
              <a16:creationId xmlns:a16="http://schemas.microsoft.com/office/drawing/2014/main" id="{747507D2-44A9-4387-B02E-7C47E85393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5"/>
        </a:graphicData>
      </a:graphic>
    </xdr:graphicFrame>
    <xdr:clientData/>
  </xdr:twoCellAnchor>
  <xdr:twoCellAnchor>
    <xdr:from>
      <xdr:col>79</xdr:col>
      <xdr:colOff>0</xdr:colOff>
      <xdr:row>102</xdr:row>
      <xdr:rowOff>0</xdr:rowOff>
    </xdr:from>
    <xdr:to>
      <xdr:col>85</xdr:col>
      <xdr:colOff>408215</xdr:colOff>
      <xdr:row>115</xdr:row>
      <xdr:rowOff>127225</xdr:rowOff>
    </xdr:to>
    <xdr:graphicFrame macro="">
      <xdr:nvGraphicFramePr>
        <xdr:cNvPr id="206" name="Grafico 205">
          <a:extLst>
            <a:ext uri="{FF2B5EF4-FFF2-40B4-BE49-F238E27FC236}">
              <a16:creationId xmlns:a16="http://schemas.microsoft.com/office/drawing/2014/main" id="{D5CEF1FB-53C3-4D67-9962-C940358B77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6"/>
        </a:graphicData>
      </a:graphic>
    </xdr:graphicFrame>
    <xdr:clientData/>
  </xdr:twoCellAnchor>
  <xdr:twoCellAnchor>
    <xdr:from>
      <xdr:col>58</xdr:col>
      <xdr:colOff>0</xdr:colOff>
      <xdr:row>117</xdr:row>
      <xdr:rowOff>0</xdr:rowOff>
    </xdr:from>
    <xdr:to>
      <xdr:col>64</xdr:col>
      <xdr:colOff>408215</xdr:colOff>
      <xdr:row>130</xdr:row>
      <xdr:rowOff>127227</xdr:rowOff>
    </xdr:to>
    <xdr:graphicFrame macro="">
      <xdr:nvGraphicFramePr>
        <xdr:cNvPr id="207" name="Grafico 206">
          <a:extLst>
            <a:ext uri="{FF2B5EF4-FFF2-40B4-BE49-F238E27FC236}">
              <a16:creationId xmlns:a16="http://schemas.microsoft.com/office/drawing/2014/main" id="{95D65D14-2522-451C-A132-74760BDF37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7"/>
        </a:graphicData>
      </a:graphic>
    </xdr:graphicFrame>
    <xdr:clientData/>
  </xdr:twoCellAnchor>
  <xdr:twoCellAnchor>
    <xdr:from>
      <xdr:col>65</xdr:col>
      <xdr:colOff>0</xdr:colOff>
      <xdr:row>117</xdr:row>
      <xdr:rowOff>0</xdr:rowOff>
    </xdr:from>
    <xdr:to>
      <xdr:col>71</xdr:col>
      <xdr:colOff>408215</xdr:colOff>
      <xdr:row>130</xdr:row>
      <xdr:rowOff>127227</xdr:rowOff>
    </xdr:to>
    <xdr:graphicFrame macro="">
      <xdr:nvGraphicFramePr>
        <xdr:cNvPr id="208" name="Grafico 207">
          <a:extLst>
            <a:ext uri="{FF2B5EF4-FFF2-40B4-BE49-F238E27FC236}">
              <a16:creationId xmlns:a16="http://schemas.microsoft.com/office/drawing/2014/main" id="{BFC232BA-15EB-4EEE-97CA-E17600C018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8"/>
        </a:graphicData>
      </a:graphic>
    </xdr:graphicFrame>
    <xdr:clientData/>
  </xdr:twoCellAnchor>
  <xdr:twoCellAnchor>
    <xdr:from>
      <xdr:col>72</xdr:col>
      <xdr:colOff>0</xdr:colOff>
      <xdr:row>117</xdr:row>
      <xdr:rowOff>0</xdr:rowOff>
    </xdr:from>
    <xdr:to>
      <xdr:col>78</xdr:col>
      <xdr:colOff>408215</xdr:colOff>
      <xdr:row>130</xdr:row>
      <xdr:rowOff>127227</xdr:rowOff>
    </xdr:to>
    <xdr:graphicFrame macro="">
      <xdr:nvGraphicFramePr>
        <xdr:cNvPr id="209" name="Grafico 208">
          <a:extLst>
            <a:ext uri="{FF2B5EF4-FFF2-40B4-BE49-F238E27FC236}">
              <a16:creationId xmlns:a16="http://schemas.microsoft.com/office/drawing/2014/main" id="{AA4A70C5-CCCA-4403-BE07-4041E7EDF2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9"/>
        </a:graphicData>
      </a:graphic>
    </xdr:graphicFrame>
    <xdr:clientData/>
  </xdr:twoCellAnchor>
  <xdr:twoCellAnchor>
    <xdr:from>
      <xdr:col>79</xdr:col>
      <xdr:colOff>0</xdr:colOff>
      <xdr:row>117</xdr:row>
      <xdr:rowOff>0</xdr:rowOff>
    </xdr:from>
    <xdr:to>
      <xdr:col>85</xdr:col>
      <xdr:colOff>408215</xdr:colOff>
      <xdr:row>130</xdr:row>
      <xdr:rowOff>127227</xdr:rowOff>
    </xdr:to>
    <xdr:graphicFrame macro="">
      <xdr:nvGraphicFramePr>
        <xdr:cNvPr id="210" name="Grafico 209">
          <a:extLst>
            <a:ext uri="{FF2B5EF4-FFF2-40B4-BE49-F238E27FC236}">
              <a16:creationId xmlns:a16="http://schemas.microsoft.com/office/drawing/2014/main" id="{684257F4-1F0F-40AF-B1B4-60CCFBEBD6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0"/>
        </a:graphicData>
      </a:graphic>
    </xdr:graphicFrame>
    <xdr:clientData/>
  </xdr:twoCellAnchor>
  <xdr:twoCellAnchor>
    <xdr:from>
      <xdr:col>86</xdr:col>
      <xdr:colOff>0</xdr:colOff>
      <xdr:row>117</xdr:row>
      <xdr:rowOff>0</xdr:rowOff>
    </xdr:from>
    <xdr:to>
      <xdr:col>92</xdr:col>
      <xdr:colOff>408215</xdr:colOff>
      <xdr:row>130</xdr:row>
      <xdr:rowOff>127227</xdr:rowOff>
    </xdr:to>
    <xdr:graphicFrame macro="">
      <xdr:nvGraphicFramePr>
        <xdr:cNvPr id="211" name="Grafico 210">
          <a:extLst>
            <a:ext uri="{FF2B5EF4-FFF2-40B4-BE49-F238E27FC236}">
              <a16:creationId xmlns:a16="http://schemas.microsoft.com/office/drawing/2014/main" id="{DE82D682-D951-4A2E-885F-CC7A0A7A5D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1"/>
        </a:graphicData>
      </a:graphic>
    </xdr:graphicFrame>
    <xdr:clientData/>
  </xdr:twoCellAnchor>
  <xdr:twoCellAnchor>
    <xdr:from>
      <xdr:col>93</xdr:col>
      <xdr:colOff>0</xdr:colOff>
      <xdr:row>117</xdr:row>
      <xdr:rowOff>0</xdr:rowOff>
    </xdr:from>
    <xdr:to>
      <xdr:col>99</xdr:col>
      <xdr:colOff>408215</xdr:colOff>
      <xdr:row>130</xdr:row>
      <xdr:rowOff>127227</xdr:rowOff>
    </xdr:to>
    <xdr:graphicFrame macro="">
      <xdr:nvGraphicFramePr>
        <xdr:cNvPr id="212" name="Grafico 211">
          <a:extLst>
            <a:ext uri="{FF2B5EF4-FFF2-40B4-BE49-F238E27FC236}">
              <a16:creationId xmlns:a16="http://schemas.microsoft.com/office/drawing/2014/main" id="{12F2830C-0206-423C-B8C4-1E70D4503F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2"/>
        </a:graphicData>
      </a:graphic>
    </xdr:graphicFrame>
    <xdr:clientData/>
  </xdr:twoCellAnchor>
  <xdr:twoCellAnchor>
    <xdr:from>
      <xdr:col>57</xdr:col>
      <xdr:colOff>600075</xdr:colOff>
      <xdr:row>132</xdr:row>
      <xdr:rowOff>1</xdr:rowOff>
    </xdr:from>
    <xdr:to>
      <xdr:col>64</xdr:col>
      <xdr:colOff>360590</xdr:colOff>
      <xdr:row>145</xdr:row>
      <xdr:rowOff>127226</xdr:rowOff>
    </xdr:to>
    <xdr:graphicFrame macro="">
      <xdr:nvGraphicFramePr>
        <xdr:cNvPr id="213" name="Grafico 212">
          <a:extLst>
            <a:ext uri="{FF2B5EF4-FFF2-40B4-BE49-F238E27FC236}">
              <a16:creationId xmlns:a16="http://schemas.microsoft.com/office/drawing/2014/main" id="{02884A8C-F658-439C-A464-5B5DDBA00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3"/>
        </a:graphicData>
      </a:graphic>
    </xdr:graphicFrame>
    <xdr:clientData/>
  </xdr:twoCellAnchor>
  <xdr:twoCellAnchor>
    <xdr:from>
      <xdr:col>65</xdr:col>
      <xdr:colOff>0</xdr:colOff>
      <xdr:row>132</xdr:row>
      <xdr:rowOff>0</xdr:rowOff>
    </xdr:from>
    <xdr:to>
      <xdr:col>71</xdr:col>
      <xdr:colOff>408215</xdr:colOff>
      <xdr:row>145</xdr:row>
      <xdr:rowOff>127225</xdr:rowOff>
    </xdr:to>
    <xdr:graphicFrame macro="">
      <xdr:nvGraphicFramePr>
        <xdr:cNvPr id="214" name="Grafico 213">
          <a:extLst>
            <a:ext uri="{FF2B5EF4-FFF2-40B4-BE49-F238E27FC236}">
              <a16:creationId xmlns:a16="http://schemas.microsoft.com/office/drawing/2014/main" id="{72824F3B-711F-420D-A872-FE03528E66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4"/>
        </a:graphicData>
      </a:graphic>
    </xdr:graphicFrame>
    <xdr:clientData/>
  </xdr:twoCellAnchor>
  <xdr:twoCellAnchor>
    <xdr:from>
      <xdr:col>72</xdr:col>
      <xdr:colOff>0</xdr:colOff>
      <xdr:row>132</xdr:row>
      <xdr:rowOff>0</xdr:rowOff>
    </xdr:from>
    <xdr:to>
      <xdr:col>78</xdr:col>
      <xdr:colOff>408215</xdr:colOff>
      <xdr:row>145</xdr:row>
      <xdr:rowOff>127225</xdr:rowOff>
    </xdr:to>
    <xdr:graphicFrame macro="">
      <xdr:nvGraphicFramePr>
        <xdr:cNvPr id="215" name="Grafico 214">
          <a:extLst>
            <a:ext uri="{FF2B5EF4-FFF2-40B4-BE49-F238E27FC236}">
              <a16:creationId xmlns:a16="http://schemas.microsoft.com/office/drawing/2014/main" id="{54C3943F-389D-4033-8486-25C3DFBBC5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5"/>
        </a:graphicData>
      </a:graphic>
    </xdr:graphicFrame>
    <xdr:clientData/>
  </xdr:twoCellAnchor>
  <xdr:twoCellAnchor>
    <xdr:from>
      <xdr:col>79</xdr:col>
      <xdr:colOff>0</xdr:colOff>
      <xdr:row>132</xdr:row>
      <xdr:rowOff>0</xdr:rowOff>
    </xdr:from>
    <xdr:to>
      <xdr:col>85</xdr:col>
      <xdr:colOff>408215</xdr:colOff>
      <xdr:row>145</xdr:row>
      <xdr:rowOff>127225</xdr:rowOff>
    </xdr:to>
    <xdr:graphicFrame macro="">
      <xdr:nvGraphicFramePr>
        <xdr:cNvPr id="216" name="Grafico 215">
          <a:extLst>
            <a:ext uri="{FF2B5EF4-FFF2-40B4-BE49-F238E27FC236}">
              <a16:creationId xmlns:a16="http://schemas.microsoft.com/office/drawing/2014/main" id="{35E2932F-38A3-425B-B27C-2C0B2AF0BA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6"/>
        </a:graphicData>
      </a:graphic>
    </xdr:graphicFrame>
    <xdr:clientData/>
  </xdr:twoCellAnchor>
  <xdr:twoCellAnchor>
    <xdr:from>
      <xdr:col>86</xdr:col>
      <xdr:colOff>0</xdr:colOff>
      <xdr:row>132</xdr:row>
      <xdr:rowOff>0</xdr:rowOff>
    </xdr:from>
    <xdr:to>
      <xdr:col>92</xdr:col>
      <xdr:colOff>408215</xdr:colOff>
      <xdr:row>145</xdr:row>
      <xdr:rowOff>127225</xdr:rowOff>
    </xdr:to>
    <xdr:graphicFrame macro="">
      <xdr:nvGraphicFramePr>
        <xdr:cNvPr id="217" name="Grafico 216">
          <a:extLst>
            <a:ext uri="{FF2B5EF4-FFF2-40B4-BE49-F238E27FC236}">
              <a16:creationId xmlns:a16="http://schemas.microsoft.com/office/drawing/2014/main" id="{E1067E5D-27F7-4C40-95AF-BC2BD96C9F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7"/>
        </a:graphicData>
      </a:graphic>
    </xdr:graphicFrame>
    <xdr:clientData/>
  </xdr:twoCellAnchor>
  <xdr:twoCellAnchor>
    <xdr:from>
      <xdr:col>93</xdr:col>
      <xdr:colOff>0</xdr:colOff>
      <xdr:row>132</xdr:row>
      <xdr:rowOff>0</xdr:rowOff>
    </xdr:from>
    <xdr:to>
      <xdr:col>99</xdr:col>
      <xdr:colOff>408215</xdr:colOff>
      <xdr:row>145</xdr:row>
      <xdr:rowOff>127225</xdr:rowOff>
    </xdr:to>
    <xdr:graphicFrame macro="">
      <xdr:nvGraphicFramePr>
        <xdr:cNvPr id="218" name="Grafico 217">
          <a:extLst>
            <a:ext uri="{FF2B5EF4-FFF2-40B4-BE49-F238E27FC236}">
              <a16:creationId xmlns:a16="http://schemas.microsoft.com/office/drawing/2014/main" id="{6A228BC0-13ED-46E2-BA9E-4EFE53A3B3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8"/>
        </a:graphicData>
      </a:graphic>
    </xdr:graphicFrame>
    <xdr:clientData/>
  </xdr:twoCellAnchor>
  <xdr:twoCellAnchor>
    <xdr:from>
      <xdr:col>58</xdr:col>
      <xdr:colOff>0</xdr:colOff>
      <xdr:row>147</xdr:row>
      <xdr:rowOff>0</xdr:rowOff>
    </xdr:from>
    <xdr:to>
      <xdr:col>64</xdr:col>
      <xdr:colOff>408215</xdr:colOff>
      <xdr:row>160</xdr:row>
      <xdr:rowOff>127227</xdr:rowOff>
    </xdr:to>
    <xdr:graphicFrame macro="">
      <xdr:nvGraphicFramePr>
        <xdr:cNvPr id="219" name="Grafico 218">
          <a:extLst>
            <a:ext uri="{FF2B5EF4-FFF2-40B4-BE49-F238E27FC236}">
              <a16:creationId xmlns:a16="http://schemas.microsoft.com/office/drawing/2014/main" id="{775D54F4-BCFD-44BD-A31D-6FE78E278B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9"/>
        </a:graphicData>
      </a:graphic>
    </xdr:graphicFrame>
    <xdr:clientData/>
  </xdr:twoCellAnchor>
  <xdr:twoCellAnchor>
    <xdr:from>
      <xdr:col>65</xdr:col>
      <xdr:colOff>0</xdr:colOff>
      <xdr:row>147</xdr:row>
      <xdr:rowOff>0</xdr:rowOff>
    </xdr:from>
    <xdr:to>
      <xdr:col>71</xdr:col>
      <xdr:colOff>408215</xdr:colOff>
      <xdr:row>160</xdr:row>
      <xdr:rowOff>127227</xdr:rowOff>
    </xdr:to>
    <xdr:graphicFrame macro="">
      <xdr:nvGraphicFramePr>
        <xdr:cNvPr id="220" name="Grafico 219">
          <a:extLst>
            <a:ext uri="{FF2B5EF4-FFF2-40B4-BE49-F238E27FC236}">
              <a16:creationId xmlns:a16="http://schemas.microsoft.com/office/drawing/2014/main" id="{AF11EDA1-5D67-476E-A79F-4D04E9D8B0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0"/>
        </a:graphicData>
      </a:graphic>
    </xdr:graphicFrame>
    <xdr:clientData/>
  </xdr:twoCellAnchor>
  <xdr:twoCellAnchor>
    <xdr:from>
      <xdr:col>72</xdr:col>
      <xdr:colOff>0</xdr:colOff>
      <xdr:row>147</xdr:row>
      <xdr:rowOff>0</xdr:rowOff>
    </xdr:from>
    <xdr:to>
      <xdr:col>78</xdr:col>
      <xdr:colOff>408215</xdr:colOff>
      <xdr:row>160</xdr:row>
      <xdr:rowOff>127227</xdr:rowOff>
    </xdr:to>
    <xdr:graphicFrame macro="">
      <xdr:nvGraphicFramePr>
        <xdr:cNvPr id="221" name="Grafico 220">
          <a:extLst>
            <a:ext uri="{FF2B5EF4-FFF2-40B4-BE49-F238E27FC236}">
              <a16:creationId xmlns:a16="http://schemas.microsoft.com/office/drawing/2014/main" id="{3BD8E824-1BB9-4AEB-BA4C-41016A78BD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1"/>
        </a:graphicData>
      </a:graphic>
    </xdr:graphicFrame>
    <xdr:clientData/>
  </xdr:twoCellAnchor>
  <xdr:twoCellAnchor>
    <xdr:from>
      <xdr:col>79</xdr:col>
      <xdr:colOff>0</xdr:colOff>
      <xdr:row>147</xdr:row>
      <xdr:rowOff>0</xdr:rowOff>
    </xdr:from>
    <xdr:to>
      <xdr:col>85</xdr:col>
      <xdr:colOff>408215</xdr:colOff>
      <xdr:row>160</xdr:row>
      <xdr:rowOff>127227</xdr:rowOff>
    </xdr:to>
    <xdr:graphicFrame macro="">
      <xdr:nvGraphicFramePr>
        <xdr:cNvPr id="222" name="Grafico 221">
          <a:extLst>
            <a:ext uri="{FF2B5EF4-FFF2-40B4-BE49-F238E27FC236}">
              <a16:creationId xmlns:a16="http://schemas.microsoft.com/office/drawing/2014/main" id="{EC7A4F7D-2838-43F1-9B4F-D0DDD7739C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2"/>
        </a:graphicData>
      </a:graphic>
    </xdr:graphicFrame>
    <xdr:clientData/>
  </xdr:twoCellAnchor>
  <xdr:twoCellAnchor>
    <xdr:from>
      <xdr:col>86</xdr:col>
      <xdr:colOff>0</xdr:colOff>
      <xdr:row>147</xdr:row>
      <xdr:rowOff>0</xdr:rowOff>
    </xdr:from>
    <xdr:to>
      <xdr:col>92</xdr:col>
      <xdr:colOff>408215</xdr:colOff>
      <xdr:row>160</xdr:row>
      <xdr:rowOff>127227</xdr:rowOff>
    </xdr:to>
    <xdr:graphicFrame macro="">
      <xdr:nvGraphicFramePr>
        <xdr:cNvPr id="223" name="Grafico 222">
          <a:extLst>
            <a:ext uri="{FF2B5EF4-FFF2-40B4-BE49-F238E27FC236}">
              <a16:creationId xmlns:a16="http://schemas.microsoft.com/office/drawing/2014/main" id="{2CA5DA73-7A14-4A91-BE47-13C19FD136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3"/>
        </a:graphicData>
      </a:graphic>
    </xdr:graphicFrame>
    <xdr:clientData/>
  </xdr:twoCellAnchor>
  <xdr:twoCellAnchor>
    <xdr:from>
      <xdr:col>93</xdr:col>
      <xdr:colOff>0</xdr:colOff>
      <xdr:row>147</xdr:row>
      <xdr:rowOff>0</xdr:rowOff>
    </xdr:from>
    <xdr:to>
      <xdr:col>99</xdr:col>
      <xdr:colOff>408215</xdr:colOff>
      <xdr:row>160</xdr:row>
      <xdr:rowOff>127227</xdr:rowOff>
    </xdr:to>
    <xdr:graphicFrame macro="">
      <xdr:nvGraphicFramePr>
        <xdr:cNvPr id="225" name="Grafico 224">
          <a:extLst>
            <a:ext uri="{FF2B5EF4-FFF2-40B4-BE49-F238E27FC236}">
              <a16:creationId xmlns:a16="http://schemas.microsoft.com/office/drawing/2014/main" id="{E0DD03D7-886E-4B04-8546-536354004F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4"/>
        </a:graphicData>
      </a:graphic>
    </xdr:graphicFrame>
    <xdr:clientData/>
  </xdr:twoCellAnchor>
  <xdr:twoCellAnchor>
    <xdr:from>
      <xdr:col>58</xdr:col>
      <xdr:colOff>0</xdr:colOff>
      <xdr:row>162</xdr:row>
      <xdr:rowOff>0</xdr:rowOff>
    </xdr:from>
    <xdr:to>
      <xdr:col>64</xdr:col>
      <xdr:colOff>408215</xdr:colOff>
      <xdr:row>175</xdr:row>
      <xdr:rowOff>127225</xdr:rowOff>
    </xdr:to>
    <xdr:graphicFrame macro="">
      <xdr:nvGraphicFramePr>
        <xdr:cNvPr id="226" name="Grafico 225">
          <a:extLst>
            <a:ext uri="{FF2B5EF4-FFF2-40B4-BE49-F238E27FC236}">
              <a16:creationId xmlns:a16="http://schemas.microsoft.com/office/drawing/2014/main" id="{E96A7480-B7A5-4583-8CC9-D5F1026C9A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5"/>
        </a:graphicData>
      </a:graphic>
    </xdr:graphicFrame>
    <xdr:clientData/>
  </xdr:twoCellAnchor>
  <xdr:twoCellAnchor>
    <xdr:from>
      <xdr:col>65</xdr:col>
      <xdr:colOff>0</xdr:colOff>
      <xdr:row>162</xdr:row>
      <xdr:rowOff>0</xdr:rowOff>
    </xdr:from>
    <xdr:to>
      <xdr:col>71</xdr:col>
      <xdr:colOff>408215</xdr:colOff>
      <xdr:row>175</xdr:row>
      <xdr:rowOff>127225</xdr:rowOff>
    </xdr:to>
    <xdr:graphicFrame macro="">
      <xdr:nvGraphicFramePr>
        <xdr:cNvPr id="227" name="Grafico 226">
          <a:extLst>
            <a:ext uri="{FF2B5EF4-FFF2-40B4-BE49-F238E27FC236}">
              <a16:creationId xmlns:a16="http://schemas.microsoft.com/office/drawing/2014/main" id="{3E384002-6789-4DB9-B1D4-01EC1B0253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6"/>
        </a:graphicData>
      </a:graphic>
    </xdr:graphicFrame>
    <xdr:clientData/>
  </xdr:twoCellAnchor>
  <xdr:twoCellAnchor>
    <xdr:from>
      <xdr:col>72</xdr:col>
      <xdr:colOff>0</xdr:colOff>
      <xdr:row>162</xdr:row>
      <xdr:rowOff>0</xdr:rowOff>
    </xdr:from>
    <xdr:to>
      <xdr:col>78</xdr:col>
      <xdr:colOff>408215</xdr:colOff>
      <xdr:row>175</xdr:row>
      <xdr:rowOff>127225</xdr:rowOff>
    </xdr:to>
    <xdr:graphicFrame macro="">
      <xdr:nvGraphicFramePr>
        <xdr:cNvPr id="228" name="Grafico 227">
          <a:extLst>
            <a:ext uri="{FF2B5EF4-FFF2-40B4-BE49-F238E27FC236}">
              <a16:creationId xmlns:a16="http://schemas.microsoft.com/office/drawing/2014/main" id="{387A6C47-B4E0-4FD9-B560-ED548B6D4C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7"/>
        </a:graphicData>
      </a:graphic>
    </xdr:graphicFrame>
    <xdr:clientData/>
  </xdr:twoCellAnchor>
  <xdr:twoCellAnchor>
    <xdr:from>
      <xdr:col>79</xdr:col>
      <xdr:colOff>0</xdr:colOff>
      <xdr:row>162</xdr:row>
      <xdr:rowOff>0</xdr:rowOff>
    </xdr:from>
    <xdr:to>
      <xdr:col>85</xdr:col>
      <xdr:colOff>408215</xdr:colOff>
      <xdr:row>175</xdr:row>
      <xdr:rowOff>127225</xdr:rowOff>
    </xdr:to>
    <xdr:graphicFrame macro="">
      <xdr:nvGraphicFramePr>
        <xdr:cNvPr id="229" name="Grafico 228">
          <a:extLst>
            <a:ext uri="{FF2B5EF4-FFF2-40B4-BE49-F238E27FC236}">
              <a16:creationId xmlns:a16="http://schemas.microsoft.com/office/drawing/2014/main" id="{92A40E83-7700-4A83-B288-236EC940CB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8"/>
        </a:graphicData>
      </a:graphic>
    </xdr:graphicFrame>
    <xdr:clientData/>
  </xdr:twoCellAnchor>
  <xdr:twoCellAnchor>
    <xdr:from>
      <xdr:col>58</xdr:col>
      <xdr:colOff>0</xdr:colOff>
      <xdr:row>181</xdr:row>
      <xdr:rowOff>0</xdr:rowOff>
    </xdr:from>
    <xdr:to>
      <xdr:col>64</xdr:col>
      <xdr:colOff>349024</xdr:colOff>
      <xdr:row>193</xdr:row>
      <xdr:rowOff>33339</xdr:rowOff>
    </xdr:to>
    <xdr:graphicFrame macro="">
      <xdr:nvGraphicFramePr>
        <xdr:cNvPr id="230" name="Grafico 229">
          <a:extLst>
            <a:ext uri="{FF2B5EF4-FFF2-40B4-BE49-F238E27FC236}">
              <a16:creationId xmlns:a16="http://schemas.microsoft.com/office/drawing/2014/main" id="{93F66442-B5BA-4837-9988-53914DCFB9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9"/>
        </a:graphicData>
      </a:graphic>
    </xdr:graphicFrame>
    <xdr:clientData/>
  </xdr:twoCellAnchor>
  <xdr:twoCellAnchor>
    <xdr:from>
      <xdr:col>58</xdr:col>
      <xdr:colOff>0</xdr:colOff>
      <xdr:row>233</xdr:row>
      <xdr:rowOff>23813</xdr:rowOff>
    </xdr:from>
    <xdr:to>
      <xdr:col>64</xdr:col>
      <xdr:colOff>408215</xdr:colOff>
      <xdr:row>246</xdr:row>
      <xdr:rowOff>151040</xdr:rowOff>
    </xdr:to>
    <xdr:graphicFrame macro="">
      <xdr:nvGraphicFramePr>
        <xdr:cNvPr id="231" name="Grafico 230">
          <a:extLst>
            <a:ext uri="{FF2B5EF4-FFF2-40B4-BE49-F238E27FC236}">
              <a16:creationId xmlns:a16="http://schemas.microsoft.com/office/drawing/2014/main" id="{80CB2134-7A9E-44B4-9BC1-8B28365CCA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0"/>
        </a:graphicData>
      </a:graphic>
    </xdr:graphicFrame>
    <xdr:clientData/>
  </xdr:twoCellAnchor>
  <xdr:twoCellAnchor>
    <xdr:from>
      <xdr:col>57</xdr:col>
      <xdr:colOff>595312</xdr:colOff>
      <xdr:row>293</xdr:row>
      <xdr:rowOff>47626</xdr:rowOff>
    </xdr:from>
    <xdr:to>
      <xdr:col>64</xdr:col>
      <xdr:colOff>360590</xdr:colOff>
      <xdr:row>306</xdr:row>
      <xdr:rowOff>174853</xdr:rowOff>
    </xdr:to>
    <xdr:graphicFrame macro="">
      <xdr:nvGraphicFramePr>
        <xdr:cNvPr id="232" name="Grafico 231">
          <a:extLst>
            <a:ext uri="{FF2B5EF4-FFF2-40B4-BE49-F238E27FC236}">
              <a16:creationId xmlns:a16="http://schemas.microsoft.com/office/drawing/2014/main" id="{F717D087-7EEB-4A00-91B5-9E23A7F581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1"/>
        </a:graphicData>
      </a:graphic>
    </xdr:graphicFrame>
    <xdr:clientData/>
  </xdr:twoCellAnchor>
  <xdr:twoCellAnchor>
    <xdr:from>
      <xdr:col>65</xdr:col>
      <xdr:colOff>0</xdr:colOff>
      <xdr:row>181</xdr:row>
      <xdr:rowOff>0</xdr:rowOff>
    </xdr:from>
    <xdr:to>
      <xdr:col>71</xdr:col>
      <xdr:colOff>349024</xdr:colOff>
      <xdr:row>193</xdr:row>
      <xdr:rowOff>33339</xdr:rowOff>
    </xdr:to>
    <xdr:graphicFrame macro="">
      <xdr:nvGraphicFramePr>
        <xdr:cNvPr id="233" name="Grafico 232">
          <a:extLst>
            <a:ext uri="{FF2B5EF4-FFF2-40B4-BE49-F238E27FC236}">
              <a16:creationId xmlns:a16="http://schemas.microsoft.com/office/drawing/2014/main" id="{DB9A17BF-07A1-4B78-A510-DE3E3275B3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2"/>
        </a:graphicData>
      </a:graphic>
    </xdr:graphicFrame>
    <xdr:clientData/>
  </xdr:twoCellAnchor>
  <xdr:twoCellAnchor>
    <xdr:from>
      <xdr:col>72</xdr:col>
      <xdr:colOff>0</xdr:colOff>
      <xdr:row>181</xdr:row>
      <xdr:rowOff>0</xdr:rowOff>
    </xdr:from>
    <xdr:to>
      <xdr:col>78</xdr:col>
      <xdr:colOff>349024</xdr:colOff>
      <xdr:row>193</xdr:row>
      <xdr:rowOff>33339</xdr:rowOff>
    </xdr:to>
    <xdr:graphicFrame macro="">
      <xdr:nvGraphicFramePr>
        <xdr:cNvPr id="234" name="Grafico 233">
          <a:extLst>
            <a:ext uri="{FF2B5EF4-FFF2-40B4-BE49-F238E27FC236}">
              <a16:creationId xmlns:a16="http://schemas.microsoft.com/office/drawing/2014/main" id="{8992CC1E-47D1-42CB-B027-55510AC566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3"/>
        </a:graphicData>
      </a:graphic>
    </xdr:graphicFrame>
    <xdr:clientData/>
  </xdr:twoCellAnchor>
  <xdr:twoCellAnchor>
    <xdr:from>
      <xdr:col>79</xdr:col>
      <xdr:colOff>0</xdr:colOff>
      <xdr:row>181</xdr:row>
      <xdr:rowOff>0</xdr:rowOff>
    </xdr:from>
    <xdr:to>
      <xdr:col>85</xdr:col>
      <xdr:colOff>349024</xdr:colOff>
      <xdr:row>193</xdr:row>
      <xdr:rowOff>33339</xdr:rowOff>
    </xdr:to>
    <xdr:graphicFrame macro="">
      <xdr:nvGraphicFramePr>
        <xdr:cNvPr id="235" name="Grafico 234">
          <a:extLst>
            <a:ext uri="{FF2B5EF4-FFF2-40B4-BE49-F238E27FC236}">
              <a16:creationId xmlns:a16="http://schemas.microsoft.com/office/drawing/2014/main" id="{692241B5-33C6-48F6-BE8E-4A4B93BE63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4"/>
        </a:graphicData>
      </a:graphic>
    </xdr:graphicFrame>
    <xdr:clientData/>
  </xdr:twoCellAnchor>
  <xdr:twoCellAnchor>
    <xdr:from>
      <xdr:col>86</xdr:col>
      <xdr:colOff>0</xdr:colOff>
      <xdr:row>181</xdr:row>
      <xdr:rowOff>0</xdr:rowOff>
    </xdr:from>
    <xdr:to>
      <xdr:col>92</xdr:col>
      <xdr:colOff>349024</xdr:colOff>
      <xdr:row>193</xdr:row>
      <xdr:rowOff>33339</xdr:rowOff>
    </xdr:to>
    <xdr:graphicFrame macro="">
      <xdr:nvGraphicFramePr>
        <xdr:cNvPr id="236" name="Grafico 235">
          <a:extLst>
            <a:ext uri="{FF2B5EF4-FFF2-40B4-BE49-F238E27FC236}">
              <a16:creationId xmlns:a16="http://schemas.microsoft.com/office/drawing/2014/main" id="{2E172635-8F9A-4720-9D09-8050732DB4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5"/>
        </a:graphicData>
      </a:graphic>
    </xdr:graphicFrame>
    <xdr:clientData/>
  </xdr:twoCellAnchor>
  <xdr:twoCellAnchor>
    <xdr:from>
      <xdr:col>93</xdr:col>
      <xdr:colOff>0</xdr:colOff>
      <xdr:row>181</xdr:row>
      <xdr:rowOff>0</xdr:rowOff>
    </xdr:from>
    <xdr:to>
      <xdr:col>99</xdr:col>
      <xdr:colOff>349024</xdr:colOff>
      <xdr:row>193</xdr:row>
      <xdr:rowOff>33339</xdr:rowOff>
    </xdr:to>
    <xdr:graphicFrame macro="">
      <xdr:nvGraphicFramePr>
        <xdr:cNvPr id="237" name="Grafico 236">
          <a:extLst>
            <a:ext uri="{FF2B5EF4-FFF2-40B4-BE49-F238E27FC236}">
              <a16:creationId xmlns:a16="http://schemas.microsoft.com/office/drawing/2014/main" id="{04FFE492-74D8-4545-883A-3125649150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6"/>
        </a:graphicData>
      </a:graphic>
    </xdr:graphicFrame>
    <xdr:clientData/>
  </xdr:twoCellAnchor>
  <xdr:twoCellAnchor>
    <xdr:from>
      <xdr:col>58</xdr:col>
      <xdr:colOff>0</xdr:colOff>
      <xdr:row>194</xdr:row>
      <xdr:rowOff>0</xdr:rowOff>
    </xdr:from>
    <xdr:to>
      <xdr:col>64</xdr:col>
      <xdr:colOff>349024</xdr:colOff>
      <xdr:row>206</xdr:row>
      <xdr:rowOff>33339</xdr:rowOff>
    </xdr:to>
    <xdr:graphicFrame macro="">
      <xdr:nvGraphicFramePr>
        <xdr:cNvPr id="238" name="Grafico 237">
          <a:extLst>
            <a:ext uri="{FF2B5EF4-FFF2-40B4-BE49-F238E27FC236}">
              <a16:creationId xmlns:a16="http://schemas.microsoft.com/office/drawing/2014/main" id="{3DBB1452-59C0-40EF-9597-90B33FDA18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7"/>
        </a:graphicData>
      </a:graphic>
    </xdr:graphicFrame>
    <xdr:clientData/>
  </xdr:twoCellAnchor>
  <xdr:twoCellAnchor>
    <xdr:from>
      <xdr:col>65</xdr:col>
      <xdr:colOff>0</xdr:colOff>
      <xdr:row>194</xdr:row>
      <xdr:rowOff>0</xdr:rowOff>
    </xdr:from>
    <xdr:to>
      <xdr:col>71</xdr:col>
      <xdr:colOff>349024</xdr:colOff>
      <xdr:row>206</xdr:row>
      <xdr:rowOff>33339</xdr:rowOff>
    </xdr:to>
    <xdr:graphicFrame macro="">
      <xdr:nvGraphicFramePr>
        <xdr:cNvPr id="239" name="Grafico 238">
          <a:extLst>
            <a:ext uri="{FF2B5EF4-FFF2-40B4-BE49-F238E27FC236}">
              <a16:creationId xmlns:a16="http://schemas.microsoft.com/office/drawing/2014/main" id="{F6982ACF-1602-4DF9-A3E1-7DCF70D5AF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8"/>
        </a:graphicData>
      </a:graphic>
    </xdr:graphicFrame>
    <xdr:clientData/>
  </xdr:twoCellAnchor>
  <xdr:twoCellAnchor>
    <xdr:from>
      <xdr:col>72</xdr:col>
      <xdr:colOff>0</xdr:colOff>
      <xdr:row>194</xdr:row>
      <xdr:rowOff>0</xdr:rowOff>
    </xdr:from>
    <xdr:to>
      <xdr:col>78</xdr:col>
      <xdr:colOff>349024</xdr:colOff>
      <xdr:row>206</xdr:row>
      <xdr:rowOff>33339</xdr:rowOff>
    </xdr:to>
    <xdr:graphicFrame macro="">
      <xdr:nvGraphicFramePr>
        <xdr:cNvPr id="240" name="Grafico 239">
          <a:extLst>
            <a:ext uri="{FF2B5EF4-FFF2-40B4-BE49-F238E27FC236}">
              <a16:creationId xmlns:a16="http://schemas.microsoft.com/office/drawing/2014/main" id="{EDF53243-EA9E-4EBA-9D73-CC01B152EF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9"/>
        </a:graphicData>
      </a:graphic>
    </xdr:graphicFrame>
    <xdr:clientData/>
  </xdr:twoCellAnchor>
  <xdr:twoCellAnchor>
    <xdr:from>
      <xdr:col>79</xdr:col>
      <xdr:colOff>0</xdr:colOff>
      <xdr:row>194</xdr:row>
      <xdr:rowOff>0</xdr:rowOff>
    </xdr:from>
    <xdr:to>
      <xdr:col>85</xdr:col>
      <xdr:colOff>349024</xdr:colOff>
      <xdr:row>206</xdr:row>
      <xdr:rowOff>33339</xdr:rowOff>
    </xdr:to>
    <xdr:graphicFrame macro="">
      <xdr:nvGraphicFramePr>
        <xdr:cNvPr id="241" name="Grafico 240">
          <a:extLst>
            <a:ext uri="{FF2B5EF4-FFF2-40B4-BE49-F238E27FC236}">
              <a16:creationId xmlns:a16="http://schemas.microsoft.com/office/drawing/2014/main" id="{1153935B-60C4-4965-AC35-C1638C4A2F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0"/>
        </a:graphicData>
      </a:graphic>
    </xdr:graphicFrame>
    <xdr:clientData/>
  </xdr:twoCellAnchor>
  <xdr:twoCellAnchor>
    <xdr:from>
      <xdr:col>86</xdr:col>
      <xdr:colOff>0</xdr:colOff>
      <xdr:row>194</xdr:row>
      <xdr:rowOff>0</xdr:rowOff>
    </xdr:from>
    <xdr:to>
      <xdr:col>92</xdr:col>
      <xdr:colOff>349024</xdr:colOff>
      <xdr:row>206</xdr:row>
      <xdr:rowOff>33339</xdr:rowOff>
    </xdr:to>
    <xdr:graphicFrame macro="">
      <xdr:nvGraphicFramePr>
        <xdr:cNvPr id="242" name="Grafico 241">
          <a:extLst>
            <a:ext uri="{FF2B5EF4-FFF2-40B4-BE49-F238E27FC236}">
              <a16:creationId xmlns:a16="http://schemas.microsoft.com/office/drawing/2014/main" id="{436210C1-AACD-417D-87CC-EB036C9F48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1"/>
        </a:graphicData>
      </a:graphic>
    </xdr:graphicFrame>
    <xdr:clientData/>
  </xdr:twoCellAnchor>
  <xdr:twoCellAnchor>
    <xdr:from>
      <xdr:col>93</xdr:col>
      <xdr:colOff>0</xdr:colOff>
      <xdr:row>194</xdr:row>
      <xdr:rowOff>47626</xdr:rowOff>
    </xdr:from>
    <xdr:to>
      <xdr:col>99</xdr:col>
      <xdr:colOff>349024</xdr:colOff>
      <xdr:row>206</xdr:row>
      <xdr:rowOff>80965</xdr:rowOff>
    </xdr:to>
    <xdr:graphicFrame macro="">
      <xdr:nvGraphicFramePr>
        <xdr:cNvPr id="243" name="Grafico 242">
          <a:extLst>
            <a:ext uri="{FF2B5EF4-FFF2-40B4-BE49-F238E27FC236}">
              <a16:creationId xmlns:a16="http://schemas.microsoft.com/office/drawing/2014/main" id="{B204D41E-57B3-404F-8B85-1E7AA814BE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2"/>
        </a:graphicData>
      </a:graphic>
    </xdr:graphicFrame>
    <xdr:clientData/>
  </xdr:twoCellAnchor>
  <xdr:twoCellAnchor>
    <xdr:from>
      <xdr:col>58</xdr:col>
      <xdr:colOff>0</xdr:colOff>
      <xdr:row>207</xdr:row>
      <xdr:rowOff>0</xdr:rowOff>
    </xdr:from>
    <xdr:to>
      <xdr:col>64</xdr:col>
      <xdr:colOff>349024</xdr:colOff>
      <xdr:row>219</xdr:row>
      <xdr:rowOff>33339</xdr:rowOff>
    </xdr:to>
    <xdr:graphicFrame macro="">
      <xdr:nvGraphicFramePr>
        <xdr:cNvPr id="244" name="Grafico 243">
          <a:extLst>
            <a:ext uri="{FF2B5EF4-FFF2-40B4-BE49-F238E27FC236}">
              <a16:creationId xmlns:a16="http://schemas.microsoft.com/office/drawing/2014/main" id="{F35DC4D3-8E9F-462B-A09B-B61583E349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3"/>
        </a:graphicData>
      </a:graphic>
    </xdr:graphicFrame>
    <xdr:clientData/>
  </xdr:twoCellAnchor>
  <xdr:twoCellAnchor>
    <xdr:from>
      <xdr:col>65</xdr:col>
      <xdr:colOff>0</xdr:colOff>
      <xdr:row>207</xdr:row>
      <xdr:rowOff>0</xdr:rowOff>
    </xdr:from>
    <xdr:to>
      <xdr:col>71</xdr:col>
      <xdr:colOff>349024</xdr:colOff>
      <xdr:row>219</xdr:row>
      <xdr:rowOff>33339</xdr:rowOff>
    </xdr:to>
    <xdr:graphicFrame macro="">
      <xdr:nvGraphicFramePr>
        <xdr:cNvPr id="245" name="Grafico 244">
          <a:extLst>
            <a:ext uri="{FF2B5EF4-FFF2-40B4-BE49-F238E27FC236}">
              <a16:creationId xmlns:a16="http://schemas.microsoft.com/office/drawing/2014/main" id="{34A6285D-A7A4-491C-AE86-9993F5A70C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4"/>
        </a:graphicData>
      </a:graphic>
    </xdr:graphicFrame>
    <xdr:clientData/>
  </xdr:twoCellAnchor>
  <xdr:twoCellAnchor>
    <xdr:from>
      <xdr:col>72</xdr:col>
      <xdr:colOff>0</xdr:colOff>
      <xdr:row>207</xdr:row>
      <xdr:rowOff>0</xdr:rowOff>
    </xdr:from>
    <xdr:to>
      <xdr:col>78</xdr:col>
      <xdr:colOff>349024</xdr:colOff>
      <xdr:row>219</xdr:row>
      <xdr:rowOff>33339</xdr:rowOff>
    </xdr:to>
    <xdr:graphicFrame macro="">
      <xdr:nvGraphicFramePr>
        <xdr:cNvPr id="246" name="Grafico 245">
          <a:extLst>
            <a:ext uri="{FF2B5EF4-FFF2-40B4-BE49-F238E27FC236}">
              <a16:creationId xmlns:a16="http://schemas.microsoft.com/office/drawing/2014/main" id="{4BA5B708-2108-4B90-8CBF-0DB962B080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5"/>
        </a:graphicData>
      </a:graphic>
    </xdr:graphicFrame>
    <xdr:clientData/>
  </xdr:twoCellAnchor>
  <xdr:twoCellAnchor>
    <xdr:from>
      <xdr:col>79</xdr:col>
      <xdr:colOff>0</xdr:colOff>
      <xdr:row>207</xdr:row>
      <xdr:rowOff>0</xdr:rowOff>
    </xdr:from>
    <xdr:to>
      <xdr:col>85</xdr:col>
      <xdr:colOff>349024</xdr:colOff>
      <xdr:row>219</xdr:row>
      <xdr:rowOff>33339</xdr:rowOff>
    </xdr:to>
    <xdr:graphicFrame macro="">
      <xdr:nvGraphicFramePr>
        <xdr:cNvPr id="247" name="Grafico 246">
          <a:extLst>
            <a:ext uri="{FF2B5EF4-FFF2-40B4-BE49-F238E27FC236}">
              <a16:creationId xmlns:a16="http://schemas.microsoft.com/office/drawing/2014/main" id="{D5C2D12F-20AB-4EA1-A184-96AED28105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6"/>
        </a:graphicData>
      </a:graphic>
    </xdr:graphicFrame>
    <xdr:clientData/>
  </xdr:twoCellAnchor>
  <xdr:twoCellAnchor>
    <xdr:from>
      <xdr:col>86</xdr:col>
      <xdr:colOff>0</xdr:colOff>
      <xdr:row>207</xdr:row>
      <xdr:rowOff>0</xdr:rowOff>
    </xdr:from>
    <xdr:to>
      <xdr:col>92</xdr:col>
      <xdr:colOff>349024</xdr:colOff>
      <xdr:row>219</xdr:row>
      <xdr:rowOff>33339</xdr:rowOff>
    </xdr:to>
    <xdr:graphicFrame macro="">
      <xdr:nvGraphicFramePr>
        <xdr:cNvPr id="248" name="Grafico 247">
          <a:extLst>
            <a:ext uri="{FF2B5EF4-FFF2-40B4-BE49-F238E27FC236}">
              <a16:creationId xmlns:a16="http://schemas.microsoft.com/office/drawing/2014/main" id="{FAA311B8-F012-460D-A197-8CEC2D7D6C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7"/>
        </a:graphicData>
      </a:graphic>
    </xdr:graphicFrame>
    <xdr:clientData/>
  </xdr:twoCellAnchor>
  <xdr:twoCellAnchor>
    <xdr:from>
      <xdr:col>93</xdr:col>
      <xdr:colOff>0</xdr:colOff>
      <xdr:row>207</xdr:row>
      <xdr:rowOff>0</xdr:rowOff>
    </xdr:from>
    <xdr:to>
      <xdr:col>99</xdr:col>
      <xdr:colOff>349024</xdr:colOff>
      <xdr:row>219</xdr:row>
      <xdr:rowOff>33339</xdr:rowOff>
    </xdr:to>
    <xdr:graphicFrame macro="">
      <xdr:nvGraphicFramePr>
        <xdr:cNvPr id="249" name="Grafico 248">
          <a:extLst>
            <a:ext uri="{FF2B5EF4-FFF2-40B4-BE49-F238E27FC236}">
              <a16:creationId xmlns:a16="http://schemas.microsoft.com/office/drawing/2014/main" id="{E720502C-3C6E-42C2-B39A-6F70E93BD9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8"/>
        </a:graphicData>
      </a:graphic>
    </xdr:graphicFrame>
    <xdr:clientData/>
  </xdr:twoCellAnchor>
  <xdr:twoCellAnchor>
    <xdr:from>
      <xdr:col>58</xdr:col>
      <xdr:colOff>0</xdr:colOff>
      <xdr:row>220</xdr:row>
      <xdr:rowOff>0</xdr:rowOff>
    </xdr:from>
    <xdr:to>
      <xdr:col>64</xdr:col>
      <xdr:colOff>349024</xdr:colOff>
      <xdr:row>232</xdr:row>
      <xdr:rowOff>33339</xdr:rowOff>
    </xdr:to>
    <xdr:graphicFrame macro="">
      <xdr:nvGraphicFramePr>
        <xdr:cNvPr id="250" name="Grafico 249">
          <a:extLst>
            <a:ext uri="{FF2B5EF4-FFF2-40B4-BE49-F238E27FC236}">
              <a16:creationId xmlns:a16="http://schemas.microsoft.com/office/drawing/2014/main" id="{6F8BDAC8-91A0-46E3-9B1C-EEC414A397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9"/>
        </a:graphicData>
      </a:graphic>
    </xdr:graphicFrame>
    <xdr:clientData/>
  </xdr:twoCellAnchor>
  <xdr:twoCellAnchor>
    <xdr:from>
      <xdr:col>65</xdr:col>
      <xdr:colOff>0</xdr:colOff>
      <xdr:row>220</xdr:row>
      <xdr:rowOff>0</xdr:rowOff>
    </xdr:from>
    <xdr:to>
      <xdr:col>71</xdr:col>
      <xdr:colOff>349024</xdr:colOff>
      <xdr:row>232</xdr:row>
      <xdr:rowOff>33339</xdr:rowOff>
    </xdr:to>
    <xdr:graphicFrame macro="">
      <xdr:nvGraphicFramePr>
        <xdr:cNvPr id="251" name="Grafico 250">
          <a:extLst>
            <a:ext uri="{FF2B5EF4-FFF2-40B4-BE49-F238E27FC236}">
              <a16:creationId xmlns:a16="http://schemas.microsoft.com/office/drawing/2014/main" id="{BFB58DCC-76A7-47EB-97FE-6F26C7A127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0"/>
        </a:graphicData>
      </a:graphic>
    </xdr:graphicFrame>
    <xdr:clientData/>
  </xdr:twoCellAnchor>
  <xdr:twoCellAnchor>
    <xdr:from>
      <xdr:col>72</xdr:col>
      <xdr:colOff>0</xdr:colOff>
      <xdr:row>220</xdr:row>
      <xdr:rowOff>0</xdr:rowOff>
    </xdr:from>
    <xdr:to>
      <xdr:col>78</xdr:col>
      <xdr:colOff>349024</xdr:colOff>
      <xdr:row>232</xdr:row>
      <xdr:rowOff>33339</xdr:rowOff>
    </xdr:to>
    <xdr:graphicFrame macro="">
      <xdr:nvGraphicFramePr>
        <xdr:cNvPr id="252" name="Grafico 251">
          <a:extLst>
            <a:ext uri="{FF2B5EF4-FFF2-40B4-BE49-F238E27FC236}">
              <a16:creationId xmlns:a16="http://schemas.microsoft.com/office/drawing/2014/main" id="{E4D87ED3-90EF-48ED-B919-C0D7F85588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1"/>
        </a:graphicData>
      </a:graphic>
    </xdr:graphicFrame>
    <xdr:clientData/>
  </xdr:twoCellAnchor>
  <xdr:twoCellAnchor>
    <xdr:from>
      <xdr:col>79</xdr:col>
      <xdr:colOff>0</xdr:colOff>
      <xdr:row>220</xdr:row>
      <xdr:rowOff>0</xdr:rowOff>
    </xdr:from>
    <xdr:to>
      <xdr:col>85</xdr:col>
      <xdr:colOff>349024</xdr:colOff>
      <xdr:row>232</xdr:row>
      <xdr:rowOff>33339</xdr:rowOff>
    </xdr:to>
    <xdr:graphicFrame macro="">
      <xdr:nvGraphicFramePr>
        <xdr:cNvPr id="253" name="Grafico 252">
          <a:extLst>
            <a:ext uri="{FF2B5EF4-FFF2-40B4-BE49-F238E27FC236}">
              <a16:creationId xmlns:a16="http://schemas.microsoft.com/office/drawing/2014/main" id="{E60B54DB-DFF6-4DD9-8D72-9F54DDAE85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2"/>
        </a:graphicData>
      </a:graphic>
    </xdr:graphicFrame>
    <xdr:clientData/>
  </xdr:twoCellAnchor>
  <xdr:twoCellAnchor>
    <xdr:from>
      <xdr:col>65</xdr:col>
      <xdr:colOff>0</xdr:colOff>
      <xdr:row>233</xdr:row>
      <xdr:rowOff>23812</xdr:rowOff>
    </xdr:from>
    <xdr:to>
      <xdr:col>71</xdr:col>
      <xdr:colOff>408215</xdr:colOff>
      <xdr:row>246</xdr:row>
      <xdr:rowOff>151039</xdr:rowOff>
    </xdr:to>
    <xdr:graphicFrame macro="">
      <xdr:nvGraphicFramePr>
        <xdr:cNvPr id="254" name="Grafico 253">
          <a:extLst>
            <a:ext uri="{FF2B5EF4-FFF2-40B4-BE49-F238E27FC236}">
              <a16:creationId xmlns:a16="http://schemas.microsoft.com/office/drawing/2014/main" id="{7A70EC48-638D-4405-BA80-17651417D4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3"/>
        </a:graphicData>
      </a:graphic>
    </xdr:graphicFrame>
    <xdr:clientData/>
  </xdr:twoCellAnchor>
  <xdr:twoCellAnchor>
    <xdr:from>
      <xdr:col>72</xdr:col>
      <xdr:colOff>0</xdr:colOff>
      <xdr:row>233</xdr:row>
      <xdr:rowOff>0</xdr:rowOff>
    </xdr:from>
    <xdr:to>
      <xdr:col>78</xdr:col>
      <xdr:colOff>408215</xdr:colOff>
      <xdr:row>246</xdr:row>
      <xdr:rowOff>127227</xdr:rowOff>
    </xdr:to>
    <xdr:graphicFrame macro="">
      <xdr:nvGraphicFramePr>
        <xdr:cNvPr id="255" name="Grafico 254">
          <a:extLst>
            <a:ext uri="{FF2B5EF4-FFF2-40B4-BE49-F238E27FC236}">
              <a16:creationId xmlns:a16="http://schemas.microsoft.com/office/drawing/2014/main" id="{8F51D800-2A44-4C25-9499-A6BF70262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4"/>
        </a:graphicData>
      </a:graphic>
    </xdr:graphicFrame>
    <xdr:clientData/>
  </xdr:twoCellAnchor>
  <xdr:twoCellAnchor>
    <xdr:from>
      <xdr:col>79</xdr:col>
      <xdr:colOff>0</xdr:colOff>
      <xdr:row>233</xdr:row>
      <xdr:rowOff>0</xdr:rowOff>
    </xdr:from>
    <xdr:to>
      <xdr:col>85</xdr:col>
      <xdr:colOff>408215</xdr:colOff>
      <xdr:row>246</xdr:row>
      <xdr:rowOff>127227</xdr:rowOff>
    </xdr:to>
    <xdr:graphicFrame macro="">
      <xdr:nvGraphicFramePr>
        <xdr:cNvPr id="256" name="Grafico 255">
          <a:extLst>
            <a:ext uri="{FF2B5EF4-FFF2-40B4-BE49-F238E27FC236}">
              <a16:creationId xmlns:a16="http://schemas.microsoft.com/office/drawing/2014/main" id="{612E6697-E81C-445F-8960-B216BDF724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5"/>
        </a:graphicData>
      </a:graphic>
    </xdr:graphicFrame>
    <xdr:clientData/>
  </xdr:twoCellAnchor>
  <xdr:twoCellAnchor>
    <xdr:from>
      <xdr:col>86</xdr:col>
      <xdr:colOff>0</xdr:colOff>
      <xdr:row>233</xdr:row>
      <xdr:rowOff>0</xdr:rowOff>
    </xdr:from>
    <xdr:to>
      <xdr:col>92</xdr:col>
      <xdr:colOff>408215</xdr:colOff>
      <xdr:row>246</xdr:row>
      <xdr:rowOff>127227</xdr:rowOff>
    </xdr:to>
    <xdr:graphicFrame macro="">
      <xdr:nvGraphicFramePr>
        <xdr:cNvPr id="257" name="Grafico 256">
          <a:extLst>
            <a:ext uri="{FF2B5EF4-FFF2-40B4-BE49-F238E27FC236}">
              <a16:creationId xmlns:a16="http://schemas.microsoft.com/office/drawing/2014/main" id="{8E1F4480-5A0C-4BD7-BB9A-4717D5F866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6"/>
        </a:graphicData>
      </a:graphic>
    </xdr:graphicFrame>
    <xdr:clientData/>
  </xdr:twoCellAnchor>
  <xdr:twoCellAnchor>
    <xdr:from>
      <xdr:col>92</xdr:col>
      <xdr:colOff>583407</xdr:colOff>
      <xdr:row>233</xdr:row>
      <xdr:rowOff>-1</xdr:rowOff>
    </xdr:from>
    <xdr:to>
      <xdr:col>99</xdr:col>
      <xdr:colOff>348684</xdr:colOff>
      <xdr:row>246</xdr:row>
      <xdr:rowOff>127226</xdr:rowOff>
    </xdr:to>
    <xdr:graphicFrame macro="">
      <xdr:nvGraphicFramePr>
        <xdr:cNvPr id="258" name="Grafico 257">
          <a:extLst>
            <a:ext uri="{FF2B5EF4-FFF2-40B4-BE49-F238E27FC236}">
              <a16:creationId xmlns:a16="http://schemas.microsoft.com/office/drawing/2014/main" id="{48A13C54-3C25-4974-AD54-56E902FD87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7"/>
        </a:graphicData>
      </a:graphic>
    </xdr:graphicFrame>
    <xdr:clientData/>
  </xdr:twoCellAnchor>
  <xdr:twoCellAnchor>
    <xdr:from>
      <xdr:col>58</xdr:col>
      <xdr:colOff>0</xdr:colOff>
      <xdr:row>248</xdr:row>
      <xdr:rowOff>0</xdr:rowOff>
    </xdr:from>
    <xdr:to>
      <xdr:col>64</xdr:col>
      <xdr:colOff>408215</xdr:colOff>
      <xdr:row>261</xdr:row>
      <xdr:rowOff>127225</xdr:rowOff>
    </xdr:to>
    <xdr:graphicFrame macro="">
      <xdr:nvGraphicFramePr>
        <xdr:cNvPr id="259" name="Grafico 258">
          <a:extLst>
            <a:ext uri="{FF2B5EF4-FFF2-40B4-BE49-F238E27FC236}">
              <a16:creationId xmlns:a16="http://schemas.microsoft.com/office/drawing/2014/main" id="{F5D7C03D-D25A-436E-94CB-0D75A167C4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8"/>
        </a:graphicData>
      </a:graphic>
    </xdr:graphicFrame>
    <xdr:clientData/>
  </xdr:twoCellAnchor>
  <xdr:twoCellAnchor>
    <xdr:from>
      <xdr:col>65</xdr:col>
      <xdr:colOff>0</xdr:colOff>
      <xdr:row>248</xdr:row>
      <xdr:rowOff>35720</xdr:rowOff>
    </xdr:from>
    <xdr:to>
      <xdr:col>71</xdr:col>
      <xdr:colOff>408215</xdr:colOff>
      <xdr:row>261</xdr:row>
      <xdr:rowOff>162945</xdr:rowOff>
    </xdr:to>
    <xdr:graphicFrame macro="">
      <xdr:nvGraphicFramePr>
        <xdr:cNvPr id="260" name="Grafico 259">
          <a:extLst>
            <a:ext uri="{FF2B5EF4-FFF2-40B4-BE49-F238E27FC236}">
              <a16:creationId xmlns:a16="http://schemas.microsoft.com/office/drawing/2014/main" id="{DE3D0058-830E-4A80-89B5-2E51430B4D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9"/>
        </a:graphicData>
      </a:graphic>
    </xdr:graphicFrame>
    <xdr:clientData/>
  </xdr:twoCellAnchor>
  <xdr:twoCellAnchor>
    <xdr:from>
      <xdr:col>72</xdr:col>
      <xdr:colOff>0</xdr:colOff>
      <xdr:row>248</xdr:row>
      <xdr:rowOff>0</xdr:rowOff>
    </xdr:from>
    <xdr:to>
      <xdr:col>78</xdr:col>
      <xdr:colOff>408215</xdr:colOff>
      <xdr:row>261</xdr:row>
      <xdr:rowOff>127225</xdr:rowOff>
    </xdr:to>
    <xdr:graphicFrame macro="">
      <xdr:nvGraphicFramePr>
        <xdr:cNvPr id="261" name="Grafico 260">
          <a:extLst>
            <a:ext uri="{FF2B5EF4-FFF2-40B4-BE49-F238E27FC236}">
              <a16:creationId xmlns:a16="http://schemas.microsoft.com/office/drawing/2014/main" id="{093AE9AB-A1A9-40EC-907B-F4D8149A3E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0"/>
        </a:graphicData>
      </a:graphic>
    </xdr:graphicFrame>
    <xdr:clientData/>
  </xdr:twoCellAnchor>
  <xdr:twoCellAnchor>
    <xdr:from>
      <xdr:col>79</xdr:col>
      <xdr:colOff>0</xdr:colOff>
      <xdr:row>248</xdr:row>
      <xdr:rowOff>0</xdr:rowOff>
    </xdr:from>
    <xdr:to>
      <xdr:col>85</xdr:col>
      <xdr:colOff>408215</xdr:colOff>
      <xdr:row>261</xdr:row>
      <xdr:rowOff>127225</xdr:rowOff>
    </xdr:to>
    <xdr:graphicFrame macro="">
      <xdr:nvGraphicFramePr>
        <xdr:cNvPr id="262" name="Grafico 261">
          <a:extLst>
            <a:ext uri="{FF2B5EF4-FFF2-40B4-BE49-F238E27FC236}">
              <a16:creationId xmlns:a16="http://schemas.microsoft.com/office/drawing/2014/main" id="{43D7611C-4A99-446B-BBD7-55695911D5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1"/>
        </a:graphicData>
      </a:graphic>
    </xdr:graphicFrame>
    <xdr:clientData/>
  </xdr:twoCellAnchor>
  <xdr:twoCellAnchor>
    <xdr:from>
      <xdr:col>86</xdr:col>
      <xdr:colOff>0</xdr:colOff>
      <xdr:row>248</xdr:row>
      <xdr:rowOff>0</xdr:rowOff>
    </xdr:from>
    <xdr:to>
      <xdr:col>92</xdr:col>
      <xdr:colOff>408215</xdr:colOff>
      <xdr:row>261</xdr:row>
      <xdr:rowOff>127225</xdr:rowOff>
    </xdr:to>
    <xdr:graphicFrame macro="">
      <xdr:nvGraphicFramePr>
        <xdr:cNvPr id="263" name="Grafico 262">
          <a:extLst>
            <a:ext uri="{FF2B5EF4-FFF2-40B4-BE49-F238E27FC236}">
              <a16:creationId xmlns:a16="http://schemas.microsoft.com/office/drawing/2014/main" id="{4AB52F61-EB3F-4670-BC2D-C2C7EBB406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2"/>
        </a:graphicData>
      </a:graphic>
    </xdr:graphicFrame>
    <xdr:clientData/>
  </xdr:twoCellAnchor>
  <xdr:twoCellAnchor>
    <xdr:from>
      <xdr:col>86</xdr:col>
      <xdr:colOff>104775</xdr:colOff>
      <xdr:row>248</xdr:row>
      <xdr:rowOff>33337</xdr:rowOff>
    </xdr:from>
    <xdr:to>
      <xdr:col>92</xdr:col>
      <xdr:colOff>512990</xdr:colOff>
      <xdr:row>261</xdr:row>
      <xdr:rowOff>160562</xdr:rowOff>
    </xdr:to>
    <xdr:graphicFrame macro="">
      <xdr:nvGraphicFramePr>
        <xdr:cNvPr id="264" name="Grafico 263">
          <a:extLst>
            <a:ext uri="{FF2B5EF4-FFF2-40B4-BE49-F238E27FC236}">
              <a16:creationId xmlns:a16="http://schemas.microsoft.com/office/drawing/2014/main" id="{3C2A5DB3-067F-486F-9BD9-89FA3CBA7E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3"/>
        </a:graphicData>
      </a:graphic>
    </xdr:graphicFrame>
    <xdr:clientData/>
  </xdr:twoCellAnchor>
  <xdr:twoCellAnchor>
    <xdr:from>
      <xdr:col>93</xdr:col>
      <xdr:colOff>0</xdr:colOff>
      <xdr:row>248</xdr:row>
      <xdr:rowOff>0</xdr:rowOff>
    </xdr:from>
    <xdr:to>
      <xdr:col>99</xdr:col>
      <xdr:colOff>408215</xdr:colOff>
      <xdr:row>261</xdr:row>
      <xdr:rowOff>127225</xdr:rowOff>
    </xdr:to>
    <xdr:graphicFrame macro="">
      <xdr:nvGraphicFramePr>
        <xdr:cNvPr id="265" name="Grafico 264">
          <a:extLst>
            <a:ext uri="{FF2B5EF4-FFF2-40B4-BE49-F238E27FC236}">
              <a16:creationId xmlns:a16="http://schemas.microsoft.com/office/drawing/2014/main" id="{CD8574D4-F02B-4412-80D6-33589A9713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4"/>
        </a:graphicData>
      </a:graphic>
    </xdr:graphicFrame>
    <xdr:clientData/>
  </xdr:twoCellAnchor>
  <xdr:twoCellAnchor>
    <xdr:from>
      <xdr:col>58</xdr:col>
      <xdr:colOff>0</xdr:colOff>
      <xdr:row>263</xdr:row>
      <xdr:rowOff>0</xdr:rowOff>
    </xdr:from>
    <xdr:to>
      <xdr:col>64</xdr:col>
      <xdr:colOff>408215</xdr:colOff>
      <xdr:row>276</xdr:row>
      <xdr:rowOff>127228</xdr:rowOff>
    </xdr:to>
    <xdr:graphicFrame macro="">
      <xdr:nvGraphicFramePr>
        <xdr:cNvPr id="266" name="Grafico 265">
          <a:extLst>
            <a:ext uri="{FF2B5EF4-FFF2-40B4-BE49-F238E27FC236}">
              <a16:creationId xmlns:a16="http://schemas.microsoft.com/office/drawing/2014/main" id="{422BB40E-7975-460C-854D-3008F80CBB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5"/>
        </a:graphicData>
      </a:graphic>
    </xdr:graphicFrame>
    <xdr:clientData/>
  </xdr:twoCellAnchor>
  <xdr:twoCellAnchor>
    <xdr:from>
      <xdr:col>65</xdr:col>
      <xdr:colOff>0</xdr:colOff>
      <xdr:row>263</xdr:row>
      <xdr:rowOff>0</xdr:rowOff>
    </xdr:from>
    <xdr:to>
      <xdr:col>71</xdr:col>
      <xdr:colOff>408215</xdr:colOff>
      <xdr:row>276</xdr:row>
      <xdr:rowOff>127228</xdr:rowOff>
    </xdr:to>
    <xdr:graphicFrame macro="">
      <xdr:nvGraphicFramePr>
        <xdr:cNvPr id="267" name="Grafico 266">
          <a:extLst>
            <a:ext uri="{FF2B5EF4-FFF2-40B4-BE49-F238E27FC236}">
              <a16:creationId xmlns:a16="http://schemas.microsoft.com/office/drawing/2014/main" id="{1AACAA78-8552-4D35-9FA1-F08E8780A9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6"/>
        </a:graphicData>
      </a:graphic>
    </xdr:graphicFrame>
    <xdr:clientData/>
  </xdr:twoCellAnchor>
  <xdr:twoCellAnchor>
    <xdr:from>
      <xdr:col>72</xdr:col>
      <xdr:colOff>0</xdr:colOff>
      <xdr:row>263</xdr:row>
      <xdr:rowOff>0</xdr:rowOff>
    </xdr:from>
    <xdr:to>
      <xdr:col>78</xdr:col>
      <xdr:colOff>408215</xdr:colOff>
      <xdr:row>276</xdr:row>
      <xdr:rowOff>127228</xdr:rowOff>
    </xdr:to>
    <xdr:graphicFrame macro="">
      <xdr:nvGraphicFramePr>
        <xdr:cNvPr id="268" name="Grafico 267">
          <a:extLst>
            <a:ext uri="{FF2B5EF4-FFF2-40B4-BE49-F238E27FC236}">
              <a16:creationId xmlns:a16="http://schemas.microsoft.com/office/drawing/2014/main" id="{A8A28D77-55DE-44CF-A252-FF986B6307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7"/>
        </a:graphicData>
      </a:graphic>
    </xdr:graphicFrame>
    <xdr:clientData/>
  </xdr:twoCellAnchor>
  <xdr:twoCellAnchor>
    <xdr:from>
      <xdr:col>79</xdr:col>
      <xdr:colOff>0</xdr:colOff>
      <xdr:row>263</xdr:row>
      <xdr:rowOff>0</xdr:rowOff>
    </xdr:from>
    <xdr:to>
      <xdr:col>85</xdr:col>
      <xdr:colOff>408215</xdr:colOff>
      <xdr:row>276</xdr:row>
      <xdr:rowOff>127228</xdr:rowOff>
    </xdr:to>
    <xdr:graphicFrame macro="">
      <xdr:nvGraphicFramePr>
        <xdr:cNvPr id="269" name="Grafico 268">
          <a:extLst>
            <a:ext uri="{FF2B5EF4-FFF2-40B4-BE49-F238E27FC236}">
              <a16:creationId xmlns:a16="http://schemas.microsoft.com/office/drawing/2014/main" id="{34B02B30-A5A6-49F9-BA53-5156505765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8"/>
        </a:graphicData>
      </a:graphic>
    </xdr:graphicFrame>
    <xdr:clientData/>
  </xdr:twoCellAnchor>
  <xdr:twoCellAnchor>
    <xdr:from>
      <xdr:col>86</xdr:col>
      <xdr:colOff>0</xdr:colOff>
      <xdr:row>263</xdr:row>
      <xdr:rowOff>0</xdr:rowOff>
    </xdr:from>
    <xdr:to>
      <xdr:col>92</xdr:col>
      <xdr:colOff>408215</xdr:colOff>
      <xdr:row>276</xdr:row>
      <xdr:rowOff>127228</xdr:rowOff>
    </xdr:to>
    <xdr:graphicFrame macro="">
      <xdr:nvGraphicFramePr>
        <xdr:cNvPr id="270" name="Grafico 269">
          <a:extLst>
            <a:ext uri="{FF2B5EF4-FFF2-40B4-BE49-F238E27FC236}">
              <a16:creationId xmlns:a16="http://schemas.microsoft.com/office/drawing/2014/main" id="{A1B9DC92-7E42-45CE-A0ED-C67264EC9B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9"/>
        </a:graphicData>
      </a:graphic>
    </xdr:graphicFrame>
    <xdr:clientData/>
  </xdr:twoCellAnchor>
  <xdr:twoCellAnchor>
    <xdr:from>
      <xdr:col>93</xdr:col>
      <xdr:colOff>0</xdr:colOff>
      <xdr:row>263</xdr:row>
      <xdr:rowOff>0</xdr:rowOff>
    </xdr:from>
    <xdr:to>
      <xdr:col>99</xdr:col>
      <xdr:colOff>408215</xdr:colOff>
      <xdr:row>276</xdr:row>
      <xdr:rowOff>127228</xdr:rowOff>
    </xdr:to>
    <xdr:graphicFrame macro="">
      <xdr:nvGraphicFramePr>
        <xdr:cNvPr id="271" name="Grafico 270">
          <a:extLst>
            <a:ext uri="{FF2B5EF4-FFF2-40B4-BE49-F238E27FC236}">
              <a16:creationId xmlns:a16="http://schemas.microsoft.com/office/drawing/2014/main" id="{BE1E636D-34DB-471B-A7A0-087393072D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0"/>
        </a:graphicData>
      </a:graphic>
    </xdr:graphicFrame>
    <xdr:clientData/>
  </xdr:twoCellAnchor>
  <xdr:twoCellAnchor>
    <xdr:from>
      <xdr:col>58</xdr:col>
      <xdr:colOff>0</xdr:colOff>
      <xdr:row>278</xdr:row>
      <xdr:rowOff>0</xdr:rowOff>
    </xdr:from>
    <xdr:to>
      <xdr:col>64</xdr:col>
      <xdr:colOff>408215</xdr:colOff>
      <xdr:row>291</xdr:row>
      <xdr:rowOff>127225</xdr:rowOff>
    </xdr:to>
    <xdr:graphicFrame macro="">
      <xdr:nvGraphicFramePr>
        <xdr:cNvPr id="272" name="Grafico 271">
          <a:extLst>
            <a:ext uri="{FF2B5EF4-FFF2-40B4-BE49-F238E27FC236}">
              <a16:creationId xmlns:a16="http://schemas.microsoft.com/office/drawing/2014/main" id="{600B1EBB-18B6-42AC-A741-AE93BF249E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1"/>
        </a:graphicData>
      </a:graphic>
    </xdr:graphicFrame>
    <xdr:clientData/>
  </xdr:twoCellAnchor>
  <xdr:twoCellAnchor>
    <xdr:from>
      <xdr:col>65</xdr:col>
      <xdr:colOff>0</xdr:colOff>
      <xdr:row>278</xdr:row>
      <xdr:rowOff>0</xdr:rowOff>
    </xdr:from>
    <xdr:to>
      <xdr:col>71</xdr:col>
      <xdr:colOff>408215</xdr:colOff>
      <xdr:row>291</xdr:row>
      <xdr:rowOff>127225</xdr:rowOff>
    </xdr:to>
    <xdr:graphicFrame macro="">
      <xdr:nvGraphicFramePr>
        <xdr:cNvPr id="273" name="Grafico 272">
          <a:extLst>
            <a:ext uri="{FF2B5EF4-FFF2-40B4-BE49-F238E27FC236}">
              <a16:creationId xmlns:a16="http://schemas.microsoft.com/office/drawing/2014/main" id="{972CEB3C-5B17-42D8-9F34-079B279FDE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2"/>
        </a:graphicData>
      </a:graphic>
    </xdr:graphicFrame>
    <xdr:clientData/>
  </xdr:twoCellAnchor>
  <xdr:twoCellAnchor>
    <xdr:from>
      <xdr:col>72</xdr:col>
      <xdr:colOff>0</xdr:colOff>
      <xdr:row>278</xdr:row>
      <xdr:rowOff>0</xdr:rowOff>
    </xdr:from>
    <xdr:to>
      <xdr:col>78</xdr:col>
      <xdr:colOff>408215</xdr:colOff>
      <xdr:row>291</xdr:row>
      <xdr:rowOff>127225</xdr:rowOff>
    </xdr:to>
    <xdr:graphicFrame macro="">
      <xdr:nvGraphicFramePr>
        <xdr:cNvPr id="274" name="Grafico 273">
          <a:extLst>
            <a:ext uri="{FF2B5EF4-FFF2-40B4-BE49-F238E27FC236}">
              <a16:creationId xmlns:a16="http://schemas.microsoft.com/office/drawing/2014/main" id="{EEADEB77-9DD7-4647-85CF-49DD8166CB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3"/>
        </a:graphicData>
      </a:graphic>
    </xdr:graphicFrame>
    <xdr:clientData/>
  </xdr:twoCellAnchor>
  <xdr:twoCellAnchor>
    <xdr:from>
      <xdr:col>79</xdr:col>
      <xdr:colOff>0</xdr:colOff>
      <xdr:row>278</xdr:row>
      <xdr:rowOff>0</xdr:rowOff>
    </xdr:from>
    <xdr:to>
      <xdr:col>85</xdr:col>
      <xdr:colOff>408215</xdr:colOff>
      <xdr:row>291</xdr:row>
      <xdr:rowOff>127225</xdr:rowOff>
    </xdr:to>
    <xdr:graphicFrame macro="">
      <xdr:nvGraphicFramePr>
        <xdr:cNvPr id="275" name="Grafico 274">
          <a:extLst>
            <a:ext uri="{FF2B5EF4-FFF2-40B4-BE49-F238E27FC236}">
              <a16:creationId xmlns:a16="http://schemas.microsoft.com/office/drawing/2014/main" id="{64A9EFB9-0EDC-4D8E-8B89-3646BA3536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4"/>
        </a:graphicData>
      </a:graphic>
    </xdr:graphicFrame>
    <xdr:clientData/>
  </xdr:twoCellAnchor>
  <xdr:twoCellAnchor>
    <xdr:from>
      <xdr:col>65</xdr:col>
      <xdr:colOff>0</xdr:colOff>
      <xdr:row>293</xdr:row>
      <xdr:rowOff>0</xdr:rowOff>
    </xdr:from>
    <xdr:to>
      <xdr:col>71</xdr:col>
      <xdr:colOff>408215</xdr:colOff>
      <xdr:row>306</xdr:row>
      <xdr:rowOff>127227</xdr:rowOff>
    </xdr:to>
    <xdr:graphicFrame macro="">
      <xdr:nvGraphicFramePr>
        <xdr:cNvPr id="276" name="Grafico 275">
          <a:extLst>
            <a:ext uri="{FF2B5EF4-FFF2-40B4-BE49-F238E27FC236}">
              <a16:creationId xmlns:a16="http://schemas.microsoft.com/office/drawing/2014/main" id="{6250EAFD-D3C6-4347-912F-84EA72D5C4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5"/>
        </a:graphicData>
      </a:graphic>
    </xdr:graphicFrame>
    <xdr:clientData/>
  </xdr:twoCellAnchor>
  <xdr:twoCellAnchor>
    <xdr:from>
      <xdr:col>72</xdr:col>
      <xdr:colOff>0</xdr:colOff>
      <xdr:row>293</xdr:row>
      <xdr:rowOff>0</xdr:rowOff>
    </xdr:from>
    <xdr:to>
      <xdr:col>78</xdr:col>
      <xdr:colOff>408215</xdr:colOff>
      <xdr:row>306</xdr:row>
      <xdr:rowOff>127227</xdr:rowOff>
    </xdr:to>
    <xdr:graphicFrame macro="">
      <xdr:nvGraphicFramePr>
        <xdr:cNvPr id="277" name="Grafico 276">
          <a:extLst>
            <a:ext uri="{FF2B5EF4-FFF2-40B4-BE49-F238E27FC236}">
              <a16:creationId xmlns:a16="http://schemas.microsoft.com/office/drawing/2014/main" id="{52F53C40-2ECA-41FF-A898-3EA94F4070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6"/>
        </a:graphicData>
      </a:graphic>
    </xdr:graphicFrame>
    <xdr:clientData/>
  </xdr:twoCellAnchor>
  <xdr:twoCellAnchor>
    <xdr:from>
      <xdr:col>79</xdr:col>
      <xdr:colOff>0</xdr:colOff>
      <xdr:row>293</xdr:row>
      <xdr:rowOff>0</xdr:rowOff>
    </xdr:from>
    <xdr:to>
      <xdr:col>85</xdr:col>
      <xdr:colOff>408215</xdr:colOff>
      <xdr:row>306</xdr:row>
      <xdr:rowOff>127227</xdr:rowOff>
    </xdr:to>
    <xdr:graphicFrame macro="">
      <xdr:nvGraphicFramePr>
        <xdr:cNvPr id="278" name="Grafico 277">
          <a:extLst>
            <a:ext uri="{FF2B5EF4-FFF2-40B4-BE49-F238E27FC236}">
              <a16:creationId xmlns:a16="http://schemas.microsoft.com/office/drawing/2014/main" id="{68F14A01-57E8-4627-9BD7-EF655F1BFE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7"/>
        </a:graphicData>
      </a:graphic>
    </xdr:graphicFrame>
    <xdr:clientData/>
  </xdr:twoCellAnchor>
  <xdr:twoCellAnchor>
    <xdr:from>
      <xdr:col>86</xdr:col>
      <xdr:colOff>0</xdr:colOff>
      <xdr:row>293</xdr:row>
      <xdr:rowOff>0</xdr:rowOff>
    </xdr:from>
    <xdr:to>
      <xdr:col>92</xdr:col>
      <xdr:colOff>408215</xdr:colOff>
      <xdr:row>306</xdr:row>
      <xdr:rowOff>127227</xdr:rowOff>
    </xdr:to>
    <xdr:graphicFrame macro="">
      <xdr:nvGraphicFramePr>
        <xdr:cNvPr id="279" name="Grafico 278">
          <a:extLst>
            <a:ext uri="{FF2B5EF4-FFF2-40B4-BE49-F238E27FC236}">
              <a16:creationId xmlns:a16="http://schemas.microsoft.com/office/drawing/2014/main" id="{4A82DFDF-E98A-4268-901B-C2213C540F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8"/>
        </a:graphicData>
      </a:graphic>
    </xdr:graphicFrame>
    <xdr:clientData/>
  </xdr:twoCellAnchor>
  <xdr:twoCellAnchor>
    <xdr:from>
      <xdr:col>93</xdr:col>
      <xdr:colOff>0</xdr:colOff>
      <xdr:row>293</xdr:row>
      <xdr:rowOff>0</xdr:rowOff>
    </xdr:from>
    <xdr:to>
      <xdr:col>99</xdr:col>
      <xdr:colOff>408215</xdr:colOff>
      <xdr:row>306</xdr:row>
      <xdr:rowOff>127227</xdr:rowOff>
    </xdr:to>
    <xdr:graphicFrame macro="">
      <xdr:nvGraphicFramePr>
        <xdr:cNvPr id="280" name="Grafico 279">
          <a:extLst>
            <a:ext uri="{FF2B5EF4-FFF2-40B4-BE49-F238E27FC236}">
              <a16:creationId xmlns:a16="http://schemas.microsoft.com/office/drawing/2014/main" id="{36772A07-C227-40CA-976D-93559D2149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9"/>
        </a:graphicData>
      </a:graphic>
    </xdr:graphicFrame>
    <xdr:clientData/>
  </xdr:twoCellAnchor>
  <xdr:twoCellAnchor>
    <xdr:from>
      <xdr:col>58</xdr:col>
      <xdr:colOff>0</xdr:colOff>
      <xdr:row>308</xdr:row>
      <xdr:rowOff>0</xdr:rowOff>
    </xdr:from>
    <xdr:to>
      <xdr:col>64</xdr:col>
      <xdr:colOff>408215</xdr:colOff>
      <xdr:row>321</xdr:row>
      <xdr:rowOff>127225</xdr:rowOff>
    </xdr:to>
    <xdr:graphicFrame macro="">
      <xdr:nvGraphicFramePr>
        <xdr:cNvPr id="281" name="Grafico 280">
          <a:extLst>
            <a:ext uri="{FF2B5EF4-FFF2-40B4-BE49-F238E27FC236}">
              <a16:creationId xmlns:a16="http://schemas.microsoft.com/office/drawing/2014/main" id="{B3570B8C-D32A-4AF7-A7CF-6E51703DFF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0"/>
        </a:graphicData>
      </a:graphic>
    </xdr:graphicFrame>
    <xdr:clientData/>
  </xdr:twoCellAnchor>
  <xdr:twoCellAnchor>
    <xdr:from>
      <xdr:col>65</xdr:col>
      <xdr:colOff>0</xdr:colOff>
      <xdr:row>308</xdr:row>
      <xdr:rowOff>0</xdr:rowOff>
    </xdr:from>
    <xdr:to>
      <xdr:col>71</xdr:col>
      <xdr:colOff>408215</xdr:colOff>
      <xdr:row>321</xdr:row>
      <xdr:rowOff>127225</xdr:rowOff>
    </xdr:to>
    <xdr:graphicFrame macro="">
      <xdr:nvGraphicFramePr>
        <xdr:cNvPr id="282" name="Grafico 281">
          <a:extLst>
            <a:ext uri="{FF2B5EF4-FFF2-40B4-BE49-F238E27FC236}">
              <a16:creationId xmlns:a16="http://schemas.microsoft.com/office/drawing/2014/main" id="{6C1EE077-8D4C-4B4F-ADCB-6470F107A1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1"/>
        </a:graphicData>
      </a:graphic>
    </xdr:graphicFrame>
    <xdr:clientData/>
  </xdr:twoCellAnchor>
  <xdr:twoCellAnchor>
    <xdr:from>
      <xdr:col>72</xdr:col>
      <xdr:colOff>0</xdr:colOff>
      <xdr:row>308</xdr:row>
      <xdr:rowOff>0</xdr:rowOff>
    </xdr:from>
    <xdr:to>
      <xdr:col>78</xdr:col>
      <xdr:colOff>408215</xdr:colOff>
      <xdr:row>321</xdr:row>
      <xdr:rowOff>127225</xdr:rowOff>
    </xdr:to>
    <xdr:graphicFrame macro="">
      <xdr:nvGraphicFramePr>
        <xdr:cNvPr id="283" name="Grafico 282">
          <a:extLst>
            <a:ext uri="{FF2B5EF4-FFF2-40B4-BE49-F238E27FC236}">
              <a16:creationId xmlns:a16="http://schemas.microsoft.com/office/drawing/2014/main" id="{4EE55E40-14EB-4A45-A601-B2CF905BD1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2"/>
        </a:graphicData>
      </a:graphic>
    </xdr:graphicFrame>
    <xdr:clientData/>
  </xdr:twoCellAnchor>
  <xdr:twoCellAnchor>
    <xdr:from>
      <xdr:col>79</xdr:col>
      <xdr:colOff>0</xdr:colOff>
      <xdr:row>308</xdr:row>
      <xdr:rowOff>0</xdr:rowOff>
    </xdr:from>
    <xdr:to>
      <xdr:col>85</xdr:col>
      <xdr:colOff>408215</xdr:colOff>
      <xdr:row>321</xdr:row>
      <xdr:rowOff>127225</xdr:rowOff>
    </xdr:to>
    <xdr:graphicFrame macro="">
      <xdr:nvGraphicFramePr>
        <xdr:cNvPr id="284" name="Grafico 283">
          <a:extLst>
            <a:ext uri="{FF2B5EF4-FFF2-40B4-BE49-F238E27FC236}">
              <a16:creationId xmlns:a16="http://schemas.microsoft.com/office/drawing/2014/main" id="{C89BC609-E08D-4F32-9C1A-7CC964BC6D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3"/>
        </a:graphicData>
      </a:graphic>
    </xdr:graphicFrame>
    <xdr:clientData/>
  </xdr:twoCellAnchor>
  <xdr:twoCellAnchor>
    <xdr:from>
      <xdr:col>86</xdr:col>
      <xdr:colOff>0</xdr:colOff>
      <xdr:row>308</xdr:row>
      <xdr:rowOff>0</xdr:rowOff>
    </xdr:from>
    <xdr:to>
      <xdr:col>92</xdr:col>
      <xdr:colOff>408215</xdr:colOff>
      <xdr:row>321</xdr:row>
      <xdr:rowOff>127225</xdr:rowOff>
    </xdr:to>
    <xdr:graphicFrame macro="">
      <xdr:nvGraphicFramePr>
        <xdr:cNvPr id="285" name="Grafico 284">
          <a:extLst>
            <a:ext uri="{FF2B5EF4-FFF2-40B4-BE49-F238E27FC236}">
              <a16:creationId xmlns:a16="http://schemas.microsoft.com/office/drawing/2014/main" id="{0477DD9B-79E2-41D1-AD4C-A909F9928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4"/>
        </a:graphicData>
      </a:graphic>
    </xdr:graphicFrame>
    <xdr:clientData/>
  </xdr:twoCellAnchor>
  <xdr:twoCellAnchor>
    <xdr:from>
      <xdr:col>93</xdr:col>
      <xdr:colOff>0</xdr:colOff>
      <xdr:row>308</xdr:row>
      <xdr:rowOff>0</xdr:rowOff>
    </xdr:from>
    <xdr:to>
      <xdr:col>99</xdr:col>
      <xdr:colOff>408215</xdr:colOff>
      <xdr:row>321</xdr:row>
      <xdr:rowOff>127225</xdr:rowOff>
    </xdr:to>
    <xdr:graphicFrame macro="">
      <xdr:nvGraphicFramePr>
        <xdr:cNvPr id="286" name="Grafico 285">
          <a:extLst>
            <a:ext uri="{FF2B5EF4-FFF2-40B4-BE49-F238E27FC236}">
              <a16:creationId xmlns:a16="http://schemas.microsoft.com/office/drawing/2014/main" id="{B64F4B9B-C852-43EB-B7E3-5C280B13DD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5"/>
        </a:graphicData>
      </a:graphic>
    </xdr:graphicFrame>
    <xdr:clientData/>
  </xdr:twoCellAnchor>
  <xdr:twoCellAnchor>
    <xdr:from>
      <xdr:col>58</xdr:col>
      <xdr:colOff>0</xdr:colOff>
      <xdr:row>323</xdr:row>
      <xdr:rowOff>0</xdr:rowOff>
    </xdr:from>
    <xdr:to>
      <xdr:col>64</xdr:col>
      <xdr:colOff>408215</xdr:colOff>
      <xdr:row>336</xdr:row>
      <xdr:rowOff>127228</xdr:rowOff>
    </xdr:to>
    <xdr:graphicFrame macro="">
      <xdr:nvGraphicFramePr>
        <xdr:cNvPr id="287" name="Grafico 286">
          <a:extLst>
            <a:ext uri="{FF2B5EF4-FFF2-40B4-BE49-F238E27FC236}">
              <a16:creationId xmlns:a16="http://schemas.microsoft.com/office/drawing/2014/main" id="{2F9E8D66-2BF6-4353-977B-7CAF8A9157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6"/>
        </a:graphicData>
      </a:graphic>
    </xdr:graphicFrame>
    <xdr:clientData/>
  </xdr:twoCellAnchor>
  <xdr:twoCellAnchor>
    <xdr:from>
      <xdr:col>65</xdr:col>
      <xdr:colOff>0</xdr:colOff>
      <xdr:row>323</xdr:row>
      <xdr:rowOff>0</xdr:rowOff>
    </xdr:from>
    <xdr:to>
      <xdr:col>71</xdr:col>
      <xdr:colOff>408215</xdr:colOff>
      <xdr:row>336</xdr:row>
      <xdr:rowOff>127228</xdr:rowOff>
    </xdr:to>
    <xdr:graphicFrame macro="">
      <xdr:nvGraphicFramePr>
        <xdr:cNvPr id="288" name="Grafico 287">
          <a:extLst>
            <a:ext uri="{FF2B5EF4-FFF2-40B4-BE49-F238E27FC236}">
              <a16:creationId xmlns:a16="http://schemas.microsoft.com/office/drawing/2014/main" id="{497069A6-72ED-44E5-BFBA-A1B50BDFA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7"/>
        </a:graphicData>
      </a:graphic>
    </xdr:graphicFrame>
    <xdr:clientData/>
  </xdr:twoCellAnchor>
  <xdr:twoCellAnchor>
    <xdr:from>
      <xdr:col>72</xdr:col>
      <xdr:colOff>0</xdr:colOff>
      <xdr:row>323</xdr:row>
      <xdr:rowOff>0</xdr:rowOff>
    </xdr:from>
    <xdr:to>
      <xdr:col>78</xdr:col>
      <xdr:colOff>408215</xdr:colOff>
      <xdr:row>336</xdr:row>
      <xdr:rowOff>127228</xdr:rowOff>
    </xdr:to>
    <xdr:graphicFrame macro="">
      <xdr:nvGraphicFramePr>
        <xdr:cNvPr id="289" name="Grafico 288">
          <a:extLst>
            <a:ext uri="{FF2B5EF4-FFF2-40B4-BE49-F238E27FC236}">
              <a16:creationId xmlns:a16="http://schemas.microsoft.com/office/drawing/2014/main" id="{8278D83B-E803-4935-88E6-A7B02D2350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8"/>
        </a:graphicData>
      </a:graphic>
    </xdr:graphicFrame>
    <xdr:clientData/>
  </xdr:twoCellAnchor>
  <xdr:twoCellAnchor>
    <xdr:from>
      <xdr:col>79</xdr:col>
      <xdr:colOff>0</xdr:colOff>
      <xdr:row>323</xdr:row>
      <xdr:rowOff>0</xdr:rowOff>
    </xdr:from>
    <xdr:to>
      <xdr:col>85</xdr:col>
      <xdr:colOff>408215</xdr:colOff>
      <xdr:row>336</xdr:row>
      <xdr:rowOff>127228</xdr:rowOff>
    </xdr:to>
    <xdr:graphicFrame macro="">
      <xdr:nvGraphicFramePr>
        <xdr:cNvPr id="290" name="Grafico 289">
          <a:extLst>
            <a:ext uri="{FF2B5EF4-FFF2-40B4-BE49-F238E27FC236}">
              <a16:creationId xmlns:a16="http://schemas.microsoft.com/office/drawing/2014/main" id="{DFE1BB70-DF15-4DB6-9B48-353B530B71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9"/>
        </a:graphicData>
      </a:graphic>
    </xdr:graphicFrame>
    <xdr:clientData/>
  </xdr:twoCellAnchor>
  <xdr:twoCellAnchor>
    <xdr:from>
      <xdr:col>86</xdr:col>
      <xdr:colOff>0</xdr:colOff>
      <xdr:row>323</xdr:row>
      <xdr:rowOff>0</xdr:rowOff>
    </xdr:from>
    <xdr:to>
      <xdr:col>92</xdr:col>
      <xdr:colOff>408215</xdr:colOff>
      <xdr:row>336</xdr:row>
      <xdr:rowOff>127228</xdr:rowOff>
    </xdr:to>
    <xdr:graphicFrame macro="">
      <xdr:nvGraphicFramePr>
        <xdr:cNvPr id="291" name="Grafico 290">
          <a:extLst>
            <a:ext uri="{FF2B5EF4-FFF2-40B4-BE49-F238E27FC236}">
              <a16:creationId xmlns:a16="http://schemas.microsoft.com/office/drawing/2014/main" id="{9DB32D9B-0A4F-4FD0-9882-5AAA89983A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0"/>
        </a:graphicData>
      </a:graphic>
    </xdr:graphicFrame>
    <xdr:clientData/>
  </xdr:twoCellAnchor>
  <xdr:twoCellAnchor>
    <xdr:from>
      <xdr:col>93</xdr:col>
      <xdr:colOff>0</xdr:colOff>
      <xdr:row>323</xdr:row>
      <xdr:rowOff>0</xdr:rowOff>
    </xdr:from>
    <xdr:to>
      <xdr:col>99</xdr:col>
      <xdr:colOff>408215</xdr:colOff>
      <xdr:row>336</xdr:row>
      <xdr:rowOff>127228</xdr:rowOff>
    </xdr:to>
    <xdr:graphicFrame macro="">
      <xdr:nvGraphicFramePr>
        <xdr:cNvPr id="292" name="Grafico 291">
          <a:extLst>
            <a:ext uri="{FF2B5EF4-FFF2-40B4-BE49-F238E27FC236}">
              <a16:creationId xmlns:a16="http://schemas.microsoft.com/office/drawing/2014/main" id="{9BEF3038-B110-410F-A8A0-606EBF70CB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1"/>
        </a:graphicData>
      </a:graphic>
    </xdr:graphicFrame>
    <xdr:clientData/>
  </xdr:twoCellAnchor>
  <xdr:twoCellAnchor>
    <xdr:from>
      <xdr:col>58</xdr:col>
      <xdr:colOff>0</xdr:colOff>
      <xdr:row>338</xdr:row>
      <xdr:rowOff>0</xdr:rowOff>
    </xdr:from>
    <xdr:to>
      <xdr:col>64</xdr:col>
      <xdr:colOff>408215</xdr:colOff>
      <xdr:row>351</xdr:row>
      <xdr:rowOff>127225</xdr:rowOff>
    </xdr:to>
    <xdr:graphicFrame macro="">
      <xdr:nvGraphicFramePr>
        <xdr:cNvPr id="293" name="Grafico 292">
          <a:extLst>
            <a:ext uri="{FF2B5EF4-FFF2-40B4-BE49-F238E27FC236}">
              <a16:creationId xmlns:a16="http://schemas.microsoft.com/office/drawing/2014/main" id="{67B2B9F3-1266-4CB6-A568-B227CB73B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2"/>
        </a:graphicData>
      </a:graphic>
    </xdr:graphicFrame>
    <xdr:clientData/>
  </xdr:twoCellAnchor>
  <xdr:twoCellAnchor>
    <xdr:from>
      <xdr:col>65</xdr:col>
      <xdr:colOff>0</xdr:colOff>
      <xdr:row>338</xdr:row>
      <xdr:rowOff>0</xdr:rowOff>
    </xdr:from>
    <xdr:to>
      <xdr:col>71</xdr:col>
      <xdr:colOff>408215</xdr:colOff>
      <xdr:row>351</xdr:row>
      <xdr:rowOff>127225</xdr:rowOff>
    </xdr:to>
    <xdr:graphicFrame macro="">
      <xdr:nvGraphicFramePr>
        <xdr:cNvPr id="294" name="Grafico 293">
          <a:extLst>
            <a:ext uri="{FF2B5EF4-FFF2-40B4-BE49-F238E27FC236}">
              <a16:creationId xmlns:a16="http://schemas.microsoft.com/office/drawing/2014/main" id="{EEEECCBE-78B6-4A31-A5F9-1C003D848E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3"/>
        </a:graphicData>
      </a:graphic>
    </xdr:graphicFrame>
    <xdr:clientData/>
  </xdr:twoCellAnchor>
  <xdr:twoCellAnchor>
    <xdr:from>
      <xdr:col>72</xdr:col>
      <xdr:colOff>0</xdr:colOff>
      <xdr:row>338</xdr:row>
      <xdr:rowOff>0</xdr:rowOff>
    </xdr:from>
    <xdr:to>
      <xdr:col>78</xdr:col>
      <xdr:colOff>408215</xdr:colOff>
      <xdr:row>351</xdr:row>
      <xdr:rowOff>127225</xdr:rowOff>
    </xdr:to>
    <xdr:graphicFrame macro="">
      <xdr:nvGraphicFramePr>
        <xdr:cNvPr id="295" name="Grafico 294">
          <a:extLst>
            <a:ext uri="{FF2B5EF4-FFF2-40B4-BE49-F238E27FC236}">
              <a16:creationId xmlns:a16="http://schemas.microsoft.com/office/drawing/2014/main" id="{5449135D-491C-40D8-8EED-EBA27FAD8C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4"/>
        </a:graphicData>
      </a:graphic>
    </xdr:graphicFrame>
    <xdr:clientData/>
  </xdr:twoCellAnchor>
  <xdr:twoCellAnchor>
    <xdr:from>
      <xdr:col>79</xdr:col>
      <xdr:colOff>0</xdr:colOff>
      <xdr:row>338</xdr:row>
      <xdr:rowOff>0</xdr:rowOff>
    </xdr:from>
    <xdr:to>
      <xdr:col>85</xdr:col>
      <xdr:colOff>408215</xdr:colOff>
      <xdr:row>351</xdr:row>
      <xdr:rowOff>127225</xdr:rowOff>
    </xdr:to>
    <xdr:graphicFrame macro="">
      <xdr:nvGraphicFramePr>
        <xdr:cNvPr id="296" name="Grafico 295">
          <a:extLst>
            <a:ext uri="{FF2B5EF4-FFF2-40B4-BE49-F238E27FC236}">
              <a16:creationId xmlns:a16="http://schemas.microsoft.com/office/drawing/2014/main" id="{FD73ADD5-3B20-4D2D-BB8F-5B8723894C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/Users/carlo/Downloads/Telegram%20Desktop/Progetto%20Scocca-De%20Vivo_.xlsx" TargetMode="External"/><Relationship Id="rId1" Type="http://schemas.openxmlformats.org/officeDocument/2006/relationships/externalLinkPath" Target="file:///C:/Users/carlo/Downloads/Telegram%20Desktop/Progetto%20Scocca-De%20Vivo_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i progetto"/>
      <sheetName val="Predalle"/>
      <sheetName val="Soletta "/>
      <sheetName val="Trave_CARICHI"/>
      <sheetName val="Trave_VERIFICHE"/>
      <sheetName val="parabole"/>
      <sheetName val="Traverso_CARICHI"/>
      <sheetName val="Traverso_VERIFICHE"/>
      <sheetName val="Appoggi"/>
    </sheetNames>
    <sheetDataSet>
      <sheetData sheetId="0">
        <row r="5">
          <cell r="E5">
            <v>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10-19T07:37:16.561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1 106,'564'0,"-537"2,50 8,-49-6,39 3,290-6,-166-3,-169 2,2-2,-2-1,2-1,0 0,33-13,-8-9,-39 21,0 0,-1 0,-2 1,19-5,-2 3,0 0,-1 2,1 1,2 1,25 0,-26 1,50-8,13-1,330 10,-393 2,53 7,-47-4,33 1,-60-6,28 0,-2 2,50 8,-40-4,-2-2,1-2,65-4,-27 1,2428 0,-2336 12,-20 0,920-10,-522-3,449 2,-969-1,43-9,-42 6,42-3,848 8,-900-1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0-19T07:37:24.383"/>
    </inkml:context>
    <inkml:brush xml:id="br0">
      <inkml:brushProperty name="width" value="0.05" units="cm"/>
      <inkml:brushProperty name="height" value="0.05" units="cm"/>
      <inkml:brushProperty name="color" value="#AE198D"/>
      <inkml:brushProperty name="inkEffects" value="galaxy"/>
      <inkml:brushProperty name="anchorX" value="1139.15271"/>
      <inkml:brushProperty name="anchorY" value="1058.08789"/>
      <inkml:brushProperty name="scaleFactor" value="0.5"/>
    </inkml:brush>
  </inkml:definitions>
  <inkml:trace contextRef="#ctx0" brushRef="#br0">942 63 24575,'0'0'0,"-6"0"0,-2 0 0,-6 0 0,-7 0 0,-7 0 0,-4 0 0,1 0 0,-4 0 0,4 0 0,-9 0 0,4 0 0,-6 0 0,2 0 0,3-4 0,-3 0 0,6-4 0,3-1 0,2 4 0,4-2 0,-2 0 0,-2 0 0,3 3 0,0 0 0,2 2 0,0 1 0,1 0 0,-1 1 0,4 0 0,-2 1 0,0-1 0,0 0 0,-1 0 0,1 0 0,3 5 0,6 3 0,4 9 0,5 4 0,2 0 0,2 5 0,0-2 0,1 0 0,0-2 0,-1 0 0,2-1 0,-2 2 0,0-3 0,0 1 0,0-1 0,0 1 0,0 0 0,0 0 0,0-1 0,0 2 0,0-1 0,0 1 0,0-2 0,0 2 0,0-3 0,0 2 0,0 0 0,0 1 0,0 3 0,0 4 0,0 1 0,0 2 0,0 8 0,5-1 0,-2 1 0,7 4 0,-1-4 0,4 1 0,-4 1 0,-1-3 0,-2 4 0,2-2 0,-1-5 0,-2 3 0,-1-6 0,1-3 0,3 1 0,-3-2 0,1-3 0,3-3 0,-3 2 0,2-3 0,-1-2 0,0 2 0,-3-2 0,5-2 0,1-7 0,3-3 0,5-3 0,4-3 0,-2-2 0,2 0 0,1-1 0,0 0 0,-1 0 0,2 1 0,-2-1 0,0 1 0,0 0 0,7 0 0,-3 0 0,2 0 0,-2 0 0,-2 0 0,0 0 0,-2 0 0,3 0 0,-4 0 0,0 0 0,2 0 0,0 0 0,0-4 0,-2-1 0,1 0 0,2 3 0,-4-1 0,4 1 0,-3 2 0,1-1 0,-5-5 0,3 4 0,-10-6 0,2-4 0,-2-5 0,-1 2 0,-5-6 0,1 0 0,-3 0 0,-1-1 0,-1 1 0,0-1 0,0 1 0,-1-1 0,1 1 0,0 0 0,0 0 0,-2-1 0,2 1 0,0 0 0,0 0 0,0 1 0,0-1 0,0 0 0,0 2 0,0-4 0,2 1 0,-2 1 0,0 2 0,0-3 0,0 1 0,0 1 0,0-2 0,0 2 0,0-1 0,0 0 0,0 0 0,0-1 0,0 2 0,0-2 0,0 2 0,0-1 0,0 1 0,0-2 0,0 1 0,0 1 0,0-3 0,0 3 0,0-2 0,0 2 0,0-2 0,0 2 0,0 0 0,0-1 0,0 0 0,0 1 0,0-2 0,0 0 0,0 1 0,0 1 0,0-2 0,0 1 0,0 0 0,0 1 0,0-1 0,0 0 0,0 0 0,0-1 0,0 1 0,0 1 0,0-2 0,0 7 0</inkml:trace>
</inkml:ink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2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C377B-6924-4180-8DF1-975D53F1F8B1}">
  <dimension ref="A1:BV74"/>
  <sheetViews>
    <sheetView zoomScale="78" zoomScaleNormal="78" workbookViewId="0">
      <selection activeCell="E24" sqref="E24"/>
    </sheetView>
  </sheetViews>
  <sheetFormatPr baseColWidth="10" defaultColWidth="8.83203125" defaultRowHeight="15" x14ac:dyDescent="0.2"/>
  <cols>
    <col min="1" max="1" width="20.83203125" customWidth="1"/>
    <col min="2" max="3" width="9.1640625" customWidth="1"/>
    <col min="4" max="4" width="16" customWidth="1"/>
    <col min="5" max="5" width="14.1640625" customWidth="1"/>
    <col min="6" max="6" width="17.5" customWidth="1"/>
    <col min="7" max="7" width="9" customWidth="1"/>
    <col min="8" max="8" width="13.1640625" customWidth="1"/>
    <col min="9" max="9" width="11.5" customWidth="1"/>
    <col min="10" max="10" width="14.5" customWidth="1"/>
    <col min="11" max="11" width="16.1640625" customWidth="1"/>
    <col min="12" max="12" width="14.33203125" customWidth="1"/>
    <col min="13" max="13" width="15.33203125" customWidth="1"/>
    <col min="14" max="14" width="14.6640625" customWidth="1"/>
    <col min="15" max="15" width="21" customWidth="1"/>
    <col min="16" max="16" width="9.6640625" customWidth="1"/>
    <col min="17" max="17" width="11.5" customWidth="1"/>
    <col min="18" max="18" width="19.83203125" customWidth="1"/>
    <col min="19" max="19" width="9" customWidth="1"/>
    <col min="20" max="20" width="16.83203125" customWidth="1"/>
    <col min="21" max="21" width="14.1640625" customWidth="1"/>
    <col min="22" max="22" width="21.5" customWidth="1"/>
    <col min="23" max="23" width="35.83203125" customWidth="1"/>
    <col min="24" max="24" width="16.83203125" customWidth="1"/>
    <col min="25" max="25" width="19.1640625" customWidth="1"/>
    <col min="26" max="26" width="22.1640625" customWidth="1"/>
    <col min="27" max="27" width="18.1640625" customWidth="1"/>
    <col min="28" max="28" width="14" customWidth="1"/>
    <col min="29" max="29" width="7.83203125" customWidth="1"/>
    <col min="30" max="30" width="17.33203125" customWidth="1"/>
    <col min="31" max="31" width="39.1640625" hidden="1" customWidth="1"/>
    <col min="32" max="32" width="21.1640625" hidden="1" customWidth="1"/>
    <col min="33" max="33" width="24.5" hidden="1" customWidth="1"/>
    <col min="34" max="34" width="31.83203125" hidden="1" customWidth="1"/>
    <col min="35" max="35" width="25.6640625" hidden="1" customWidth="1"/>
    <col min="36" max="36" width="33.6640625" hidden="1" customWidth="1"/>
    <col min="37" max="38" width="22.83203125" hidden="1" customWidth="1"/>
    <col min="39" max="39" width="20" hidden="1" customWidth="1"/>
    <col min="40" max="40" width="17.6640625" hidden="1" customWidth="1"/>
    <col min="41" max="41" width="7.83203125" hidden="1" customWidth="1"/>
    <col min="42" max="42" width="57.33203125" hidden="1" customWidth="1"/>
    <col min="43" max="43" width="35.83203125" hidden="1" customWidth="1"/>
    <col min="44" max="44" width="11.6640625" customWidth="1"/>
    <col min="45" max="45" width="6.5" customWidth="1"/>
    <col min="46" max="46" width="22.83203125" customWidth="1"/>
    <col min="47" max="47" width="11.1640625" hidden="1" customWidth="1"/>
    <col min="48" max="48" width="11" hidden="1" customWidth="1"/>
    <col min="49" max="49" width="16.33203125" hidden="1" customWidth="1"/>
    <col min="50" max="50" width="22.33203125" hidden="1" customWidth="1"/>
    <col min="51" max="51" width="9.33203125" hidden="1" customWidth="1"/>
    <col min="52" max="52" width="7.6640625" hidden="1" customWidth="1"/>
    <col min="53" max="53" width="9.6640625" hidden="1" customWidth="1"/>
    <col min="54" max="54" width="8.83203125" hidden="1" customWidth="1"/>
    <col min="55" max="55" width="8.1640625" hidden="1" customWidth="1"/>
    <col min="56" max="56" width="7.6640625" hidden="1" customWidth="1"/>
    <col min="57" max="57" width="7.33203125" hidden="1" customWidth="1"/>
    <col min="58" max="58" width="9.83203125" hidden="1" customWidth="1"/>
    <col min="59" max="59" width="8.5" hidden="1" customWidth="1"/>
    <col min="60" max="60" width="9.83203125" customWidth="1"/>
    <col min="61" max="61" width="17.83203125" customWidth="1"/>
    <col min="62" max="62" width="7.6640625" hidden="1" customWidth="1"/>
    <col min="63" max="63" width="6.83203125" hidden="1" customWidth="1"/>
    <col min="64" max="64" width="10.5" hidden="1" customWidth="1"/>
    <col min="65" max="65" width="11.83203125" hidden="1" customWidth="1"/>
    <col min="66" max="66" width="18.83203125" hidden="1" customWidth="1"/>
    <col min="67" max="67" width="7" hidden="1" customWidth="1"/>
    <col min="68" max="68" width="11.5" hidden="1" customWidth="1"/>
    <col min="69" max="69" width="8.1640625" hidden="1" customWidth="1"/>
    <col min="70" max="70" width="6.83203125" hidden="1" customWidth="1"/>
    <col min="71" max="71" width="23" hidden="1" customWidth="1"/>
    <col min="72" max="72" width="21.83203125" hidden="1" customWidth="1"/>
    <col min="73" max="73" width="7" hidden="1" customWidth="1"/>
    <col min="74" max="74" width="7.83203125" hidden="1" customWidth="1"/>
    <col min="75" max="75" width="11.6640625" customWidth="1"/>
    <col min="76" max="76" width="12.83203125" customWidth="1"/>
    <col min="77" max="77" width="10.1640625" customWidth="1"/>
    <col min="78" max="78" width="10" customWidth="1"/>
    <col min="79" max="81" width="8.83203125" customWidth="1"/>
    <col min="86" max="86" width="8.83203125" customWidth="1"/>
    <col min="87" max="87" width="11.83203125" bestFit="1" customWidth="1"/>
    <col min="91" max="91" width="11.83203125" bestFit="1" customWidth="1"/>
  </cols>
  <sheetData>
    <row r="1" spans="1:23" ht="17" thickTop="1" thickBot="1" x14ac:dyDescent="0.25">
      <c r="A1" s="478" t="s">
        <v>0</v>
      </c>
      <c r="B1" s="479"/>
      <c r="D1" s="480" t="s">
        <v>1</v>
      </c>
      <c r="E1" s="481"/>
      <c r="F1" s="481"/>
      <c r="G1" s="481"/>
      <c r="H1" s="481"/>
      <c r="I1" s="481"/>
      <c r="J1" s="481"/>
      <c r="K1" s="481"/>
      <c r="L1" s="481"/>
      <c r="M1" s="481"/>
      <c r="N1" s="481"/>
      <c r="O1" s="481"/>
      <c r="P1" s="481"/>
      <c r="Q1" s="481"/>
      <c r="R1" s="481"/>
      <c r="S1" s="481"/>
      <c r="T1" s="481"/>
      <c r="U1" s="482"/>
    </row>
    <row r="2" spans="1:23" ht="17" thickTop="1" thickBot="1" x14ac:dyDescent="0.25">
      <c r="A2" s="7" t="s">
        <v>2</v>
      </c>
      <c r="B2" s="5">
        <v>0.25</v>
      </c>
      <c r="D2" s="483" t="s">
        <v>3</v>
      </c>
      <c r="E2" s="485"/>
      <c r="F2" s="485"/>
      <c r="G2" s="485"/>
      <c r="H2" s="485"/>
      <c r="I2" s="485"/>
      <c r="J2" s="485"/>
      <c r="K2" s="484"/>
      <c r="L2" s="483" t="s">
        <v>4</v>
      </c>
      <c r="M2" s="484"/>
      <c r="N2" s="483" t="s">
        <v>5</v>
      </c>
      <c r="O2" s="484"/>
      <c r="P2" s="483" t="s">
        <v>6</v>
      </c>
      <c r="Q2" s="484"/>
      <c r="R2" s="483" t="s">
        <v>7</v>
      </c>
      <c r="S2" s="484"/>
      <c r="T2" s="483" t="s">
        <v>8</v>
      </c>
      <c r="U2" s="484"/>
      <c r="V2" s="483" t="s">
        <v>8</v>
      </c>
      <c r="W2" s="484"/>
    </row>
    <row r="3" spans="1:23" ht="17" thickTop="1" thickBot="1" x14ac:dyDescent="0.25">
      <c r="A3" s="7" t="s">
        <v>9</v>
      </c>
      <c r="B3" s="5">
        <v>0.1</v>
      </c>
      <c r="D3" s="476" t="s">
        <v>10</v>
      </c>
      <c r="E3" s="477"/>
      <c r="F3" s="476" t="s">
        <v>11</v>
      </c>
      <c r="G3" s="477"/>
      <c r="H3" s="476" t="s">
        <v>12</v>
      </c>
      <c r="I3" s="477"/>
      <c r="J3" s="476" t="s">
        <v>13</v>
      </c>
      <c r="K3" s="477"/>
      <c r="L3" s="476" t="s">
        <v>10</v>
      </c>
      <c r="M3" s="477"/>
      <c r="N3" s="476" t="s">
        <v>10</v>
      </c>
      <c r="O3" s="477"/>
      <c r="P3" s="476" t="s">
        <v>10</v>
      </c>
      <c r="Q3" s="477"/>
      <c r="R3" s="476" t="s">
        <v>10</v>
      </c>
      <c r="S3" s="477"/>
      <c r="T3" s="490" t="s">
        <v>14</v>
      </c>
      <c r="U3" s="491"/>
      <c r="V3" s="490" t="s">
        <v>15</v>
      </c>
      <c r="W3" s="491"/>
    </row>
    <row r="4" spans="1:23" ht="18" thickBot="1" x14ac:dyDescent="0.3">
      <c r="A4" s="7" t="s">
        <v>16</v>
      </c>
      <c r="B4" s="5">
        <v>0.05</v>
      </c>
      <c r="D4" s="492" t="s">
        <v>17</v>
      </c>
      <c r="E4" s="493"/>
      <c r="F4" s="492" t="s">
        <v>17</v>
      </c>
      <c r="G4" s="493"/>
      <c r="H4" s="492" t="s">
        <v>17</v>
      </c>
      <c r="I4" s="494"/>
      <c r="J4" s="18"/>
      <c r="K4" s="18"/>
      <c r="L4" s="495" t="s">
        <v>17</v>
      </c>
      <c r="M4" s="496"/>
      <c r="N4" s="486" t="s">
        <v>17</v>
      </c>
      <c r="O4" s="496"/>
      <c r="P4" s="486" t="s">
        <v>17</v>
      </c>
      <c r="Q4" s="496"/>
      <c r="R4" s="486" t="s">
        <v>17</v>
      </c>
      <c r="S4" s="487"/>
      <c r="T4" s="105" t="s">
        <v>18</v>
      </c>
      <c r="U4" s="5">
        <v>1.5</v>
      </c>
      <c r="V4" s="3" t="s">
        <v>19</v>
      </c>
      <c r="W4" s="5">
        <v>100</v>
      </c>
    </row>
    <row r="5" spans="1:23" ht="17" x14ac:dyDescent="0.25">
      <c r="A5" s="7" t="s">
        <v>20</v>
      </c>
      <c r="B5" s="5">
        <f>'[1]Dati progetto'!E5</f>
        <v>3</v>
      </c>
      <c r="D5" s="6" t="s">
        <v>21</v>
      </c>
      <c r="E5" s="5">
        <v>3</v>
      </c>
      <c r="F5" s="6" t="s">
        <v>21</v>
      </c>
      <c r="G5" s="5">
        <v>3</v>
      </c>
      <c r="H5" s="6" t="s">
        <v>21</v>
      </c>
      <c r="I5" s="5">
        <v>3</v>
      </c>
      <c r="J5" s="6" t="s">
        <v>21</v>
      </c>
      <c r="K5" s="5">
        <v>3</v>
      </c>
      <c r="L5" s="8" t="s">
        <v>21</v>
      </c>
      <c r="M5" s="4">
        <v>0</v>
      </c>
      <c r="N5" s="8" t="s">
        <v>21</v>
      </c>
      <c r="O5" s="4">
        <v>0</v>
      </c>
      <c r="P5" s="8" t="s">
        <v>21</v>
      </c>
      <c r="Q5" s="4">
        <v>0</v>
      </c>
      <c r="R5" s="8" t="s">
        <v>21</v>
      </c>
      <c r="S5" s="4">
        <v>0</v>
      </c>
      <c r="T5" s="9"/>
      <c r="U5" s="5"/>
      <c r="V5" s="3" t="s">
        <v>22</v>
      </c>
      <c r="W5" s="5">
        <v>200</v>
      </c>
    </row>
    <row r="6" spans="1:23" ht="19" thickBot="1" x14ac:dyDescent="0.3">
      <c r="A6" s="10" t="s">
        <v>23</v>
      </c>
      <c r="B6" s="5">
        <v>25</v>
      </c>
      <c r="D6" s="75" t="s">
        <v>24</v>
      </c>
      <c r="E6" s="11">
        <v>9</v>
      </c>
      <c r="F6" s="75" t="s">
        <v>24</v>
      </c>
      <c r="G6" s="11">
        <v>2.5</v>
      </c>
      <c r="H6" s="75" t="s">
        <v>24</v>
      </c>
      <c r="I6" s="11">
        <v>2.5</v>
      </c>
      <c r="J6" s="75" t="s">
        <v>24</v>
      </c>
      <c r="K6" s="11">
        <v>2.5</v>
      </c>
      <c r="L6" s="76" t="s">
        <v>24</v>
      </c>
      <c r="M6" s="11">
        <v>0</v>
      </c>
      <c r="N6" s="76" t="s">
        <v>24</v>
      </c>
      <c r="O6" s="11">
        <v>0</v>
      </c>
      <c r="P6" s="76" t="s">
        <v>24</v>
      </c>
      <c r="Q6" s="11">
        <v>0</v>
      </c>
      <c r="R6" s="76" t="s">
        <v>24</v>
      </c>
      <c r="S6" s="11">
        <v>5</v>
      </c>
      <c r="T6" s="9"/>
      <c r="U6" s="5"/>
      <c r="V6" s="9"/>
      <c r="W6" s="5"/>
    </row>
    <row r="7" spans="1:23" ht="19" thickBot="1" x14ac:dyDescent="0.3">
      <c r="A7" s="106" t="s">
        <v>25</v>
      </c>
      <c r="B7" s="107">
        <v>17</v>
      </c>
      <c r="D7" s="495" t="s">
        <v>26</v>
      </c>
      <c r="E7" s="496"/>
      <c r="F7" s="486" t="s">
        <v>26</v>
      </c>
      <c r="G7" s="497"/>
      <c r="H7" s="495" t="s">
        <v>26</v>
      </c>
      <c r="I7" s="487"/>
      <c r="J7" s="495" t="s">
        <v>26</v>
      </c>
      <c r="K7" s="487"/>
      <c r="L7" s="495" t="s">
        <v>26</v>
      </c>
      <c r="M7" s="496"/>
      <c r="N7" s="486" t="s">
        <v>26</v>
      </c>
      <c r="O7" s="496"/>
      <c r="P7" s="486" t="s">
        <v>26</v>
      </c>
      <c r="Q7" s="496"/>
      <c r="R7" s="486" t="s">
        <v>26</v>
      </c>
      <c r="S7" s="487"/>
      <c r="T7" s="77"/>
      <c r="U7" s="5"/>
      <c r="V7" s="9"/>
      <c r="W7" s="5"/>
    </row>
    <row r="8" spans="1:23" ht="17" thickTop="1" thickBot="1" x14ac:dyDescent="0.25">
      <c r="D8" s="12" t="s">
        <v>27</v>
      </c>
      <c r="E8" s="4">
        <v>2</v>
      </c>
      <c r="F8" s="12" t="s">
        <v>27</v>
      </c>
      <c r="G8" s="4">
        <v>2</v>
      </c>
      <c r="H8" s="12" t="s">
        <v>27</v>
      </c>
      <c r="I8" s="4">
        <v>2</v>
      </c>
      <c r="J8" s="12" t="s">
        <v>27</v>
      </c>
      <c r="K8" s="4">
        <v>2</v>
      </c>
      <c r="L8" s="8" t="s">
        <v>27</v>
      </c>
      <c r="M8" s="4">
        <v>1</v>
      </c>
      <c r="N8" s="8" t="s">
        <v>27</v>
      </c>
      <c r="O8" s="4">
        <v>1</v>
      </c>
      <c r="P8" s="8" t="s">
        <v>27</v>
      </c>
      <c r="Q8" s="4">
        <v>1</v>
      </c>
      <c r="R8" s="8" t="s">
        <v>27</v>
      </c>
      <c r="S8" s="4">
        <v>0</v>
      </c>
      <c r="T8" s="9"/>
      <c r="U8" s="5"/>
      <c r="V8" s="9"/>
      <c r="W8" s="5"/>
    </row>
    <row r="9" spans="1:23" ht="18" thickBot="1" x14ac:dyDescent="0.3">
      <c r="A9" s="488" t="s">
        <v>28</v>
      </c>
      <c r="B9" s="489"/>
      <c r="D9" s="6" t="s">
        <v>29</v>
      </c>
      <c r="E9" s="5">
        <v>0.4</v>
      </c>
      <c r="F9" s="6" t="s">
        <v>29</v>
      </c>
      <c r="G9" s="5">
        <v>0.4</v>
      </c>
      <c r="H9" s="6" t="s">
        <v>29</v>
      </c>
      <c r="I9" s="5">
        <v>0.4</v>
      </c>
      <c r="J9" s="6" t="s">
        <v>29</v>
      </c>
      <c r="K9" s="5">
        <v>0.4</v>
      </c>
      <c r="L9" s="3" t="s">
        <v>29</v>
      </c>
      <c r="M9" s="5">
        <v>0.35</v>
      </c>
      <c r="N9" s="3" t="s">
        <v>29</v>
      </c>
      <c r="O9" s="5">
        <v>0.4</v>
      </c>
      <c r="P9" s="3" t="s">
        <v>29</v>
      </c>
      <c r="Q9" s="5">
        <v>0.1</v>
      </c>
      <c r="R9" s="3" t="s">
        <v>29</v>
      </c>
      <c r="S9" s="5">
        <v>0</v>
      </c>
      <c r="T9" s="9"/>
      <c r="U9" s="5"/>
      <c r="V9" s="108"/>
      <c r="W9" s="109"/>
    </row>
    <row r="10" spans="1:23" ht="17" x14ac:dyDescent="0.25">
      <c r="A10" s="13" t="s">
        <v>30</v>
      </c>
      <c r="B10" s="14">
        <f>$B$6*$B$2</f>
        <v>6.25</v>
      </c>
      <c r="D10" s="6" t="s">
        <v>31</v>
      </c>
      <c r="E10" s="5">
        <v>0.4</v>
      </c>
      <c r="F10" s="6" t="s">
        <v>31</v>
      </c>
      <c r="G10" s="5">
        <v>0.4</v>
      </c>
      <c r="H10" s="6" t="s">
        <v>31</v>
      </c>
      <c r="I10" s="5">
        <v>0.4</v>
      </c>
      <c r="J10" s="6" t="s">
        <v>31</v>
      </c>
      <c r="K10" s="5">
        <v>0.4</v>
      </c>
      <c r="L10" s="3" t="s">
        <v>31</v>
      </c>
      <c r="M10" s="5">
        <v>0.6</v>
      </c>
      <c r="N10" s="3" t="s">
        <v>31</v>
      </c>
      <c r="O10" s="5">
        <v>0.4</v>
      </c>
      <c r="P10" s="3" t="s">
        <v>31</v>
      </c>
      <c r="Q10" s="5">
        <v>0.1</v>
      </c>
      <c r="R10" s="3" t="s">
        <v>31</v>
      </c>
      <c r="S10" s="5">
        <v>0</v>
      </c>
      <c r="T10" s="9"/>
      <c r="U10" s="5"/>
    </row>
    <row r="11" spans="1:23" ht="17" x14ac:dyDescent="0.25">
      <c r="A11" s="78" t="s">
        <v>32</v>
      </c>
      <c r="B11" s="79">
        <f>$B$6*$B$4</f>
        <v>1.25</v>
      </c>
      <c r="D11" s="6" t="s">
        <v>33</v>
      </c>
      <c r="E11" s="5">
        <v>1.2</v>
      </c>
      <c r="F11" s="6" t="s">
        <v>33</v>
      </c>
      <c r="G11" s="5">
        <v>1.2</v>
      </c>
      <c r="H11" s="6" t="s">
        <v>33</v>
      </c>
      <c r="I11" s="5">
        <v>1.2</v>
      </c>
      <c r="J11" s="6" t="s">
        <v>33</v>
      </c>
      <c r="K11" s="5">
        <v>1.2</v>
      </c>
      <c r="L11" s="3" t="s">
        <v>33</v>
      </c>
      <c r="M11" s="5">
        <v>0</v>
      </c>
      <c r="N11" s="3" t="s">
        <v>33</v>
      </c>
      <c r="O11" s="5">
        <v>0</v>
      </c>
      <c r="P11" s="3" t="s">
        <v>33</v>
      </c>
      <c r="Q11" s="5">
        <v>0</v>
      </c>
      <c r="R11" s="3" t="s">
        <v>33</v>
      </c>
      <c r="S11" s="5">
        <v>0</v>
      </c>
      <c r="T11" s="9"/>
      <c r="U11" s="5"/>
    </row>
    <row r="12" spans="1:23" ht="17" x14ac:dyDescent="0.25">
      <c r="A12" s="78" t="s">
        <v>34</v>
      </c>
      <c r="B12" s="79">
        <f>SUM(B10:B11)</f>
        <v>7.5</v>
      </c>
      <c r="D12" s="6" t="s">
        <v>35</v>
      </c>
      <c r="E12" s="5">
        <v>2</v>
      </c>
      <c r="F12" s="6" t="s">
        <v>35</v>
      </c>
      <c r="G12" s="5">
        <v>2</v>
      </c>
      <c r="H12" s="6" t="s">
        <v>35</v>
      </c>
      <c r="I12" s="5">
        <v>2</v>
      </c>
      <c r="J12" s="6" t="s">
        <v>35</v>
      </c>
      <c r="K12" s="5">
        <v>2</v>
      </c>
      <c r="L12" s="3" t="s">
        <v>35</v>
      </c>
      <c r="M12" s="5">
        <v>2</v>
      </c>
      <c r="N12" s="3" t="s">
        <v>35</v>
      </c>
      <c r="O12" s="5">
        <v>0</v>
      </c>
      <c r="P12" s="3" t="s">
        <v>35</v>
      </c>
      <c r="Q12" s="5">
        <v>0</v>
      </c>
      <c r="R12" s="3" t="s">
        <v>35</v>
      </c>
      <c r="S12" s="5">
        <v>0</v>
      </c>
      <c r="T12" s="9"/>
      <c r="U12" s="5"/>
    </row>
    <row r="13" spans="1:23" ht="18" thickBot="1" x14ac:dyDescent="0.3">
      <c r="A13" s="78" t="s">
        <v>36</v>
      </c>
      <c r="B13" s="79">
        <f>24*0.05</f>
        <v>1.2000000000000002</v>
      </c>
      <c r="D13" s="75" t="s">
        <v>37</v>
      </c>
      <c r="E13" s="11">
        <v>300</v>
      </c>
      <c r="F13" s="75" t="s">
        <v>37</v>
      </c>
      <c r="G13" s="11">
        <v>200</v>
      </c>
      <c r="H13" s="75" t="s">
        <v>37</v>
      </c>
      <c r="I13" s="11">
        <v>100</v>
      </c>
      <c r="J13" s="75" t="s">
        <v>37</v>
      </c>
      <c r="K13" s="11">
        <v>0</v>
      </c>
      <c r="L13" s="76" t="s">
        <v>37</v>
      </c>
      <c r="M13" s="11">
        <v>400</v>
      </c>
      <c r="N13" s="76" t="s">
        <v>37</v>
      </c>
      <c r="O13" s="11">
        <v>150</v>
      </c>
      <c r="P13" s="76" t="s">
        <v>37</v>
      </c>
      <c r="Q13" s="11">
        <v>10</v>
      </c>
      <c r="R13" s="76" t="s">
        <v>37</v>
      </c>
      <c r="S13" s="11">
        <v>0</v>
      </c>
      <c r="T13" s="108"/>
      <c r="U13" s="109"/>
    </row>
    <row r="14" spans="1:23" ht="18" thickBot="1" x14ac:dyDescent="0.3">
      <c r="A14" s="78" t="s">
        <v>38</v>
      </c>
      <c r="B14" s="79">
        <f>13*0.05</f>
        <v>0.65</v>
      </c>
      <c r="D14" s="495" t="s">
        <v>39</v>
      </c>
      <c r="E14" s="496"/>
      <c r="F14" s="486" t="s">
        <v>39</v>
      </c>
      <c r="G14" s="496"/>
      <c r="H14" s="486" t="s">
        <v>39</v>
      </c>
      <c r="I14" s="487"/>
      <c r="J14" s="486" t="s">
        <v>39</v>
      </c>
      <c r="K14" s="487"/>
      <c r="L14" s="495" t="s">
        <v>39</v>
      </c>
      <c r="M14" s="496"/>
      <c r="N14" s="486" t="s">
        <v>39</v>
      </c>
      <c r="O14" s="496"/>
      <c r="P14" s="486" t="s">
        <v>39</v>
      </c>
      <c r="Q14" s="496"/>
      <c r="R14" s="486" t="s">
        <v>39</v>
      </c>
      <c r="S14" s="487"/>
      <c r="T14" s="494" t="s">
        <v>39</v>
      </c>
      <c r="U14" s="493"/>
    </row>
    <row r="15" spans="1:23" ht="17" x14ac:dyDescent="0.25">
      <c r="A15" s="78" t="s">
        <v>40</v>
      </c>
      <c r="B15" s="79">
        <f>B14+B13</f>
        <v>1.85</v>
      </c>
      <c r="D15" s="12" t="s">
        <v>41</v>
      </c>
      <c r="E15" s="4">
        <f>E10+2*$B$3+$B$2</f>
        <v>0.85000000000000009</v>
      </c>
      <c r="F15" s="12" t="s">
        <v>41</v>
      </c>
      <c r="G15" s="4">
        <f>G10+2*$B$3+$B$2</f>
        <v>0.85000000000000009</v>
      </c>
      <c r="H15" s="12" t="s">
        <v>41</v>
      </c>
      <c r="I15" s="4">
        <f>I10+2*$B$3+$B$2</f>
        <v>0.85000000000000009</v>
      </c>
      <c r="J15" s="12" t="s">
        <v>41</v>
      </c>
      <c r="K15" s="4">
        <f>K10+2*$B$3+$B$2</f>
        <v>0.85000000000000009</v>
      </c>
      <c r="L15" s="8" t="s">
        <v>41</v>
      </c>
      <c r="M15" s="4">
        <f>M10+2*$B$3+$B$2</f>
        <v>1.05</v>
      </c>
      <c r="N15" s="8" t="s">
        <v>41</v>
      </c>
      <c r="O15" s="4">
        <f>O10+2*$B$3+$B$2</f>
        <v>0.85000000000000009</v>
      </c>
      <c r="P15" s="8" t="s">
        <v>41</v>
      </c>
      <c r="Q15" s="4">
        <f>Q10+2*$B$3+$B$2</f>
        <v>0.55000000000000004</v>
      </c>
      <c r="R15" s="498" t="s">
        <v>42</v>
      </c>
      <c r="S15" s="500">
        <v>1.5</v>
      </c>
      <c r="T15" s="6" t="s">
        <v>43</v>
      </c>
      <c r="U15" s="5">
        <v>1.1000000000000001</v>
      </c>
    </row>
    <row r="16" spans="1:23" ht="18" thickBot="1" x14ac:dyDescent="0.3">
      <c r="A16" s="78" t="s">
        <v>44</v>
      </c>
      <c r="B16" s="79">
        <v>5</v>
      </c>
      <c r="D16" s="75" t="s">
        <v>45</v>
      </c>
      <c r="E16" s="11">
        <f>IF(E8=2,2*($B$5/4+E15/2)+E11,2*$B$5/4+E9+2*$B$3+$B$2)</f>
        <v>3.55</v>
      </c>
      <c r="F16" s="75" t="s">
        <v>45</v>
      </c>
      <c r="G16" s="11">
        <f>IF(G8=2,2*($B$5/4+G15/2)+G11,2*$B$5/4+G9+2*$B$3+$B$2)</f>
        <v>3.55</v>
      </c>
      <c r="H16" s="75" t="s">
        <v>45</v>
      </c>
      <c r="I16" s="11">
        <f>IF(I8=2,2*($B$5/4+I15/2)+I11,2*$B$5/4+I9+2*$B$3+$B$2)</f>
        <v>3.55</v>
      </c>
      <c r="J16" s="75" t="s">
        <v>45</v>
      </c>
      <c r="K16" s="11">
        <f>IF(K8=2,2*($B$5/4+K15/2)+K11,2*$B$5/4+K9+2*$B$3+$B$2)</f>
        <v>3.55</v>
      </c>
      <c r="L16" s="76" t="s">
        <v>45</v>
      </c>
      <c r="M16" s="11">
        <f>IF(M8=2,2*($B$5/4+M15/2)+M11,2*$B$5/4+M9+2*$B$3+$B$2)</f>
        <v>2.3000000000000003</v>
      </c>
      <c r="N16" s="76" t="s">
        <v>45</v>
      </c>
      <c r="O16" s="11">
        <f>IF(O8=2,2*($B$5/4+O15/2)+O11,2*$B$5/4+O9+2*$B$3+$B$2)</f>
        <v>2.35</v>
      </c>
      <c r="P16" s="76" t="s">
        <v>45</v>
      </c>
      <c r="Q16" s="11">
        <f>IF(Q8=2,2*($B$5/4+Q15/2)+Q11,2*$B$5/4+Q9+2*$B$3+$B$2)</f>
        <v>2.0499999999999998</v>
      </c>
      <c r="R16" s="499"/>
      <c r="S16" s="501"/>
      <c r="T16" s="6" t="s">
        <v>46</v>
      </c>
      <c r="U16" s="15">
        <v>0.2</v>
      </c>
    </row>
    <row r="17" spans="1:21" ht="18" thickBot="1" x14ac:dyDescent="0.3">
      <c r="A17" s="78" t="s">
        <v>47</v>
      </c>
      <c r="B17" s="79">
        <v>1</v>
      </c>
      <c r="D17" s="495" t="s">
        <v>48</v>
      </c>
      <c r="E17" s="496"/>
      <c r="F17" s="486" t="s">
        <v>48</v>
      </c>
      <c r="G17" s="496"/>
      <c r="H17" s="486" t="s">
        <v>48</v>
      </c>
      <c r="I17" s="487"/>
      <c r="J17" s="486" t="s">
        <v>48</v>
      </c>
      <c r="K17" s="487"/>
      <c r="L17" s="495" t="s">
        <v>48</v>
      </c>
      <c r="M17" s="496"/>
      <c r="N17" s="486" t="s">
        <v>48</v>
      </c>
      <c r="O17" s="496"/>
      <c r="P17" s="486" t="s">
        <v>48</v>
      </c>
      <c r="Q17" s="496"/>
      <c r="R17" s="486" t="s">
        <v>48</v>
      </c>
      <c r="S17" s="487"/>
      <c r="T17" s="494" t="s">
        <v>48</v>
      </c>
      <c r="U17" s="493"/>
    </row>
    <row r="18" spans="1:21" ht="17" x14ac:dyDescent="0.25">
      <c r="A18" s="78" t="s">
        <v>49</v>
      </c>
      <c r="B18" s="79">
        <f>SUM(B15:B17)</f>
        <v>7.85</v>
      </c>
      <c r="D18" s="12" t="s">
        <v>50</v>
      </c>
      <c r="E18" s="4">
        <f>E6*1</f>
        <v>9</v>
      </c>
      <c r="F18" s="12" t="s">
        <v>50</v>
      </c>
      <c r="G18" s="4">
        <f>G6*1</f>
        <v>2.5</v>
      </c>
      <c r="H18" s="12" t="s">
        <v>50</v>
      </c>
      <c r="I18" s="4">
        <f>I6*1</f>
        <v>2.5</v>
      </c>
      <c r="J18" s="12" t="s">
        <v>50</v>
      </c>
      <c r="K18" s="4">
        <f>K6*1</f>
        <v>2.5</v>
      </c>
      <c r="L18" s="8" t="s">
        <v>50</v>
      </c>
      <c r="M18" s="4">
        <f>M6*1</f>
        <v>0</v>
      </c>
      <c r="N18" s="8" t="s">
        <v>50</v>
      </c>
      <c r="O18" s="4">
        <f>O6*1</f>
        <v>0</v>
      </c>
      <c r="P18" s="8" t="s">
        <v>50</v>
      </c>
      <c r="Q18" s="4">
        <f>Q6*1</f>
        <v>0</v>
      </c>
      <c r="R18" s="8" t="s">
        <v>50</v>
      </c>
      <c r="S18" s="4">
        <f>S6*1</f>
        <v>5</v>
      </c>
      <c r="T18" s="6" t="s">
        <v>51</v>
      </c>
      <c r="U18" s="5">
        <f>-U4*(U15+U16+$B$2/2)</f>
        <v>-2.1375000000000002</v>
      </c>
    </row>
    <row r="19" spans="1:21" ht="18" thickBot="1" x14ac:dyDescent="0.3">
      <c r="A19" s="110" t="s">
        <v>52</v>
      </c>
      <c r="B19" s="111">
        <f>25*0.2</f>
        <v>5</v>
      </c>
      <c r="D19" s="112" t="s">
        <v>53</v>
      </c>
      <c r="E19" s="113">
        <f>2*(E13/2)/(E15*E16)</f>
        <v>99.420049710024855</v>
      </c>
      <c r="F19" s="114" t="s">
        <v>53</v>
      </c>
      <c r="G19" s="113">
        <f>2*(G13/2)/(G15*G16)</f>
        <v>66.28003314001657</v>
      </c>
      <c r="H19" s="114" t="s">
        <v>53</v>
      </c>
      <c r="I19" s="113">
        <f>2*(I13/2)/(I15*I16)</f>
        <v>33.140016570008285</v>
      </c>
      <c r="J19" s="114" t="s">
        <v>53</v>
      </c>
      <c r="K19" s="113">
        <f>2*(K13/2)/(K15*K16)</f>
        <v>0</v>
      </c>
      <c r="L19" s="115" t="s">
        <v>53</v>
      </c>
      <c r="M19" s="113">
        <f>(M13/2)/(M15*M16)</f>
        <v>82.815734989648021</v>
      </c>
      <c r="N19" s="115" t="s">
        <v>53</v>
      </c>
      <c r="O19" s="113">
        <f>2*(O13/2)/(O15*O16)</f>
        <v>75.093867334167697</v>
      </c>
      <c r="P19" s="115" t="s">
        <v>53</v>
      </c>
      <c r="Q19" s="113">
        <f>(Q13)/(Q15*Q16)</f>
        <v>8.8691796008869179</v>
      </c>
      <c r="R19" s="116" t="s">
        <v>53</v>
      </c>
      <c r="S19" s="117" t="s">
        <v>54</v>
      </c>
      <c r="T19" s="16"/>
      <c r="U19" s="17"/>
    </row>
    <row r="30" spans="1:21" ht="17" customHeight="1" x14ac:dyDescent="0.2"/>
    <row r="34" ht="14.75" customHeight="1" x14ac:dyDescent="0.2"/>
    <row r="74" ht="17" customHeight="1" x14ac:dyDescent="0.2"/>
  </sheetData>
  <mergeCells count="55">
    <mergeCell ref="R14:S14"/>
    <mergeCell ref="T14:U14"/>
    <mergeCell ref="R15:R16"/>
    <mergeCell ref="S15:S16"/>
    <mergeCell ref="D17:E17"/>
    <mergeCell ref="F17:G17"/>
    <mergeCell ref="H17:I17"/>
    <mergeCell ref="L17:M17"/>
    <mergeCell ref="N17:O17"/>
    <mergeCell ref="P17:Q17"/>
    <mergeCell ref="R17:S17"/>
    <mergeCell ref="T17:U17"/>
    <mergeCell ref="P14:Q14"/>
    <mergeCell ref="J14:K14"/>
    <mergeCell ref="J17:K17"/>
    <mergeCell ref="N7:O7"/>
    <mergeCell ref="P7:Q7"/>
    <mergeCell ref="D14:E14"/>
    <mergeCell ref="F14:G14"/>
    <mergeCell ref="H14:I14"/>
    <mergeCell ref="L14:M14"/>
    <mergeCell ref="N14:O14"/>
    <mergeCell ref="J7:K7"/>
    <mergeCell ref="D7:E7"/>
    <mergeCell ref="F7:G7"/>
    <mergeCell ref="H7:I7"/>
    <mergeCell ref="R7:S7"/>
    <mergeCell ref="A9:B9"/>
    <mergeCell ref="V2:W2"/>
    <mergeCell ref="R3:S3"/>
    <mergeCell ref="T3:U3"/>
    <mergeCell ref="V3:W3"/>
    <mergeCell ref="D4:E4"/>
    <mergeCell ref="F4:G4"/>
    <mergeCell ref="H4:I4"/>
    <mergeCell ref="L4:M4"/>
    <mergeCell ref="N4:O4"/>
    <mergeCell ref="P4:Q4"/>
    <mergeCell ref="R4:S4"/>
    <mergeCell ref="D3:E3"/>
    <mergeCell ref="F3:G3"/>
    <mergeCell ref="L7:M7"/>
    <mergeCell ref="L3:M3"/>
    <mergeCell ref="N3:O3"/>
    <mergeCell ref="A1:B1"/>
    <mergeCell ref="D1:U1"/>
    <mergeCell ref="L2:M2"/>
    <mergeCell ref="N2:O2"/>
    <mergeCell ref="P2:Q2"/>
    <mergeCell ref="R2:S2"/>
    <mergeCell ref="T2:U2"/>
    <mergeCell ref="P3:Q3"/>
    <mergeCell ref="D2:K2"/>
    <mergeCell ref="J3:K3"/>
    <mergeCell ref="H3:I3"/>
  </mergeCells>
  <phoneticPr fontId="1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A638B-0AD5-4ADA-9087-30D138F4D6EF}">
  <dimension ref="A1:D267"/>
  <sheetViews>
    <sheetView workbookViewId="0">
      <selection activeCell="D4" sqref="D4"/>
    </sheetView>
  </sheetViews>
  <sheetFormatPr baseColWidth="10" defaultColWidth="8.83203125" defaultRowHeight="15" x14ac:dyDescent="0.2"/>
  <cols>
    <col min="2" max="2" width="22.5" bestFit="1" customWidth="1"/>
    <col min="3" max="3" width="19.5" customWidth="1"/>
    <col min="4" max="4" width="10.33203125" bestFit="1" customWidth="1"/>
  </cols>
  <sheetData>
    <row r="1" spans="1:4" x14ac:dyDescent="0.2">
      <c r="A1" s="26" t="s">
        <v>55</v>
      </c>
      <c r="B1" s="28"/>
      <c r="C1" s="28"/>
      <c r="D1" s="25"/>
    </row>
    <row r="2" spans="1:4" x14ac:dyDescent="0.2">
      <c r="A2" s="118" t="s">
        <v>56</v>
      </c>
      <c r="B2" s="118" t="s">
        <v>57</v>
      </c>
      <c r="C2" s="118" t="s">
        <v>58</v>
      </c>
      <c r="D2" s="119" t="s">
        <v>59</v>
      </c>
    </row>
    <row r="3" spans="1:4" x14ac:dyDescent="0.2">
      <c r="A3" s="120" t="s">
        <v>60</v>
      </c>
      <c r="B3" s="120" t="s">
        <v>60</v>
      </c>
      <c r="C3" s="120" t="s">
        <v>60</v>
      </c>
      <c r="D3" s="121" t="s">
        <v>61</v>
      </c>
    </row>
    <row r="4" spans="1:4" x14ac:dyDescent="0.2">
      <c r="A4" s="27" t="s">
        <v>62</v>
      </c>
      <c r="B4" s="27" t="s">
        <v>63</v>
      </c>
      <c r="C4" s="27" t="s">
        <v>64</v>
      </c>
      <c r="D4">
        <v>-24.767700000000001</v>
      </c>
    </row>
    <row r="5" spans="1:4" x14ac:dyDescent="0.2">
      <c r="A5" s="27" t="s">
        <v>65</v>
      </c>
      <c r="B5" s="27" t="s">
        <v>66</v>
      </c>
      <c r="C5" s="27" t="s">
        <v>64</v>
      </c>
      <c r="D5">
        <v>2758.7687999999998</v>
      </c>
    </row>
    <row r="6" spans="1:4" x14ac:dyDescent="0.2">
      <c r="A6" s="27" t="s">
        <v>67</v>
      </c>
      <c r="B6" s="27" t="s">
        <v>68</v>
      </c>
      <c r="C6" s="27" t="s">
        <v>64</v>
      </c>
      <c r="D6">
        <v>4990.9177</v>
      </c>
    </row>
    <row r="7" spans="1:4" x14ac:dyDescent="0.2">
      <c r="A7" s="27" t="s">
        <v>69</v>
      </c>
      <c r="B7" s="27" t="s">
        <v>68</v>
      </c>
      <c r="C7" s="27" t="s">
        <v>64</v>
      </c>
      <c r="D7">
        <v>-5030.7731999999996</v>
      </c>
    </row>
    <row r="8" spans="1:4" x14ac:dyDescent="0.2">
      <c r="A8" s="27" t="s">
        <v>70</v>
      </c>
      <c r="B8" s="27" t="s">
        <v>71</v>
      </c>
      <c r="C8" s="27" t="s">
        <v>64</v>
      </c>
      <c r="D8">
        <v>6572.7624999999998</v>
      </c>
    </row>
    <row r="9" spans="1:4" x14ac:dyDescent="0.2">
      <c r="A9" s="27" t="s">
        <v>72</v>
      </c>
      <c r="B9" s="27" t="s">
        <v>73</v>
      </c>
      <c r="C9" s="27" t="s">
        <v>64</v>
      </c>
      <c r="D9">
        <v>7805.0649999999996</v>
      </c>
    </row>
    <row r="10" spans="1:4" x14ac:dyDescent="0.2">
      <c r="A10" s="27" t="s">
        <v>74</v>
      </c>
      <c r="B10" s="27" t="s">
        <v>73</v>
      </c>
      <c r="C10" s="27" t="s">
        <v>64</v>
      </c>
      <c r="D10">
        <v>-7804.0931</v>
      </c>
    </row>
    <row r="11" spans="1:4" x14ac:dyDescent="0.2">
      <c r="A11" s="27" t="s">
        <v>75</v>
      </c>
      <c r="B11" s="27" t="s">
        <v>76</v>
      </c>
      <c r="C11" s="27" t="s">
        <v>64</v>
      </c>
      <c r="D11">
        <v>6607.1291000000001</v>
      </c>
    </row>
    <row r="12" spans="1:4" x14ac:dyDescent="0.2">
      <c r="A12" s="27" t="s">
        <v>77</v>
      </c>
      <c r="B12" s="27" t="s">
        <v>78</v>
      </c>
      <c r="C12" s="27" t="s">
        <v>64</v>
      </c>
      <c r="D12">
        <v>5038.8477000000003</v>
      </c>
    </row>
    <row r="13" spans="1:4" x14ac:dyDescent="0.2">
      <c r="A13" s="27" t="s">
        <v>79</v>
      </c>
      <c r="B13" s="27" t="s">
        <v>78</v>
      </c>
      <c r="C13" s="27" t="s">
        <v>64</v>
      </c>
      <c r="D13">
        <v>-4998.7523000000001</v>
      </c>
    </row>
    <row r="14" spans="1:4" x14ac:dyDescent="0.2">
      <c r="A14" s="27" t="s">
        <v>80</v>
      </c>
      <c r="B14" s="27" t="s">
        <v>81</v>
      </c>
      <c r="C14" s="27" t="s">
        <v>64</v>
      </c>
      <c r="D14">
        <v>2822.1734999999999</v>
      </c>
    </row>
    <row r="15" spans="1:4" x14ac:dyDescent="0.2">
      <c r="A15" s="27" t="s">
        <v>82</v>
      </c>
      <c r="B15" s="27" t="s">
        <v>83</v>
      </c>
      <c r="C15" s="27" t="s">
        <v>64</v>
      </c>
      <c r="D15">
        <v>30.532399999999999</v>
      </c>
    </row>
    <row r="16" spans="1:4" x14ac:dyDescent="0.2">
      <c r="A16" s="27" t="s">
        <v>84</v>
      </c>
      <c r="B16" s="27" t="s">
        <v>85</v>
      </c>
      <c r="C16" s="27" t="s">
        <v>64</v>
      </c>
      <c r="D16">
        <v>-37.709400000000002</v>
      </c>
    </row>
    <row r="17" spans="1:4" x14ac:dyDescent="0.2">
      <c r="A17" s="27" t="s">
        <v>86</v>
      </c>
      <c r="B17" s="27" t="s">
        <v>87</v>
      </c>
      <c r="C17" s="27" t="s">
        <v>64</v>
      </c>
      <c r="D17">
        <v>2786.0252999999998</v>
      </c>
    </row>
    <row r="18" spans="1:4" x14ac:dyDescent="0.2">
      <c r="A18" s="27" t="s">
        <v>88</v>
      </c>
      <c r="B18" s="27" t="s">
        <v>89</v>
      </c>
      <c r="C18" s="27" t="s">
        <v>64</v>
      </c>
      <c r="D18">
        <v>4998.0618000000004</v>
      </c>
    </row>
    <row r="19" spans="1:4" x14ac:dyDescent="0.2">
      <c r="A19" s="27" t="s">
        <v>90</v>
      </c>
      <c r="B19" s="27" t="s">
        <v>89</v>
      </c>
      <c r="C19" s="27" t="s">
        <v>64</v>
      </c>
      <c r="D19">
        <v>-5050.7083000000002</v>
      </c>
    </row>
    <row r="20" spans="1:4" x14ac:dyDescent="0.2">
      <c r="A20" s="27" t="s">
        <v>91</v>
      </c>
      <c r="B20" s="27" t="s">
        <v>92</v>
      </c>
      <c r="C20" s="27" t="s">
        <v>64</v>
      </c>
      <c r="D20">
        <v>6548.4461000000001</v>
      </c>
    </row>
    <row r="21" spans="1:4" x14ac:dyDescent="0.2">
      <c r="A21" s="27" t="s">
        <v>93</v>
      </c>
      <c r="B21" s="27" t="s">
        <v>94</v>
      </c>
      <c r="C21" s="27" t="s">
        <v>64</v>
      </c>
      <c r="D21">
        <v>7487.6127999999999</v>
      </c>
    </row>
    <row r="22" spans="1:4" x14ac:dyDescent="0.2">
      <c r="A22" s="27" t="s">
        <v>95</v>
      </c>
      <c r="B22" s="27" t="s">
        <v>94</v>
      </c>
      <c r="C22" s="27" t="s">
        <v>64</v>
      </c>
      <c r="D22">
        <v>-7487.6190999999999</v>
      </c>
    </row>
    <row r="23" spans="1:4" x14ac:dyDescent="0.2">
      <c r="A23" s="27" t="s">
        <v>96</v>
      </c>
      <c r="B23" s="27" t="s">
        <v>97</v>
      </c>
      <c r="C23" s="27" t="s">
        <v>64</v>
      </c>
      <c r="D23">
        <v>6588.5023000000001</v>
      </c>
    </row>
    <row r="24" spans="1:4" x14ac:dyDescent="0.2">
      <c r="A24" s="27" t="s">
        <v>98</v>
      </c>
      <c r="B24" s="27" t="s">
        <v>99</v>
      </c>
      <c r="C24" s="27" t="s">
        <v>64</v>
      </c>
      <c r="D24">
        <v>5057.3018000000002</v>
      </c>
    </row>
    <row r="25" spans="1:4" x14ac:dyDescent="0.2">
      <c r="A25" s="27" t="s">
        <v>100</v>
      </c>
      <c r="B25" s="27" t="s">
        <v>99</v>
      </c>
      <c r="C25" s="27" t="s">
        <v>64</v>
      </c>
      <c r="D25">
        <v>-5004.3755000000001</v>
      </c>
    </row>
    <row r="26" spans="1:4" x14ac:dyDescent="0.2">
      <c r="A26" s="27" t="s">
        <v>101</v>
      </c>
      <c r="B26" s="27" t="s">
        <v>102</v>
      </c>
      <c r="C26" s="27" t="s">
        <v>64</v>
      </c>
      <c r="D26">
        <v>2864.8074000000001</v>
      </c>
    </row>
    <row r="27" spans="1:4" x14ac:dyDescent="0.2">
      <c r="A27" s="27" t="s">
        <v>103</v>
      </c>
      <c r="B27" s="27" t="s">
        <v>104</v>
      </c>
      <c r="C27" s="27" t="s">
        <v>64</v>
      </c>
      <c r="D27">
        <v>43.296399999999998</v>
      </c>
    </row>
    <row r="28" spans="1:4" x14ac:dyDescent="0.2">
      <c r="A28" s="27" t="s">
        <v>105</v>
      </c>
      <c r="B28" s="27" t="s">
        <v>106</v>
      </c>
      <c r="C28" s="27" t="s">
        <v>64</v>
      </c>
      <c r="D28">
        <v>-43.815800000000003</v>
      </c>
    </row>
    <row r="29" spans="1:4" x14ac:dyDescent="0.2">
      <c r="A29" s="27" t="s">
        <v>107</v>
      </c>
      <c r="B29" s="27" t="s">
        <v>108</v>
      </c>
      <c r="C29" s="27" t="s">
        <v>64</v>
      </c>
      <c r="D29">
        <v>2789.7573000000002</v>
      </c>
    </row>
    <row r="30" spans="1:4" x14ac:dyDescent="0.2">
      <c r="A30" s="27" t="s">
        <v>109</v>
      </c>
      <c r="B30" s="27" t="s">
        <v>110</v>
      </c>
      <c r="C30" s="27" t="s">
        <v>64</v>
      </c>
      <c r="D30">
        <v>5006.2042000000001</v>
      </c>
    </row>
    <row r="31" spans="1:4" x14ac:dyDescent="0.2">
      <c r="A31" s="27" t="s">
        <v>111</v>
      </c>
      <c r="B31" s="27" t="s">
        <v>110</v>
      </c>
      <c r="C31" s="27" t="s">
        <v>64</v>
      </c>
      <c r="D31">
        <v>-5064.1633000000002</v>
      </c>
    </row>
    <row r="32" spans="1:4" x14ac:dyDescent="0.2">
      <c r="A32" s="27" t="s">
        <v>112</v>
      </c>
      <c r="B32" s="27" t="s">
        <v>113</v>
      </c>
      <c r="C32" s="27" t="s">
        <v>64</v>
      </c>
      <c r="D32">
        <v>6536.3109999999997</v>
      </c>
    </row>
    <row r="33" spans="1:4" x14ac:dyDescent="0.2">
      <c r="A33" s="27" t="s">
        <v>114</v>
      </c>
      <c r="B33" s="27" t="s">
        <v>115</v>
      </c>
      <c r="C33" s="27" t="s">
        <v>64</v>
      </c>
      <c r="D33">
        <v>7428.6032999999998</v>
      </c>
    </row>
    <row r="34" spans="1:4" x14ac:dyDescent="0.2">
      <c r="A34" s="27" t="s">
        <v>116</v>
      </c>
      <c r="B34" s="27" t="s">
        <v>115</v>
      </c>
      <c r="C34" s="27" t="s">
        <v>64</v>
      </c>
      <c r="D34">
        <v>-7428.5562</v>
      </c>
    </row>
    <row r="35" spans="1:4" x14ac:dyDescent="0.2">
      <c r="A35" s="27" t="s">
        <v>117</v>
      </c>
      <c r="B35" s="27" t="s">
        <v>118</v>
      </c>
      <c r="C35" s="27" t="s">
        <v>64</v>
      </c>
      <c r="D35">
        <v>6575.8712999999998</v>
      </c>
    </row>
    <row r="36" spans="1:4" x14ac:dyDescent="0.2">
      <c r="A36" s="27" t="s">
        <v>119</v>
      </c>
      <c r="B36" s="27" t="s">
        <v>120</v>
      </c>
      <c r="C36" s="27" t="s">
        <v>64</v>
      </c>
      <c r="D36">
        <v>5069.1364000000003</v>
      </c>
    </row>
    <row r="37" spans="1:4" x14ac:dyDescent="0.2">
      <c r="A37" s="27" t="s">
        <v>121</v>
      </c>
      <c r="B37" s="27" t="s">
        <v>120</v>
      </c>
      <c r="C37" s="27" t="s">
        <v>64</v>
      </c>
      <c r="D37">
        <v>-5010.9036999999998</v>
      </c>
    </row>
    <row r="38" spans="1:4" x14ac:dyDescent="0.2">
      <c r="A38" s="27" t="s">
        <v>122</v>
      </c>
      <c r="B38" s="27" t="s">
        <v>123</v>
      </c>
      <c r="C38" s="27" t="s">
        <v>64</v>
      </c>
      <c r="D38">
        <v>2875.1511</v>
      </c>
    </row>
    <row r="39" spans="1:4" x14ac:dyDescent="0.2">
      <c r="A39" s="27" t="s">
        <v>124</v>
      </c>
      <c r="B39" s="27" t="s">
        <v>125</v>
      </c>
      <c r="C39" s="27" t="s">
        <v>64</v>
      </c>
      <c r="D39">
        <v>48.905200000000001</v>
      </c>
    </row>
    <row r="40" spans="1:4" x14ac:dyDescent="0.2">
      <c r="A40" s="27" t="s">
        <v>126</v>
      </c>
      <c r="B40" s="27" t="s">
        <v>127</v>
      </c>
      <c r="C40" s="27" t="s">
        <v>64</v>
      </c>
      <c r="D40">
        <v>-45.0869</v>
      </c>
    </row>
    <row r="41" spans="1:4" x14ac:dyDescent="0.2">
      <c r="A41" s="27" t="s">
        <v>128</v>
      </c>
      <c r="B41" s="27" t="s">
        <v>129</v>
      </c>
      <c r="C41" s="27" t="s">
        <v>64</v>
      </c>
      <c r="D41">
        <v>2787.0722000000001</v>
      </c>
    </row>
    <row r="42" spans="1:4" x14ac:dyDescent="0.2">
      <c r="A42" s="27" t="s">
        <v>130</v>
      </c>
      <c r="B42" s="27" t="s">
        <v>131</v>
      </c>
      <c r="C42" s="27" t="s">
        <v>64</v>
      </c>
      <c r="D42">
        <v>5005.6668</v>
      </c>
    </row>
    <row r="43" spans="1:4" x14ac:dyDescent="0.2">
      <c r="A43" s="27" t="s">
        <v>132</v>
      </c>
      <c r="B43" s="27" t="s">
        <v>131</v>
      </c>
      <c r="C43" s="27" t="s">
        <v>64</v>
      </c>
      <c r="D43">
        <v>-5065.1804000000002</v>
      </c>
    </row>
    <row r="44" spans="1:4" x14ac:dyDescent="0.2">
      <c r="A44" s="27" t="s">
        <v>133</v>
      </c>
      <c r="B44" s="27" t="s">
        <v>134</v>
      </c>
      <c r="C44" s="27" t="s">
        <v>64</v>
      </c>
      <c r="D44">
        <v>6521.9110000000001</v>
      </c>
    </row>
    <row r="45" spans="1:4" x14ac:dyDescent="0.2">
      <c r="A45" s="27" t="s">
        <v>135</v>
      </c>
      <c r="B45" s="27" t="s">
        <v>136</v>
      </c>
      <c r="C45" s="27" t="s">
        <v>64</v>
      </c>
      <c r="D45">
        <v>7408.7363999999998</v>
      </c>
    </row>
    <row r="46" spans="1:4" x14ac:dyDescent="0.2">
      <c r="A46" s="27" t="s">
        <v>137</v>
      </c>
      <c r="B46" s="27" t="s">
        <v>136</v>
      </c>
      <c r="C46" s="27" t="s">
        <v>64</v>
      </c>
      <c r="D46">
        <v>-7408.6424999999999</v>
      </c>
    </row>
    <row r="47" spans="1:4" x14ac:dyDescent="0.2">
      <c r="A47" s="27" t="s">
        <v>138</v>
      </c>
      <c r="B47" s="27" t="s">
        <v>139</v>
      </c>
      <c r="C47" s="27" t="s">
        <v>64</v>
      </c>
      <c r="D47">
        <v>6561.5077000000001</v>
      </c>
    </row>
    <row r="48" spans="1:4" x14ac:dyDescent="0.2">
      <c r="A48" s="27" t="s">
        <v>140</v>
      </c>
      <c r="B48" s="27" t="s">
        <v>141</v>
      </c>
      <c r="C48" s="27" t="s">
        <v>64</v>
      </c>
      <c r="D48">
        <v>5068.6752999999999</v>
      </c>
    </row>
    <row r="49" spans="1:4" x14ac:dyDescent="0.2">
      <c r="A49" s="27" t="s">
        <v>142</v>
      </c>
      <c r="B49" s="27" t="s">
        <v>141</v>
      </c>
      <c r="C49" s="27" t="s">
        <v>64</v>
      </c>
      <c r="D49">
        <v>-5008.9477999999999</v>
      </c>
    </row>
    <row r="50" spans="1:4" x14ac:dyDescent="0.2">
      <c r="A50" s="27" t="s">
        <v>143</v>
      </c>
      <c r="B50" s="27" t="s">
        <v>144</v>
      </c>
      <c r="C50" s="27" t="s">
        <v>64</v>
      </c>
      <c r="D50">
        <v>2873.9838</v>
      </c>
    </row>
    <row r="51" spans="1:4" x14ac:dyDescent="0.2">
      <c r="A51" s="27" t="s">
        <v>145</v>
      </c>
      <c r="B51" s="27" t="s">
        <v>146</v>
      </c>
      <c r="C51" s="27" t="s">
        <v>64</v>
      </c>
      <c r="D51">
        <v>50.113599999999998</v>
      </c>
    </row>
    <row r="52" spans="1:4" x14ac:dyDescent="0.2">
      <c r="A52" s="27" t="s">
        <v>147</v>
      </c>
      <c r="B52" s="27" t="s">
        <v>148</v>
      </c>
      <c r="C52" s="27" t="s">
        <v>64</v>
      </c>
      <c r="D52">
        <v>-45.3127</v>
      </c>
    </row>
    <row r="53" spans="1:4" x14ac:dyDescent="0.2">
      <c r="A53" s="27" t="s">
        <v>149</v>
      </c>
      <c r="B53" s="27" t="s">
        <v>150</v>
      </c>
      <c r="C53" s="27" t="s">
        <v>64</v>
      </c>
      <c r="D53">
        <v>2783.2550999999999</v>
      </c>
    </row>
    <row r="54" spans="1:4" x14ac:dyDescent="0.2">
      <c r="A54" s="27" t="s">
        <v>151</v>
      </c>
      <c r="B54" s="27" t="s">
        <v>152</v>
      </c>
      <c r="C54" s="27" t="s">
        <v>64</v>
      </c>
      <c r="D54">
        <v>4997.2620999999999</v>
      </c>
    </row>
    <row r="55" spans="1:4" x14ac:dyDescent="0.2">
      <c r="A55" s="27" t="s">
        <v>153</v>
      </c>
      <c r="B55" s="27" t="s">
        <v>152</v>
      </c>
      <c r="C55" s="27" t="s">
        <v>64</v>
      </c>
      <c r="D55">
        <v>-5057.1971000000003</v>
      </c>
    </row>
    <row r="56" spans="1:4" x14ac:dyDescent="0.2">
      <c r="A56" s="27" t="s">
        <v>154</v>
      </c>
      <c r="B56" s="27" t="s">
        <v>155</v>
      </c>
      <c r="C56" s="27" t="s">
        <v>64</v>
      </c>
      <c r="D56">
        <v>6512.1867000000002</v>
      </c>
    </row>
    <row r="57" spans="1:4" x14ac:dyDescent="0.2">
      <c r="A57" s="27" t="s">
        <v>156</v>
      </c>
      <c r="B57" s="27" t="s">
        <v>157</v>
      </c>
      <c r="C57" s="27" t="s">
        <v>64</v>
      </c>
      <c r="D57">
        <v>7399.6531000000004</v>
      </c>
    </row>
    <row r="58" spans="1:4" x14ac:dyDescent="0.2">
      <c r="A58" s="27" t="s">
        <v>158</v>
      </c>
      <c r="B58" s="27" t="s">
        <v>157</v>
      </c>
      <c r="C58" s="27" t="s">
        <v>64</v>
      </c>
      <c r="D58">
        <v>-7399.5343999999996</v>
      </c>
    </row>
    <row r="59" spans="1:4" x14ac:dyDescent="0.2">
      <c r="A59" s="27" t="s">
        <v>159</v>
      </c>
      <c r="B59" s="27" t="s">
        <v>160</v>
      </c>
      <c r="C59" s="27" t="s">
        <v>64</v>
      </c>
      <c r="D59">
        <v>6552.2812999999996</v>
      </c>
    </row>
    <row r="60" spans="1:4" x14ac:dyDescent="0.2">
      <c r="A60" s="27" t="s">
        <v>161</v>
      </c>
      <c r="B60" s="27" t="s">
        <v>162</v>
      </c>
      <c r="C60" s="27" t="s">
        <v>64</v>
      </c>
      <c r="D60">
        <v>5059.5061999999998</v>
      </c>
    </row>
    <row r="61" spans="1:4" x14ac:dyDescent="0.2">
      <c r="A61" s="27" t="s">
        <v>163</v>
      </c>
      <c r="B61" s="27" t="s">
        <v>162</v>
      </c>
      <c r="C61" s="27" t="s">
        <v>64</v>
      </c>
      <c r="D61">
        <v>-4999.4296999999997</v>
      </c>
    </row>
    <row r="62" spans="1:4" x14ac:dyDescent="0.2">
      <c r="A62" s="27" t="s">
        <v>164</v>
      </c>
      <c r="B62" s="27" t="s">
        <v>165</v>
      </c>
      <c r="C62" s="27" t="s">
        <v>64</v>
      </c>
      <c r="D62">
        <v>2869.8816000000002</v>
      </c>
    </row>
    <row r="63" spans="1:4" x14ac:dyDescent="0.2">
      <c r="A63" s="27" t="s">
        <v>166</v>
      </c>
      <c r="B63" s="27" t="s">
        <v>167</v>
      </c>
      <c r="C63" s="27" t="s">
        <v>64</v>
      </c>
      <c r="D63">
        <v>50.433300000000003</v>
      </c>
    </row>
    <row r="64" spans="1:4" x14ac:dyDescent="0.2">
      <c r="A64" s="27" t="s">
        <v>168</v>
      </c>
      <c r="B64" s="27" t="s">
        <v>169</v>
      </c>
      <c r="C64" s="27" t="s">
        <v>64</v>
      </c>
      <c r="D64">
        <v>-45.375900000000001</v>
      </c>
    </row>
    <row r="65" spans="1:4" x14ac:dyDescent="0.2">
      <c r="A65" s="27" t="s">
        <v>170</v>
      </c>
      <c r="B65" s="27" t="s">
        <v>171</v>
      </c>
      <c r="C65" s="27" t="s">
        <v>64</v>
      </c>
      <c r="D65">
        <v>2779.4349000000002</v>
      </c>
    </row>
    <row r="66" spans="1:4" x14ac:dyDescent="0.2">
      <c r="A66" s="27" t="s">
        <v>172</v>
      </c>
      <c r="B66" s="27" t="s">
        <v>173</v>
      </c>
      <c r="C66" s="27" t="s">
        <v>64</v>
      </c>
      <c r="D66">
        <v>4988.6936999999998</v>
      </c>
    </row>
    <row r="67" spans="1:4" x14ac:dyDescent="0.2">
      <c r="A67" s="27" t="s">
        <v>174</v>
      </c>
      <c r="B67" s="27" t="s">
        <v>173</v>
      </c>
      <c r="C67" s="27" t="s">
        <v>64</v>
      </c>
      <c r="D67">
        <v>-5048.5532000000003</v>
      </c>
    </row>
    <row r="68" spans="1:4" x14ac:dyDescent="0.2">
      <c r="A68" s="27" t="s">
        <v>175</v>
      </c>
      <c r="B68" s="27" t="s">
        <v>176</v>
      </c>
      <c r="C68" s="27" t="s">
        <v>64</v>
      </c>
      <c r="D68">
        <v>6503.5303999999996</v>
      </c>
    </row>
    <row r="69" spans="1:4" x14ac:dyDescent="0.2">
      <c r="A69" s="27" t="s">
        <v>177</v>
      </c>
      <c r="B69" s="27" t="s">
        <v>178</v>
      </c>
      <c r="C69" s="27" t="s">
        <v>64</v>
      </c>
      <c r="D69">
        <v>7392.8975</v>
      </c>
    </row>
    <row r="70" spans="1:4" x14ac:dyDescent="0.2">
      <c r="A70" s="27" t="s">
        <v>179</v>
      </c>
      <c r="B70" s="27" t="s">
        <v>178</v>
      </c>
      <c r="C70" s="27" t="s">
        <v>64</v>
      </c>
      <c r="D70">
        <v>-7392.7833000000001</v>
      </c>
    </row>
    <row r="71" spans="1:4" x14ac:dyDescent="0.2">
      <c r="A71" s="27" t="s">
        <v>180</v>
      </c>
      <c r="B71" s="27" t="s">
        <v>181</v>
      </c>
      <c r="C71" s="27" t="s">
        <v>64</v>
      </c>
      <c r="D71">
        <v>6543.8477000000003</v>
      </c>
    </row>
    <row r="72" spans="1:4" x14ac:dyDescent="0.2">
      <c r="A72" s="27" t="s">
        <v>182</v>
      </c>
      <c r="B72" s="27" t="s">
        <v>183</v>
      </c>
      <c r="C72" s="27" t="s">
        <v>64</v>
      </c>
      <c r="D72">
        <v>5049.6054999999997</v>
      </c>
    </row>
    <row r="73" spans="1:4" x14ac:dyDescent="0.2">
      <c r="A73" s="27" t="s">
        <v>184</v>
      </c>
      <c r="B73" s="27" t="s">
        <v>183</v>
      </c>
      <c r="C73" s="27" t="s">
        <v>64</v>
      </c>
      <c r="D73">
        <v>-4989.6923999999999</v>
      </c>
    </row>
    <row r="74" spans="1:4" x14ac:dyDescent="0.2">
      <c r="A74" s="27" t="s">
        <v>185</v>
      </c>
      <c r="B74" s="27" t="s">
        <v>186</v>
      </c>
      <c r="C74" s="27" t="s">
        <v>64</v>
      </c>
      <c r="D74">
        <v>2864.951</v>
      </c>
    </row>
    <row r="75" spans="1:4" x14ac:dyDescent="0.2">
      <c r="A75" s="27" t="s">
        <v>187</v>
      </c>
      <c r="B75" s="27" t="s">
        <v>188</v>
      </c>
      <c r="C75" s="27" t="s">
        <v>64</v>
      </c>
      <c r="D75">
        <v>50.422899999999998</v>
      </c>
    </row>
    <row r="76" spans="1:4" x14ac:dyDescent="0.2">
      <c r="A76" s="27" t="s">
        <v>189</v>
      </c>
      <c r="B76" s="27" t="s">
        <v>190</v>
      </c>
      <c r="C76" s="27" t="s">
        <v>64</v>
      </c>
      <c r="D76">
        <v>-45.849699999999999</v>
      </c>
    </row>
    <row r="77" spans="1:4" x14ac:dyDescent="0.2">
      <c r="A77" s="27" t="s">
        <v>191</v>
      </c>
      <c r="B77" s="27" t="s">
        <v>192</v>
      </c>
      <c r="C77" s="27" t="s">
        <v>64</v>
      </c>
      <c r="D77">
        <v>2779.2777999999998</v>
      </c>
    </row>
    <row r="78" spans="1:4" x14ac:dyDescent="0.2">
      <c r="A78" s="27" t="s">
        <v>193</v>
      </c>
      <c r="B78" s="27" t="s">
        <v>194</v>
      </c>
      <c r="C78" s="27" t="s">
        <v>64</v>
      </c>
      <c r="D78">
        <v>4985.3296</v>
      </c>
    </row>
    <row r="79" spans="1:4" x14ac:dyDescent="0.2">
      <c r="A79" s="27" t="s">
        <v>195</v>
      </c>
      <c r="B79" s="27" t="s">
        <v>194</v>
      </c>
      <c r="C79" s="27" t="s">
        <v>64</v>
      </c>
      <c r="D79">
        <v>-5044.2277999999997</v>
      </c>
    </row>
    <row r="80" spans="1:4" x14ac:dyDescent="0.2">
      <c r="A80" s="27" t="s">
        <v>196</v>
      </c>
      <c r="B80" s="27" t="s">
        <v>197</v>
      </c>
      <c r="C80" s="27" t="s">
        <v>64</v>
      </c>
      <c r="D80">
        <v>6494.0428000000002</v>
      </c>
    </row>
    <row r="81" spans="1:4" x14ac:dyDescent="0.2">
      <c r="A81" s="27" t="s">
        <v>198</v>
      </c>
      <c r="B81" s="27" t="s">
        <v>199</v>
      </c>
      <c r="C81" s="27" t="s">
        <v>64</v>
      </c>
      <c r="D81">
        <v>7378.9543000000003</v>
      </c>
    </row>
    <row r="82" spans="1:4" x14ac:dyDescent="0.2">
      <c r="A82" s="27" t="s">
        <v>200</v>
      </c>
      <c r="B82" s="27" t="s">
        <v>199</v>
      </c>
      <c r="C82" s="27" t="s">
        <v>64</v>
      </c>
      <c r="D82">
        <v>-7378.8783000000003</v>
      </c>
    </row>
    <row r="83" spans="1:4" x14ac:dyDescent="0.2">
      <c r="A83" s="27" t="s">
        <v>201</v>
      </c>
      <c r="B83" s="27" t="s">
        <v>202</v>
      </c>
      <c r="C83" s="27" t="s">
        <v>64</v>
      </c>
      <c r="D83">
        <v>6533.2356</v>
      </c>
    </row>
    <row r="84" spans="1:4" x14ac:dyDescent="0.2">
      <c r="A84" s="27" t="s">
        <v>203</v>
      </c>
      <c r="B84" s="27" t="s">
        <v>204</v>
      </c>
      <c r="C84" s="27" t="s">
        <v>64</v>
      </c>
      <c r="D84">
        <v>5043.3131000000003</v>
      </c>
    </row>
    <row r="85" spans="1:4" x14ac:dyDescent="0.2">
      <c r="A85" s="27" t="s">
        <v>205</v>
      </c>
      <c r="B85" s="27" t="s">
        <v>204</v>
      </c>
      <c r="C85" s="27" t="s">
        <v>64</v>
      </c>
      <c r="D85">
        <v>-4984.5164000000004</v>
      </c>
    </row>
    <row r="86" spans="1:4" x14ac:dyDescent="0.2">
      <c r="A86" s="27" t="s">
        <v>206</v>
      </c>
      <c r="B86" s="27" t="s">
        <v>207</v>
      </c>
      <c r="C86" s="27" t="s">
        <v>64</v>
      </c>
      <c r="D86">
        <v>2862.6385</v>
      </c>
    </row>
    <row r="87" spans="1:4" x14ac:dyDescent="0.2">
      <c r="A87" s="27" t="s">
        <v>208</v>
      </c>
      <c r="B87" s="27" t="s">
        <v>209</v>
      </c>
      <c r="C87" s="27" t="s">
        <v>64</v>
      </c>
      <c r="D87">
        <v>50.271700000000003</v>
      </c>
    </row>
    <row r="88" spans="1:4" x14ac:dyDescent="0.2">
      <c r="A88" s="27" t="s">
        <v>210</v>
      </c>
      <c r="B88" s="27" t="s">
        <v>211</v>
      </c>
      <c r="C88" s="27" t="s">
        <v>64</v>
      </c>
      <c r="D88">
        <v>-46.784700000000001</v>
      </c>
    </row>
    <row r="89" spans="1:4" x14ac:dyDescent="0.2">
      <c r="A89" s="27" t="s">
        <v>212</v>
      </c>
      <c r="B89" s="27" t="s">
        <v>213</v>
      </c>
      <c r="C89" s="27" t="s">
        <v>64</v>
      </c>
      <c r="D89">
        <v>2788.6621</v>
      </c>
    </row>
    <row r="90" spans="1:4" x14ac:dyDescent="0.2">
      <c r="A90" s="27" t="s">
        <v>214</v>
      </c>
      <c r="B90" s="27" t="s">
        <v>215</v>
      </c>
      <c r="C90" s="27" t="s">
        <v>64</v>
      </c>
      <c r="D90">
        <v>4997.0469999999996</v>
      </c>
    </row>
    <row r="91" spans="1:4" x14ac:dyDescent="0.2">
      <c r="A91" s="27" t="s">
        <v>216</v>
      </c>
      <c r="B91" s="27" t="s">
        <v>215</v>
      </c>
      <c r="C91" s="27" t="s">
        <v>64</v>
      </c>
      <c r="D91">
        <v>-5052.5698000000002</v>
      </c>
    </row>
    <row r="92" spans="1:4" x14ac:dyDescent="0.2">
      <c r="A92" s="27" t="s">
        <v>217</v>
      </c>
      <c r="B92" s="27" t="s">
        <v>218</v>
      </c>
      <c r="C92" s="27" t="s">
        <v>64</v>
      </c>
      <c r="D92">
        <v>6480.9539000000004</v>
      </c>
    </row>
    <row r="93" spans="1:4" x14ac:dyDescent="0.2">
      <c r="A93" s="27" t="s">
        <v>219</v>
      </c>
      <c r="B93" s="27" t="s">
        <v>220</v>
      </c>
      <c r="C93" s="27" t="s">
        <v>64</v>
      </c>
      <c r="D93">
        <v>7344.7932000000001</v>
      </c>
    </row>
    <row r="94" spans="1:4" x14ac:dyDescent="0.2">
      <c r="A94" s="27" t="s">
        <v>221</v>
      </c>
      <c r="B94" s="27" t="s">
        <v>220</v>
      </c>
      <c r="C94" s="27" t="s">
        <v>64</v>
      </c>
      <c r="D94">
        <v>-7344.8094000000001</v>
      </c>
    </row>
    <row r="95" spans="1:4" x14ac:dyDescent="0.2">
      <c r="A95" s="27" t="s">
        <v>222</v>
      </c>
      <c r="B95" s="27" t="s">
        <v>223</v>
      </c>
      <c r="C95" s="27" t="s">
        <v>64</v>
      </c>
      <c r="D95">
        <v>6515.7107999999998</v>
      </c>
    </row>
    <row r="96" spans="1:4" x14ac:dyDescent="0.2">
      <c r="A96" s="27" t="s">
        <v>224</v>
      </c>
      <c r="B96" s="27" t="s">
        <v>225</v>
      </c>
      <c r="C96" s="27" t="s">
        <v>64</v>
      </c>
      <c r="D96">
        <v>5048.6269000000002</v>
      </c>
    </row>
    <row r="97" spans="1:4" x14ac:dyDescent="0.2">
      <c r="A97" s="27" t="s">
        <v>226</v>
      </c>
      <c r="B97" s="27" t="s">
        <v>225</v>
      </c>
      <c r="C97" s="27" t="s">
        <v>64</v>
      </c>
      <c r="D97">
        <v>-4993.4609</v>
      </c>
    </row>
    <row r="98" spans="1:4" x14ac:dyDescent="0.2">
      <c r="A98" s="27" t="s">
        <v>227</v>
      </c>
      <c r="B98" s="27" t="s">
        <v>228</v>
      </c>
      <c r="C98" s="27" t="s">
        <v>64</v>
      </c>
      <c r="D98">
        <v>2867.4038999999998</v>
      </c>
    </row>
    <row r="99" spans="1:4" x14ac:dyDescent="0.2">
      <c r="A99" s="27" t="s">
        <v>229</v>
      </c>
      <c r="B99" s="27" t="s">
        <v>230</v>
      </c>
      <c r="C99" s="27" t="s">
        <v>64</v>
      </c>
      <c r="D99">
        <v>49.205199999999998</v>
      </c>
    </row>
    <row r="100" spans="1:4" x14ac:dyDescent="0.2">
      <c r="A100" s="27" t="s">
        <v>231</v>
      </c>
      <c r="B100" s="27" t="s">
        <v>232</v>
      </c>
      <c r="C100" s="27" t="s">
        <v>64</v>
      </c>
      <c r="D100">
        <v>-47.141300000000001</v>
      </c>
    </row>
    <row r="101" spans="1:4" x14ac:dyDescent="0.2">
      <c r="A101" s="27" t="s">
        <v>233</v>
      </c>
      <c r="B101" s="27" t="s">
        <v>234</v>
      </c>
      <c r="C101" s="27" t="s">
        <v>64</v>
      </c>
      <c r="D101">
        <v>2819.4769000000001</v>
      </c>
    </row>
    <row r="102" spans="1:4" x14ac:dyDescent="0.2">
      <c r="A102" s="27" t="s">
        <v>235</v>
      </c>
      <c r="B102" s="27" t="s">
        <v>236</v>
      </c>
      <c r="C102" s="27" t="s">
        <v>64</v>
      </c>
      <c r="D102">
        <v>5035.3653000000004</v>
      </c>
    </row>
    <row r="103" spans="1:4" x14ac:dyDescent="0.2">
      <c r="A103" s="27" t="s">
        <v>237</v>
      </c>
      <c r="B103" s="27" t="s">
        <v>236</v>
      </c>
      <c r="C103" s="27" t="s">
        <v>64</v>
      </c>
      <c r="D103">
        <v>-5082.0754999999999</v>
      </c>
    </row>
    <row r="104" spans="1:4" x14ac:dyDescent="0.2">
      <c r="A104" s="27" t="s">
        <v>238</v>
      </c>
      <c r="B104" s="27" t="s">
        <v>239</v>
      </c>
      <c r="C104" s="27" t="s">
        <v>64</v>
      </c>
      <c r="D104">
        <v>6460.5173000000004</v>
      </c>
    </row>
    <row r="105" spans="1:4" x14ac:dyDescent="0.2">
      <c r="A105" s="27" t="s">
        <v>240</v>
      </c>
      <c r="B105" s="27" t="s">
        <v>241</v>
      </c>
      <c r="C105" s="27" t="s">
        <v>64</v>
      </c>
      <c r="D105">
        <v>7276.7165999999997</v>
      </c>
    </row>
    <row r="106" spans="1:4" x14ac:dyDescent="0.2">
      <c r="A106" s="27" t="s">
        <v>242</v>
      </c>
      <c r="B106" s="27" t="s">
        <v>241</v>
      </c>
      <c r="C106" s="27" t="s">
        <v>64</v>
      </c>
      <c r="D106">
        <v>-7276.9254000000001</v>
      </c>
    </row>
    <row r="107" spans="1:4" x14ac:dyDescent="0.2">
      <c r="A107" s="27" t="s">
        <v>243</v>
      </c>
      <c r="B107" s="27" t="s">
        <v>244</v>
      </c>
      <c r="C107" s="27" t="s">
        <v>64</v>
      </c>
      <c r="D107">
        <v>6485.3500999999997</v>
      </c>
    </row>
    <row r="108" spans="1:4" x14ac:dyDescent="0.2">
      <c r="A108" s="27" t="s">
        <v>245</v>
      </c>
      <c r="B108" s="27" t="s">
        <v>246</v>
      </c>
      <c r="C108" s="27" t="s">
        <v>64</v>
      </c>
      <c r="D108">
        <v>5074.8158999999996</v>
      </c>
    </row>
    <row r="109" spans="1:4" x14ac:dyDescent="0.2">
      <c r="A109" s="27" t="s">
        <v>247</v>
      </c>
      <c r="B109" s="27" t="s">
        <v>246</v>
      </c>
      <c r="C109" s="27" t="s">
        <v>64</v>
      </c>
      <c r="D109">
        <v>-5028.8861999999999</v>
      </c>
    </row>
    <row r="110" spans="1:4" x14ac:dyDescent="0.2">
      <c r="A110" s="27" t="s">
        <v>248</v>
      </c>
      <c r="B110" s="27" t="s">
        <v>249</v>
      </c>
      <c r="C110" s="27" t="s">
        <v>64</v>
      </c>
      <c r="D110">
        <v>2885.7818000000002</v>
      </c>
    </row>
    <row r="111" spans="1:4" x14ac:dyDescent="0.2">
      <c r="A111" s="27" t="s">
        <v>250</v>
      </c>
      <c r="B111" s="27" t="s">
        <v>251</v>
      </c>
      <c r="C111" s="27" t="s">
        <v>64</v>
      </c>
      <c r="D111">
        <v>44.346800000000002</v>
      </c>
    </row>
    <row r="112" spans="1:4" x14ac:dyDescent="0.2">
      <c r="A112" s="27" t="s">
        <v>252</v>
      </c>
      <c r="B112" s="27" t="s">
        <v>253</v>
      </c>
      <c r="C112" s="27" t="s">
        <v>64</v>
      </c>
      <c r="D112">
        <v>-43.677399999999999</v>
      </c>
    </row>
    <row r="113" spans="1:4" x14ac:dyDescent="0.2">
      <c r="A113" s="27" t="s">
        <v>254</v>
      </c>
      <c r="B113" s="27" t="s">
        <v>255</v>
      </c>
      <c r="C113" s="27" t="s">
        <v>64</v>
      </c>
      <c r="D113">
        <v>2876.2361999999998</v>
      </c>
    </row>
    <row r="114" spans="1:4" x14ac:dyDescent="0.2">
      <c r="A114" s="27" t="s">
        <v>256</v>
      </c>
      <c r="B114" s="27" t="s">
        <v>257</v>
      </c>
      <c r="C114" s="27" t="s">
        <v>64</v>
      </c>
      <c r="D114">
        <v>5048.8477000000003</v>
      </c>
    </row>
    <row r="115" spans="1:4" x14ac:dyDescent="0.2">
      <c r="A115" s="27" t="s">
        <v>258</v>
      </c>
      <c r="B115" s="27" t="s">
        <v>257</v>
      </c>
      <c r="C115" s="27" t="s">
        <v>64</v>
      </c>
      <c r="D115">
        <v>-5087.5897999999997</v>
      </c>
    </row>
    <row r="116" spans="1:4" x14ac:dyDescent="0.2">
      <c r="A116" s="27" t="s">
        <v>259</v>
      </c>
      <c r="B116" s="27" t="s">
        <v>260</v>
      </c>
      <c r="C116" s="27" t="s">
        <v>64</v>
      </c>
      <c r="D116">
        <v>6461.8710000000001</v>
      </c>
    </row>
    <row r="117" spans="1:4" x14ac:dyDescent="0.2">
      <c r="A117" s="27" t="s">
        <v>261</v>
      </c>
      <c r="B117" s="27" t="s">
        <v>262</v>
      </c>
      <c r="C117" s="27" t="s">
        <v>64</v>
      </c>
      <c r="D117">
        <v>7164.2683999999999</v>
      </c>
    </row>
    <row r="118" spans="1:4" x14ac:dyDescent="0.2">
      <c r="A118" s="27" t="s">
        <v>263</v>
      </c>
      <c r="B118" s="27" t="s">
        <v>262</v>
      </c>
      <c r="C118" s="27" t="s">
        <v>64</v>
      </c>
      <c r="D118">
        <v>-7164.5889999999999</v>
      </c>
    </row>
    <row r="119" spans="1:4" x14ac:dyDescent="0.2">
      <c r="A119" s="27" t="s">
        <v>264</v>
      </c>
      <c r="B119" s="27" t="s">
        <v>265</v>
      </c>
      <c r="C119" s="27" t="s">
        <v>64</v>
      </c>
      <c r="D119">
        <v>6475.5554000000002</v>
      </c>
    </row>
    <row r="120" spans="1:4" x14ac:dyDescent="0.2">
      <c r="A120" s="27" t="s">
        <v>266</v>
      </c>
      <c r="B120" s="27" t="s">
        <v>267</v>
      </c>
      <c r="C120" s="27" t="s">
        <v>64</v>
      </c>
      <c r="D120">
        <v>5078.1598999999997</v>
      </c>
    </row>
    <row r="121" spans="1:4" x14ac:dyDescent="0.2">
      <c r="A121" s="27" t="s">
        <v>268</v>
      </c>
      <c r="B121" s="27" t="s">
        <v>267</v>
      </c>
      <c r="C121" s="27" t="s">
        <v>64</v>
      </c>
      <c r="D121">
        <v>-5040.3643000000002</v>
      </c>
    </row>
    <row r="122" spans="1:4" x14ac:dyDescent="0.2">
      <c r="A122" s="27" t="s">
        <v>269</v>
      </c>
      <c r="B122" s="27" t="s">
        <v>270</v>
      </c>
      <c r="C122" s="27" t="s">
        <v>64</v>
      </c>
      <c r="D122">
        <v>2924.6305000000002</v>
      </c>
    </row>
    <row r="123" spans="1:4" x14ac:dyDescent="0.2">
      <c r="A123" s="27" t="s">
        <v>271</v>
      </c>
      <c r="B123" s="27" t="s">
        <v>272</v>
      </c>
      <c r="C123" s="27" t="s">
        <v>64</v>
      </c>
      <c r="D123">
        <v>35.134300000000003</v>
      </c>
    </row>
    <row r="124" spans="1:4" x14ac:dyDescent="0.2">
      <c r="A124" s="27" t="s">
        <v>273</v>
      </c>
      <c r="B124" s="27" t="s">
        <v>274</v>
      </c>
      <c r="C124" s="27" t="s">
        <v>64</v>
      </c>
      <c r="D124">
        <v>-37.905700000000003</v>
      </c>
    </row>
    <row r="125" spans="1:4" x14ac:dyDescent="0.2">
      <c r="A125" s="27" t="s">
        <v>275</v>
      </c>
      <c r="B125" s="27" t="s">
        <v>276</v>
      </c>
      <c r="C125" s="27" t="s">
        <v>64</v>
      </c>
      <c r="D125">
        <v>2906.8301999999999</v>
      </c>
    </row>
    <row r="126" spans="1:4" x14ac:dyDescent="0.2">
      <c r="A126" s="27" t="s">
        <v>277</v>
      </c>
      <c r="B126" s="27" t="s">
        <v>278</v>
      </c>
      <c r="C126" s="27" t="s">
        <v>64</v>
      </c>
      <c r="D126">
        <v>5046.1896999999999</v>
      </c>
    </row>
    <row r="127" spans="1:4" x14ac:dyDescent="0.2">
      <c r="A127" s="27" t="s">
        <v>279</v>
      </c>
      <c r="B127" s="27" t="s">
        <v>278</v>
      </c>
      <c r="C127" s="27" t="s">
        <v>64</v>
      </c>
      <c r="D127">
        <v>-5084.4795999999997</v>
      </c>
    </row>
    <row r="128" spans="1:4" x14ac:dyDescent="0.2">
      <c r="A128" s="27" t="s">
        <v>280</v>
      </c>
      <c r="B128" s="27" t="s">
        <v>281</v>
      </c>
      <c r="C128" s="27" t="s">
        <v>64</v>
      </c>
      <c r="D128">
        <v>6465.3921</v>
      </c>
    </row>
    <row r="129" spans="1:4" x14ac:dyDescent="0.2">
      <c r="A129" s="27" t="s">
        <v>282</v>
      </c>
      <c r="B129" s="27" t="s">
        <v>283</v>
      </c>
      <c r="C129" s="27" t="s">
        <v>64</v>
      </c>
      <c r="D129">
        <v>7057.8204999999998</v>
      </c>
    </row>
    <row r="130" spans="1:4" x14ac:dyDescent="0.2">
      <c r="A130" s="27" t="s">
        <v>284</v>
      </c>
      <c r="B130" s="27" t="s">
        <v>283</v>
      </c>
      <c r="C130" s="27" t="s">
        <v>64</v>
      </c>
      <c r="D130">
        <v>-7058.1634999999997</v>
      </c>
    </row>
    <row r="131" spans="1:4" x14ac:dyDescent="0.2">
      <c r="A131" s="27" t="s">
        <v>285</v>
      </c>
      <c r="B131" s="27" t="s">
        <v>286</v>
      </c>
      <c r="C131" s="27" t="s">
        <v>64</v>
      </c>
      <c r="D131">
        <v>6482.3724000000002</v>
      </c>
    </row>
    <row r="132" spans="1:4" x14ac:dyDescent="0.2">
      <c r="A132" s="27" t="s">
        <v>287</v>
      </c>
      <c r="B132" s="27" t="s">
        <v>288</v>
      </c>
      <c r="C132" s="27" t="s">
        <v>64</v>
      </c>
      <c r="D132">
        <v>5074.0210999999999</v>
      </c>
    </row>
    <row r="133" spans="1:4" x14ac:dyDescent="0.2">
      <c r="A133" s="27" t="s">
        <v>289</v>
      </c>
      <c r="B133" s="27" t="s">
        <v>288</v>
      </c>
      <c r="C133" s="27" t="s">
        <v>64</v>
      </c>
      <c r="D133">
        <v>-5036.6459000000004</v>
      </c>
    </row>
    <row r="134" spans="1:4" x14ac:dyDescent="0.2">
      <c r="A134" s="27" t="s">
        <v>290</v>
      </c>
      <c r="B134" s="27" t="s">
        <v>291</v>
      </c>
      <c r="C134" s="27" t="s">
        <v>64</v>
      </c>
      <c r="D134">
        <v>2945.6817000000001</v>
      </c>
    </row>
    <row r="135" spans="1:4" x14ac:dyDescent="0.2">
      <c r="A135" s="27" t="s">
        <v>292</v>
      </c>
      <c r="B135" s="27" t="s">
        <v>293</v>
      </c>
      <c r="C135" s="27" t="s">
        <v>64</v>
      </c>
      <c r="D135">
        <v>26.910299999999999</v>
      </c>
    </row>
    <row r="136" spans="1:4" x14ac:dyDescent="0.2">
      <c r="A136" s="27" t="s">
        <v>294</v>
      </c>
      <c r="B136" s="27" t="s">
        <v>295</v>
      </c>
      <c r="C136" s="27" t="s">
        <v>64</v>
      </c>
      <c r="D136">
        <v>-38.227400000000003</v>
      </c>
    </row>
    <row r="137" spans="1:4" x14ac:dyDescent="0.2">
      <c r="A137" s="27" t="s">
        <v>296</v>
      </c>
      <c r="B137" s="27" t="s">
        <v>297</v>
      </c>
      <c r="C137" s="27" t="s">
        <v>64</v>
      </c>
      <c r="D137">
        <v>2908.61</v>
      </c>
    </row>
    <row r="138" spans="1:4" x14ac:dyDescent="0.2">
      <c r="A138" s="27" t="s">
        <v>298</v>
      </c>
      <c r="B138" s="27" t="s">
        <v>299</v>
      </c>
      <c r="C138" s="27" t="s">
        <v>64</v>
      </c>
      <c r="D138">
        <v>5052.1108000000004</v>
      </c>
    </row>
    <row r="139" spans="1:4" x14ac:dyDescent="0.2">
      <c r="A139" s="27" t="s">
        <v>300</v>
      </c>
      <c r="B139" s="27" t="s">
        <v>299</v>
      </c>
      <c r="C139" s="27" t="s">
        <v>64</v>
      </c>
      <c r="D139">
        <v>-5091.8685999999998</v>
      </c>
    </row>
    <row r="140" spans="1:4" x14ac:dyDescent="0.2">
      <c r="A140" s="27" t="s">
        <v>301</v>
      </c>
      <c r="B140" s="27" t="s">
        <v>302</v>
      </c>
      <c r="C140" s="27" t="s">
        <v>64</v>
      </c>
      <c r="D140">
        <v>6460.3382000000001</v>
      </c>
    </row>
    <row r="141" spans="1:4" x14ac:dyDescent="0.2">
      <c r="A141" s="27" t="s">
        <v>303</v>
      </c>
      <c r="B141" s="27" t="s">
        <v>304</v>
      </c>
      <c r="C141" s="27" t="s">
        <v>64</v>
      </c>
      <c r="D141">
        <v>7023.9719999999998</v>
      </c>
    </row>
    <row r="142" spans="1:4" x14ac:dyDescent="0.2">
      <c r="A142" s="27" t="s">
        <v>305</v>
      </c>
      <c r="B142" s="27" t="s">
        <v>304</v>
      </c>
      <c r="C142" s="27" t="s">
        <v>64</v>
      </c>
      <c r="D142">
        <v>-7024.3203999999996</v>
      </c>
    </row>
    <row r="143" spans="1:4" x14ac:dyDescent="0.2">
      <c r="A143" s="27" t="s">
        <v>306</v>
      </c>
      <c r="B143" s="27" t="s">
        <v>307</v>
      </c>
      <c r="C143" s="27" t="s">
        <v>64</v>
      </c>
      <c r="D143">
        <v>6478.1742999999997</v>
      </c>
    </row>
    <row r="144" spans="1:4" x14ac:dyDescent="0.2">
      <c r="A144" s="27" t="s">
        <v>308</v>
      </c>
      <c r="B144" s="27" t="s">
        <v>309</v>
      </c>
      <c r="C144" s="27" t="s">
        <v>64</v>
      </c>
      <c r="D144">
        <v>5081.3402999999998</v>
      </c>
    </row>
    <row r="145" spans="1:4" x14ac:dyDescent="0.2">
      <c r="A145" s="27" t="s">
        <v>310</v>
      </c>
      <c r="B145" s="27" t="s">
        <v>309</v>
      </c>
      <c r="C145" s="27" t="s">
        <v>64</v>
      </c>
      <c r="D145">
        <v>-5042.5141999999996</v>
      </c>
    </row>
    <row r="146" spans="1:4" x14ac:dyDescent="0.2">
      <c r="A146" s="27" t="s">
        <v>311</v>
      </c>
      <c r="B146" s="27" t="s">
        <v>312</v>
      </c>
      <c r="C146" s="27" t="s">
        <v>64</v>
      </c>
      <c r="D146">
        <v>2948.2799</v>
      </c>
    </row>
    <row r="147" spans="1:4" x14ac:dyDescent="0.2">
      <c r="A147" s="27" t="s">
        <v>313</v>
      </c>
      <c r="B147" s="27" t="s">
        <v>314</v>
      </c>
      <c r="C147" s="27" t="s">
        <v>64</v>
      </c>
      <c r="D147">
        <v>27.140499999999999</v>
      </c>
    </row>
    <row r="148" spans="1:4" x14ac:dyDescent="0.2">
      <c r="A148" s="27" t="s">
        <v>315</v>
      </c>
      <c r="B148" s="27" t="s">
        <v>316</v>
      </c>
      <c r="C148" s="27" t="s">
        <v>64</v>
      </c>
      <c r="D148">
        <v>-45.072000000000003</v>
      </c>
    </row>
    <row r="149" spans="1:4" x14ac:dyDescent="0.2">
      <c r="A149" s="27" t="s">
        <v>317</v>
      </c>
      <c r="B149" s="27" t="s">
        <v>318</v>
      </c>
      <c r="C149" s="27" t="s">
        <v>64</v>
      </c>
      <c r="D149">
        <v>2880.6115</v>
      </c>
    </row>
    <row r="150" spans="1:4" x14ac:dyDescent="0.2">
      <c r="A150" s="27" t="s">
        <v>319</v>
      </c>
      <c r="B150" s="27" t="s">
        <v>320</v>
      </c>
      <c r="C150" s="27" t="s">
        <v>64</v>
      </c>
      <c r="D150">
        <v>5061.9168</v>
      </c>
    </row>
    <row r="151" spans="1:4" x14ac:dyDescent="0.2">
      <c r="A151" s="27" t="s">
        <v>321</v>
      </c>
      <c r="B151" s="27" t="s">
        <v>320</v>
      </c>
      <c r="C151" s="27" t="s">
        <v>64</v>
      </c>
      <c r="D151">
        <v>-5104.7322000000004</v>
      </c>
    </row>
    <row r="152" spans="1:4" x14ac:dyDescent="0.2">
      <c r="A152" s="27" t="s">
        <v>322</v>
      </c>
      <c r="B152" s="27" t="s">
        <v>323</v>
      </c>
      <c r="C152" s="27" t="s">
        <v>64</v>
      </c>
      <c r="D152">
        <v>6445.6485000000002</v>
      </c>
    </row>
    <row r="153" spans="1:4" x14ac:dyDescent="0.2">
      <c r="A153" s="27" t="s">
        <v>324</v>
      </c>
      <c r="B153" s="27" t="s">
        <v>325</v>
      </c>
      <c r="C153" s="27" t="s">
        <v>64</v>
      </c>
      <c r="D153">
        <v>7061.5586999999996</v>
      </c>
    </row>
    <row r="154" spans="1:4" x14ac:dyDescent="0.2">
      <c r="A154" s="27" t="s">
        <v>326</v>
      </c>
      <c r="B154" s="27" t="s">
        <v>325</v>
      </c>
      <c r="C154" s="27" t="s">
        <v>64</v>
      </c>
      <c r="D154">
        <v>-7061.8837999999996</v>
      </c>
    </row>
    <row r="155" spans="1:4" x14ac:dyDescent="0.2">
      <c r="A155" s="27" t="s">
        <v>327</v>
      </c>
      <c r="B155" s="27" t="s">
        <v>328</v>
      </c>
      <c r="C155" s="27" t="s">
        <v>64</v>
      </c>
      <c r="D155">
        <v>6463.9883</v>
      </c>
    </row>
    <row r="156" spans="1:4" x14ac:dyDescent="0.2">
      <c r="A156" s="27" t="s">
        <v>329</v>
      </c>
      <c r="B156" s="27" t="s">
        <v>330</v>
      </c>
      <c r="C156" s="27" t="s">
        <v>64</v>
      </c>
      <c r="D156">
        <v>5095.1192000000001</v>
      </c>
    </row>
    <row r="157" spans="1:4" x14ac:dyDescent="0.2">
      <c r="A157" s="27" t="s">
        <v>331</v>
      </c>
      <c r="B157" s="27" t="s">
        <v>330</v>
      </c>
      <c r="C157" s="27" t="s">
        <v>64</v>
      </c>
      <c r="D157">
        <v>-5053.2583999999997</v>
      </c>
    </row>
    <row r="158" spans="1:4" x14ac:dyDescent="0.2">
      <c r="A158" s="27" t="s">
        <v>332</v>
      </c>
      <c r="B158" s="27" t="s">
        <v>333</v>
      </c>
      <c r="C158" s="27" t="s">
        <v>64</v>
      </c>
      <c r="D158">
        <v>2930.9940000000001</v>
      </c>
    </row>
    <row r="159" spans="1:4" x14ac:dyDescent="0.2">
      <c r="A159" s="27" t="s">
        <v>334</v>
      </c>
      <c r="B159" s="27" t="s">
        <v>335</v>
      </c>
      <c r="C159" s="27" t="s">
        <v>64</v>
      </c>
      <c r="D159">
        <v>36.2194</v>
      </c>
    </row>
    <row r="160" spans="1:4" x14ac:dyDescent="0.2">
      <c r="A160" s="27" t="s">
        <v>336</v>
      </c>
      <c r="B160" s="27" t="s">
        <v>337</v>
      </c>
      <c r="C160" s="27" t="s">
        <v>64</v>
      </c>
      <c r="D160">
        <v>-49.379399999999997</v>
      </c>
    </row>
    <row r="161" spans="1:4" x14ac:dyDescent="0.2">
      <c r="A161" s="27" t="s">
        <v>338</v>
      </c>
      <c r="B161" s="27" t="s">
        <v>339</v>
      </c>
      <c r="C161" s="27" t="s">
        <v>64</v>
      </c>
      <c r="D161">
        <v>2823.7804000000001</v>
      </c>
    </row>
    <row r="162" spans="1:4" x14ac:dyDescent="0.2">
      <c r="A162" s="27" t="s">
        <v>340</v>
      </c>
      <c r="B162" s="27" t="s">
        <v>341</v>
      </c>
      <c r="C162" s="27" t="s">
        <v>64</v>
      </c>
      <c r="D162">
        <v>5044.3038999999999</v>
      </c>
    </row>
    <row r="163" spans="1:4" x14ac:dyDescent="0.2">
      <c r="A163" s="27" t="s">
        <v>342</v>
      </c>
      <c r="B163" s="27" t="s">
        <v>341</v>
      </c>
      <c r="C163" s="27" t="s">
        <v>64</v>
      </c>
      <c r="D163">
        <v>-5093.2727000000004</v>
      </c>
    </row>
    <row r="164" spans="1:4" x14ac:dyDescent="0.2">
      <c r="A164" s="27" t="s">
        <v>343</v>
      </c>
      <c r="B164" s="27" t="s">
        <v>344</v>
      </c>
      <c r="C164" s="27" t="s">
        <v>64</v>
      </c>
      <c r="D164">
        <v>6427.6772000000001</v>
      </c>
    </row>
    <row r="165" spans="1:4" x14ac:dyDescent="0.2">
      <c r="A165" s="27" t="s">
        <v>345</v>
      </c>
      <c r="B165" s="27" t="s">
        <v>346</v>
      </c>
      <c r="C165" s="27" t="s">
        <v>64</v>
      </c>
      <c r="D165">
        <v>7187.4880999999996</v>
      </c>
    </row>
    <row r="166" spans="1:4" x14ac:dyDescent="0.2">
      <c r="A166" s="27" t="s">
        <v>347</v>
      </c>
      <c r="B166" s="27" t="s">
        <v>346</v>
      </c>
      <c r="C166" s="27" t="s">
        <v>64</v>
      </c>
      <c r="D166">
        <v>-7187.7084000000004</v>
      </c>
    </row>
    <row r="167" spans="1:4" x14ac:dyDescent="0.2">
      <c r="A167" s="27" t="s">
        <v>348</v>
      </c>
      <c r="B167" s="27" t="s">
        <v>349</v>
      </c>
      <c r="C167" s="27" t="s">
        <v>64</v>
      </c>
      <c r="D167">
        <v>6450.5114999999996</v>
      </c>
    </row>
    <row r="168" spans="1:4" x14ac:dyDescent="0.2">
      <c r="A168" s="27" t="s">
        <v>350</v>
      </c>
      <c r="B168" s="27" t="s">
        <v>351</v>
      </c>
      <c r="C168" s="27" t="s">
        <v>64</v>
      </c>
      <c r="D168">
        <v>5085.7133000000003</v>
      </c>
    </row>
    <row r="169" spans="1:4" x14ac:dyDescent="0.2">
      <c r="A169" s="27" t="s">
        <v>352</v>
      </c>
      <c r="B169" s="27" t="s">
        <v>351</v>
      </c>
      <c r="C169" s="27" t="s">
        <v>64</v>
      </c>
      <c r="D169">
        <v>-5037.5510999999997</v>
      </c>
    </row>
    <row r="170" spans="1:4" x14ac:dyDescent="0.2">
      <c r="A170" s="27" t="s">
        <v>353</v>
      </c>
      <c r="B170" s="27" t="s">
        <v>354</v>
      </c>
      <c r="C170" s="27" t="s">
        <v>64</v>
      </c>
      <c r="D170">
        <v>2891.7741999999998</v>
      </c>
    </row>
    <row r="171" spans="1:4" x14ac:dyDescent="0.2">
      <c r="A171" s="27" t="s">
        <v>355</v>
      </c>
      <c r="B171" s="27" t="s">
        <v>356</v>
      </c>
      <c r="C171" s="27" t="s">
        <v>64</v>
      </c>
      <c r="D171">
        <v>45.885899999999999</v>
      </c>
    </row>
    <row r="172" spans="1:4" x14ac:dyDescent="0.2">
      <c r="A172" s="27" t="s">
        <v>357</v>
      </c>
      <c r="B172" s="27" t="s">
        <v>358</v>
      </c>
      <c r="C172" s="27" t="s">
        <v>64</v>
      </c>
      <c r="D172">
        <v>-49.1905</v>
      </c>
    </row>
    <row r="173" spans="1:4" x14ac:dyDescent="0.2">
      <c r="A173" s="27" t="s">
        <v>359</v>
      </c>
      <c r="B173" s="27" t="s">
        <v>360</v>
      </c>
      <c r="C173" s="27" t="s">
        <v>64</v>
      </c>
      <c r="D173">
        <v>2785.9164999999998</v>
      </c>
    </row>
    <row r="174" spans="1:4" x14ac:dyDescent="0.2">
      <c r="A174" s="27" t="s">
        <v>361</v>
      </c>
      <c r="B174" s="27" t="s">
        <v>362</v>
      </c>
      <c r="C174" s="27" t="s">
        <v>64</v>
      </c>
      <c r="D174">
        <v>4986.7911999999997</v>
      </c>
    </row>
    <row r="175" spans="1:4" x14ac:dyDescent="0.2">
      <c r="A175" s="27" t="s">
        <v>363</v>
      </c>
      <c r="B175" s="27" t="s">
        <v>362</v>
      </c>
      <c r="C175" s="27" t="s">
        <v>64</v>
      </c>
      <c r="D175">
        <v>-5042.3557000000001</v>
      </c>
    </row>
    <row r="176" spans="1:4" x14ac:dyDescent="0.2">
      <c r="A176" s="27" t="s">
        <v>364</v>
      </c>
      <c r="B176" s="27" t="s">
        <v>365</v>
      </c>
      <c r="C176" s="27" t="s">
        <v>64</v>
      </c>
      <c r="D176">
        <v>6440.7304000000004</v>
      </c>
    </row>
    <row r="177" spans="1:4" x14ac:dyDescent="0.2">
      <c r="A177" s="27" t="s">
        <v>366</v>
      </c>
      <c r="B177" s="27" t="s">
        <v>367</v>
      </c>
      <c r="C177" s="27" t="s">
        <v>64</v>
      </c>
      <c r="D177">
        <v>7274.8536999999997</v>
      </c>
    </row>
    <row r="178" spans="1:4" x14ac:dyDescent="0.2">
      <c r="A178" s="27" t="s">
        <v>368</v>
      </c>
      <c r="B178" s="27" t="s">
        <v>367</v>
      </c>
      <c r="C178" s="27" t="s">
        <v>64</v>
      </c>
      <c r="D178">
        <v>-7274.8887000000004</v>
      </c>
    </row>
    <row r="179" spans="1:4" x14ac:dyDescent="0.2">
      <c r="A179" s="27" t="s">
        <v>369</v>
      </c>
      <c r="B179" s="27" t="s">
        <v>370</v>
      </c>
      <c r="C179" s="27" t="s">
        <v>64</v>
      </c>
      <c r="D179">
        <v>6473.2278999999999</v>
      </c>
    </row>
    <row r="180" spans="1:4" x14ac:dyDescent="0.2">
      <c r="A180" s="27" t="s">
        <v>371</v>
      </c>
      <c r="B180" s="27" t="s">
        <v>372</v>
      </c>
      <c r="C180" s="27" t="s">
        <v>64</v>
      </c>
      <c r="D180">
        <v>5038.0056999999997</v>
      </c>
    </row>
    <row r="181" spans="1:4" x14ac:dyDescent="0.2">
      <c r="A181" s="27" t="s">
        <v>373</v>
      </c>
      <c r="B181" s="27" t="s">
        <v>372</v>
      </c>
      <c r="C181" s="27" t="s">
        <v>64</v>
      </c>
      <c r="D181">
        <v>-4982.8418000000001</v>
      </c>
    </row>
    <row r="182" spans="1:4" x14ac:dyDescent="0.2">
      <c r="A182" s="27" t="s">
        <v>374</v>
      </c>
      <c r="B182" s="27" t="s">
        <v>375</v>
      </c>
      <c r="C182" s="27" t="s">
        <v>64</v>
      </c>
      <c r="D182">
        <v>2864.6943000000001</v>
      </c>
    </row>
    <row r="183" spans="1:4" x14ac:dyDescent="0.2">
      <c r="A183" s="27" t="s">
        <v>376</v>
      </c>
      <c r="B183" s="27" t="s">
        <v>377</v>
      </c>
      <c r="C183" s="27" t="s">
        <v>64</v>
      </c>
      <c r="D183">
        <v>50.6952</v>
      </c>
    </row>
    <row r="184" spans="1:4" x14ac:dyDescent="0.2">
      <c r="A184" s="27" t="s">
        <v>378</v>
      </c>
      <c r="B184" s="27" t="s">
        <v>379</v>
      </c>
      <c r="C184" s="27" t="s">
        <v>64</v>
      </c>
      <c r="D184">
        <v>-47.545699999999997</v>
      </c>
    </row>
    <row r="185" spans="1:4" x14ac:dyDescent="0.2">
      <c r="A185" s="27" t="s">
        <v>380</v>
      </c>
      <c r="B185" s="27" t="s">
        <v>381</v>
      </c>
      <c r="C185" s="27" t="s">
        <v>64</v>
      </c>
      <c r="D185">
        <v>2769.6727999999998</v>
      </c>
    </row>
    <row r="186" spans="1:4" x14ac:dyDescent="0.2">
      <c r="A186" s="27" t="s">
        <v>382</v>
      </c>
      <c r="B186" s="27" t="s">
        <v>383</v>
      </c>
      <c r="C186" s="27" t="s">
        <v>64</v>
      </c>
      <c r="D186">
        <v>4961.924</v>
      </c>
    </row>
    <row r="187" spans="1:4" x14ac:dyDescent="0.2">
      <c r="A187" s="27" t="s">
        <v>384</v>
      </c>
      <c r="B187" s="27" t="s">
        <v>383</v>
      </c>
      <c r="C187" s="27" t="s">
        <v>64</v>
      </c>
      <c r="D187">
        <v>-5020.5334999999995</v>
      </c>
    </row>
    <row r="188" spans="1:4" x14ac:dyDescent="0.2">
      <c r="A188" s="27" t="s">
        <v>385</v>
      </c>
      <c r="B188" s="27" t="s">
        <v>386</v>
      </c>
      <c r="C188" s="27" t="s">
        <v>64</v>
      </c>
      <c r="D188">
        <v>6455.1202000000003</v>
      </c>
    </row>
    <row r="189" spans="1:4" x14ac:dyDescent="0.2">
      <c r="A189" s="27" t="s">
        <v>387</v>
      </c>
      <c r="B189" s="27" t="s">
        <v>388</v>
      </c>
      <c r="C189" s="27" t="s">
        <v>64</v>
      </c>
      <c r="D189">
        <v>7325.78</v>
      </c>
    </row>
    <row r="190" spans="1:4" x14ac:dyDescent="0.2">
      <c r="A190" s="27" t="s">
        <v>389</v>
      </c>
      <c r="B190" s="27" t="s">
        <v>388</v>
      </c>
      <c r="C190" s="27" t="s">
        <v>64</v>
      </c>
      <c r="D190">
        <v>-7325.7218999999996</v>
      </c>
    </row>
    <row r="191" spans="1:4" x14ac:dyDescent="0.2">
      <c r="A191" s="27" t="s">
        <v>390</v>
      </c>
      <c r="B191" s="27" t="s">
        <v>391</v>
      </c>
      <c r="C191" s="27" t="s">
        <v>64</v>
      </c>
      <c r="D191">
        <v>6493.3494000000001</v>
      </c>
    </row>
    <row r="192" spans="1:4" x14ac:dyDescent="0.2">
      <c r="A192" s="27" t="s">
        <v>392</v>
      </c>
      <c r="B192" s="27" t="s">
        <v>393</v>
      </c>
      <c r="C192" s="27" t="s">
        <v>64</v>
      </c>
      <c r="D192">
        <v>5019.1671999999999</v>
      </c>
    </row>
    <row r="193" spans="1:4" x14ac:dyDescent="0.2">
      <c r="A193" s="27" t="s">
        <v>394</v>
      </c>
      <c r="B193" s="27" t="s">
        <v>393</v>
      </c>
      <c r="C193" s="27" t="s">
        <v>64</v>
      </c>
      <c r="D193">
        <v>-4960.7019</v>
      </c>
    </row>
    <row r="194" spans="1:4" x14ac:dyDescent="0.2">
      <c r="A194" s="27" t="s">
        <v>395</v>
      </c>
      <c r="B194" s="27" t="s">
        <v>396</v>
      </c>
      <c r="C194" s="27" t="s">
        <v>64</v>
      </c>
      <c r="D194">
        <v>2852.0246999999999</v>
      </c>
    </row>
    <row r="195" spans="1:4" x14ac:dyDescent="0.2">
      <c r="A195" s="27" t="s">
        <v>397</v>
      </c>
      <c r="B195" s="27" t="s">
        <v>398</v>
      </c>
      <c r="C195" s="27" t="s">
        <v>64</v>
      </c>
      <c r="D195">
        <v>51.182099999999998</v>
      </c>
    </row>
    <row r="196" spans="1:4" x14ac:dyDescent="0.2">
      <c r="A196" s="27" t="s">
        <v>399</v>
      </c>
      <c r="B196" s="27" t="s">
        <v>400</v>
      </c>
      <c r="C196" s="27" t="s">
        <v>64</v>
      </c>
      <c r="D196">
        <v>-46.198</v>
      </c>
    </row>
    <row r="197" spans="1:4" x14ac:dyDescent="0.2">
      <c r="A197" s="27" t="s">
        <v>401</v>
      </c>
      <c r="B197" s="27" t="s">
        <v>402</v>
      </c>
      <c r="C197" s="27" t="s">
        <v>64</v>
      </c>
      <c r="D197">
        <v>2766.9915000000001</v>
      </c>
    </row>
    <row r="198" spans="1:4" x14ac:dyDescent="0.2">
      <c r="A198" s="27" t="s">
        <v>403</v>
      </c>
      <c r="B198" s="27" t="s">
        <v>404</v>
      </c>
      <c r="C198" s="27" t="s">
        <v>64</v>
      </c>
      <c r="D198">
        <v>4961.7097000000003</v>
      </c>
    </row>
    <row r="199" spans="1:4" x14ac:dyDescent="0.2">
      <c r="A199" s="27" t="s">
        <v>405</v>
      </c>
      <c r="B199" s="27" t="s">
        <v>404</v>
      </c>
      <c r="C199" s="27" t="s">
        <v>64</v>
      </c>
      <c r="D199">
        <v>-5021.3191999999999</v>
      </c>
    </row>
    <row r="200" spans="1:4" x14ac:dyDescent="0.2">
      <c r="A200" s="27" t="s">
        <v>406</v>
      </c>
      <c r="B200" s="27" t="s">
        <v>407</v>
      </c>
      <c r="C200" s="27" t="s">
        <v>64</v>
      </c>
      <c r="D200">
        <v>6468.5015999999996</v>
      </c>
    </row>
    <row r="201" spans="1:4" x14ac:dyDescent="0.2">
      <c r="A201" s="27" t="s">
        <v>408</v>
      </c>
      <c r="B201" s="27" t="s">
        <v>409</v>
      </c>
      <c r="C201" s="27" t="s">
        <v>64</v>
      </c>
      <c r="D201">
        <v>7351.2255999999998</v>
      </c>
    </row>
    <row r="202" spans="1:4" x14ac:dyDescent="0.2">
      <c r="A202" s="27" t="s">
        <v>410</v>
      </c>
      <c r="B202" s="27" t="s">
        <v>409</v>
      </c>
      <c r="C202" s="27" t="s">
        <v>64</v>
      </c>
      <c r="D202">
        <v>-7351.1233000000002</v>
      </c>
    </row>
    <row r="203" spans="1:4" x14ac:dyDescent="0.2">
      <c r="A203" s="27" t="s">
        <v>411</v>
      </c>
      <c r="B203" s="27" t="s">
        <v>412</v>
      </c>
      <c r="C203" s="27" t="s">
        <v>64</v>
      </c>
      <c r="D203">
        <v>6508.5127000000002</v>
      </c>
    </row>
    <row r="204" spans="1:4" x14ac:dyDescent="0.2">
      <c r="A204" s="27" t="s">
        <v>413</v>
      </c>
      <c r="B204" s="27" t="s">
        <v>414</v>
      </c>
      <c r="C204" s="27" t="s">
        <v>64</v>
      </c>
      <c r="D204">
        <v>5021.9443000000001</v>
      </c>
    </row>
    <row r="205" spans="1:4" x14ac:dyDescent="0.2">
      <c r="A205" s="27" t="s">
        <v>415</v>
      </c>
      <c r="B205" s="27" t="s">
        <v>414</v>
      </c>
      <c r="C205" s="27" t="s">
        <v>64</v>
      </c>
      <c r="D205">
        <v>-4962.3141999999998</v>
      </c>
    </row>
    <row r="206" spans="1:4" x14ac:dyDescent="0.2">
      <c r="A206" s="27" t="s">
        <v>416</v>
      </c>
      <c r="B206" s="27" t="s">
        <v>417</v>
      </c>
      <c r="C206" s="27" t="s">
        <v>64</v>
      </c>
      <c r="D206">
        <v>2851.2986000000001</v>
      </c>
    </row>
    <row r="207" spans="1:4" x14ac:dyDescent="0.2">
      <c r="A207" s="27" t="s">
        <v>418</v>
      </c>
      <c r="B207" s="27" t="s">
        <v>419</v>
      </c>
      <c r="C207" s="27" t="s">
        <v>64</v>
      </c>
      <c r="D207">
        <v>50.759599999999999</v>
      </c>
    </row>
    <row r="208" spans="1:4" x14ac:dyDescent="0.2">
      <c r="A208" s="27" t="s">
        <v>420</v>
      </c>
      <c r="B208" s="27" t="s">
        <v>421</v>
      </c>
      <c r="C208" s="27" t="s">
        <v>64</v>
      </c>
      <c r="D208">
        <v>-45.559600000000003</v>
      </c>
    </row>
    <row r="209" spans="1:4" x14ac:dyDescent="0.2">
      <c r="A209" s="27" t="s">
        <v>422</v>
      </c>
      <c r="B209" s="27" t="s">
        <v>423</v>
      </c>
      <c r="C209" s="27" t="s">
        <v>64</v>
      </c>
      <c r="D209">
        <v>2771.1473999999998</v>
      </c>
    </row>
    <row r="210" spans="1:4" x14ac:dyDescent="0.2">
      <c r="A210" s="27" t="s">
        <v>424</v>
      </c>
      <c r="B210" s="27" t="s">
        <v>425</v>
      </c>
      <c r="C210" s="27" t="s">
        <v>64</v>
      </c>
      <c r="D210">
        <v>4972.3476000000001</v>
      </c>
    </row>
    <row r="211" spans="1:4" x14ac:dyDescent="0.2">
      <c r="A211" s="27" t="s">
        <v>426</v>
      </c>
      <c r="B211" s="27" t="s">
        <v>425</v>
      </c>
      <c r="C211" s="27" t="s">
        <v>64</v>
      </c>
      <c r="D211">
        <v>-5032.0384999999997</v>
      </c>
    </row>
    <row r="212" spans="1:4" x14ac:dyDescent="0.2">
      <c r="A212" s="27" t="s">
        <v>427</v>
      </c>
      <c r="B212" s="27" t="s">
        <v>428</v>
      </c>
      <c r="C212" s="27" t="s">
        <v>64</v>
      </c>
      <c r="D212">
        <v>6482.1813000000002</v>
      </c>
    </row>
    <row r="213" spans="1:4" x14ac:dyDescent="0.2">
      <c r="A213" s="27" t="s">
        <v>429</v>
      </c>
      <c r="B213" s="27" t="s">
        <v>430</v>
      </c>
      <c r="C213" s="27" t="s">
        <v>64</v>
      </c>
      <c r="D213">
        <v>7365.7972</v>
      </c>
    </row>
    <row r="214" spans="1:4" x14ac:dyDescent="0.2">
      <c r="A214" s="27" t="s">
        <v>431</v>
      </c>
      <c r="B214" s="27" t="s">
        <v>430</v>
      </c>
      <c r="C214" s="27" t="s">
        <v>64</v>
      </c>
      <c r="D214">
        <v>-7365.6818000000003</v>
      </c>
    </row>
    <row r="215" spans="1:4" x14ac:dyDescent="0.2">
      <c r="A215" s="27" t="s">
        <v>432</v>
      </c>
      <c r="B215" s="27" t="s">
        <v>433</v>
      </c>
      <c r="C215" s="27" t="s">
        <v>64</v>
      </c>
      <c r="D215">
        <v>6522.0937000000004</v>
      </c>
    </row>
    <row r="216" spans="1:4" x14ac:dyDescent="0.2">
      <c r="A216" s="27" t="s">
        <v>434</v>
      </c>
      <c r="B216" s="27" t="s">
        <v>435</v>
      </c>
      <c r="C216" s="27" t="s">
        <v>64</v>
      </c>
      <c r="D216">
        <v>5033.9573</v>
      </c>
    </row>
    <row r="217" spans="1:4" x14ac:dyDescent="0.2">
      <c r="A217" s="27" t="s">
        <v>436</v>
      </c>
      <c r="B217" s="27" t="s">
        <v>435</v>
      </c>
      <c r="C217" s="27" t="s">
        <v>64</v>
      </c>
      <c r="D217">
        <v>-4974.1463999999996</v>
      </c>
    </row>
    <row r="218" spans="1:4" x14ac:dyDescent="0.2">
      <c r="A218" s="27" t="s">
        <v>437</v>
      </c>
      <c r="B218" s="27" t="s">
        <v>438</v>
      </c>
      <c r="C218" s="27" t="s">
        <v>64</v>
      </c>
      <c r="D218">
        <v>2856.7345999999998</v>
      </c>
    </row>
    <row r="219" spans="1:4" x14ac:dyDescent="0.2">
      <c r="A219" s="27" t="s">
        <v>439</v>
      </c>
      <c r="B219" s="27" t="s">
        <v>440</v>
      </c>
      <c r="C219" s="27" t="s">
        <v>64</v>
      </c>
      <c r="D219">
        <v>50.418599999999998</v>
      </c>
    </row>
    <row r="220" spans="1:4" x14ac:dyDescent="0.2">
      <c r="A220" s="27" t="s">
        <v>441</v>
      </c>
      <c r="B220" s="27" t="s">
        <v>442</v>
      </c>
      <c r="C220" s="27" t="s">
        <v>64</v>
      </c>
      <c r="D220">
        <v>-44.965299999999999</v>
      </c>
    </row>
    <row r="221" spans="1:4" x14ac:dyDescent="0.2">
      <c r="A221" s="27" t="s">
        <v>443</v>
      </c>
      <c r="B221" s="27" t="s">
        <v>444</v>
      </c>
      <c r="C221" s="27" t="s">
        <v>64</v>
      </c>
      <c r="D221">
        <v>2776.7732999999998</v>
      </c>
    </row>
    <row r="222" spans="1:4" x14ac:dyDescent="0.2">
      <c r="A222" s="27" t="s">
        <v>445</v>
      </c>
      <c r="B222" s="27" t="s">
        <v>446</v>
      </c>
      <c r="C222" s="27" t="s">
        <v>64</v>
      </c>
      <c r="D222">
        <v>4985.0880999999999</v>
      </c>
    </row>
    <row r="223" spans="1:4" x14ac:dyDescent="0.2">
      <c r="A223" s="27" t="s">
        <v>447</v>
      </c>
      <c r="B223" s="27" t="s">
        <v>446</v>
      </c>
      <c r="C223" s="27" t="s">
        <v>64</v>
      </c>
      <c r="D223">
        <v>-5044.3391000000001</v>
      </c>
    </row>
    <row r="224" spans="1:4" x14ac:dyDescent="0.2">
      <c r="A224" s="27" t="s">
        <v>448</v>
      </c>
      <c r="B224" s="27" t="s">
        <v>449</v>
      </c>
      <c r="C224" s="27" t="s">
        <v>64</v>
      </c>
      <c r="D224">
        <v>6497.3536000000004</v>
      </c>
    </row>
    <row r="225" spans="1:4" x14ac:dyDescent="0.2">
      <c r="A225" s="27" t="s">
        <v>450</v>
      </c>
      <c r="B225" s="27" t="s">
        <v>451</v>
      </c>
      <c r="C225" s="27" t="s">
        <v>64</v>
      </c>
      <c r="D225">
        <v>7381.2317000000003</v>
      </c>
    </row>
    <row r="226" spans="1:4" x14ac:dyDescent="0.2">
      <c r="A226" s="27" t="s">
        <v>452</v>
      </c>
      <c r="B226" s="27" t="s">
        <v>451</v>
      </c>
      <c r="C226" s="27" t="s">
        <v>64</v>
      </c>
      <c r="D226">
        <v>-7381.1316999999999</v>
      </c>
    </row>
    <row r="227" spans="1:4" x14ac:dyDescent="0.2">
      <c r="A227" s="27" t="s">
        <v>453</v>
      </c>
      <c r="B227" s="27" t="s">
        <v>454</v>
      </c>
      <c r="C227" s="27" t="s">
        <v>64</v>
      </c>
      <c r="D227">
        <v>6536.6890000000003</v>
      </c>
    </row>
    <row r="228" spans="1:4" x14ac:dyDescent="0.2">
      <c r="A228" s="27" t="s">
        <v>455</v>
      </c>
      <c r="B228" s="27" t="s">
        <v>456</v>
      </c>
      <c r="C228" s="27" t="s">
        <v>64</v>
      </c>
      <c r="D228">
        <v>5047.4323999999997</v>
      </c>
    </row>
    <row r="229" spans="1:4" x14ac:dyDescent="0.2">
      <c r="A229" s="27" t="s">
        <v>457</v>
      </c>
      <c r="B229" s="27" t="s">
        <v>456</v>
      </c>
      <c r="C229" s="27" t="s">
        <v>64</v>
      </c>
      <c r="D229">
        <v>-4987.9742999999999</v>
      </c>
    </row>
    <row r="230" spans="1:4" x14ac:dyDescent="0.2">
      <c r="A230" s="27" t="s">
        <v>458</v>
      </c>
      <c r="B230" s="27" t="s">
        <v>459</v>
      </c>
      <c r="C230" s="27" t="s">
        <v>64</v>
      </c>
      <c r="D230">
        <v>2862.8791000000001</v>
      </c>
    </row>
    <row r="231" spans="1:4" x14ac:dyDescent="0.2">
      <c r="A231" s="27" t="s">
        <v>460</v>
      </c>
      <c r="B231" s="27" t="s">
        <v>461</v>
      </c>
      <c r="C231" s="27" t="s">
        <v>64</v>
      </c>
      <c r="D231">
        <v>49.940600000000003</v>
      </c>
    </row>
    <row r="232" spans="1:4" x14ac:dyDescent="0.2">
      <c r="A232" s="27" t="s">
        <v>462</v>
      </c>
      <c r="B232" s="27" t="s">
        <v>463</v>
      </c>
      <c r="C232" s="27" t="s">
        <v>64</v>
      </c>
      <c r="D232">
        <v>-43.453299999999999</v>
      </c>
    </row>
    <row r="233" spans="1:4" x14ac:dyDescent="0.2">
      <c r="A233" s="27" t="s">
        <v>464</v>
      </c>
      <c r="B233" s="27" t="s">
        <v>465</v>
      </c>
      <c r="C233" s="27" t="s">
        <v>64</v>
      </c>
      <c r="D233">
        <v>2781.6770000000001</v>
      </c>
    </row>
    <row r="234" spans="1:4" x14ac:dyDescent="0.2">
      <c r="A234" s="27" t="s">
        <v>466</v>
      </c>
      <c r="B234" s="27" t="s">
        <v>467</v>
      </c>
      <c r="C234" s="27" t="s">
        <v>64</v>
      </c>
      <c r="D234">
        <v>4990.3957</v>
      </c>
    </row>
    <row r="235" spans="1:4" ht="14" customHeight="1" x14ac:dyDescent="0.2">
      <c r="A235" s="27" t="s">
        <v>468</v>
      </c>
      <c r="B235" s="27" t="s">
        <v>467</v>
      </c>
      <c r="C235" s="27" t="s">
        <v>64</v>
      </c>
      <c r="D235">
        <v>-5048.0932000000003</v>
      </c>
    </row>
    <row r="236" spans="1:4" x14ac:dyDescent="0.2">
      <c r="A236" s="27" t="s">
        <v>469</v>
      </c>
      <c r="B236" s="27" t="s">
        <v>470</v>
      </c>
      <c r="C236" s="27" t="s">
        <v>64</v>
      </c>
      <c r="D236">
        <v>6517.2363999999998</v>
      </c>
    </row>
    <row r="237" spans="1:4" x14ac:dyDescent="0.2">
      <c r="A237" s="27" t="s">
        <v>471</v>
      </c>
      <c r="B237" s="27" t="s">
        <v>472</v>
      </c>
      <c r="C237" s="27" t="s">
        <v>64</v>
      </c>
      <c r="D237">
        <v>7407.0995999999996</v>
      </c>
    </row>
    <row r="238" spans="1:4" x14ac:dyDescent="0.2">
      <c r="A238" s="27" t="s">
        <v>473</v>
      </c>
      <c r="B238" s="27" t="s">
        <v>472</v>
      </c>
      <c r="C238" s="27" t="s">
        <v>64</v>
      </c>
      <c r="D238">
        <v>-7407.0402999999997</v>
      </c>
    </row>
    <row r="239" spans="1:4" x14ac:dyDescent="0.2">
      <c r="A239" s="27" t="s">
        <v>474</v>
      </c>
      <c r="B239" s="27" t="s">
        <v>475</v>
      </c>
      <c r="C239" s="27" t="s">
        <v>64</v>
      </c>
      <c r="D239">
        <v>6556.4261999999999</v>
      </c>
    </row>
    <row r="240" spans="1:4" x14ac:dyDescent="0.2">
      <c r="A240" s="27" t="s">
        <v>476</v>
      </c>
      <c r="B240" s="27" t="s">
        <v>477</v>
      </c>
      <c r="C240" s="27" t="s">
        <v>64</v>
      </c>
      <c r="D240">
        <v>5052.5598</v>
      </c>
    </row>
    <row r="241" spans="1:4" x14ac:dyDescent="0.2">
      <c r="A241" s="27" t="s">
        <v>478</v>
      </c>
      <c r="B241" s="27" t="s">
        <v>477</v>
      </c>
      <c r="C241" s="27" t="s">
        <v>64</v>
      </c>
      <c r="D241">
        <v>-4994.5781999999999</v>
      </c>
    </row>
    <row r="242" spans="1:4" x14ac:dyDescent="0.2">
      <c r="A242" s="27" t="s">
        <v>479</v>
      </c>
      <c r="B242" s="27" t="s">
        <v>480</v>
      </c>
      <c r="C242" s="27" t="s">
        <v>64</v>
      </c>
      <c r="D242">
        <v>2866.4387999999999</v>
      </c>
    </row>
    <row r="243" spans="1:4" x14ac:dyDescent="0.2">
      <c r="A243" s="27" t="s">
        <v>481</v>
      </c>
      <c r="B243" s="27" t="s">
        <v>482</v>
      </c>
      <c r="C243" s="27" t="s">
        <v>64</v>
      </c>
      <c r="D243">
        <v>48.6937</v>
      </c>
    </row>
    <row r="244" spans="1:4" x14ac:dyDescent="0.2">
      <c r="A244" s="27" t="s">
        <v>483</v>
      </c>
      <c r="B244" s="27" t="s">
        <v>484</v>
      </c>
      <c r="C244" s="27" t="s">
        <v>64</v>
      </c>
      <c r="D244">
        <v>-37.158700000000003</v>
      </c>
    </row>
    <row r="245" spans="1:4" x14ac:dyDescent="0.2">
      <c r="A245" s="27" t="s">
        <v>485</v>
      </c>
      <c r="B245" s="27" t="s">
        <v>486</v>
      </c>
      <c r="C245" s="27" t="s">
        <v>64</v>
      </c>
      <c r="D245">
        <v>2780.1147000000001</v>
      </c>
    </row>
    <row r="246" spans="1:4" x14ac:dyDescent="0.2">
      <c r="A246" s="27" t="s">
        <v>487</v>
      </c>
      <c r="B246" s="27" t="s">
        <v>488</v>
      </c>
      <c r="C246" s="27" t="s">
        <v>64</v>
      </c>
      <c r="D246">
        <v>4986.7727999999997</v>
      </c>
    </row>
    <row r="247" spans="1:4" x14ac:dyDescent="0.2">
      <c r="A247" s="27" t="s">
        <v>489</v>
      </c>
      <c r="B247" s="27" t="s">
        <v>488</v>
      </c>
      <c r="C247" s="27" t="s">
        <v>64</v>
      </c>
      <c r="D247">
        <v>-5039.1776</v>
      </c>
    </row>
    <row r="248" spans="1:4" x14ac:dyDescent="0.2">
      <c r="A248" s="27" t="s">
        <v>490</v>
      </c>
      <c r="B248" s="27" t="s">
        <v>491</v>
      </c>
      <c r="C248" s="27" t="s">
        <v>64</v>
      </c>
      <c r="D248">
        <v>6534.7393000000002</v>
      </c>
    </row>
    <row r="249" spans="1:4" x14ac:dyDescent="0.2">
      <c r="A249" s="27" t="s">
        <v>492</v>
      </c>
      <c r="B249" s="27" t="s">
        <v>493</v>
      </c>
      <c r="C249" s="27" t="s">
        <v>64</v>
      </c>
      <c r="D249">
        <v>7471.9272000000001</v>
      </c>
    </row>
    <row r="250" spans="1:4" x14ac:dyDescent="0.2">
      <c r="A250" s="27" t="s">
        <v>494</v>
      </c>
      <c r="B250" s="27" t="s">
        <v>493</v>
      </c>
      <c r="C250" s="27" t="s">
        <v>64</v>
      </c>
      <c r="D250">
        <v>-7471.9232000000002</v>
      </c>
    </row>
    <row r="251" spans="1:4" x14ac:dyDescent="0.2">
      <c r="A251" s="27" t="s">
        <v>495</v>
      </c>
      <c r="B251" s="27" t="s">
        <v>496</v>
      </c>
      <c r="C251" s="27" t="s">
        <v>64</v>
      </c>
      <c r="D251">
        <v>6574.3732</v>
      </c>
    </row>
    <row r="252" spans="1:4" x14ac:dyDescent="0.2">
      <c r="A252" s="27" t="s">
        <v>497</v>
      </c>
      <c r="B252" s="27" t="s">
        <v>498</v>
      </c>
      <c r="C252" s="27" t="s">
        <v>64</v>
      </c>
      <c r="D252">
        <v>5045.0146000000004</v>
      </c>
    </row>
    <row r="253" spans="1:4" x14ac:dyDescent="0.2">
      <c r="A253" s="27" t="s">
        <v>499</v>
      </c>
      <c r="B253" s="27" t="s">
        <v>498</v>
      </c>
      <c r="C253" s="27" t="s">
        <v>64</v>
      </c>
      <c r="D253">
        <v>-4992.2992000000004</v>
      </c>
    </row>
    <row r="254" spans="1:4" x14ac:dyDescent="0.2">
      <c r="A254" s="27" t="s">
        <v>500</v>
      </c>
      <c r="B254" s="27" t="s">
        <v>501</v>
      </c>
      <c r="C254" s="27" t="s">
        <v>64</v>
      </c>
      <c r="D254">
        <v>2858.4495999999999</v>
      </c>
    </row>
    <row r="255" spans="1:4" x14ac:dyDescent="0.2">
      <c r="A255" s="27" t="s">
        <v>502</v>
      </c>
      <c r="B255" s="27" t="s">
        <v>503</v>
      </c>
      <c r="C255" s="27" t="s">
        <v>64</v>
      </c>
      <c r="D255">
        <v>43.119399999999999</v>
      </c>
    </row>
    <row r="256" spans="1:4" x14ac:dyDescent="0.2">
      <c r="A256" s="27" t="s">
        <v>504</v>
      </c>
      <c r="B256" s="27" t="s">
        <v>505</v>
      </c>
      <c r="C256" s="27" t="s">
        <v>64</v>
      </c>
      <c r="D256">
        <v>-23.229500000000002</v>
      </c>
    </row>
    <row r="257" spans="1:4" x14ac:dyDescent="0.2">
      <c r="A257" s="27" t="s">
        <v>506</v>
      </c>
      <c r="B257" s="27" t="s">
        <v>507</v>
      </c>
      <c r="C257" s="27" t="s">
        <v>64</v>
      </c>
      <c r="D257">
        <v>2754.6912000000002</v>
      </c>
    </row>
    <row r="258" spans="1:4" x14ac:dyDescent="0.2">
      <c r="A258" s="27" t="s">
        <v>508</v>
      </c>
      <c r="B258" s="27" t="s">
        <v>509</v>
      </c>
      <c r="C258" s="27" t="s">
        <v>64</v>
      </c>
      <c r="D258">
        <v>4984.6558000000005</v>
      </c>
    </row>
    <row r="259" spans="1:4" x14ac:dyDescent="0.2">
      <c r="A259" s="27" t="s">
        <v>510</v>
      </c>
      <c r="B259" s="27" t="s">
        <v>509</v>
      </c>
      <c r="C259" s="27" t="s">
        <v>64</v>
      </c>
      <c r="D259">
        <v>-5023.7699000000002</v>
      </c>
    </row>
    <row r="260" spans="1:4" x14ac:dyDescent="0.2">
      <c r="A260" s="27" t="s">
        <v>511</v>
      </c>
      <c r="B260" s="27" t="s">
        <v>512</v>
      </c>
      <c r="C260" s="27" t="s">
        <v>64</v>
      </c>
      <c r="D260">
        <v>6563.7139999999999</v>
      </c>
    </row>
    <row r="261" spans="1:4" x14ac:dyDescent="0.2">
      <c r="A261" s="27" t="s">
        <v>513</v>
      </c>
      <c r="B261" s="27" t="s">
        <v>514</v>
      </c>
      <c r="C261" s="27" t="s">
        <v>64</v>
      </c>
      <c r="D261">
        <v>7803.7632999999996</v>
      </c>
    </row>
    <row r="262" spans="1:4" x14ac:dyDescent="0.2">
      <c r="A262" s="27" t="s">
        <v>515</v>
      </c>
      <c r="B262" s="27" t="s">
        <v>514</v>
      </c>
      <c r="C262" s="27" t="s">
        <v>64</v>
      </c>
      <c r="D262">
        <v>-7803.7700999999997</v>
      </c>
    </row>
    <row r="263" spans="1:4" x14ac:dyDescent="0.2">
      <c r="A263" s="27" t="s">
        <v>516</v>
      </c>
      <c r="B263" s="27" t="s">
        <v>517</v>
      </c>
      <c r="C263" s="27" t="s">
        <v>64</v>
      </c>
      <c r="D263">
        <v>6597.6922999999997</v>
      </c>
    </row>
    <row r="264" spans="1:4" x14ac:dyDescent="0.2">
      <c r="A264" s="27" t="s">
        <v>518</v>
      </c>
      <c r="B264" s="27" t="s">
        <v>519</v>
      </c>
      <c r="C264" s="27" t="s">
        <v>64</v>
      </c>
      <c r="D264">
        <v>5031.1041999999998</v>
      </c>
    </row>
    <row r="265" spans="1:4" x14ac:dyDescent="0.2">
      <c r="A265" s="27" t="s">
        <v>520</v>
      </c>
      <c r="B265" s="27" t="s">
        <v>519</v>
      </c>
      <c r="C265" s="27" t="s">
        <v>64</v>
      </c>
      <c r="D265">
        <v>-4991.7031999999999</v>
      </c>
    </row>
    <row r="266" spans="1:4" x14ac:dyDescent="0.2">
      <c r="A266" s="27" t="s">
        <v>521</v>
      </c>
      <c r="B266" s="27" t="s">
        <v>522</v>
      </c>
      <c r="C266" s="27" t="s">
        <v>64</v>
      </c>
      <c r="D266">
        <v>2817.8087999999998</v>
      </c>
    </row>
    <row r="267" spans="1:4" x14ac:dyDescent="0.2">
      <c r="A267" s="27" t="s">
        <v>523</v>
      </c>
      <c r="B267" s="27" t="s">
        <v>524</v>
      </c>
      <c r="C267" s="27" t="s">
        <v>64</v>
      </c>
      <c r="D267">
        <v>29.4298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4E80F-5DD7-4BD0-B68D-80CEDA5A4F98}">
  <dimension ref="A1:D674"/>
  <sheetViews>
    <sheetView workbookViewId="0">
      <selection activeCell="H18" sqref="H18"/>
    </sheetView>
  </sheetViews>
  <sheetFormatPr baseColWidth="10" defaultColWidth="8.83203125" defaultRowHeight="15" x14ac:dyDescent="0.2"/>
  <cols>
    <col min="1" max="1" width="9" style="27" customWidth="1"/>
    <col min="2" max="2" width="20.83203125" style="27" bestFit="1" customWidth="1"/>
    <col min="3" max="3" width="20.1640625" style="27" customWidth="1"/>
    <col min="4" max="4" width="9" customWidth="1"/>
  </cols>
  <sheetData>
    <row r="1" spans="1:4" x14ac:dyDescent="0.2">
      <c r="A1" s="28"/>
      <c r="B1" s="28"/>
      <c r="C1" s="28"/>
      <c r="D1" s="25"/>
    </row>
    <row r="2" spans="1:4" x14ac:dyDescent="0.2">
      <c r="A2" s="118" t="s">
        <v>525</v>
      </c>
      <c r="B2" s="118" t="s">
        <v>57</v>
      </c>
      <c r="C2" s="118" t="s">
        <v>58</v>
      </c>
      <c r="D2" s="119" t="s">
        <v>59</v>
      </c>
    </row>
    <row r="3" spans="1:4" ht="16" thickBot="1" x14ac:dyDescent="0.25">
      <c r="A3" s="120" t="s">
        <v>60</v>
      </c>
      <c r="B3" s="120" t="s">
        <v>60</v>
      </c>
      <c r="C3" s="120" t="s">
        <v>60</v>
      </c>
      <c r="D3" s="121" t="s">
        <v>61</v>
      </c>
    </row>
    <row r="4" spans="1:4" x14ac:dyDescent="0.2">
      <c r="A4" s="27" t="s">
        <v>526</v>
      </c>
      <c r="B4" s="27" t="s">
        <v>63</v>
      </c>
      <c r="C4" s="27" t="s">
        <v>64</v>
      </c>
      <c r="D4" s="62">
        <v>-37.9</v>
      </c>
    </row>
    <row r="5" spans="1:4" x14ac:dyDescent="0.2">
      <c r="A5" s="27" t="s">
        <v>527</v>
      </c>
      <c r="B5" s="27" t="s">
        <v>66</v>
      </c>
      <c r="C5" s="27" t="s">
        <v>64</v>
      </c>
      <c r="D5" s="80">
        <v>31.6</v>
      </c>
    </row>
    <row r="6" spans="1:4" ht="16" thickBot="1" x14ac:dyDescent="0.25">
      <c r="A6" s="27" t="s">
        <v>528</v>
      </c>
      <c r="B6" s="27" t="s">
        <v>68</v>
      </c>
      <c r="C6" s="27" t="s">
        <v>64</v>
      </c>
      <c r="D6" s="122">
        <v>57.6</v>
      </c>
    </row>
    <row r="7" spans="1:4" x14ac:dyDescent="0.2">
      <c r="A7" s="27" t="s">
        <v>529</v>
      </c>
      <c r="B7" s="27" t="s">
        <v>68</v>
      </c>
      <c r="C7" s="27" t="s">
        <v>64</v>
      </c>
      <c r="D7" s="62">
        <v>-58.8</v>
      </c>
    </row>
    <row r="8" spans="1:4" x14ac:dyDescent="0.2">
      <c r="A8" s="27" t="s">
        <v>530</v>
      </c>
      <c r="B8" s="27" t="s">
        <v>71</v>
      </c>
      <c r="C8" s="27" t="s">
        <v>64</v>
      </c>
      <c r="D8" s="80">
        <v>82.2</v>
      </c>
    </row>
    <row r="9" spans="1:4" ht="16" thickBot="1" x14ac:dyDescent="0.25">
      <c r="A9" s="27" t="s">
        <v>531</v>
      </c>
      <c r="B9" s="27" t="s">
        <v>73</v>
      </c>
      <c r="C9" s="27" t="s">
        <v>64</v>
      </c>
      <c r="D9" s="122">
        <v>109.5</v>
      </c>
    </row>
    <row r="10" spans="1:4" x14ac:dyDescent="0.2">
      <c r="A10" s="27" t="s">
        <v>532</v>
      </c>
      <c r="B10" s="27" t="s">
        <v>73</v>
      </c>
      <c r="C10" s="27" t="s">
        <v>64</v>
      </c>
      <c r="D10" s="62">
        <v>-93.1</v>
      </c>
    </row>
    <row r="11" spans="1:4" x14ac:dyDescent="0.2">
      <c r="A11" s="27" t="s">
        <v>533</v>
      </c>
      <c r="B11" s="27" t="s">
        <v>76</v>
      </c>
      <c r="C11" s="27" t="s">
        <v>64</v>
      </c>
      <c r="D11" s="80">
        <v>74.650000000000006</v>
      </c>
    </row>
    <row r="12" spans="1:4" ht="16" thickBot="1" x14ac:dyDescent="0.25">
      <c r="A12" s="27" t="s">
        <v>534</v>
      </c>
      <c r="B12" s="27" t="s">
        <v>78</v>
      </c>
      <c r="C12" s="27" t="s">
        <v>64</v>
      </c>
      <c r="D12" s="122">
        <v>57</v>
      </c>
    </row>
    <row r="13" spans="1:4" x14ac:dyDescent="0.2">
      <c r="A13" s="27" t="s">
        <v>535</v>
      </c>
      <c r="B13" s="27" t="s">
        <v>78</v>
      </c>
      <c r="C13" s="27" t="s">
        <v>64</v>
      </c>
      <c r="D13" s="62">
        <v>-56.6</v>
      </c>
    </row>
    <row r="14" spans="1:4" x14ac:dyDescent="0.2">
      <c r="A14" s="27" t="s">
        <v>536</v>
      </c>
      <c r="B14" s="27" t="s">
        <v>81</v>
      </c>
      <c r="C14" s="27" t="s">
        <v>64</v>
      </c>
      <c r="D14" s="80">
        <v>31.8</v>
      </c>
    </row>
    <row r="15" spans="1:4" ht="16" thickBot="1" x14ac:dyDescent="0.25">
      <c r="A15" s="27" t="s">
        <v>537</v>
      </c>
      <c r="B15" s="27" t="s">
        <v>83</v>
      </c>
      <c r="C15" s="27" t="s">
        <v>64</v>
      </c>
      <c r="D15" s="122">
        <v>37.6</v>
      </c>
    </row>
    <row r="16" spans="1:4" x14ac:dyDescent="0.2">
      <c r="A16" s="27" t="s">
        <v>538</v>
      </c>
      <c r="B16" s="27" t="s">
        <v>85</v>
      </c>
      <c r="C16" s="27" t="s">
        <v>64</v>
      </c>
      <c r="D16" s="62">
        <v>-36.6</v>
      </c>
    </row>
    <row r="17" spans="1:4" x14ac:dyDescent="0.2">
      <c r="A17" s="27" t="s">
        <v>539</v>
      </c>
      <c r="B17" s="27" t="s">
        <v>87</v>
      </c>
      <c r="C17" s="27" t="s">
        <v>64</v>
      </c>
      <c r="D17" s="80">
        <v>33.14</v>
      </c>
    </row>
    <row r="18" spans="1:4" ht="16" thickBot="1" x14ac:dyDescent="0.25">
      <c r="A18" s="27" t="s">
        <v>540</v>
      </c>
      <c r="B18" s="27" t="s">
        <v>89</v>
      </c>
      <c r="C18" s="27" t="s">
        <v>64</v>
      </c>
      <c r="D18" s="122">
        <v>58.2</v>
      </c>
    </row>
    <row r="19" spans="1:4" x14ac:dyDescent="0.2">
      <c r="A19" s="27" t="s">
        <v>541</v>
      </c>
      <c r="B19" s="27" t="s">
        <v>89</v>
      </c>
      <c r="C19" s="27" t="s">
        <v>64</v>
      </c>
      <c r="D19" s="62">
        <v>-59.3</v>
      </c>
    </row>
    <row r="20" spans="1:4" x14ac:dyDescent="0.2">
      <c r="A20" s="27" t="s">
        <v>542</v>
      </c>
      <c r="B20" s="27" t="s">
        <v>92</v>
      </c>
      <c r="C20" s="27" t="s">
        <v>64</v>
      </c>
      <c r="D20" s="80">
        <v>75.84</v>
      </c>
    </row>
    <row r="21" spans="1:4" ht="16" thickBot="1" x14ac:dyDescent="0.25">
      <c r="A21" s="27" t="s">
        <v>543</v>
      </c>
      <c r="B21" s="27" t="s">
        <v>94</v>
      </c>
      <c r="C21" s="27" t="s">
        <v>64</v>
      </c>
      <c r="D21" s="122">
        <v>84.6</v>
      </c>
    </row>
    <row r="22" spans="1:4" x14ac:dyDescent="0.2">
      <c r="A22" s="27" t="s">
        <v>544</v>
      </c>
      <c r="B22" s="27" t="s">
        <v>94</v>
      </c>
      <c r="C22" s="27" t="s">
        <v>64</v>
      </c>
      <c r="D22" s="62">
        <v>-84.02</v>
      </c>
    </row>
    <row r="23" spans="1:4" x14ac:dyDescent="0.2">
      <c r="A23" s="27" t="s">
        <v>545</v>
      </c>
      <c r="B23" s="27" t="s">
        <v>97</v>
      </c>
      <c r="C23" s="27" t="s">
        <v>64</v>
      </c>
      <c r="D23" s="80">
        <v>68.06</v>
      </c>
    </row>
    <row r="24" spans="1:4" ht="16" thickBot="1" x14ac:dyDescent="0.25">
      <c r="A24" s="27" t="s">
        <v>546</v>
      </c>
      <c r="B24" s="27" t="s">
        <v>99</v>
      </c>
      <c r="C24" s="27" t="s">
        <v>64</v>
      </c>
      <c r="D24" s="122">
        <v>46.9</v>
      </c>
    </row>
    <row r="25" spans="1:4" x14ac:dyDescent="0.2">
      <c r="A25" s="27" t="s">
        <v>547</v>
      </c>
      <c r="B25" s="27" t="s">
        <v>99</v>
      </c>
      <c r="C25" s="27" t="s">
        <v>64</v>
      </c>
      <c r="D25" s="62">
        <v>-45</v>
      </c>
    </row>
    <row r="26" spans="1:4" x14ac:dyDescent="0.2">
      <c r="A26" s="27" t="s">
        <v>548</v>
      </c>
      <c r="B26" s="27" t="s">
        <v>102</v>
      </c>
      <c r="C26" s="27" t="s">
        <v>64</v>
      </c>
      <c r="D26" s="80">
        <v>20.02</v>
      </c>
    </row>
    <row r="27" spans="1:4" ht="16" thickBot="1" x14ac:dyDescent="0.25">
      <c r="A27" s="27" t="s">
        <v>549</v>
      </c>
      <c r="B27" s="27" t="s">
        <v>104</v>
      </c>
      <c r="C27" s="27" t="s">
        <v>64</v>
      </c>
      <c r="D27" s="122">
        <v>36.44</v>
      </c>
    </row>
    <row r="28" spans="1:4" x14ac:dyDescent="0.2">
      <c r="A28" s="27" t="s">
        <v>550</v>
      </c>
      <c r="B28" s="27" t="s">
        <v>106</v>
      </c>
      <c r="C28" s="27" t="s">
        <v>64</v>
      </c>
      <c r="D28" s="62">
        <v>-35.9</v>
      </c>
    </row>
    <row r="29" spans="1:4" x14ac:dyDescent="0.2">
      <c r="A29" s="27" t="s">
        <v>551</v>
      </c>
      <c r="B29" s="27" t="s">
        <v>108</v>
      </c>
      <c r="C29" s="27" t="s">
        <v>64</v>
      </c>
      <c r="D29" s="80">
        <v>33.04</v>
      </c>
    </row>
    <row r="30" spans="1:4" ht="16" thickBot="1" x14ac:dyDescent="0.25">
      <c r="A30" s="27" t="s">
        <v>552</v>
      </c>
      <c r="B30" s="27" t="s">
        <v>110</v>
      </c>
      <c r="C30" s="27" t="s">
        <v>64</v>
      </c>
      <c r="D30" s="122">
        <v>58.5</v>
      </c>
    </row>
    <row r="31" spans="1:4" x14ac:dyDescent="0.2">
      <c r="A31" s="27" t="s">
        <v>553</v>
      </c>
      <c r="B31" s="27" t="s">
        <v>110</v>
      </c>
      <c r="C31" s="27" t="s">
        <v>64</v>
      </c>
      <c r="D31" s="63">
        <v>-59.9</v>
      </c>
    </row>
    <row r="32" spans="1:4" x14ac:dyDescent="0.2">
      <c r="A32" s="27" t="s">
        <v>554</v>
      </c>
      <c r="B32" s="27" t="s">
        <v>113</v>
      </c>
      <c r="C32" s="27" t="s">
        <v>64</v>
      </c>
      <c r="D32" s="80">
        <v>75.599999999999994</v>
      </c>
    </row>
    <row r="33" spans="1:4" ht="16" thickBot="1" x14ac:dyDescent="0.25">
      <c r="A33" s="27" t="s">
        <v>555</v>
      </c>
      <c r="B33" s="27" t="s">
        <v>115</v>
      </c>
      <c r="C33" s="27" t="s">
        <v>64</v>
      </c>
      <c r="D33" s="81">
        <v>91.6</v>
      </c>
    </row>
    <row r="34" spans="1:4" x14ac:dyDescent="0.2">
      <c r="A34" s="27" t="s">
        <v>556</v>
      </c>
      <c r="B34" s="27" t="s">
        <v>115</v>
      </c>
      <c r="C34" s="27" t="s">
        <v>64</v>
      </c>
      <c r="D34" s="62">
        <v>-89.4</v>
      </c>
    </row>
    <row r="35" spans="1:4" x14ac:dyDescent="0.2">
      <c r="A35" s="27" t="s">
        <v>557</v>
      </c>
      <c r="B35" s="27" t="s">
        <v>118</v>
      </c>
      <c r="C35" s="27" t="s">
        <v>64</v>
      </c>
      <c r="D35" s="80">
        <v>75.599999999999994</v>
      </c>
    </row>
    <row r="36" spans="1:4" ht="16" thickBot="1" x14ac:dyDescent="0.25">
      <c r="A36" s="27" t="s">
        <v>558</v>
      </c>
      <c r="B36" s="27" t="s">
        <v>120</v>
      </c>
      <c r="C36" s="27" t="s">
        <v>64</v>
      </c>
      <c r="D36" s="122">
        <v>63.59</v>
      </c>
    </row>
    <row r="37" spans="1:4" x14ac:dyDescent="0.2">
      <c r="A37" s="27" t="s">
        <v>559</v>
      </c>
      <c r="B37" s="27" t="s">
        <v>120</v>
      </c>
      <c r="C37" s="27" t="s">
        <v>64</v>
      </c>
      <c r="D37" s="62">
        <v>-62.2</v>
      </c>
    </row>
    <row r="38" spans="1:4" x14ac:dyDescent="0.2">
      <c r="A38" s="27" t="s">
        <v>560</v>
      </c>
      <c r="B38" s="27" t="s">
        <v>123</v>
      </c>
      <c r="C38" s="27" t="s">
        <v>64</v>
      </c>
      <c r="D38" s="80">
        <v>40.97</v>
      </c>
    </row>
    <row r="39" spans="1:4" ht="16" thickBot="1" x14ac:dyDescent="0.25">
      <c r="A39" s="27" t="s">
        <v>561</v>
      </c>
      <c r="B39" s="27" t="s">
        <v>125</v>
      </c>
      <c r="C39" s="27" t="s">
        <v>64</v>
      </c>
      <c r="D39" s="122">
        <v>17.649999999999999</v>
      </c>
    </row>
    <row r="40" spans="1:4" x14ac:dyDescent="0.2">
      <c r="A40" s="27" t="s">
        <v>562</v>
      </c>
      <c r="B40" s="27" t="s">
        <v>127</v>
      </c>
      <c r="C40" s="27" t="s">
        <v>64</v>
      </c>
      <c r="D40" s="63">
        <v>-35.799999999999997</v>
      </c>
    </row>
    <row r="41" spans="1:4" x14ac:dyDescent="0.2">
      <c r="A41" s="27" t="s">
        <v>563</v>
      </c>
      <c r="B41" s="27" t="s">
        <v>129</v>
      </c>
      <c r="C41" s="27" t="s">
        <v>64</v>
      </c>
      <c r="D41" s="80">
        <v>25.53</v>
      </c>
    </row>
    <row r="42" spans="1:4" ht="16" thickBot="1" x14ac:dyDescent="0.25">
      <c r="A42" s="27" t="s">
        <v>564</v>
      </c>
      <c r="B42" s="27" t="s">
        <v>131</v>
      </c>
      <c r="C42" s="27" t="s">
        <v>64</v>
      </c>
      <c r="D42" s="81">
        <v>52.9</v>
      </c>
    </row>
    <row r="43" spans="1:4" x14ac:dyDescent="0.2">
      <c r="A43" s="27" t="s">
        <v>565</v>
      </c>
      <c r="B43" s="27" t="s">
        <v>131</v>
      </c>
      <c r="C43" s="27" t="s">
        <v>64</v>
      </c>
      <c r="D43" s="62">
        <v>-54.3</v>
      </c>
    </row>
    <row r="44" spans="1:4" x14ac:dyDescent="0.2">
      <c r="A44" s="27" t="s">
        <v>566</v>
      </c>
      <c r="B44" s="27" t="s">
        <v>134</v>
      </c>
      <c r="C44" s="27" t="s">
        <v>64</v>
      </c>
      <c r="D44" s="80">
        <v>71</v>
      </c>
    </row>
    <row r="45" spans="1:4" ht="16" thickBot="1" x14ac:dyDescent="0.25">
      <c r="A45" s="27" t="s">
        <v>567</v>
      </c>
      <c r="B45" s="27" t="s">
        <v>136</v>
      </c>
      <c r="C45" s="27" t="s">
        <v>64</v>
      </c>
      <c r="D45" s="122">
        <v>84</v>
      </c>
    </row>
    <row r="46" spans="1:4" x14ac:dyDescent="0.2">
      <c r="A46" s="27" t="s">
        <v>568</v>
      </c>
      <c r="B46" s="27" t="s">
        <v>136</v>
      </c>
      <c r="C46" s="27" t="s">
        <v>64</v>
      </c>
      <c r="D46" s="63">
        <v>-85.9</v>
      </c>
    </row>
    <row r="47" spans="1:4" x14ac:dyDescent="0.2">
      <c r="A47" s="27" t="s">
        <v>569</v>
      </c>
      <c r="B47" s="27" t="s">
        <v>139</v>
      </c>
      <c r="C47" s="27" t="s">
        <v>64</v>
      </c>
      <c r="D47" s="80">
        <v>78.739999999999995</v>
      </c>
    </row>
    <row r="48" spans="1:4" ht="16" thickBot="1" x14ac:dyDescent="0.25">
      <c r="A48" s="27" t="s">
        <v>570</v>
      </c>
      <c r="B48" s="27" t="s">
        <v>141</v>
      </c>
      <c r="C48" s="27" t="s">
        <v>64</v>
      </c>
      <c r="D48" s="81">
        <v>68</v>
      </c>
    </row>
    <row r="49" spans="1:4" x14ac:dyDescent="0.2">
      <c r="A49" s="27" t="s">
        <v>571</v>
      </c>
      <c r="B49" s="27" t="s">
        <v>141</v>
      </c>
      <c r="C49" s="27" t="s">
        <v>64</v>
      </c>
      <c r="D49" s="62">
        <v>-69.900000000000006</v>
      </c>
    </row>
    <row r="50" spans="1:4" x14ac:dyDescent="0.2">
      <c r="A50" s="27" t="s">
        <v>572</v>
      </c>
      <c r="B50" s="27" t="s">
        <v>144</v>
      </c>
      <c r="C50" s="27" t="s">
        <v>64</v>
      </c>
      <c r="D50" s="80">
        <v>48.5</v>
      </c>
    </row>
    <row r="51" spans="1:4" ht="16" thickBot="1" x14ac:dyDescent="0.25">
      <c r="A51" s="27" t="s">
        <v>573</v>
      </c>
      <c r="B51" s="27" t="s">
        <v>146</v>
      </c>
      <c r="C51" s="27" t="s">
        <v>64</v>
      </c>
      <c r="D51" s="122">
        <v>35.700000000000003</v>
      </c>
    </row>
    <row r="52" spans="1:4" x14ac:dyDescent="0.2">
      <c r="A52" s="27" t="s">
        <v>574</v>
      </c>
      <c r="B52" s="27" t="s">
        <v>148</v>
      </c>
      <c r="C52" s="27" t="s">
        <v>64</v>
      </c>
      <c r="D52" s="63">
        <v>-34.6</v>
      </c>
    </row>
    <row r="53" spans="1:4" x14ac:dyDescent="0.2">
      <c r="A53" s="27" t="s">
        <v>575</v>
      </c>
      <c r="B53" s="27" t="s">
        <v>150</v>
      </c>
      <c r="C53" s="27" t="s">
        <v>64</v>
      </c>
      <c r="D53" s="80">
        <v>33.799999999999997</v>
      </c>
    </row>
    <row r="54" spans="1:4" ht="16" thickBot="1" x14ac:dyDescent="0.25">
      <c r="A54" s="27" t="s">
        <v>576</v>
      </c>
      <c r="B54" s="27" t="s">
        <v>152</v>
      </c>
      <c r="C54" s="27" t="s">
        <v>64</v>
      </c>
      <c r="D54" s="81">
        <v>58.9</v>
      </c>
    </row>
    <row r="55" spans="1:4" x14ac:dyDescent="0.2">
      <c r="A55" s="27" t="s">
        <v>577</v>
      </c>
      <c r="B55" s="27" t="s">
        <v>152</v>
      </c>
      <c r="C55" s="27" t="s">
        <v>64</v>
      </c>
      <c r="D55" s="62">
        <v>-60</v>
      </c>
    </row>
    <row r="56" spans="1:4" x14ac:dyDescent="0.2">
      <c r="A56" s="27" t="s">
        <v>578</v>
      </c>
      <c r="B56" s="27" t="s">
        <v>155</v>
      </c>
      <c r="C56" s="27" t="s">
        <v>64</v>
      </c>
      <c r="D56" s="80">
        <v>75.739999999999995</v>
      </c>
    </row>
    <row r="57" spans="1:4" ht="16" thickBot="1" x14ac:dyDescent="0.25">
      <c r="A57" s="27" t="s">
        <v>579</v>
      </c>
      <c r="B57" s="27" t="s">
        <v>157</v>
      </c>
      <c r="C57" s="27" t="s">
        <v>64</v>
      </c>
      <c r="D57" s="122">
        <v>90.68</v>
      </c>
    </row>
    <row r="58" spans="1:4" x14ac:dyDescent="0.2">
      <c r="A58" s="27" t="s">
        <v>580</v>
      </c>
      <c r="B58" s="27" t="s">
        <v>157</v>
      </c>
      <c r="C58" s="27" t="s">
        <v>64</v>
      </c>
      <c r="D58" s="63">
        <v>-92</v>
      </c>
    </row>
    <row r="59" spans="1:4" x14ac:dyDescent="0.2">
      <c r="A59" s="27" t="s">
        <v>581</v>
      </c>
      <c r="B59" s="27" t="s">
        <v>160</v>
      </c>
      <c r="C59" s="27" t="s">
        <v>64</v>
      </c>
      <c r="D59" s="80">
        <v>76.34</v>
      </c>
    </row>
    <row r="60" spans="1:4" ht="16" thickBot="1" x14ac:dyDescent="0.25">
      <c r="A60" s="27" t="s">
        <v>582</v>
      </c>
      <c r="B60" s="27" t="s">
        <v>162</v>
      </c>
      <c r="C60" s="27" t="s">
        <v>64</v>
      </c>
      <c r="D60" s="81">
        <v>59.32</v>
      </c>
    </row>
    <row r="61" spans="1:4" x14ac:dyDescent="0.2">
      <c r="A61" s="27" t="s">
        <v>583</v>
      </c>
      <c r="B61" s="27" t="s">
        <v>162</v>
      </c>
      <c r="C61" s="27" t="s">
        <v>64</v>
      </c>
      <c r="D61" s="62">
        <v>-57.61</v>
      </c>
    </row>
    <row r="62" spans="1:4" x14ac:dyDescent="0.2">
      <c r="A62" s="27" t="s">
        <v>584</v>
      </c>
      <c r="B62" s="27" t="s">
        <v>165</v>
      </c>
      <c r="C62" s="27" t="s">
        <v>64</v>
      </c>
      <c r="D62" s="80">
        <v>33.840000000000003</v>
      </c>
    </row>
    <row r="63" spans="1:4" ht="16" thickBot="1" x14ac:dyDescent="0.25">
      <c r="A63" s="27" t="s">
        <v>585</v>
      </c>
      <c r="B63" s="27" t="s">
        <v>167</v>
      </c>
      <c r="C63" s="27" t="s">
        <v>64</v>
      </c>
      <c r="D63" s="122">
        <v>34.5</v>
      </c>
    </row>
    <row r="64" spans="1:4" x14ac:dyDescent="0.2">
      <c r="A64" s="27" t="s">
        <v>586</v>
      </c>
      <c r="B64" s="27" t="s">
        <v>169</v>
      </c>
      <c r="C64" s="27" t="s">
        <v>64</v>
      </c>
      <c r="D64" s="63">
        <v>-33.299999999999997</v>
      </c>
    </row>
    <row r="65" spans="1:4" x14ac:dyDescent="0.2">
      <c r="A65" s="27" t="s">
        <v>587</v>
      </c>
      <c r="B65" s="27" t="s">
        <v>171</v>
      </c>
      <c r="C65" s="27" t="s">
        <v>64</v>
      </c>
      <c r="D65" s="80">
        <v>32.96</v>
      </c>
    </row>
    <row r="66" spans="1:4" ht="16" thickBot="1" x14ac:dyDescent="0.25">
      <c r="A66" s="27" t="s">
        <v>588</v>
      </c>
      <c r="B66" s="27" t="s">
        <v>173</v>
      </c>
      <c r="C66" s="27" t="s">
        <v>64</v>
      </c>
      <c r="D66" s="81">
        <v>58.98</v>
      </c>
    </row>
    <row r="67" spans="1:4" x14ac:dyDescent="0.2">
      <c r="A67" s="27" t="s">
        <v>589</v>
      </c>
      <c r="B67" s="27" t="s">
        <v>173</v>
      </c>
      <c r="C67" s="27" t="s">
        <v>64</v>
      </c>
      <c r="D67" s="62">
        <v>-59.2</v>
      </c>
    </row>
    <row r="68" spans="1:4" x14ac:dyDescent="0.2">
      <c r="A68" s="27" t="s">
        <v>590</v>
      </c>
      <c r="B68" s="27" t="s">
        <v>176</v>
      </c>
      <c r="C68" s="27" t="s">
        <v>64</v>
      </c>
      <c r="D68" s="80">
        <v>75.52</v>
      </c>
    </row>
    <row r="69" spans="1:4" ht="16" thickBot="1" x14ac:dyDescent="0.25">
      <c r="A69" s="27" t="s">
        <v>591</v>
      </c>
      <c r="B69" s="27" t="s">
        <v>178</v>
      </c>
      <c r="C69" s="27" t="s">
        <v>64</v>
      </c>
      <c r="D69" s="122">
        <v>91.8</v>
      </c>
    </row>
    <row r="70" spans="1:4" x14ac:dyDescent="0.2">
      <c r="A70" s="27" t="s">
        <v>592</v>
      </c>
      <c r="B70" s="27" t="s">
        <v>178</v>
      </c>
      <c r="C70" s="27" t="s">
        <v>64</v>
      </c>
      <c r="D70" s="63">
        <v>-89.9</v>
      </c>
    </row>
    <row r="71" spans="1:4" x14ac:dyDescent="0.2">
      <c r="A71" s="27" t="s">
        <v>593</v>
      </c>
      <c r="B71" s="27" t="s">
        <v>181</v>
      </c>
      <c r="C71" s="27" t="s">
        <v>64</v>
      </c>
      <c r="D71" s="80">
        <v>75.400000000000006</v>
      </c>
    </row>
    <row r="72" spans="1:4" ht="16" thickBot="1" x14ac:dyDescent="0.25">
      <c r="A72" s="27" t="s">
        <v>594</v>
      </c>
      <c r="B72" s="27" t="s">
        <v>183</v>
      </c>
      <c r="C72" s="27" t="s">
        <v>64</v>
      </c>
      <c r="D72" s="81">
        <v>85.81</v>
      </c>
    </row>
    <row r="73" spans="1:4" x14ac:dyDescent="0.2">
      <c r="A73" s="27" t="s">
        <v>595</v>
      </c>
      <c r="B73" s="27" t="s">
        <v>183</v>
      </c>
      <c r="C73" s="27" t="s">
        <v>64</v>
      </c>
      <c r="D73" s="62">
        <v>-57.3</v>
      </c>
    </row>
    <row r="74" spans="1:4" x14ac:dyDescent="0.2">
      <c r="A74" s="27" t="s">
        <v>596</v>
      </c>
      <c r="B74" s="27" t="s">
        <v>186</v>
      </c>
      <c r="C74" s="27" t="s">
        <v>64</v>
      </c>
      <c r="D74" s="80">
        <v>33</v>
      </c>
    </row>
    <row r="75" spans="1:4" ht="16" thickBot="1" x14ac:dyDescent="0.25">
      <c r="A75" s="27" t="s">
        <v>597</v>
      </c>
      <c r="B75" s="27" t="s">
        <v>188</v>
      </c>
      <c r="C75" s="27" t="s">
        <v>64</v>
      </c>
      <c r="D75" s="122">
        <v>35.6</v>
      </c>
    </row>
    <row r="76" spans="1:4" x14ac:dyDescent="0.2">
      <c r="A76" s="27" t="s">
        <v>598</v>
      </c>
      <c r="B76" s="27" t="s">
        <v>190</v>
      </c>
      <c r="C76" s="27" t="s">
        <v>64</v>
      </c>
      <c r="D76" s="63">
        <v>-35.369999999999997</v>
      </c>
    </row>
    <row r="77" spans="1:4" x14ac:dyDescent="0.2">
      <c r="A77" s="27" t="s">
        <v>599</v>
      </c>
      <c r="B77" s="27" t="s">
        <v>192</v>
      </c>
      <c r="C77" s="27" t="s">
        <v>64</v>
      </c>
      <c r="D77" s="80">
        <v>32.9</v>
      </c>
    </row>
    <row r="78" spans="1:4" ht="16" thickBot="1" x14ac:dyDescent="0.25">
      <c r="A78" s="27" t="s">
        <v>600</v>
      </c>
      <c r="B78" s="27" t="s">
        <v>194</v>
      </c>
      <c r="C78" s="27" t="s">
        <v>64</v>
      </c>
      <c r="D78" s="81">
        <v>58.4</v>
      </c>
    </row>
    <row r="79" spans="1:4" x14ac:dyDescent="0.2">
      <c r="A79" s="27" t="s">
        <v>601</v>
      </c>
      <c r="B79" s="27" t="s">
        <v>194</v>
      </c>
      <c r="C79" s="27" t="s">
        <v>64</v>
      </c>
      <c r="D79" s="62">
        <v>-59.5</v>
      </c>
    </row>
    <row r="80" spans="1:4" x14ac:dyDescent="0.2">
      <c r="A80" s="27" t="s">
        <v>602</v>
      </c>
      <c r="B80" s="27" t="s">
        <v>197</v>
      </c>
      <c r="C80" s="27" t="s">
        <v>64</v>
      </c>
      <c r="D80" s="80">
        <v>75.14</v>
      </c>
    </row>
    <row r="81" spans="1:4" ht="16" thickBot="1" x14ac:dyDescent="0.25">
      <c r="A81" s="27" t="s">
        <v>603</v>
      </c>
      <c r="B81" s="27" t="s">
        <v>199</v>
      </c>
      <c r="C81" s="27" t="s">
        <v>64</v>
      </c>
      <c r="D81" s="122">
        <v>91.03</v>
      </c>
    </row>
    <row r="82" spans="1:4" x14ac:dyDescent="0.2">
      <c r="A82" s="27" t="s">
        <v>604</v>
      </c>
      <c r="B82" s="27" t="s">
        <v>199</v>
      </c>
      <c r="C82" s="27" t="s">
        <v>64</v>
      </c>
      <c r="D82" s="63">
        <v>-90.4</v>
      </c>
    </row>
    <row r="83" spans="1:4" x14ac:dyDescent="0.2">
      <c r="A83" s="27" t="s">
        <v>605</v>
      </c>
      <c r="B83" s="27" t="s">
        <v>202</v>
      </c>
      <c r="C83" s="27" t="s">
        <v>64</v>
      </c>
      <c r="D83" s="80">
        <v>75.510000000000005</v>
      </c>
    </row>
    <row r="84" spans="1:4" ht="16" thickBot="1" x14ac:dyDescent="0.25">
      <c r="A84" s="27" t="s">
        <v>606</v>
      </c>
      <c r="B84" s="27" t="s">
        <v>204</v>
      </c>
      <c r="C84" s="27" t="s">
        <v>64</v>
      </c>
      <c r="D84" s="81">
        <v>58.7</v>
      </c>
    </row>
    <row r="85" spans="1:4" x14ac:dyDescent="0.2">
      <c r="A85" s="27" t="s">
        <v>607</v>
      </c>
      <c r="B85" s="27" t="s">
        <v>204</v>
      </c>
      <c r="C85" s="27" t="s">
        <v>64</v>
      </c>
      <c r="D85" s="62">
        <v>-57.22</v>
      </c>
    </row>
    <row r="86" spans="1:4" x14ac:dyDescent="0.2">
      <c r="A86" s="27" t="s">
        <v>608</v>
      </c>
      <c r="B86" s="27" t="s">
        <v>207</v>
      </c>
      <c r="C86" s="27" t="s">
        <v>64</v>
      </c>
      <c r="D86" s="80">
        <v>32.94</v>
      </c>
    </row>
    <row r="87" spans="1:4" ht="16" thickBot="1" x14ac:dyDescent="0.25">
      <c r="A87" s="27" t="s">
        <v>609</v>
      </c>
      <c r="B87" s="27" t="s">
        <v>209</v>
      </c>
      <c r="C87" s="27" t="s">
        <v>64</v>
      </c>
      <c r="D87" s="122">
        <v>32.299999999999997</v>
      </c>
    </row>
    <row r="88" spans="1:4" x14ac:dyDescent="0.2">
      <c r="A88" s="27" t="s">
        <v>610</v>
      </c>
      <c r="B88" s="27" t="s">
        <v>211</v>
      </c>
      <c r="C88" s="27" t="s">
        <v>64</v>
      </c>
      <c r="D88" s="63">
        <v>-35.68</v>
      </c>
    </row>
    <row r="89" spans="1:4" x14ac:dyDescent="0.2">
      <c r="A89" s="27" t="s">
        <v>611</v>
      </c>
      <c r="B89" s="27" t="s">
        <v>213</v>
      </c>
      <c r="C89" s="27" t="s">
        <v>64</v>
      </c>
      <c r="D89" s="80">
        <v>32.85</v>
      </c>
    </row>
    <row r="90" spans="1:4" ht="16" thickBot="1" x14ac:dyDescent="0.25">
      <c r="A90" s="27" t="s">
        <v>612</v>
      </c>
      <c r="B90" s="27" t="s">
        <v>215</v>
      </c>
      <c r="C90" s="27" t="s">
        <v>64</v>
      </c>
      <c r="D90" s="81">
        <v>58.36</v>
      </c>
    </row>
    <row r="91" spans="1:4" x14ac:dyDescent="0.2">
      <c r="A91" s="27" t="s">
        <v>613</v>
      </c>
      <c r="B91" s="27" t="s">
        <v>215</v>
      </c>
      <c r="C91" s="27" t="s">
        <v>64</v>
      </c>
      <c r="D91" s="62">
        <v>-59.36</v>
      </c>
    </row>
    <row r="92" spans="1:4" x14ac:dyDescent="0.2">
      <c r="A92" s="27" t="s">
        <v>614</v>
      </c>
      <c r="B92" s="27" t="s">
        <v>218</v>
      </c>
      <c r="C92" s="27" t="s">
        <v>64</v>
      </c>
      <c r="D92" s="80">
        <v>75.459999999999994</v>
      </c>
    </row>
    <row r="93" spans="1:4" ht="16" thickBot="1" x14ac:dyDescent="0.25">
      <c r="A93" s="27" t="s">
        <v>615</v>
      </c>
      <c r="B93" s="27" t="s">
        <v>220</v>
      </c>
      <c r="C93" s="27" t="s">
        <v>64</v>
      </c>
      <c r="D93" s="122">
        <v>94.07</v>
      </c>
    </row>
    <row r="94" spans="1:4" x14ac:dyDescent="0.2">
      <c r="A94" s="27" t="s">
        <v>616</v>
      </c>
      <c r="B94" s="27" t="s">
        <v>220</v>
      </c>
      <c r="C94" s="27" t="s">
        <v>64</v>
      </c>
      <c r="D94" s="63">
        <v>-86.89</v>
      </c>
    </row>
    <row r="95" spans="1:4" x14ac:dyDescent="0.2">
      <c r="A95" s="27" t="s">
        <v>617</v>
      </c>
      <c r="B95" s="27" t="s">
        <v>223</v>
      </c>
      <c r="C95" s="27" t="s">
        <v>64</v>
      </c>
      <c r="D95" s="80">
        <v>78.69</v>
      </c>
    </row>
    <row r="96" spans="1:4" ht="16" thickBot="1" x14ac:dyDescent="0.25">
      <c r="A96" s="27" t="s">
        <v>618</v>
      </c>
      <c r="B96" s="27" t="s">
        <v>225</v>
      </c>
      <c r="C96" s="27" t="s">
        <v>64</v>
      </c>
      <c r="D96" s="81">
        <v>63.31</v>
      </c>
    </row>
    <row r="97" spans="1:4" x14ac:dyDescent="0.2">
      <c r="A97" s="27" t="s">
        <v>619</v>
      </c>
      <c r="B97" s="27" t="s">
        <v>225</v>
      </c>
      <c r="C97" s="27" t="s">
        <v>64</v>
      </c>
      <c r="D97" s="62">
        <v>-61.8</v>
      </c>
    </row>
    <row r="98" spans="1:4" x14ac:dyDescent="0.2">
      <c r="A98" s="27" t="s">
        <v>620</v>
      </c>
      <c r="B98" s="27" t="s">
        <v>228</v>
      </c>
      <c r="C98" s="27" t="s">
        <v>64</v>
      </c>
      <c r="D98" s="80">
        <v>39.880000000000003</v>
      </c>
    </row>
    <row r="99" spans="1:4" ht="16" thickBot="1" x14ac:dyDescent="0.25">
      <c r="A99" s="27" t="s">
        <v>621</v>
      </c>
      <c r="B99" s="27" t="s">
        <v>230</v>
      </c>
      <c r="C99" s="27" t="s">
        <v>64</v>
      </c>
      <c r="D99" s="122">
        <v>35.799999999999997</v>
      </c>
    </row>
    <row r="100" spans="1:4" x14ac:dyDescent="0.2">
      <c r="A100" s="27" t="s">
        <v>622</v>
      </c>
      <c r="B100" s="27" t="s">
        <v>232</v>
      </c>
      <c r="C100" s="27" t="s">
        <v>64</v>
      </c>
      <c r="D100" s="63">
        <v>-36.799999999999997</v>
      </c>
    </row>
    <row r="101" spans="1:4" x14ac:dyDescent="0.2">
      <c r="A101" s="27" t="s">
        <v>623</v>
      </c>
      <c r="B101" s="27" t="s">
        <v>234</v>
      </c>
      <c r="C101" s="27" t="s">
        <v>64</v>
      </c>
      <c r="D101" s="80">
        <v>33.04</v>
      </c>
    </row>
    <row r="102" spans="1:4" ht="16" thickBot="1" x14ac:dyDescent="0.25">
      <c r="A102" s="27" t="s">
        <v>624</v>
      </c>
      <c r="B102" s="27" t="s">
        <v>236</v>
      </c>
      <c r="C102" s="27" t="s">
        <v>64</v>
      </c>
      <c r="D102" s="81">
        <v>59.07</v>
      </c>
    </row>
    <row r="103" spans="1:4" x14ac:dyDescent="0.2">
      <c r="A103" s="27" t="s">
        <v>625</v>
      </c>
      <c r="B103" s="27" t="s">
        <v>236</v>
      </c>
      <c r="C103" s="27" t="s">
        <v>64</v>
      </c>
      <c r="D103" s="62">
        <v>-60.4</v>
      </c>
    </row>
    <row r="104" spans="1:4" x14ac:dyDescent="0.2">
      <c r="A104" s="27" t="s">
        <v>626</v>
      </c>
      <c r="B104" s="27" t="s">
        <v>239</v>
      </c>
      <c r="C104" s="27" t="s">
        <v>64</v>
      </c>
      <c r="D104" s="80">
        <v>74.959999999999994</v>
      </c>
    </row>
    <row r="105" spans="1:4" ht="16" thickBot="1" x14ac:dyDescent="0.25">
      <c r="A105" s="27" t="s">
        <v>627</v>
      </c>
      <c r="B105" s="27" t="s">
        <v>241</v>
      </c>
      <c r="C105" s="27" t="s">
        <v>64</v>
      </c>
      <c r="D105" s="122">
        <v>90.45</v>
      </c>
    </row>
    <row r="106" spans="1:4" x14ac:dyDescent="0.2">
      <c r="A106" s="27" t="s">
        <v>628</v>
      </c>
      <c r="B106" s="27" t="s">
        <v>241</v>
      </c>
      <c r="C106" s="27" t="s">
        <v>64</v>
      </c>
      <c r="D106" s="63">
        <v>-86.7</v>
      </c>
    </row>
    <row r="107" spans="1:4" x14ac:dyDescent="0.2">
      <c r="A107" s="27" t="s">
        <v>629</v>
      </c>
      <c r="B107" s="27" t="s">
        <v>244</v>
      </c>
      <c r="C107" s="27" t="s">
        <v>64</v>
      </c>
      <c r="D107" s="80">
        <v>74.91</v>
      </c>
    </row>
    <row r="108" spans="1:4" ht="16" thickBot="1" x14ac:dyDescent="0.25">
      <c r="A108" s="27" t="s">
        <v>630</v>
      </c>
      <c r="B108" s="27" t="s">
        <v>246</v>
      </c>
      <c r="C108" s="27" t="s">
        <v>64</v>
      </c>
      <c r="D108" s="81">
        <v>58.97</v>
      </c>
    </row>
    <row r="109" spans="1:4" x14ac:dyDescent="0.2">
      <c r="A109" s="27" t="s">
        <v>631</v>
      </c>
      <c r="B109" s="27" t="s">
        <v>246</v>
      </c>
      <c r="C109" s="27" t="s">
        <v>64</v>
      </c>
      <c r="D109" s="62">
        <v>-56.37</v>
      </c>
    </row>
    <row r="110" spans="1:4" x14ac:dyDescent="0.2">
      <c r="A110" s="27" t="s">
        <v>632</v>
      </c>
      <c r="B110" s="27" t="s">
        <v>249</v>
      </c>
      <c r="C110" s="27" t="s">
        <v>64</v>
      </c>
      <c r="D110" s="80">
        <v>32.979999999999997</v>
      </c>
    </row>
    <row r="111" spans="1:4" ht="16" thickBot="1" x14ac:dyDescent="0.25">
      <c r="A111" s="27" t="s">
        <v>633</v>
      </c>
      <c r="B111" s="27" t="s">
        <v>251</v>
      </c>
      <c r="C111" s="27" t="s">
        <v>64</v>
      </c>
      <c r="D111" s="122">
        <v>36.85</v>
      </c>
    </row>
    <row r="112" spans="1:4" x14ac:dyDescent="0.2">
      <c r="A112" s="27" t="s">
        <v>634</v>
      </c>
      <c r="B112" s="27" t="s">
        <v>253</v>
      </c>
      <c r="C112" s="27" t="s">
        <v>64</v>
      </c>
      <c r="D112" s="62">
        <v>-38.82</v>
      </c>
    </row>
    <row r="113" spans="1:4" x14ac:dyDescent="0.2">
      <c r="A113" s="27" t="s">
        <v>635</v>
      </c>
      <c r="B113" s="27" t="s">
        <v>255</v>
      </c>
      <c r="C113" s="27" t="s">
        <v>64</v>
      </c>
      <c r="D113" s="80">
        <v>34.56</v>
      </c>
    </row>
    <row r="114" spans="1:4" ht="16" thickBot="1" x14ac:dyDescent="0.25">
      <c r="A114" s="27" t="s">
        <v>636</v>
      </c>
      <c r="B114" s="27" t="s">
        <v>257</v>
      </c>
      <c r="C114" s="27" t="s">
        <v>64</v>
      </c>
      <c r="D114" s="122">
        <v>59.5</v>
      </c>
    </row>
    <row r="115" spans="1:4" x14ac:dyDescent="0.2">
      <c r="A115" s="27" t="s">
        <v>637</v>
      </c>
      <c r="B115" s="27" t="s">
        <v>257</v>
      </c>
      <c r="C115" s="27" t="s">
        <v>64</v>
      </c>
      <c r="D115" s="63">
        <v>-61.3</v>
      </c>
    </row>
    <row r="116" spans="1:4" x14ac:dyDescent="0.2">
      <c r="A116" s="27" t="s">
        <v>638</v>
      </c>
      <c r="B116" s="27" t="s">
        <v>260</v>
      </c>
      <c r="C116" s="27" t="s">
        <v>64</v>
      </c>
      <c r="D116" s="80">
        <v>75.650000000000006</v>
      </c>
    </row>
    <row r="117" spans="1:4" ht="16" thickBot="1" x14ac:dyDescent="0.25">
      <c r="A117" s="27" t="s">
        <v>639</v>
      </c>
      <c r="B117" s="27" t="s">
        <v>262</v>
      </c>
      <c r="C117" s="27" t="s">
        <v>64</v>
      </c>
      <c r="D117" s="81">
        <v>87.84</v>
      </c>
    </row>
    <row r="118" spans="1:4" x14ac:dyDescent="0.2">
      <c r="A118" s="27" t="s">
        <v>640</v>
      </c>
      <c r="B118" s="27" t="s">
        <v>262</v>
      </c>
      <c r="C118" s="27" t="s">
        <v>64</v>
      </c>
      <c r="D118" s="62">
        <v>-85.85</v>
      </c>
    </row>
    <row r="119" spans="1:4" x14ac:dyDescent="0.2">
      <c r="A119" s="27" t="s">
        <v>641</v>
      </c>
      <c r="B119" s="27" t="s">
        <v>265</v>
      </c>
      <c r="C119" s="27" t="s">
        <v>64</v>
      </c>
      <c r="D119" s="80">
        <v>75.260000000000005</v>
      </c>
    </row>
    <row r="120" spans="1:4" ht="16" thickBot="1" x14ac:dyDescent="0.25">
      <c r="A120" s="27" t="s">
        <v>642</v>
      </c>
      <c r="B120" s="27" t="s">
        <v>267</v>
      </c>
      <c r="C120" s="27" t="s">
        <v>64</v>
      </c>
      <c r="D120" s="122">
        <v>59.36</v>
      </c>
    </row>
    <row r="121" spans="1:4" x14ac:dyDescent="0.2">
      <c r="A121" s="27" t="s">
        <v>643</v>
      </c>
      <c r="B121" s="27" t="s">
        <v>267</v>
      </c>
      <c r="C121" s="27" t="s">
        <v>64</v>
      </c>
      <c r="D121" s="63">
        <v>-57.7</v>
      </c>
    </row>
    <row r="122" spans="1:4" x14ac:dyDescent="0.2">
      <c r="A122" s="27" t="s">
        <v>644</v>
      </c>
      <c r="B122" s="27" t="s">
        <v>270</v>
      </c>
      <c r="C122" s="27" t="s">
        <v>64</v>
      </c>
      <c r="D122" s="80">
        <v>34.42</v>
      </c>
    </row>
    <row r="123" spans="1:4" ht="16" thickBot="1" x14ac:dyDescent="0.25">
      <c r="A123" s="27" t="s">
        <v>645</v>
      </c>
      <c r="B123" s="27" t="s">
        <v>272</v>
      </c>
      <c r="C123" s="27" t="s">
        <v>64</v>
      </c>
      <c r="D123" s="81">
        <v>39.01</v>
      </c>
    </row>
    <row r="124" spans="1:4" x14ac:dyDescent="0.2">
      <c r="A124" s="27" t="s">
        <v>646</v>
      </c>
      <c r="B124" s="27" t="s">
        <v>274</v>
      </c>
      <c r="C124" s="27" t="s">
        <v>64</v>
      </c>
      <c r="D124" s="62">
        <v>-39.82</v>
      </c>
    </row>
    <row r="125" spans="1:4" x14ac:dyDescent="0.2">
      <c r="A125" s="27" t="s">
        <v>647</v>
      </c>
      <c r="B125" s="27" t="s">
        <v>276</v>
      </c>
      <c r="C125" s="27" t="s">
        <v>64</v>
      </c>
      <c r="D125" s="80">
        <v>35.74</v>
      </c>
    </row>
    <row r="126" spans="1:4" ht="16" thickBot="1" x14ac:dyDescent="0.25">
      <c r="A126" s="27" t="s">
        <v>648</v>
      </c>
      <c r="B126" s="27" t="s">
        <v>278</v>
      </c>
      <c r="C126" s="27" t="s">
        <v>64</v>
      </c>
      <c r="D126" s="122">
        <v>59.81</v>
      </c>
    </row>
    <row r="127" spans="1:4" x14ac:dyDescent="0.2">
      <c r="A127" s="27" t="s">
        <v>649</v>
      </c>
      <c r="B127" s="27" t="s">
        <v>278</v>
      </c>
      <c r="C127" s="27" t="s">
        <v>64</v>
      </c>
      <c r="D127" s="63">
        <v>-61.3</v>
      </c>
    </row>
    <row r="128" spans="1:4" x14ac:dyDescent="0.2">
      <c r="A128" s="27" t="s">
        <v>650</v>
      </c>
      <c r="B128" s="27" t="s">
        <v>281</v>
      </c>
      <c r="C128" s="27" t="s">
        <v>64</v>
      </c>
      <c r="D128" s="80">
        <v>75.77</v>
      </c>
    </row>
    <row r="129" spans="1:4" ht="16" thickBot="1" x14ac:dyDescent="0.25">
      <c r="A129" s="27" t="s">
        <v>651</v>
      </c>
      <c r="B129" s="27" t="s">
        <v>283</v>
      </c>
      <c r="C129" s="27" t="s">
        <v>64</v>
      </c>
      <c r="D129" s="81">
        <v>83.98</v>
      </c>
    </row>
    <row r="130" spans="1:4" x14ac:dyDescent="0.2">
      <c r="A130" s="27" t="s">
        <v>652</v>
      </c>
      <c r="B130" s="27" t="s">
        <v>283</v>
      </c>
      <c r="C130" s="27" t="s">
        <v>64</v>
      </c>
      <c r="D130" s="62">
        <v>-83.14</v>
      </c>
    </row>
    <row r="131" spans="1:4" x14ac:dyDescent="0.2">
      <c r="A131" s="27" t="s">
        <v>653</v>
      </c>
      <c r="B131" s="27" t="s">
        <v>286</v>
      </c>
      <c r="C131" s="27" t="s">
        <v>64</v>
      </c>
      <c r="D131" s="80">
        <v>75.680000000000007</v>
      </c>
    </row>
    <row r="132" spans="1:4" ht="16" thickBot="1" x14ac:dyDescent="0.25">
      <c r="A132" s="27" t="s">
        <v>654</v>
      </c>
      <c r="B132" s="27" t="s">
        <v>288</v>
      </c>
      <c r="C132" s="27" t="s">
        <v>64</v>
      </c>
      <c r="D132" s="122">
        <v>59.7</v>
      </c>
    </row>
    <row r="133" spans="1:4" x14ac:dyDescent="0.2">
      <c r="A133" s="27" t="s">
        <v>655</v>
      </c>
      <c r="B133" s="27" t="s">
        <v>288</v>
      </c>
      <c r="C133" s="27" t="s">
        <v>64</v>
      </c>
      <c r="D133" s="63">
        <v>-58.23</v>
      </c>
    </row>
    <row r="134" spans="1:4" x14ac:dyDescent="0.2">
      <c r="A134" s="27" t="s">
        <v>656</v>
      </c>
      <c r="B134" s="27" t="s">
        <v>291</v>
      </c>
      <c r="C134" s="27" t="s">
        <v>64</v>
      </c>
      <c r="D134" s="80">
        <v>35.58</v>
      </c>
    </row>
    <row r="135" spans="1:4" ht="16" thickBot="1" x14ac:dyDescent="0.25">
      <c r="A135" s="27" t="s">
        <v>657</v>
      </c>
      <c r="B135" s="27" t="s">
        <v>293</v>
      </c>
      <c r="C135" s="27" t="s">
        <v>64</v>
      </c>
      <c r="D135" s="81">
        <v>40.06</v>
      </c>
    </row>
    <row r="136" spans="1:4" x14ac:dyDescent="0.2">
      <c r="A136" s="27" t="s">
        <v>658</v>
      </c>
      <c r="B136" s="27" t="s">
        <v>295</v>
      </c>
      <c r="C136" s="27" t="s">
        <v>64</v>
      </c>
      <c r="D136" s="62">
        <v>-39.81</v>
      </c>
    </row>
    <row r="137" spans="1:4" x14ac:dyDescent="0.2">
      <c r="A137" s="27" t="s">
        <v>659</v>
      </c>
      <c r="B137" s="27" t="s">
        <v>297</v>
      </c>
      <c r="C137" s="27" t="s">
        <v>64</v>
      </c>
      <c r="D137" s="80">
        <v>35.74</v>
      </c>
    </row>
    <row r="138" spans="1:4" ht="16" thickBot="1" x14ac:dyDescent="0.25">
      <c r="A138" s="27" t="s">
        <v>660</v>
      </c>
      <c r="B138" s="27" t="s">
        <v>299</v>
      </c>
      <c r="C138" s="27" t="s">
        <v>64</v>
      </c>
      <c r="D138" s="122">
        <v>39.840000000000003</v>
      </c>
    </row>
    <row r="139" spans="1:4" x14ac:dyDescent="0.2">
      <c r="A139" s="27" t="s">
        <v>661</v>
      </c>
      <c r="B139" s="27" t="s">
        <v>299</v>
      </c>
      <c r="C139" s="27" t="s">
        <v>64</v>
      </c>
      <c r="D139" s="63">
        <v>-61.31</v>
      </c>
    </row>
    <row r="140" spans="1:4" x14ac:dyDescent="0.2">
      <c r="A140" s="27" t="s">
        <v>662</v>
      </c>
      <c r="B140" s="27" t="s">
        <v>302</v>
      </c>
      <c r="C140" s="27" t="s">
        <v>64</v>
      </c>
      <c r="D140" s="80">
        <v>75.400000000000006</v>
      </c>
    </row>
    <row r="141" spans="1:4" ht="16" thickBot="1" x14ac:dyDescent="0.25">
      <c r="A141" s="27" t="s">
        <v>663</v>
      </c>
      <c r="B141" s="27" t="s">
        <v>304</v>
      </c>
      <c r="C141" s="27" t="s">
        <v>64</v>
      </c>
      <c r="D141" s="81">
        <v>82.4</v>
      </c>
    </row>
    <row r="142" spans="1:4" x14ac:dyDescent="0.2">
      <c r="A142" s="27" t="s">
        <v>664</v>
      </c>
      <c r="B142" s="27" t="s">
        <v>304</v>
      </c>
      <c r="C142" s="27" t="s">
        <v>64</v>
      </c>
      <c r="D142" s="62">
        <v>-81.52</v>
      </c>
    </row>
    <row r="143" spans="1:4" x14ac:dyDescent="0.2">
      <c r="A143" s="27" t="s">
        <v>665</v>
      </c>
      <c r="B143" s="27" t="s">
        <v>307</v>
      </c>
      <c r="C143" s="27" t="s">
        <v>64</v>
      </c>
      <c r="D143" s="80">
        <v>35.31</v>
      </c>
    </row>
    <row r="144" spans="1:4" ht="16" thickBot="1" x14ac:dyDescent="0.25">
      <c r="A144" s="27" t="s">
        <v>666</v>
      </c>
      <c r="B144" s="27" t="s">
        <v>309</v>
      </c>
      <c r="C144" s="27" t="s">
        <v>64</v>
      </c>
      <c r="D144" s="122">
        <v>59.62</v>
      </c>
    </row>
    <row r="145" spans="1:4" x14ac:dyDescent="0.2">
      <c r="A145" s="27" t="s">
        <v>667</v>
      </c>
      <c r="B145" s="27" t="s">
        <v>309</v>
      </c>
      <c r="C145" s="27" t="s">
        <v>64</v>
      </c>
      <c r="D145" s="63">
        <v>-58.64</v>
      </c>
    </row>
    <row r="146" spans="1:4" x14ac:dyDescent="0.2">
      <c r="A146" s="27" t="s">
        <v>668</v>
      </c>
      <c r="B146" s="27" t="s">
        <v>312</v>
      </c>
      <c r="C146" s="27" t="s">
        <v>64</v>
      </c>
      <c r="D146" s="80">
        <v>35.58</v>
      </c>
    </row>
    <row r="147" spans="1:4" ht="16" thickBot="1" x14ac:dyDescent="0.25">
      <c r="A147" s="27" t="s">
        <v>669</v>
      </c>
      <c r="B147" s="27" t="s">
        <v>314</v>
      </c>
      <c r="C147" s="27" t="s">
        <v>64</v>
      </c>
      <c r="D147" s="81">
        <v>40.06</v>
      </c>
    </row>
    <row r="148" spans="1:4" x14ac:dyDescent="0.2">
      <c r="A148" s="27" t="s">
        <v>670</v>
      </c>
      <c r="B148" s="27" t="s">
        <v>316</v>
      </c>
      <c r="C148" s="27" t="s">
        <v>64</v>
      </c>
      <c r="D148" s="62">
        <v>-38.68</v>
      </c>
    </row>
    <row r="149" spans="1:4" x14ac:dyDescent="0.2">
      <c r="A149" s="27" t="s">
        <v>671</v>
      </c>
      <c r="B149" s="27" t="s">
        <v>318</v>
      </c>
      <c r="C149" s="27" t="s">
        <v>64</v>
      </c>
      <c r="D149" s="80">
        <v>34.64</v>
      </c>
    </row>
    <row r="150" spans="1:4" ht="16" thickBot="1" x14ac:dyDescent="0.25">
      <c r="A150" s="27" t="s">
        <v>672</v>
      </c>
      <c r="B150" s="27" t="s">
        <v>320</v>
      </c>
      <c r="C150" s="27" t="s">
        <v>64</v>
      </c>
      <c r="D150" s="122">
        <v>59.87</v>
      </c>
    </row>
    <row r="151" spans="1:4" x14ac:dyDescent="0.2">
      <c r="A151" s="27" t="s">
        <v>673</v>
      </c>
      <c r="B151" s="27" t="s">
        <v>320</v>
      </c>
      <c r="C151" s="27" t="s">
        <v>64</v>
      </c>
      <c r="D151" s="63">
        <v>-60.89</v>
      </c>
    </row>
    <row r="152" spans="1:4" x14ac:dyDescent="0.2">
      <c r="A152" s="27" t="s">
        <v>674</v>
      </c>
      <c r="B152" s="27" t="s">
        <v>323</v>
      </c>
      <c r="C152" s="27" t="s">
        <v>64</v>
      </c>
      <c r="D152" s="80">
        <v>64.319999999999993</v>
      </c>
    </row>
    <row r="153" spans="1:4" ht="16" thickBot="1" x14ac:dyDescent="0.25">
      <c r="A153" s="27" t="s">
        <v>675</v>
      </c>
      <c r="B153" s="27" t="s">
        <v>325</v>
      </c>
      <c r="C153" s="27" t="s">
        <v>64</v>
      </c>
      <c r="D153" s="81">
        <v>82.9</v>
      </c>
    </row>
    <row r="154" spans="1:4" x14ac:dyDescent="0.2">
      <c r="A154" s="27" t="s">
        <v>676</v>
      </c>
      <c r="B154" s="27" t="s">
        <v>325</v>
      </c>
      <c r="C154" s="27" t="s">
        <v>64</v>
      </c>
      <c r="D154" s="62">
        <v>-81.819999999999993</v>
      </c>
    </row>
    <row r="155" spans="1:4" x14ac:dyDescent="0.2">
      <c r="A155" s="27" t="s">
        <v>677</v>
      </c>
      <c r="B155" s="27" t="s">
        <v>328</v>
      </c>
      <c r="C155" s="27" t="s">
        <v>64</v>
      </c>
      <c r="D155" s="80">
        <v>81.2</v>
      </c>
    </row>
    <row r="156" spans="1:4" ht="16" thickBot="1" x14ac:dyDescent="0.25">
      <c r="A156" s="27" t="s">
        <v>678</v>
      </c>
      <c r="B156" s="27" t="s">
        <v>330</v>
      </c>
      <c r="C156" s="27" t="s">
        <v>64</v>
      </c>
      <c r="D156" s="122">
        <v>77.5</v>
      </c>
    </row>
    <row r="157" spans="1:4" x14ac:dyDescent="0.2">
      <c r="A157" s="27" t="s">
        <v>679</v>
      </c>
      <c r="B157" s="27" t="s">
        <v>330</v>
      </c>
      <c r="C157" s="27" t="s">
        <v>64</v>
      </c>
      <c r="D157" s="63">
        <v>-57.68</v>
      </c>
    </row>
    <row r="158" spans="1:4" x14ac:dyDescent="0.2">
      <c r="A158" s="27" t="s">
        <v>680</v>
      </c>
      <c r="B158" s="27" t="s">
        <v>333</v>
      </c>
      <c r="C158" s="27" t="s">
        <v>64</v>
      </c>
      <c r="D158" s="80">
        <v>34.409999999999997</v>
      </c>
    </row>
    <row r="159" spans="1:4" ht="16" thickBot="1" x14ac:dyDescent="0.25">
      <c r="A159" s="27" t="s">
        <v>681</v>
      </c>
      <c r="B159" s="27" t="s">
        <v>335</v>
      </c>
      <c r="C159" s="27" t="s">
        <v>64</v>
      </c>
      <c r="D159" s="81">
        <v>38.979999999999997</v>
      </c>
    </row>
    <row r="160" spans="1:4" x14ac:dyDescent="0.2">
      <c r="A160" s="27" t="s">
        <v>682</v>
      </c>
      <c r="B160" s="27" t="s">
        <v>337</v>
      </c>
      <c r="C160" s="27" t="s">
        <v>64</v>
      </c>
      <c r="D160" s="62">
        <v>-36.72</v>
      </c>
    </row>
    <row r="161" spans="1:4" x14ac:dyDescent="0.2">
      <c r="A161" s="27" t="s">
        <v>683</v>
      </c>
      <c r="B161" s="27" t="s">
        <v>339</v>
      </c>
      <c r="C161" s="27" t="s">
        <v>64</v>
      </c>
      <c r="D161" s="80">
        <v>32.97</v>
      </c>
    </row>
    <row r="162" spans="1:4" ht="16" thickBot="1" x14ac:dyDescent="0.25">
      <c r="A162" s="27" t="s">
        <v>684</v>
      </c>
      <c r="B162" s="27" t="s">
        <v>341</v>
      </c>
      <c r="C162" s="27" t="s">
        <v>64</v>
      </c>
      <c r="D162" s="122">
        <v>58.94</v>
      </c>
    </row>
    <row r="163" spans="1:4" x14ac:dyDescent="0.2">
      <c r="A163" s="27" t="s">
        <v>685</v>
      </c>
      <c r="B163" s="27" t="s">
        <v>341</v>
      </c>
      <c r="C163" s="27" t="s">
        <v>64</v>
      </c>
      <c r="D163" s="63">
        <v>-60.34</v>
      </c>
    </row>
    <row r="164" spans="1:4" x14ac:dyDescent="0.2">
      <c r="A164" s="27" t="s">
        <v>686</v>
      </c>
      <c r="B164" s="27" t="s">
        <v>344</v>
      </c>
      <c r="C164" s="27" t="s">
        <v>64</v>
      </c>
      <c r="D164" s="80">
        <v>63.85</v>
      </c>
    </row>
    <row r="165" spans="1:4" ht="16" thickBot="1" x14ac:dyDescent="0.25">
      <c r="A165" s="27" t="s">
        <v>687</v>
      </c>
      <c r="B165" s="27" t="s">
        <v>346</v>
      </c>
      <c r="C165" s="27" t="s">
        <v>64</v>
      </c>
      <c r="D165" s="81">
        <v>87.96</v>
      </c>
    </row>
    <row r="166" spans="1:4" x14ac:dyDescent="0.2">
      <c r="A166" s="27" t="s">
        <v>688</v>
      </c>
      <c r="B166" s="27" t="s">
        <v>346</v>
      </c>
      <c r="C166" s="27" t="s">
        <v>64</v>
      </c>
      <c r="D166" s="62">
        <v>-86.18</v>
      </c>
    </row>
    <row r="167" spans="1:4" x14ac:dyDescent="0.2">
      <c r="A167" s="27" t="s">
        <v>689</v>
      </c>
      <c r="B167" s="27" t="s">
        <v>349</v>
      </c>
      <c r="C167" s="27" t="s">
        <v>64</v>
      </c>
      <c r="D167" s="80">
        <v>63.8</v>
      </c>
    </row>
    <row r="168" spans="1:4" ht="16" thickBot="1" x14ac:dyDescent="0.25">
      <c r="A168" s="27" t="s">
        <v>690</v>
      </c>
      <c r="B168" s="27" t="s">
        <v>351</v>
      </c>
      <c r="C168" s="27" t="s">
        <v>64</v>
      </c>
      <c r="D168" s="122">
        <v>58.84</v>
      </c>
    </row>
    <row r="169" spans="1:4" x14ac:dyDescent="0.2">
      <c r="A169" s="27" t="s">
        <v>691</v>
      </c>
      <c r="B169" s="27" t="s">
        <v>351</v>
      </c>
      <c r="C169" s="27" t="s">
        <v>64</v>
      </c>
      <c r="D169" s="63">
        <v>-56.33</v>
      </c>
    </row>
    <row r="170" spans="1:4" x14ac:dyDescent="0.2">
      <c r="A170" s="27" t="s">
        <v>692</v>
      </c>
      <c r="B170" s="27" t="s">
        <v>354</v>
      </c>
      <c r="C170" s="27" t="s">
        <v>64</v>
      </c>
      <c r="D170" s="80">
        <v>32.909999999999997</v>
      </c>
    </row>
    <row r="171" spans="1:4" ht="16" thickBot="1" x14ac:dyDescent="0.25">
      <c r="A171" s="27" t="s">
        <v>693</v>
      </c>
      <c r="B171" s="27" t="s">
        <v>356</v>
      </c>
      <c r="C171" s="27" t="s">
        <v>64</v>
      </c>
      <c r="D171" s="81">
        <v>36.54</v>
      </c>
    </row>
    <row r="172" spans="1:4" x14ac:dyDescent="0.2">
      <c r="A172" s="27" t="s">
        <v>694</v>
      </c>
      <c r="B172" s="27" t="s">
        <v>358</v>
      </c>
      <c r="C172" s="27" t="s">
        <v>64</v>
      </c>
      <c r="D172" s="62">
        <v>-35.770000000000003</v>
      </c>
    </row>
    <row r="173" spans="1:4" x14ac:dyDescent="0.2">
      <c r="A173" s="27" t="s">
        <v>695</v>
      </c>
      <c r="B173" s="27" t="s">
        <v>360</v>
      </c>
      <c r="C173" s="27" t="s">
        <v>64</v>
      </c>
      <c r="D173" s="80">
        <v>32.68</v>
      </c>
    </row>
    <row r="174" spans="1:4" ht="16" thickBot="1" x14ac:dyDescent="0.25">
      <c r="A174" s="27" t="s">
        <v>696</v>
      </c>
      <c r="B174" s="27" t="s">
        <v>362</v>
      </c>
      <c r="C174" s="27" t="s">
        <v>64</v>
      </c>
      <c r="D174" s="122">
        <v>58.12</v>
      </c>
    </row>
    <row r="175" spans="1:4" x14ac:dyDescent="0.2">
      <c r="A175" s="27" t="s">
        <v>697</v>
      </c>
      <c r="B175" s="27" t="s">
        <v>362</v>
      </c>
      <c r="C175" s="27" t="s">
        <v>64</v>
      </c>
      <c r="D175" s="63">
        <v>-59.4</v>
      </c>
    </row>
    <row r="176" spans="1:4" x14ac:dyDescent="0.2">
      <c r="A176" s="27" t="s">
        <v>698</v>
      </c>
      <c r="B176" s="27" t="s">
        <v>365</v>
      </c>
      <c r="C176" s="27" t="s">
        <v>64</v>
      </c>
      <c r="D176" s="80">
        <v>74.489999999999995</v>
      </c>
    </row>
    <row r="177" spans="1:4" ht="16" thickBot="1" x14ac:dyDescent="0.25">
      <c r="A177" s="27" t="s">
        <v>699</v>
      </c>
      <c r="B177" s="27" t="s">
        <v>367</v>
      </c>
      <c r="C177" s="27" t="s">
        <v>64</v>
      </c>
      <c r="D177" s="81">
        <v>88</v>
      </c>
    </row>
    <row r="178" spans="1:4" x14ac:dyDescent="0.2">
      <c r="A178" s="27" t="s">
        <v>700</v>
      </c>
      <c r="B178" s="27" t="s">
        <v>367</v>
      </c>
      <c r="C178" s="27" t="s">
        <v>64</v>
      </c>
      <c r="D178" s="62">
        <v>-87.8</v>
      </c>
    </row>
    <row r="179" spans="1:4" x14ac:dyDescent="0.2">
      <c r="A179" s="27" t="s">
        <v>701</v>
      </c>
      <c r="B179" s="27" t="s">
        <v>370</v>
      </c>
      <c r="C179" s="27" t="s">
        <v>64</v>
      </c>
      <c r="D179" s="80">
        <v>74.47</v>
      </c>
    </row>
    <row r="180" spans="1:4" ht="16" thickBot="1" x14ac:dyDescent="0.25">
      <c r="A180" s="27" t="s">
        <v>702</v>
      </c>
      <c r="B180" s="27" t="s">
        <v>372</v>
      </c>
      <c r="C180" s="27" t="s">
        <v>64</v>
      </c>
      <c r="D180" s="122">
        <v>58.08</v>
      </c>
    </row>
    <row r="181" spans="1:4" x14ac:dyDescent="0.2">
      <c r="A181" s="27" t="s">
        <v>703</v>
      </c>
      <c r="B181" s="27" t="s">
        <v>372</v>
      </c>
      <c r="C181" s="27" t="s">
        <v>64</v>
      </c>
      <c r="D181" s="63">
        <v>-56.33</v>
      </c>
    </row>
    <row r="182" spans="1:4" x14ac:dyDescent="0.2">
      <c r="A182" s="27" t="s">
        <v>704</v>
      </c>
      <c r="B182" s="27" t="s">
        <v>375</v>
      </c>
      <c r="C182" s="27" t="s">
        <v>64</v>
      </c>
      <c r="D182" s="80">
        <v>32.68</v>
      </c>
    </row>
    <row r="183" spans="1:4" ht="16" thickBot="1" x14ac:dyDescent="0.25">
      <c r="A183" s="27" t="s">
        <v>705</v>
      </c>
      <c r="B183" s="27" t="s">
        <v>377</v>
      </c>
      <c r="C183" s="27" t="s">
        <v>64</v>
      </c>
      <c r="D183" s="81">
        <v>35.5</v>
      </c>
    </row>
    <row r="184" spans="1:4" x14ac:dyDescent="0.2">
      <c r="A184" s="27" t="s">
        <v>706</v>
      </c>
      <c r="B184" s="27" t="s">
        <v>379</v>
      </c>
      <c r="C184" s="27" t="s">
        <v>64</v>
      </c>
      <c r="D184" s="62">
        <v>-35.5</v>
      </c>
    </row>
    <row r="185" spans="1:4" x14ac:dyDescent="0.2">
      <c r="A185" s="27" t="s">
        <v>707</v>
      </c>
      <c r="B185" s="27" t="s">
        <v>381</v>
      </c>
      <c r="C185" s="27" t="s">
        <v>64</v>
      </c>
      <c r="D185" s="80">
        <v>32.61</v>
      </c>
    </row>
    <row r="186" spans="1:4" ht="16" thickBot="1" x14ac:dyDescent="0.25">
      <c r="A186" s="27" t="s">
        <v>708</v>
      </c>
      <c r="B186" s="27" t="s">
        <v>383</v>
      </c>
      <c r="C186" s="27" t="s">
        <v>64</v>
      </c>
      <c r="D186" s="122">
        <v>57.88</v>
      </c>
    </row>
    <row r="187" spans="1:4" x14ac:dyDescent="0.2">
      <c r="A187" s="27" t="s">
        <v>709</v>
      </c>
      <c r="B187" s="27" t="s">
        <v>383</v>
      </c>
      <c r="C187" s="27" t="s">
        <v>64</v>
      </c>
      <c r="D187" s="63">
        <v>-59.56</v>
      </c>
    </row>
    <row r="188" spans="1:4" x14ac:dyDescent="0.2">
      <c r="A188" s="27" t="s">
        <v>710</v>
      </c>
      <c r="B188" s="27" t="s">
        <v>386</v>
      </c>
      <c r="C188" s="27" t="s">
        <v>64</v>
      </c>
      <c r="D188" s="80">
        <v>74.900000000000006</v>
      </c>
    </row>
    <row r="189" spans="1:4" ht="16" thickBot="1" x14ac:dyDescent="0.25">
      <c r="A189" s="27" t="s">
        <v>711</v>
      </c>
      <c r="B189" s="27" t="s">
        <v>388</v>
      </c>
      <c r="C189" s="27" t="s">
        <v>64</v>
      </c>
      <c r="D189" s="81">
        <v>90.84</v>
      </c>
    </row>
    <row r="190" spans="1:4" x14ac:dyDescent="0.2">
      <c r="A190" s="27" t="s">
        <v>712</v>
      </c>
      <c r="B190" s="27" t="s">
        <v>388</v>
      </c>
      <c r="C190" s="27" t="s">
        <v>64</v>
      </c>
      <c r="D190" s="62">
        <v>-88.41</v>
      </c>
    </row>
    <row r="191" spans="1:4" x14ac:dyDescent="0.2">
      <c r="A191" s="27" t="s">
        <v>713</v>
      </c>
      <c r="B191" s="27" t="s">
        <v>391</v>
      </c>
      <c r="C191" s="27" t="s">
        <v>64</v>
      </c>
      <c r="D191" s="80">
        <v>75.319999999999993</v>
      </c>
    </row>
    <row r="192" spans="1:4" ht="16" thickBot="1" x14ac:dyDescent="0.25">
      <c r="A192" s="27" t="s">
        <v>714</v>
      </c>
      <c r="B192" s="27" t="s">
        <v>393</v>
      </c>
      <c r="C192" s="27" t="s">
        <v>64</v>
      </c>
      <c r="D192" s="122">
        <v>57.88</v>
      </c>
    </row>
    <row r="193" spans="1:4" x14ac:dyDescent="0.2">
      <c r="A193" s="27" t="s">
        <v>715</v>
      </c>
      <c r="B193" s="27" t="s">
        <v>393</v>
      </c>
      <c r="C193" s="27" t="s">
        <v>64</v>
      </c>
      <c r="D193" s="63">
        <v>-55.68</v>
      </c>
    </row>
    <row r="194" spans="1:4" x14ac:dyDescent="0.2">
      <c r="A194" s="27" t="s">
        <v>716</v>
      </c>
      <c r="B194" s="27" t="s">
        <v>396</v>
      </c>
      <c r="C194" s="27" t="s">
        <v>64</v>
      </c>
      <c r="D194" s="80">
        <v>32.630000000000003</v>
      </c>
    </row>
    <row r="195" spans="1:4" ht="16" thickBot="1" x14ac:dyDescent="0.25">
      <c r="A195" s="27" t="s">
        <v>717</v>
      </c>
      <c r="B195" s="27" t="s">
        <v>398</v>
      </c>
      <c r="C195" s="27" t="s">
        <v>64</v>
      </c>
      <c r="D195" s="81">
        <v>33.46</v>
      </c>
    </row>
    <row r="196" spans="1:4" x14ac:dyDescent="0.2">
      <c r="A196" s="27" t="s">
        <v>718</v>
      </c>
      <c r="B196" s="27" t="s">
        <v>400</v>
      </c>
      <c r="C196" s="27" t="s">
        <v>64</v>
      </c>
      <c r="D196" s="62">
        <v>-35.479999999999997</v>
      </c>
    </row>
    <row r="197" spans="1:4" x14ac:dyDescent="0.2">
      <c r="A197" s="27" t="s">
        <v>719</v>
      </c>
      <c r="B197" s="27" t="s">
        <v>402</v>
      </c>
      <c r="C197" s="27" t="s">
        <v>64</v>
      </c>
      <c r="D197" s="80">
        <v>32.68</v>
      </c>
    </row>
    <row r="198" spans="1:4" ht="16" thickBot="1" x14ac:dyDescent="0.25">
      <c r="A198" s="27" t="s">
        <v>720</v>
      </c>
      <c r="B198" s="27" t="s">
        <v>404</v>
      </c>
      <c r="C198" s="27" t="s">
        <v>64</v>
      </c>
      <c r="D198" s="122">
        <v>57.9</v>
      </c>
    </row>
    <row r="199" spans="1:4" x14ac:dyDescent="0.2">
      <c r="A199" s="27" t="s">
        <v>721</v>
      </c>
      <c r="B199" s="27" t="s">
        <v>404</v>
      </c>
      <c r="C199" s="27" t="s">
        <v>64</v>
      </c>
      <c r="D199" s="63">
        <v>-59.8</v>
      </c>
    </row>
    <row r="200" spans="1:4" x14ac:dyDescent="0.2">
      <c r="A200" s="27" t="s">
        <v>722</v>
      </c>
      <c r="B200" s="27" t="s">
        <v>407</v>
      </c>
      <c r="C200" s="27" t="s">
        <v>64</v>
      </c>
      <c r="D200" s="80">
        <v>74.989999999999995</v>
      </c>
    </row>
    <row r="201" spans="1:4" ht="16" thickBot="1" x14ac:dyDescent="0.25">
      <c r="A201" s="27" t="s">
        <v>723</v>
      </c>
      <c r="B201" s="27" t="s">
        <v>409</v>
      </c>
      <c r="C201" s="27" t="s">
        <v>64</v>
      </c>
      <c r="D201" s="81">
        <v>91.2</v>
      </c>
    </row>
    <row r="202" spans="1:4" x14ac:dyDescent="0.2">
      <c r="A202" s="27" t="s">
        <v>724</v>
      </c>
      <c r="B202" s="27" t="s">
        <v>409</v>
      </c>
      <c r="C202" s="27" t="s">
        <v>64</v>
      </c>
      <c r="D202" s="62">
        <v>-88.4</v>
      </c>
    </row>
    <row r="203" spans="1:4" x14ac:dyDescent="0.2">
      <c r="A203" s="27" t="s">
        <v>725</v>
      </c>
      <c r="B203" s="27" t="s">
        <v>412</v>
      </c>
      <c r="C203" s="27" t="s">
        <v>64</v>
      </c>
      <c r="D203" s="80">
        <v>5</v>
      </c>
    </row>
    <row r="204" spans="1:4" ht="16" thickBot="1" x14ac:dyDescent="0.25">
      <c r="A204" s="27" t="s">
        <v>726</v>
      </c>
      <c r="B204" s="27" t="s">
        <v>414</v>
      </c>
      <c r="C204" s="27" t="s">
        <v>64</v>
      </c>
      <c r="D204" s="122">
        <v>57.97</v>
      </c>
    </row>
    <row r="205" spans="1:4" x14ac:dyDescent="0.2">
      <c r="A205" s="27" t="s">
        <v>727</v>
      </c>
      <c r="B205" s="27" t="s">
        <v>414</v>
      </c>
      <c r="C205" s="27" t="s">
        <v>64</v>
      </c>
      <c r="D205" s="63">
        <v>-56.07</v>
      </c>
    </row>
    <row r="206" spans="1:4" x14ac:dyDescent="0.2">
      <c r="A206" s="27" t="s">
        <v>728</v>
      </c>
      <c r="B206" s="27" t="s">
        <v>417</v>
      </c>
      <c r="C206" s="27" t="s">
        <v>64</v>
      </c>
      <c r="D206" s="80">
        <v>32.72</v>
      </c>
    </row>
    <row r="207" spans="1:4" ht="16" thickBot="1" x14ac:dyDescent="0.25">
      <c r="A207" s="27" t="s">
        <v>729</v>
      </c>
      <c r="B207" s="27" t="s">
        <v>419</v>
      </c>
      <c r="C207" s="27" t="s">
        <v>64</v>
      </c>
      <c r="D207" s="81">
        <v>35.43</v>
      </c>
    </row>
    <row r="208" spans="1:4" x14ac:dyDescent="0.2">
      <c r="A208" s="27" t="s">
        <v>730</v>
      </c>
      <c r="B208" s="27" t="s">
        <v>421</v>
      </c>
      <c r="C208" s="27" t="s">
        <v>64</v>
      </c>
      <c r="D208" s="62">
        <v>-35.549999999999997</v>
      </c>
    </row>
    <row r="209" spans="1:4" x14ac:dyDescent="0.2">
      <c r="A209" s="27" t="s">
        <v>731</v>
      </c>
      <c r="B209" s="27" t="s">
        <v>423</v>
      </c>
      <c r="C209" s="27" t="s">
        <v>64</v>
      </c>
      <c r="D209" s="80">
        <v>32.89</v>
      </c>
    </row>
    <row r="210" spans="1:4" ht="16" thickBot="1" x14ac:dyDescent="0.25">
      <c r="A210" s="27" t="s">
        <v>732</v>
      </c>
      <c r="B210" s="27" t="s">
        <v>425</v>
      </c>
      <c r="C210" s="27" t="s">
        <v>64</v>
      </c>
      <c r="D210" s="122">
        <v>58.13</v>
      </c>
    </row>
    <row r="211" spans="1:4" x14ac:dyDescent="0.2">
      <c r="A211" s="27" t="s">
        <v>733</v>
      </c>
      <c r="B211" s="27" t="s">
        <v>425</v>
      </c>
      <c r="C211" s="27" t="s">
        <v>64</v>
      </c>
      <c r="D211" s="63">
        <v>-59.82</v>
      </c>
    </row>
    <row r="212" spans="1:4" x14ac:dyDescent="0.2">
      <c r="A212" s="27" t="s">
        <v>734</v>
      </c>
      <c r="B212" s="27" t="s">
        <v>428</v>
      </c>
      <c r="C212" s="27" t="s">
        <v>64</v>
      </c>
      <c r="D212" s="80">
        <v>75.13</v>
      </c>
    </row>
    <row r="213" spans="1:4" ht="16" thickBot="1" x14ac:dyDescent="0.25">
      <c r="A213" s="27" t="s">
        <v>735</v>
      </c>
      <c r="B213" s="27" t="s">
        <v>430</v>
      </c>
      <c r="C213" s="27" t="s">
        <v>64</v>
      </c>
      <c r="D213" s="81">
        <v>91.34</v>
      </c>
    </row>
    <row r="214" spans="1:4" x14ac:dyDescent="0.2">
      <c r="A214" s="27" t="s">
        <v>736</v>
      </c>
      <c r="B214" s="27" t="s">
        <v>430</v>
      </c>
      <c r="C214" s="27" t="s">
        <v>64</v>
      </c>
      <c r="D214" s="62">
        <v>-88.8</v>
      </c>
    </row>
    <row r="215" spans="1:4" x14ac:dyDescent="0.2">
      <c r="A215" s="27" t="s">
        <v>737</v>
      </c>
      <c r="B215" s="27" t="s">
        <v>433</v>
      </c>
      <c r="C215" s="27" t="s">
        <v>64</v>
      </c>
      <c r="D215" s="80">
        <v>75.599999999999994</v>
      </c>
    </row>
    <row r="216" spans="1:4" ht="16" thickBot="1" x14ac:dyDescent="0.25">
      <c r="A216" s="27" t="s">
        <v>738</v>
      </c>
      <c r="B216" s="27" t="s">
        <v>435</v>
      </c>
      <c r="C216" s="27" t="s">
        <v>64</v>
      </c>
      <c r="D216" s="122">
        <v>59.4</v>
      </c>
    </row>
    <row r="217" spans="1:4" x14ac:dyDescent="0.2">
      <c r="A217" s="27" t="s">
        <v>739</v>
      </c>
      <c r="B217" s="27" t="s">
        <v>435</v>
      </c>
      <c r="C217" s="27" t="s">
        <v>64</v>
      </c>
      <c r="D217" s="63">
        <v>56.2</v>
      </c>
    </row>
    <row r="218" spans="1:4" x14ac:dyDescent="0.2">
      <c r="A218" s="27" t="s">
        <v>740</v>
      </c>
      <c r="B218" s="27" t="s">
        <v>438</v>
      </c>
      <c r="C218" s="27" t="s">
        <v>64</v>
      </c>
      <c r="D218" s="80">
        <v>32.83</v>
      </c>
    </row>
    <row r="219" spans="1:4" ht="16" thickBot="1" x14ac:dyDescent="0.25">
      <c r="A219" s="27" t="s">
        <v>741</v>
      </c>
      <c r="B219" s="27" t="s">
        <v>440</v>
      </c>
      <c r="C219" s="27" t="s">
        <v>64</v>
      </c>
      <c r="D219" s="122">
        <v>35.49</v>
      </c>
    </row>
    <row r="220" spans="1:4" x14ac:dyDescent="0.2">
      <c r="A220" s="27" t="s">
        <v>742</v>
      </c>
      <c r="B220" s="27" t="s">
        <v>442</v>
      </c>
      <c r="C220" s="27" t="s">
        <v>64</v>
      </c>
      <c r="D220" s="62">
        <v>-35.36</v>
      </c>
    </row>
    <row r="221" spans="1:4" x14ac:dyDescent="0.2">
      <c r="A221" s="27" t="s">
        <v>743</v>
      </c>
      <c r="B221" s="27" t="s">
        <v>444</v>
      </c>
      <c r="C221" s="27" t="s">
        <v>64</v>
      </c>
      <c r="D221" s="80">
        <v>32.799999999999997</v>
      </c>
    </row>
    <row r="222" spans="1:4" ht="16" thickBot="1" x14ac:dyDescent="0.25">
      <c r="A222" s="27" t="s">
        <v>744</v>
      </c>
      <c r="B222" s="27" t="s">
        <v>446</v>
      </c>
      <c r="C222" s="27" t="s">
        <v>64</v>
      </c>
      <c r="D222" s="122">
        <v>58.3</v>
      </c>
    </row>
    <row r="223" spans="1:4" x14ac:dyDescent="0.2">
      <c r="A223" s="27" t="s">
        <v>745</v>
      </c>
      <c r="B223" s="27" t="s">
        <v>446</v>
      </c>
      <c r="C223" s="27" t="s">
        <v>64</v>
      </c>
      <c r="D223" s="63">
        <v>-59.45</v>
      </c>
    </row>
    <row r="224" spans="1:4" x14ac:dyDescent="0.2">
      <c r="A224" s="27" t="s">
        <v>746</v>
      </c>
      <c r="B224" s="27" t="s">
        <v>449</v>
      </c>
      <c r="C224" s="27" t="s">
        <v>64</v>
      </c>
      <c r="D224" s="80">
        <v>88.85</v>
      </c>
    </row>
    <row r="225" spans="1:4" ht="16" thickBot="1" x14ac:dyDescent="0.25">
      <c r="A225" s="27" t="s">
        <v>747</v>
      </c>
      <c r="B225" s="27" t="s">
        <v>451</v>
      </c>
      <c r="C225" s="27" t="s">
        <v>64</v>
      </c>
      <c r="D225" s="81">
        <v>91.8</v>
      </c>
    </row>
    <row r="226" spans="1:4" x14ac:dyDescent="0.2">
      <c r="A226" s="27" t="s">
        <v>748</v>
      </c>
      <c r="B226" s="27" t="s">
        <v>451</v>
      </c>
      <c r="C226" s="27" t="s">
        <v>64</v>
      </c>
      <c r="D226" s="62">
        <v>-89.55</v>
      </c>
    </row>
    <row r="227" spans="1:4" x14ac:dyDescent="0.2">
      <c r="A227" s="27" t="s">
        <v>749</v>
      </c>
      <c r="B227" s="27" t="s">
        <v>454</v>
      </c>
      <c r="C227" s="27" t="s">
        <v>64</v>
      </c>
      <c r="D227" s="80">
        <v>75.260000000000005</v>
      </c>
    </row>
    <row r="228" spans="1:4" ht="16" thickBot="1" x14ac:dyDescent="0.25">
      <c r="A228" s="27" t="s">
        <v>750</v>
      </c>
      <c r="B228" s="27" t="s">
        <v>456</v>
      </c>
      <c r="C228" s="27" t="s">
        <v>64</v>
      </c>
      <c r="D228" s="122">
        <v>58.3</v>
      </c>
    </row>
    <row r="229" spans="1:4" x14ac:dyDescent="0.2">
      <c r="A229" s="27" t="s">
        <v>751</v>
      </c>
      <c r="B229" s="27" t="s">
        <v>456</v>
      </c>
      <c r="C229" s="27" t="s">
        <v>64</v>
      </c>
      <c r="D229" s="63">
        <v>-56.84</v>
      </c>
    </row>
    <row r="230" spans="1:4" x14ac:dyDescent="0.2">
      <c r="A230" s="27" t="s">
        <v>752</v>
      </c>
      <c r="B230" s="27" t="s">
        <v>459</v>
      </c>
      <c r="C230" s="27" t="s">
        <v>64</v>
      </c>
      <c r="D230" s="80">
        <v>32.909999999999997</v>
      </c>
    </row>
    <row r="231" spans="1:4" ht="16" thickBot="1" x14ac:dyDescent="0.25">
      <c r="A231" s="27" t="s">
        <v>753</v>
      </c>
      <c r="B231" s="27" t="s">
        <v>461</v>
      </c>
      <c r="C231" s="27" t="s">
        <v>64</v>
      </c>
      <c r="D231" s="81">
        <v>35.590000000000003</v>
      </c>
    </row>
    <row r="232" spans="1:4" x14ac:dyDescent="0.2">
      <c r="A232" s="27" t="s">
        <v>754</v>
      </c>
      <c r="B232" s="27" t="s">
        <v>463</v>
      </c>
      <c r="C232" s="27" t="s">
        <v>64</v>
      </c>
      <c r="D232" s="62">
        <v>-35.85</v>
      </c>
    </row>
    <row r="233" spans="1:4" x14ac:dyDescent="0.2">
      <c r="A233" s="27" t="s">
        <v>755</v>
      </c>
      <c r="B233" s="27" t="s">
        <v>465</v>
      </c>
      <c r="C233" s="27" t="s">
        <v>64</v>
      </c>
      <c r="D233" s="80">
        <v>32.950000000000003</v>
      </c>
    </row>
    <row r="234" spans="1:4" ht="16" thickBot="1" x14ac:dyDescent="0.25">
      <c r="A234" s="27" t="s">
        <v>756</v>
      </c>
      <c r="B234" s="27" t="s">
        <v>467</v>
      </c>
      <c r="C234" s="27" t="s">
        <v>64</v>
      </c>
      <c r="D234" s="122">
        <v>58.33</v>
      </c>
    </row>
    <row r="235" spans="1:4" x14ac:dyDescent="0.2">
      <c r="A235" s="27" t="s">
        <v>757</v>
      </c>
      <c r="B235" s="27" t="s">
        <v>467</v>
      </c>
      <c r="C235" s="27" t="s">
        <v>64</v>
      </c>
      <c r="D235" s="63">
        <v>-60.2</v>
      </c>
    </row>
    <row r="236" spans="1:4" x14ac:dyDescent="0.2">
      <c r="A236" s="27" t="s">
        <v>758</v>
      </c>
      <c r="B236" s="27" t="s">
        <v>470</v>
      </c>
      <c r="C236" s="27" t="s">
        <v>64</v>
      </c>
      <c r="D236" s="80">
        <v>75.39</v>
      </c>
    </row>
    <row r="237" spans="1:4" ht="16" thickBot="1" x14ac:dyDescent="0.25">
      <c r="A237" s="27" t="s">
        <v>759</v>
      </c>
      <c r="B237" s="27" t="s">
        <v>472</v>
      </c>
      <c r="C237" s="27" t="s">
        <v>64</v>
      </c>
      <c r="D237" s="81">
        <v>99.2</v>
      </c>
    </row>
    <row r="238" spans="1:4" x14ac:dyDescent="0.2">
      <c r="A238" s="27" t="s">
        <v>760</v>
      </c>
      <c r="B238" s="27" t="s">
        <v>472</v>
      </c>
      <c r="C238" s="27" t="s">
        <v>64</v>
      </c>
      <c r="D238" s="62">
        <v>-89.98</v>
      </c>
    </row>
    <row r="239" spans="1:4" x14ac:dyDescent="0.2">
      <c r="A239" s="27" t="s">
        <v>761</v>
      </c>
      <c r="B239" s="27" t="s">
        <v>475</v>
      </c>
      <c r="C239" s="27" t="s">
        <v>64</v>
      </c>
      <c r="D239" s="80">
        <v>75.41</v>
      </c>
    </row>
    <row r="240" spans="1:4" ht="16" thickBot="1" x14ac:dyDescent="0.25">
      <c r="A240" s="27" t="s">
        <v>762</v>
      </c>
      <c r="B240" s="27" t="s">
        <v>477</v>
      </c>
      <c r="C240" s="27" t="s">
        <v>64</v>
      </c>
      <c r="D240" s="122">
        <v>58.38</v>
      </c>
    </row>
    <row r="241" spans="1:4" x14ac:dyDescent="0.2">
      <c r="A241" s="27" t="s">
        <v>763</v>
      </c>
      <c r="B241" s="27" t="s">
        <v>477</v>
      </c>
      <c r="C241" s="27" t="s">
        <v>64</v>
      </c>
      <c r="D241" s="63">
        <v>-56.61</v>
      </c>
    </row>
    <row r="242" spans="1:4" x14ac:dyDescent="0.2">
      <c r="A242" s="27" t="s">
        <v>764</v>
      </c>
      <c r="B242" s="27" t="s">
        <v>480</v>
      </c>
      <c r="C242" s="27" t="s">
        <v>64</v>
      </c>
      <c r="D242" s="80">
        <v>32.979999999999997</v>
      </c>
    </row>
    <row r="243" spans="1:4" ht="16" thickBot="1" x14ac:dyDescent="0.25">
      <c r="A243" s="27" t="s">
        <v>765</v>
      </c>
      <c r="B243" s="27" t="s">
        <v>482</v>
      </c>
      <c r="C243" s="27" t="s">
        <v>64</v>
      </c>
      <c r="D243" s="81">
        <v>35.770000000000003</v>
      </c>
    </row>
    <row r="244" spans="1:4" x14ac:dyDescent="0.2">
      <c r="A244" s="27" t="s">
        <v>766</v>
      </c>
      <c r="B244" s="27" t="s">
        <v>484</v>
      </c>
      <c r="C244" s="27" t="s">
        <v>64</v>
      </c>
      <c r="D244" s="62">
        <v>-35.5</v>
      </c>
    </row>
    <row r="245" spans="1:4" x14ac:dyDescent="0.2">
      <c r="A245" s="27" t="s">
        <v>767</v>
      </c>
      <c r="B245" s="27" t="s">
        <v>486</v>
      </c>
      <c r="C245" s="27" t="s">
        <v>64</v>
      </c>
      <c r="D245" s="80">
        <v>66.7</v>
      </c>
    </row>
    <row r="246" spans="1:4" ht="16" thickBot="1" x14ac:dyDescent="0.25">
      <c r="A246" s="27" t="s">
        <v>768</v>
      </c>
      <c r="B246" s="27" t="s">
        <v>488</v>
      </c>
      <c r="C246" s="27" t="s">
        <v>64</v>
      </c>
      <c r="D246" s="122">
        <v>32.200000000000003</v>
      </c>
    </row>
    <row r="247" spans="1:4" x14ac:dyDescent="0.2">
      <c r="A247" s="27" t="s">
        <v>769</v>
      </c>
      <c r="B247" s="27" t="s">
        <v>488</v>
      </c>
      <c r="C247" s="27" t="s">
        <v>64</v>
      </c>
      <c r="D247" s="63">
        <v>-55.8</v>
      </c>
    </row>
    <row r="248" spans="1:4" x14ac:dyDescent="0.2">
      <c r="A248" s="27" t="s">
        <v>770</v>
      </c>
      <c r="B248" s="27" t="s">
        <v>491</v>
      </c>
      <c r="C248" s="27" t="s">
        <v>64</v>
      </c>
      <c r="D248" s="80">
        <v>75.599999999999994</v>
      </c>
    </row>
    <row r="249" spans="1:4" ht="16" thickBot="1" x14ac:dyDescent="0.25">
      <c r="A249" s="27" t="s">
        <v>771</v>
      </c>
      <c r="B249" s="27" t="s">
        <v>493</v>
      </c>
      <c r="C249" s="27" t="s">
        <v>64</v>
      </c>
      <c r="D249" s="81">
        <v>98.25</v>
      </c>
    </row>
    <row r="250" spans="1:4" x14ac:dyDescent="0.2">
      <c r="A250" s="27" t="s">
        <v>772</v>
      </c>
      <c r="B250" s="27" t="s">
        <v>493</v>
      </c>
      <c r="C250" s="27" t="s">
        <v>64</v>
      </c>
      <c r="D250" s="62">
        <v>-79.22</v>
      </c>
    </row>
    <row r="251" spans="1:4" x14ac:dyDescent="0.2">
      <c r="A251" s="27" t="s">
        <v>773</v>
      </c>
      <c r="B251" s="27" t="s">
        <v>496</v>
      </c>
      <c r="C251" s="27" t="s">
        <v>64</v>
      </c>
      <c r="D251" s="80">
        <v>75</v>
      </c>
    </row>
    <row r="252" spans="1:4" ht="16" thickBot="1" x14ac:dyDescent="0.25">
      <c r="A252" s="27" t="s">
        <v>774</v>
      </c>
      <c r="B252" s="27" t="s">
        <v>498</v>
      </c>
      <c r="C252" s="27" t="s">
        <v>64</v>
      </c>
      <c r="D252" s="122">
        <v>58.18</v>
      </c>
    </row>
    <row r="253" spans="1:4" x14ac:dyDescent="0.2">
      <c r="A253" s="27" t="s">
        <v>775</v>
      </c>
      <c r="B253" s="27" t="s">
        <v>498</v>
      </c>
      <c r="C253" s="27" t="s">
        <v>64</v>
      </c>
      <c r="D253" s="63">
        <v>-56.56</v>
      </c>
    </row>
    <row r="254" spans="1:4" x14ac:dyDescent="0.2">
      <c r="A254" s="27" t="s">
        <v>776</v>
      </c>
      <c r="B254" s="27" t="s">
        <v>501</v>
      </c>
      <c r="C254" s="27" t="s">
        <v>64</v>
      </c>
      <c r="D254" s="80">
        <v>33.15</v>
      </c>
    </row>
    <row r="255" spans="1:4" ht="16" thickBot="1" x14ac:dyDescent="0.25">
      <c r="A255" s="27" t="s">
        <v>777</v>
      </c>
      <c r="B255" s="27" t="s">
        <v>503</v>
      </c>
      <c r="C255" s="27" t="s">
        <v>64</v>
      </c>
      <c r="D255" s="81">
        <v>36.369999999999997</v>
      </c>
    </row>
    <row r="256" spans="1:4" x14ac:dyDescent="0.2">
      <c r="A256" s="27" t="s">
        <v>778</v>
      </c>
      <c r="B256" s="27" t="s">
        <v>505</v>
      </c>
      <c r="C256" s="27" t="s">
        <v>64</v>
      </c>
      <c r="D256" s="62">
        <v>-38.92</v>
      </c>
    </row>
    <row r="257" spans="1:4" x14ac:dyDescent="0.2">
      <c r="A257" s="27" t="s">
        <v>779</v>
      </c>
      <c r="B257" s="27" t="s">
        <v>507</v>
      </c>
      <c r="C257" s="27" t="s">
        <v>64</v>
      </c>
      <c r="D257" s="80">
        <v>31.55</v>
      </c>
    </row>
    <row r="258" spans="1:4" ht="16" thickBot="1" x14ac:dyDescent="0.25">
      <c r="A258" s="27" t="s">
        <v>780</v>
      </c>
      <c r="B258" s="27" t="s">
        <v>509</v>
      </c>
      <c r="C258" s="27" t="s">
        <v>64</v>
      </c>
      <c r="D258" s="122">
        <v>57.53</v>
      </c>
    </row>
    <row r="259" spans="1:4" x14ac:dyDescent="0.2">
      <c r="A259" s="27" t="s">
        <v>781</v>
      </c>
      <c r="B259" s="27" t="s">
        <v>509</v>
      </c>
      <c r="C259" s="27" t="s">
        <v>64</v>
      </c>
      <c r="D259" s="63">
        <v>-59.04</v>
      </c>
    </row>
    <row r="260" spans="1:4" x14ac:dyDescent="0.2">
      <c r="A260" s="27" t="s">
        <v>782</v>
      </c>
      <c r="B260" s="27" t="s">
        <v>512</v>
      </c>
      <c r="C260" s="27" t="s">
        <v>64</v>
      </c>
      <c r="D260" s="80">
        <v>74.53</v>
      </c>
    </row>
    <row r="261" spans="1:4" ht="16" thickBot="1" x14ac:dyDescent="0.25">
      <c r="A261" s="27" t="s">
        <v>783</v>
      </c>
      <c r="B261" s="27" t="s">
        <v>514</v>
      </c>
      <c r="C261" s="27" t="s">
        <v>64</v>
      </c>
      <c r="D261" s="81">
        <v>95.43</v>
      </c>
    </row>
    <row r="262" spans="1:4" x14ac:dyDescent="0.2">
      <c r="A262" s="27" t="s">
        <v>784</v>
      </c>
      <c r="B262" s="27" t="s">
        <v>514</v>
      </c>
      <c r="C262" s="27" t="s">
        <v>64</v>
      </c>
      <c r="D262" s="62">
        <v>-96.07</v>
      </c>
    </row>
    <row r="263" spans="1:4" x14ac:dyDescent="0.2">
      <c r="A263" s="27" t="s">
        <v>785</v>
      </c>
      <c r="B263" s="27" t="s">
        <v>517</v>
      </c>
      <c r="C263" s="27" t="s">
        <v>64</v>
      </c>
      <c r="D263" s="80">
        <v>74.569999999999993</v>
      </c>
    </row>
    <row r="264" spans="1:4" ht="16" thickBot="1" x14ac:dyDescent="0.25">
      <c r="A264" s="27" t="s">
        <v>786</v>
      </c>
      <c r="B264" s="27" t="s">
        <v>519</v>
      </c>
      <c r="C264" s="27" t="s">
        <v>64</v>
      </c>
      <c r="D264" s="122">
        <v>57.61</v>
      </c>
    </row>
    <row r="265" spans="1:4" x14ac:dyDescent="0.2">
      <c r="A265" s="27" t="s">
        <v>787</v>
      </c>
      <c r="B265" s="27" t="s">
        <v>519</v>
      </c>
      <c r="C265" s="27" t="s">
        <v>64</v>
      </c>
      <c r="D265" s="62">
        <v>-31.7</v>
      </c>
    </row>
    <row r="266" spans="1:4" x14ac:dyDescent="0.2">
      <c r="A266" s="27" t="s">
        <v>788</v>
      </c>
      <c r="B266" s="27" t="s">
        <v>522</v>
      </c>
      <c r="C266" s="27" t="s">
        <v>64</v>
      </c>
      <c r="D266" s="80">
        <v>37.29</v>
      </c>
    </row>
    <row r="267" spans="1:4" ht="16" thickBot="1" x14ac:dyDescent="0.25">
      <c r="A267" s="27" t="s">
        <v>789</v>
      </c>
      <c r="B267" s="27" t="s">
        <v>524</v>
      </c>
      <c r="C267" s="27" t="s">
        <v>64</v>
      </c>
      <c r="D267" s="122">
        <v>37.590000000000003</v>
      </c>
    </row>
    <row r="268" spans="1:4" x14ac:dyDescent="0.2">
      <c r="A268"/>
      <c r="B268"/>
      <c r="C268"/>
    </row>
    <row r="269" spans="1:4" x14ac:dyDescent="0.2">
      <c r="A269"/>
      <c r="B269"/>
      <c r="C269"/>
    </row>
    <row r="270" spans="1:4" x14ac:dyDescent="0.2">
      <c r="A270"/>
      <c r="B270"/>
      <c r="C270"/>
    </row>
    <row r="271" spans="1:4" x14ac:dyDescent="0.2">
      <c r="A271"/>
      <c r="B271"/>
      <c r="C271"/>
    </row>
    <row r="272" spans="1:4" x14ac:dyDescent="0.2">
      <c r="A272"/>
      <c r="B272"/>
      <c r="C272"/>
    </row>
    <row r="273" customFormat="1" x14ac:dyDescent="0.2"/>
    <row r="274" customFormat="1" x14ac:dyDescent="0.2"/>
    <row r="275" customFormat="1" x14ac:dyDescent="0.2"/>
    <row r="276" customFormat="1" x14ac:dyDescent="0.2"/>
    <row r="277" customFormat="1" x14ac:dyDescent="0.2"/>
    <row r="278" customFormat="1" x14ac:dyDescent="0.2"/>
    <row r="279" customFormat="1" x14ac:dyDescent="0.2"/>
    <row r="280" customFormat="1" x14ac:dyDescent="0.2"/>
    <row r="281" customFormat="1" x14ac:dyDescent="0.2"/>
    <row r="282" customFormat="1" x14ac:dyDescent="0.2"/>
    <row r="283" customFormat="1" x14ac:dyDescent="0.2"/>
    <row r="284" customFormat="1" x14ac:dyDescent="0.2"/>
    <row r="285" customFormat="1" x14ac:dyDescent="0.2"/>
    <row r="286" customFormat="1" x14ac:dyDescent="0.2"/>
    <row r="287" customFormat="1" x14ac:dyDescent="0.2"/>
    <row r="288" customFormat="1" x14ac:dyDescent="0.2"/>
    <row r="289" customFormat="1" x14ac:dyDescent="0.2"/>
    <row r="290" customFormat="1" x14ac:dyDescent="0.2"/>
    <row r="291" customFormat="1" x14ac:dyDescent="0.2"/>
    <row r="292" customFormat="1" x14ac:dyDescent="0.2"/>
    <row r="293" customFormat="1" x14ac:dyDescent="0.2"/>
    <row r="294" customFormat="1" x14ac:dyDescent="0.2"/>
    <row r="295" customFormat="1" x14ac:dyDescent="0.2"/>
    <row r="296" customFormat="1" x14ac:dyDescent="0.2"/>
    <row r="297" customFormat="1" x14ac:dyDescent="0.2"/>
    <row r="298" customFormat="1" x14ac:dyDescent="0.2"/>
    <row r="299" customFormat="1" x14ac:dyDescent="0.2"/>
    <row r="300" customFormat="1" x14ac:dyDescent="0.2"/>
    <row r="301" customFormat="1" x14ac:dyDescent="0.2"/>
    <row r="302" customFormat="1" x14ac:dyDescent="0.2"/>
    <row r="303" customFormat="1" x14ac:dyDescent="0.2"/>
    <row r="304" customFormat="1" x14ac:dyDescent="0.2"/>
    <row r="305" customFormat="1" x14ac:dyDescent="0.2"/>
    <row r="306" customFormat="1" x14ac:dyDescent="0.2"/>
    <row r="307" customFormat="1" x14ac:dyDescent="0.2"/>
    <row r="308" customFormat="1" x14ac:dyDescent="0.2"/>
    <row r="309" customFormat="1" x14ac:dyDescent="0.2"/>
    <row r="310" customFormat="1" x14ac:dyDescent="0.2"/>
    <row r="311" customFormat="1" x14ac:dyDescent="0.2"/>
    <row r="312" customFormat="1" x14ac:dyDescent="0.2"/>
    <row r="313" customFormat="1" x14ac:dyDescent="0.2"/>
    <row r="314" customFormat="1" x14ac:dyDescent="0.2"/>
    <row r="315" customFormat="1" x14ac:dyDescent="0.2"/>
    <row r="316" customFormat="1" x14ac:dyDescent="0.2"/>
    <row r="317" customFormat="1" x14ac:dyDescent="0.2"/>
    <row r="318" customFormat="1" x14ac:dyDescent="0.2"/>
    <row r="319" customFormat="1" x14ac:dyDescent="0.2"/>
    <row r="320" customFormat="1" x14ac:dyDescent="0.2"/>
    <row r="321" customFormat="1" x14ac:dyDescent="0.2"/>
    <row r="322" customFormat="1" x14ac:dyDescent="0.2"/>
    <row r="323" customFormat="1" x14ac:dyDescent="0.2"/>
    <row r="324" customFormat="1" x14ac:dyDescent="0.2"/>
    <row r="325" customFormat="1" x14ac:dyDescent="0.2"/>
    <row r="326" customFormat="1" x14ac:dyDescent="0.2"/>
    <row r="327" customFormat="1" x14ac:dyDescent="0.2"/>
    <row r="328" customFormat="1" x14ac:dyDescent="0.2"/>
    <row r="329" customFormat="1" x14ac:dyDescent="0.2"/>
    <row r="330" customFormat="1" x14ac:dyDescent="0.2"/>
    <row r="331" customFormat="1" x14ac:dyDescent="0.2"/>
    <row r="332" customFormat="1" x14ac:dyDescent="0.2"/>
    <row r="333" customFormat="1" x14ac:dyDescent="0.2"/>
    <row r="334" customFormat="1" x14ac:dyDescent="0.2"/>
    <row r="335" customFormat="1" x14ac:dyDescent="0.2"/>
    <row r="336" customFormat="1" x14ac:dyDescent="0.2"/>
    <row r="337" customFormat="1" x14ac:dyDescent="0.2"/>
    <row r="338" customFormat="1" x14ac:dyDescent="0.2"/>
    <row r="339" customFormat="1" x14ac:dyDescent="0.2"/>
    <row r="340" customFormat="1" x14ac:dyDescent="0.2"/>
    <row r="341" customFormat="1" x14ac:dyDescent="0.2"/>
    <row r="342" customFormat="1" x14ac:dyDescent="0.2"/>
    <row r="343" customFormat="1" x14ac:dyDescent="0.2"/>
    <row r="344" customFormat="1" x14ac:dyDescent="0.2"/>
    <row r="345" customFormat="1" x14ac:dyDescent="0.2"/>
    <row r="346" customFormat="1" x14ac:dyDescent="0.2"/>
    <row r="347" customFormat="1" x14ac:dyDescent="0.2"/>
    <row r="348" customFormat="1" x14ac:dyDescent="0.2"/>
    <row r="349" customFormat="1" x14ac:dyDescent="0.2"/>
    <row r="350" customFormat="1" x14ac:dyDescent="0.2"/>
    <row r="351" customFormat="1" x14ac:dyDescent="0.2"/>
    <row r="352" customFormat="1" x14ac:dyDescent="0.2"/>
    <row r="353" customFormat="1" x14ac:dyDescent="0.2"/>
    <row r="354" customFormat="1" x14ac:dyDescent="0.2"/>
    <row r="355" customFormat="1" x14ac:dyDescent="0.2"/>
    <row r="356" customFormat="1" x14ac:dyDescent="0.2"/>
    <row r="357" customFormat="1" x14ac:dyDescent="0.2"/>
    <row r="358" customFormat="1" x14ac:dyDescent="0.2"/>
    <row r="359" customFormat="1" x14ac:dyDescent="0.2"/>
    <row r="360" customFormat="1" x14ac:dyDescent="0.2"/>
    <row r="361" customFormat="1" x14ac:dyDescent="0.2"/>
    <row r="362" customFormat="1" x14ac:dyDescent="0.2"/>
    <row r="363" customFormat="1" x14ac:dyDescent="0.2"/>
    <row r="364" customFormat="1" x14ac:dyDescent="0.2"/>
    <row r="365" customFormat="1" x14ac:dyDescent="0.2"/>
    <row r="366" customFormat="1" x14ac:dyDescent="0.2"/>
    <row r="367" customFormat="1" x14ac:dyDescent="0.2"/>
    <row r="368" customFormat="1" x14ac:dyDescent="0.2"/>
    <row r="369" customFormat="1" x14ac:dyDescent="0.2"/>
    <row r="370" customFormat="1" x14ac:dyDescent="0.2"/>
    <row r="371" customFormat="1" x14ac:dyDescent="0.2"/>
    <row r="372" customFormat="1" x14ac:dyDescent="0.2"/>
    <row r="373" customFormat="1" x14ac:dyDescent="0.2"/>
    <row r="374" customFormat="1" x14ac:dyDescent="0.2"/>
    <row r="375" customFormat="1" x14ac:dyDescent="0.2"/>
    <row r="376" customFormat="1" x14ac:dyDescent="0.2"/>
    <row r="377" customFormat="1" x14ac:dyDescent="0.2"/>
    <row r="378" customFormat="1" x14ac:dyDescent="0.2"/>
    <row r="379" customFormat="1" x14ac:dyDescent="0.2"/>
    <row r="380" customFormat="1" x14ac:dyDescent="0.2"/>
    <row r="381" customFormat="1" x14ac:dyDescent="0.2"/>
    <row r="382" customFormat="1" x14ac:dyDescent="0.2"/>
    <row r="383" customFormat="1" x14ac:dyDescent="0.2"/>
    <row r="384" customFormat="1" x14ac:dyDescent="0.2"/>
    <row r="385" customFormat="1" x14ac:dyDescent="0.2"/>
    <row r="386" customFormat="1" x14ac:dyDescent="0.2"/>
    <row r="387" customFormat="1" x14ac:dyDescent="0.2"/>
    <row r="388" customFormat="1" x14ac:dyDescent="0.2"/>
    <row r="389" customFormat="1" x14ac:dyDescent="0.2"/>
    <row r="390" customFormat="1" x14ac:dyDescent="0.2"/>
    <row r="391" customFormat="1" x14ac:dyDescent="0.2"/>
    <row r="392" customFormat="1" x14ac:dyDescent="0.2"/>
    <row r="393" customFormat="1" x14ac:dyDescent="0.2"/>
    <row r="394" customFormat="1" x14ac:dyDescent="0.2"/>
    <row r="395" customFormat="1" x14ac:dyDescent="0.2"/>
    <row r="396" customFormat="1" x14ac:dyDescent="0.2"/>
    <row r="397" customFormat="1" x14ac:dyDescent="0.2"/>
    <row r="398" customFormat="1" x14ac:dyDescent="0.2"/>
    <row r="399" customFormat="1" x14ac:dyDescent="0.2"/>
    <row r="400" customFormat="1" x14ac:dyDescent="0.2"/>
    <row r="401" customFormat="1" x14ac:dyDescent="0.2"/>
    <row r="402" customFormat="1" x14ac:dyDescent="0.2"/>
    <row r="403" customFormat="1" x14ac:dyDescent="0.2"/>
    <row r="404" customFormat="1" x14ac:dyDescent="0.2"/>
    <row r="405" customFormat="1" x14ac:dyDescent="0.2"/>
    <row r="406" customFormat="1" x14ac:dyDescent="0.2"/>
    <row r="407" customFormat="1" x14ac:dyDescent="0.2"/>
    <row r="408" customFormat="1" x14ac:dyDescent="0.2"/>
    <row r="409" customFormat="1" x14ac:dyDescent="0.2"/>
    <row r="410" customFormat="1" x14ac:dyDescent="0.2"/>
    <row r="411" customFormat="1" x14ac:dyDescent="0.2"/>
    <row r="412" customFormat="1" x14ac:dyDescent="0.2"/>
    <row r="413" customFormat="1" x14ac:dyDescent="0.2"/>
    <row r="414" customFormat="1" x14ac:dyDescent="0.2"/>
    <row r="415" customFormat="1" x14ac:dyDescent="0.2"/>
    <row r="416" customFormat="1" x14ac:dyDescent="0.2"/>
    <row r="417" customFormat="1" x14ac:dyDescent="0.2"/>
    <row r="418" customFormat="1" x14ac:dyDescent="0.2"/>
    <row r="419" customFormat="1" x14ac:dyDescent="0.2"/>
    <row r="420" customFormat="1" x14ac:dyDescent="0.2"/>
    <row r="421" customFormat="1" x14ac:dyDescent="0.2"/>
    <row r="422" customFormat="1" x14ac:dyDescent="0.2"/>
    <row r="423" customFormat="1" x14ac:dyDescent="0.2"/>
    <row r="424" customFormat="1" x14ac:dyDescent="0.2"/>
    <row r="425" customFormat="1" x14ac:dyDescent="0.2"/>
    <row r="426" customFormat="1" x14ac:dyDescent="0.2"/>
    <row r="427" customFormat="1" x14ac:dyDescent="0.2"/>
    <row r="428" customFormat="1" x14ac:dyDescent="0.2"/>
    <row r="429" customFormat="1" x14ac:dyDescent="0.2"/>
    <row r="430" customFormat="1" x14ac:dyDescent="0.2"/>
    <row r="431" customFormat="1" x14ac:dyDescent="0.2"/>
    <row r="432" customFormat="1" x14ac:dyDescent="0.2"/>
    <row r="433" customFormat="1" x14ac:dyDescent="0.2"/>
    <row r="434" customFormat="1" x14ac:dyDescent="0.2"/>
    <row r="435" customFormat="1" x14ac:dyDescent="0.2"/>
    <row r="436" customFormat="1" x14ac:dyDescent="0.2"/>
    <row r="437" customFormat="1" x14ac:dyDescent="0.2"/>
    <row r="438" customFormat="1" x14ac:dyDescent="0.2"/>
    <row r="439" customFormat="1" x14ac:dyDescent="0.2"/>
    <row r="440" customFormat="1" x14ac:dyDescent="0.2"/>
    <row r="441" customFormat="1" x14ac:dyDescent="0.2"/>
    <row r="442" customFormat="1" x14ac:dyDescent="0.2"/>
    <row r="443" customFormat="1" x14ac:dyDescent="0.2"/>
    <row r="444" customFormat="1" x14ac:dyDescent="0.2"/>
    <row r="445" customFormat="1" x14ac:dyDescent="0.2"/>
    <row r="446" customFormat="1" x14ac:dyDescent="0.2"/>
    <row r="447" customFormat="1" x14ac:dyDescent="0.2"/>
    <row r="448" customFormat="1" x14ac:dyDescent="0.2"/>
    <row r="449" customFormat="1" x14ac:dyDescent="0.2"/>
    <row r="450" customFormat="1" x14ac:dyDescent="0.2"/>
    <row r="451" customFormat="1" x14ac:dyDescent="0.2"/>
    <row r="452" customFormat="1" x14ac:dyDescent="0.2"/>
    <row r="453" customFormat="1" x14ac:dyDescent="0.2"/>
    <row r="454" customFormat="1" x14ac:dyDescent="0.2"/>
    <row r="455" customFormat="1" x14ac:dyDescent="0.2"/>
    <row r="456" customFormat="1" x14ac:dyDescent="0.2"/>
    <row r="457" customFormat="1" x14ac:dyDescent="0.2"/>
    <row r="458" customFormat="1" x14ac:dyDescent="0.2"/>
    <row r="459" customFormat="1" x14ac:dyDescent="0.2"/>
    <row r="460" customFormat="1" x14ac:dyDescent="0.2"/>
    <row r="461" customFormat="1" x14ac:dyDescent="0.2"/>
    <row r="462" customFormat="1" x14ac:dyDescent="0.2"/>
    <row r="463" customFormat="1" x14ac:dyDescent="0.2"/>
    <row r="464" customFormat="1" x14ac:dyDescent="0.2"/>
    <row r="465" customFormat="1" x14ac:dyDescent="0.2"/>
    <row r="466" customFormat="1" x14ac:dyDescent="0.2"/>
    <row r="467" customFormat="1" x14ac:dyDescent="0.2"/>
    <row r="468" customFormat="1" x14ac:dyDescent="0.2"/>
    <row r="469" customFormat="1" x14ac:dyDescent="0.2"/>
    <row r="470" customFormat="1" x14ac:dyDescent="0.2"/>
    <row r="471" customFormat="1" x14ac:dyDescent="0.2"/>
    <row r="472" customFormat="1" x14ac:dyDescent="0.2"/>
    <row r="473" customFormat="1" x14ac:dyDescent="0.2"/>
    <row r="474" customFormat="1" x14ac:dyDescent="0.2"/>
    <row r="475" customFormat="1" x14ac:dyDescent="0.2"/>
    <row r="476" customFormat="1" x14ac:dyDescent="0.2"/>
    <row r="477" customFormat="1" x14ac:dyDescent="0.2"/>
    <row r="478" customFormat="1" x14ac:dyDescent="0.2"/>
    <row r="479" customFormat="1" x14ac:dyDescent="0.2"/>
    <row r="480" customFormat="1" x14ac:dyDescent="0.2"/>
    <row r="481" customFormat="1" x14ac:dyDescent="0.2"/>
    <row r="482" customFormat="1" x14ac:dyDescent="0.2"/>
    <row r="483" customFormat="1" x14ac:dyDescent="0.2"/>
    <row r="484" customFormat="1" x14ac:dyDescent="0.2"/>
    <row r="485" customFormat="1" x14ac:dyDescent="0.2"/>
    <row r="486" customFormat="1" x14ac:dyDescent="0.2"/>
    <row r="487" customFormat="1" x14ac:dyDescent="0.2"/>
    <row r="488" customFormat="1" x14ac:dyDescent="0.2"/>
    <row r="489" customFormat="1" x14ac:dyDescent="0.2"/>
    <row r="490" customFormat="1" x14ac:dyDescent="0.2"/>
    <row r="491" customFormat="1" x14ac:dyDescent="0.2"/>
    <row r="492" customFormat="1" x14ac:dyDescent="0.2"/>
    <row r="493" customFormat="1" x14ac:dyDescent="0.2"/>
    <row r="494" customFormat="1" x14ac:dyDescent="0.2"/>
    <row r="495" customFormat="1" x14ac:dyDescent="0.2"/>
    <row r="496" customFormat="1" x14ac:dyDescent="0.2"/>
    <row r="497" customFormat="1" x14ac:dyDescent="0.2"/>
    <row r="498" customFormat="1" x14ac:dyDescent="0.2"/>
    <row r="499" customFormat="1" x14ac:dyDescent="0.2"/>
    <row r="500" customFormat="1" x14ac:dyDescent="0.2"/>
    <row r="501" customFormat="1" x14ac:dyDescent="0.2"/>
    <row r="502" customFormat="1" x14ac:dyDescent="0.2"/>
    <row r="503" customFormat="1" x14ac:dyDescent="0.2"/>
    <row r="504" customFormat="1" x14ac:dyDescent="0.2"/>
    <row r="505" customFormat="1" x14ac:dyDescent="0.2"/>
    <row r="506" customFormat="1" x14ac:dyDescent="0.2"/>
    <row r="507" customFormat="1" x14ac:dyDescent="0.2"/>
    <row r="508" customFormat="1" x14ac:dyDescent="0.2"/>
    <row r="509" customFormat="1" x14ac:dyDescent="0.2"/>
    <row r="510" customFormat="1" x14ac:dyDescent="0.2"/>
    <row r="511" customFormat="1" x14ac:dyDescent="0.2"/>
    <row r="512" customFormat="1" x14ac:dyDescent="0.2"/>
    <row r="513" customFormat="1" x14ac:dyDescent="0.2"/>
    <row r="514" customFormat="1" x14ac:dyDescent="0.2"/>
    <row r="515" customFormat="1" x14ac:dyDescent="0.2"/>
    <row r="516" customFormat="1" x14ac:dyDescent="0.2"/>
    <row r="517" customFormat="1" x14ac:dyDescent="0.2"/>
    <row r="518" customFormat="1" x14ac:dyDescent="0.2"/>
    <row r="519" customFormat="1" x14ac:dyDescent="0.2"/>
    <row r="520" customFormat="1" x14ac:dyDescent="0.2"/>
    <row r="521" customFormat="1" x14ac:dyDescent="0.2"/>
    <row r="522" customFormat="1" x14ac:dyDescent="0.2"/>
    <row r="523" customFormat="1" x14ac:dyDescent="0.2"/>
    <row r="524" customFormat="1" x14ac:dyDescent="0.2"/>
    <row r="525" customFormat="1" x14ac:dyDescent="0.2"/>
    <row r="526" customFormat="1" x14ac:dyDescent="0.2"/>
    <row r="527" customFormat="1" x14ac:dyDescent="0.2"/>
    <row r="528" customFormat="1" x14ac:dyDescent="0.2"/>
    <row r="529" customFormat="1" x14ac:dyDescent="0.2"/>
    <row r="530" customFormat="1" x14ac:dyDescent="0.2"/>
    <row r="531" customFormat="1" x14ac:dyDescent="0.2"/>
    <row r="532" customFormat="1" x14ac:dyDescent="0.2"/>
    <row r="533" customFormat="1" x14ac:dyDescent="0.2"/>
    <row r="534" customFormat="1" x14ac:dyDescent="0.2"/>
    <row r="535" customFormat="1" x14ac:dyDescent="0.2"/>
    <row r="536" customFormat="1" x14ac:dyDescent="0.2"/>
    <row r="537" customFormat="1" x14ac:dyDescent="0.2"/>
    <row r="538" customFormat="1" x14ac:dyDescent="0.2"/>
    <row r="539" customFormat="1" x14ac:dyDescent="0.2"/>
    <row r="540" customFormat="1" x14ac:dyDescent="0.2"/>
    <row r="541" customFormat="1" x14ac:dyDescent="0.2"/>
    <row r="542" customFormat="1" x14ac:dyDescent="0.2"/>
    <row r="543" customFormat="1" x14ac:dyDescent="0.2"/>
    <row r="544" customFormat="1" x14ac:dyDescent="0.2"/>
    <row r="545" customFormat="1" x14ac:dyDescent="0.2"/>
    <row r="546" customFormat="1" x14ac:dyDescent="0.2"/>
    <row r="547" customFormat="1" x14ac:dyDescent="0.2"/>
    <row r="548" customFormat="1" x14ac:dyDescent="0.2"/>
    <row r="549" customFormat="1" x14ac:dyDescent="0.2"/>
    <row r="550" customFormat="1" x14ac:dyDescent="0.2"/>
    <row r="551" customFormat="1" x14ac:dyDescent="0.2"/>
    <row r="552" customFormat="1" x14ac:dyDescent="0.2"/>
    <row r="553" customFormat="1" x14ac:dyDescent="0.2"/>
    <row r="554" customFormat="1" x14ac:dyDescent="0.2"/>
    <row r="555" customFormat="1" x14ac:dyDescent="0.2"/>
    <row r="556" customFormat="1" x14ac:dyDescent="0.2"/>
    <row r="557" customFormat="1" x14ac:dyDescent="0.2"/>
    <row r="558" customFormat="1" x14ac:dyDescent="0.2"/>
    <row r="559" customFormat="1" x14ac:dyDescent="0.2"/>
    <row r="560" customFormat="1" x14ac:dyDescent="0.2"/>
    <row r="561" customFormat="1" x14ac:dyDescent="0.2"/>
    <row r="562" customFormat="1" x14ac:dyDescent="0.2"/>
    <row r="563" customFormat="1" x14ac:dyDescent="0.2"/>
    <row r="564" customFormat="1" x14ac:dyDescent="0.2"/>
    <row r="565" customFormat="1" x14ac:dyDescent="0.2"/>
    <row r="566" customFormat="1" x14ac:dyDescent="0.2"/>
    <row r="567" customFormat="1" x14ac:dyDescent="0.2"/>
    <row r="568" customFormat="1" x14ac:dyDescent="0.2"/>
    <row r="569" customFormat="1" x14ac:dyDescent="0.2"/>
    <row r="570" customFormat="1" x14ac:dyDescent="0.2"/>
    <row r="571" customFormat="1" x14ac:dyDescent="0.2"/>
    <row r="572" customFormat="1" x14ac:dyDescent="0.2"/>
    <row r="573" customFormat="1" x14ac:dyDescent="0.2"/>
    <row r="574" customFormat="1" x14ac:dyDescent="0.2"/>
    <row r="575" customFormat="1" x14ac:dyDescent="0.2"/>
    <row r="576" customFormat="1" x14ac:dyDescent="0.2"/>
    <row r="577" customFormat="1" x14ac:dyDescent="0.2"/>
    <row r="578" customFormat="1" x14ac:dyDescent="0.2"/>
    <row r="579" customFormat="1" x14ac:dyDescent="0.2"/>
    <row r="580" customFormat="1" x14ac:dyDescent="0.2"/>
    <row r="581" customFormat="1" x14ac:dyDescent="0.2"/>
    <row r="582" customFormat="1" x14ac:dyDescent="0.2"/>
    <row r="583" customFormat="1" x14ac:dyDescent="0.2"/>
    <row r="584" customFormat="1" x14ac:dyDescent="0.2"/>
    <row r="585" customFormat="1" x14ac:dyDescent="0.2"/>
    <row r="586" customFormat="1" x14ac:dyDescent="0.2"/>
    <row r="587" customFormat="1" x14ac:dyDescent="0.2"/>
    <row r="588" customFormat="1" x14ac:dyDescent="0.2"/>
    <row r="589" customFormat="1" x14ac:dyDescent="0.2"/>
    <row r="590" customFormat="1" x14ac:dyDescent="0.2"/>
    <row r="591" customFormat="1" x14ac:dyDescent="0.2"/>
    <row r="592" customFormat="1" x14ac:dyDescent="0.2"/>
    <row r="593" customFormat="1" x14ac:dyDescent="0.2"/>
    <row r="594" customFormat="1" x14ac:dyDescent="0.2"/>
    <row r="595" customFormat="1" x14ac:dyDescent="0.2"/>
    <row r="596" customFormat="1" x14ac:dyDescent="0.2"/>
    <row r="597" customFormat="1" x14ac:dyDescent="0.2"/>
    <row r="598" customFormat="1" x14ac:dyDescent="0.2"/>
    <row r="599" customFormat="1" x14ac:dyDescent="0.2"/>
    <row r="600" customFormat="1" x14ac:dyDescent="0.2"/>
    <row r="601" customFormat="1" x14ac:dyDescent="0.2"/>
    <row r="602" customFormat="1" x14ac:dyDescent="0.2"/>
    <row r="603" customFormat="1" x14ac:dyDescent="0.2"/>
    <row r="604" customFormat="1" x14ac:dyDescent="0.2"/>
    <row r="605" customFormat="1" x14ac:dyDescent="0.2"/>
    <row r="606" customFormat="1" x14ac:dyDescent="0.2"/>
    <row r="607" customFormat="1" x14ac:dyDescent="0.2"/>
    <row r="608" customFormat="1" x14ac:dyDescent="0.2"/>
    <row r="609" customFormat="1" x14ac:dyDescent="0.2"/>
    <row r="610" customFormat="1" x14ac:dyDescent="0.2"/>
    <row r="611" customFormat="1" x14ac:dyDescent="0.2"/>
    <row r="612" customFormat="1" x14ac:dyDescent="0.2"/>
    <row r="613" customFormat="1" x14ac:dyDescent="0.2"/>
    <row r="614" customFormat="1" x14ac:dyDescent="0.2"/>
    <row r="615" customFormat="1" x14ac:dyDescent="0.2"/>
    <row r="616" customFormat="1" x14ac:dyDescent="0.2"/>
    <row r="617" customFormat="1" x14ac:dyDescent="0.2"/>
    <row r="618" customFormat="1" x14ac:dyDescent="0.2"/>
    <row r="619" customFormat="1" x14ac:dyDescent="0.2"/>
    <row r="620" customFormat="1" x14ac:dyDescent="0.2"/>
    <row r="621" customFormat="1" x14ac:dyDescent="0.2"/>
    <row r="622" customFormat="1" x14ac:dyDescent="0.2"/>
    <row r="623" customFormat="1" x14ac:dyDescent="0.2"/>
    <row r="624" customFormat="1" x14ac:dyDescent="0.2"/>
    <row r="625" customFormat="1" x14ac:dyDescent="0.2"/>
    <row r="626" customFormat="1" x14ac:dyDescent="0.2"/>
    <row r="627" customFormat="1" x14ac:dyDescent="0.2"/>
    <row r="628" customFormat="1" x14ac:dyDescent="0.2"/>
    <row r="629" customFormat="1" x14ac:dyDescent="0.2"/>
    <row r="630" customFormat="1" x14ac:dyDescent="0.2"/>
    <row r="631" customFormat="1" x14ac:dyDescent="0.2"/>
    <row r="632" customFormat="1" x14ac:dyDescent="0.2"/>
    <row r="633" customFormat="1" x14ac:dyDescent="0.2"/>
    <row r="634" customFormat="1" x14ac:dyDescent="0.2"/>
    <row r="635" customFormat="1" x14ac:dyDescent="0.2"/>
    <row r="636" customFormat="1" x14ac:dyDescent="0.2"/>
    <row r="637" customFormat="1" x14ac:dyDescent="0.2"/>
    <row r="638" customFormat="1" x14ac:dyDescent="0.2"/>
    <row r="639" customFormat="1" x14ac:dyDescent="0.2"/>
    <row r="640" customFormat="1" x14ac:dyDescent="0.2"/>
    <row r="641" customFormat="1" x14ac:dyDescent="0.2"/>
    <row r="642" customFormat="1" x14ac:dyDescent="0.2"/>
    <row r="643" customFormat="1" x14ac:dyDescent="0.2"/>
    <row r="644" customFormat="1" x14ac:dyDescent="0.2"/>
    <row r="645" customFormat="1" x14ac:dyDescent="0.2"/>
    <row r="646" customFormat="1" x14ac:dyDescent="0.2"/>
    <row r="647" customFormat="1" x14ac:dyDescent="0.2"/>
    <row r="648" customFormat="1" x14ac:dyDescent="0.2"/>
    <row r="649" customFormat="1" x14ac:dyDescent="0.2"/>
    <row r="650" customFormat="1" x14ac:dyDescent="0.2"/>
    <row r="651" customFormat="1" x14ac:dyDescent="0.2"/>
    <row r="652" customFormat="1" x14ac:dyDescent="0.2"/>
    <row r="653" customFormat="1" x14ac:dyDescent="0.2"/>
    <row r="654" customFormat="1" x14ac:dyDescent="0.2"/>
    <row r="655" customFormat="1" x14ac:dyDescent="0.2"/>
    <row r="656" customFormat="1" x14ac:dyDescent="0.2"/>
    <row r="657" customFormat="1" x14ac:dyDescent="0.2"/>
    <row r="658" customFormat="1" x14ac:dyDescent="0.2"/>
    <row r="659" customFormat="1" x14ac:dyDescent="0.2"/>
    <row r="660" customFormat="1" x14ac:dyDescent="0.2"/>
    <row r="661" customFormat="1" x14ac:dyDescent="0.2"/>
    <row r="662" customFormat="1" x14ac:dyDescent="0.2"/>
    <row r="663" customFormat="1" x14ac:dyDescent="0.2"/>
    <row r="664" customFormat="1" x14ac:dyDescent="0.2"/>
    <row r="665" customFormat="1" x14ac:dyDescent="0.2"/>
    <row r="666" customFormat="1" x14ac:dyDescent="0.2"/>
    <row r="667" customFormat="1" x14ac:dyDescent="0.2"/>
    <row r="668" customFormat="1" x14ac:dyDescent="0.2"/>
    <row r="669" customFormat="1" x14ac:dyDescent="0.2"/>
    <row r="670" customFormat="1" x14ac:dyDescent="0.2"/>
    <row r="671" customFormat="1" x14ac:dyDescent="0.2"/>
    <row r="672" customFormat="1" x14ac:dyDescent="0.2"/>
    <row r="673" customFormat="1" x14ac:dyDescent="0.2"/>
    <row r="674" customFormat="1" x14ac:dyDescent="0.2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5A3A0-45F0-4920-A0FC-62CED9D243B7}">
  <dimension ref="A2:AF115"/>
  <sheetViews>
    <sheetView topLeftCell="L1" zoomScale="60" zoomScaleNormal="60" workbookViewId="0">
      <selection activeCell="O4" sqref="O4"/>
    </sheetView>
  </sheetViews>
  <sheetFormatPr baseColWidth="10" defaultColWidth="8.83203125" defaultRowHeight="15" x14ac:dyDescent="0.2"/>
  <cols>
    <col min="3" max="3" width="11.1640625" customWidth="1"/>
    <col min="4" max="5" width="17.83203125" customWidth="1"/>
    <col min="6" max="6" width="13.83203125" customWidth="1"/>
    <col min="11" max="11" width="13.1640625" style="1" customWidth="1"/>
    <col min="12" max="13" width="17.1640625" customWidth="1"/>
    <col min="14" max="14" width="13.5" style="1" customWidth="1"/>
    <col min="18" max="18" width="9.1640625" style="1"/>
    <col min="19" max="19" width="11.6640625" style="1" customWidth="1"/>
    <col min="20" max="21" width="17.1640625" customWidth="1"/>
    <col min="22" max="22" width="14.5" style="1" customWidth="1"/>
    <col min="26" max="26" width="0.33203125" customWidth="1"/>
    <col min="28" max="28" width="12.6640625" customWidth="1"/>
  </cols>
  <sheetData>
    <row r="2" spans="1:32" ht="16" thickBot="1" x14ac:dyDescent="0.25"/>
    <row r="3" spans="1:32" ht="16" thickBot="1" x14ac:dyDescent="0.25">
      <c r="A3" s="68" t="s">
        <v>790</v>
      </c>
      <c r="B3" s="69"/>
      <c r="C3" s="68" t="s">
        <v>791</v>
      </c>
      <c r="D3" s="68" t="s">
        <v>792</v>
      </c>
      <c r="E3" s="68" t="s">
        <v>793</v>
      </c>
      <c r="F3" s="68" t="s">
        <v>794</v>
      </c>
      <c r="G3" s="68" t="s">
        <v>795</v>
      </c>
      <c r="I3" s="68" t="s">
        <v>790</v>
      </c>
      <c r="J3" s="70"/>
      <c r="K3" s="68" t="s">
        <v>791</v>
      </c>
      <c r="L3" s="71" t="s">
        <v>792</v>
      </c>
      <c r="M3" s="68" t="s">
        <v>793</v>
      </c>
      <c r="N3" s="71" t="s">
        <v>794</v>
      </c>
      <c r="O3" s="68" t="s">
        <v>795</v>
      </c>
      <c r="P3" s="1"/>
      <c r="Q3" s="72" t="s">
        <v>790</v>
      </c>
      <c r="R3" s="68"/>
      <c r="S3" s="70" t="s">
        <v>791</v>
      </c>
      <c r="T3" s="68" t="s">
        <v>792</v>
      </c>
      <c r="U3" s="71" t="s">
        <v>793</v>
      </c>
      <c r="V3" s="68" t="s">
        <v>794</v>
      </c>
      <c r="W3" s="73" t="s">
        <v>795</v>
      </c>
    </row>
    <row r="4" spans="1:32" ht="16" thickBot="1" x14ac:dyDescent="0.25">
      <c r="A4" s="503" t="s">
        <v>796</v>
      </c>
      <c r="B4" s="29" t="s">
        <v>1161</v>
      </c>
      <c r="C4" s="38">
        <f>'Sollecitazioni Trave SAP'!D4</f>
        <v>-24.767700000000001</v>
      </c>
      <c r="D4" s="39">
        <v>-37.9</v>
      </c>
      <c r="E4" s="64">
        <f>C4+D4</f>
        <v>-62.667699999999996</v>
      </c>
      <c r="F4" s="512">
        <v>10140</v>
      </c>
      <c r="G4" s="65">
        <f>ABS(E4/$F$4)</f>
        <v>6.1802465483234712E-3</v>
      </c>
      <c r="H4" s="30"/>
      <c r="I4" s="502" t="s">
        <v>797</v>
      </c>
      <c r="J4" s="29" t="s">
        <v>1161</v>
      </c>
      <c r="K4" s="35">
        <f>'Sollecitazioni Trave SAP'!D112</f>
        <v>-43.677399999999999</v>
      </c>
      <c r="L4" s="37">
        <v>-38.82</v>
      </c>
      <c r="M4" s="52">
        <f>K4+L4</f>
        <v>-82.497399999999999</v>
      </c>
      <c r="N4" s="514">
        <f>$F$4</f>
        <v>10140</v>
      </c>
      <c r="O4" s="67">
        <f>ABS(M4/$N$4)</f>
        <v>8.1358382642998019E-3</v>
      </c>
      <c r="P4" s="31"/>
      <c r="Q4" s="502" t="s">
        <v>798</v>
      </c>
      <c r="R4" s="29" t="s">
        <v>1161</v>
      </c>
      <c r="S4" s="32">
        <f>'Sollecitazioni Trave SAP'!D220</f>
        <v>-44.965299999999999</v>
      </c>
      <c r="T4" s="37">
        <v>-35.36</v>
      </c>
      <c r="U4" s="52">
        <f>S4+T4</f>
        <v>-80.325299999999999</v>
      </c>
      <c r="V4" s="505">
        <f>$N$4</f>
        <v>10140</v>
      </c>
      <c r="W4" s="67">
        <f>ABS(U4/$V$4)</f>
        <v>7.9216272189349107E-3</v>
      </c>
      <c r="AA4" s="508" t="s">
        <v>799</v>
      </c>
      <c r="AB4" s="509"/>
      <c r="AD4" s="508" t="s">
        <v>810</v>
      </c>
      <c r="AE4" s="509"/>
    </row>
    <row r="5" spans="1:32" ht="16" thickBot="1" x14ac:dyDescent="0.25">
      <c r="A5" s="503"/>
      <c r="B5" s="29" t="s">
        <v>1160</v>
      </c>
      <c r="C5" s="82">
        <f>'Sollecitazioni Trave SAP'!D5</f>
        <v>2758.7687999999998</v>
      </c>
      <c r="D5" s="83">
        <v>31.6</v>
      </c>
      <c r="E5" s="52">
        <f t="shared" ref="E5:E68" si="0">C5+D5</f>
        <v>2790.3687999999997</v>
      </c>
      <c r="F5" s="512"/>
      <c r="G5" s="65">
        <f t="shared" ref="G5:G68" si="1">ABS(E5/$F$4)</f>
        <v>0.27518429980276132</v>
      </c>
      <c r="H5" s="48"/>
      <c r="I5" s="503"/>
      <c r="J5" s="29" t="s">
        <v>1160</v>
      </c>
      <c r="K5" s="35">
        <f>'Sollecitazioni Trave SAP'!D113</f>
        <v>2876.2361999999998</v>
      </c>
      <c r="L5" s="83">
        <v>34.56</v>
      </c>
      <c r="M5" s="52">
        <f t="shared" ref="M5:M68" si="2">K5+L5</f>
        <v>2910.7961999999998</v>
      </c>
      <c r="N5" s="512"/>
      <c r="O5" s="67">
        <f t="shared" ref="O5:O68" si="3">ABS(M5/$N$4)</f>
        <v>0.28706076923076923</v>
      </c>
      <c r="P5" s="49"/>
      <c r="Q5" s="503"/>
      <c r="R5" s="29" t="s">
        <v>1160</v>
      </c>
      <c r="S5" s="32">
        <f>'Sollecitazioni Trave SAP'!D221</f>
        <v>2776.7732999999998</v>
      </c>
      <c r="T5" s="83">
        <v>32.799999999999997</v>
      </c>
      <c r="U5" s="52">
        <f t="shared" ref="U5:U51" si="4">S5+T5</f>
        <v>2809.5733</v>
      </c>
      <c r="V5" s="506"/>
      <c r="W5" s="67">
        <f t="shared" ref="W5:W51" si="5">ABS(U5/$V$4)</f>
        <v>0.27707823471400395</v>
      </c>
      <c r="AA5" s="84" t="s">
        <v>801</v>
      </c>
      <c r="AB5" s="84">
        <v>1.3</v>
      </c>
      <c r="AD5" s="84" t="s">
        <v>801</v>
      </c>
      <c r="AE5" s="84">
        <v>1.1000000000000001</v>
      </c>
    </row>
    <row r="6" spans="1:32" ht="16" thickBot="1" x14ac:dyDescent="0.25">
      <c r="A6" s="504"/>
      <c r="B6" s="24" t="s">
        <v>1161</v>
      </c>
      <c r="C6" s="123">
        <f>'Sollecitazioni Trave SAP'!D6</f>
        <v>4990.9177</v>
      </c>
      <c r="D6" s="124">
        <v>57.6</v>
      </c>
      <c r="E6" s="52">
        <f t="shared" si="0"/>
        <v>5048.5177000000003</v>
      </c>
      <c r="F6" s="513"/>
      <c r="G6" s="65">
        <f t="shared" si="1"/>
        <v>0.49788142998027618</v>
      </c>
      <c r="H6" s="48"/>
      <c r="I6" s="504"/>
      <c r="J6" s="24" t="s">
        <v>1161</v>
      </c>
      <c r="K6" s="36">
        <f>'Sollecitazioni Trave SAP'!D114</f>
        <v>5048.8477000000003</v>
      </c>
      <c r="L6" s="124">
        <v>59.5</v>
      </c>
      <c r="M6" s="52">
        <f t="shared" si="2"/>
        <v>5108.3477000000003</v>
      </c>
      <c r="N6" s="513"/>
      <c r="O6" s="67">
        <f t="shared" si="3"/>
        <v>0.50378182445759367</v>
      </c>
      <c r="P6" s="49"/>
      <c r="Q6" s="504"/>
      <c r="R6" s="24" t="s">
        <v>1161</v>
      </c>
      <c r="S6" s="33">
        <f>'Sollecitazioni Trave SAP'!D222</f>
        <v>4985.0880999999999</v>
      </c>
      <c r="T6" s="124">
        <v>58.3</v>
      </c>
      <c r="U6" s="52">
        <f t="shared" si="4"/>
        <v>5043.3881000000001</v>
      </c>
      <c r="V6" s="507"/>
      <c r="W6" s="67">
        <f t="shared" si="5"/>
        <v>0.49737555226824459</v>
      </c>
      <c r="AA6" s="84" t="s">
        <v>802</v>
      </c>
      <c r="AB6" s="84">
        <v>0.7</v>
      </c>
      <c r="AD6" s="84" t="s">
        <v>811</v>
      </c>
      <c r="AE6" s="84">
        <v>0.3</v>
      </c>
    </row>
    <row r="7" spans="1:32" ht="16" thickBot="1" x14ac:dyDescent="0.25">
      <c r="A7" s="502" t="s">
        <v>803</v>
      </c>
      <c r="B7" s="29" t="s">
        <v>1161</v>
      </c>
      <c r="C7" s="34">
        <f>'Sollecitazioni Trave SAP'!D7</f>
        <v>-5030.7731999999996</v>
      </c>
      <c r="D7" s="37">
        <v>-58.8</v>
      </c>
      <c r="E7" s="52">
        <f t="shared" si="0"/>
        <v>-5089.5731999999998</v>
      </c>
      <c r="F7" s="514">
        <v>10140</v>
      </c>
      <c r="G7" s="65">
        <f>ABS(E7/$F$4)</f>
        <v>0.5019302958579881</v>
      </c>
      <c r="H7" s="48"/>
      <c r="I7" s="503" t="s">
        <v>804</v>
      </c>
      <c r="J7" s="29" t="s">
        <v>1161</v>
      </c>
      <c r="K7" s="41">
        <f>'Sollecitazioni Trave SAP'!D115</f>
        <v>-5087.5897999999997</v>
      </c>
      <c r="L7" s="39">
        <v>-61.3</v>
      </c>
      <c r="M7" s="52">
        <f t="shared" si="2"/>
        <v>-5148.8897999999999</v>
      </c>
      <c r="N7" s="514">
        <f>$F$4</f>
        <v>10140</v>
      </c>
      <c r="O7" s="67">
        <f t="shared" si="3"/>
        <v>0.50778005917159763</v>
      </c>
      <c r="P7" s="49"/>
      <c r="Q7" s="503" t="s">
        <v>805</v>
      </c>
      <c r="R7" s="29" t="s">
        <v>1161</v>
      </c>
      <c r="S7" s="42">
        <f>'Sollecitazioni Trave SAP'!D223</f>
        <v>-5044.3391000000001</v>
      </c>
      <c r="T7" s="39">
        <v>-59.45</v>
      </c>
      <c r="U7" s="52">
        <f t="shared" si="4"/>
        <v>-5103.7891</v>
      </c>
      <c r="V7" s="505">
        <f>$N$4</f>
        <v>10140</v>
      </c>
      <c r="W7" s="67">
        <f t="shared" si="5"/>
        <v>0.50333225838264295</v>
      </c>
      <c r="AA7" s="84" t="s">
        <v>806</v>
      </c>
      <c r="AB7" s="84">
        <v>35</v>
      </c>
      <c r="AD7" s="84" t="s">
        <v>806</v>
      </c>
      <c r="AE7" s="84">
        <v>30</v>
      </c>
    </row>
    <row r="8" spans="1:32" ht="16" thickBot="1" x14ac:dyDescent="0.25">
      <c r="A8" s="503"/>
      <c r="B8" s="29" t="s">
        <v>1160</v>
      </c>
      <c r="C8" s="82">
        <f>'Sollecitazioni Trave SAP'!D8</f>
        <v>6572.7624999999998</v>
      </c>
      <c r="D8" s="83">
        <v>82.2</v>
      </c>
      <c r="E8" s="52">
        <f t="shared" si="0"/>
        <v>6654.9624999999996</v>
      </c>
      <c r="F8" s="512"/>
      <c r="G8" s="65">
        <f t="shared" si="1"/>
        <v>0.65630793885601579</v>
      </c>
      <c r="H8" s="48"/>
      <c r="I8" s="503"/>
      <c r="J8" s="29" t="s">
        <v>1160</v>
      </c>
      <c r="K8" s="35">
        <f>'Sollecitazioni Trave SAP'!D116</f>
        <v>6461.8710000000001</v>
      </c>
      <c r="L8" s="83">
        <v>75.650000000000006</v>
      </c>
      <c r="M8" s="52">
        <f t="shared" si="2"/>
        <v>6537.5209999999997</v>
      </c>
      <c r="N8" s="512"/>
      <c r="O8" s="67">
        <f t="shared" si="3"/>
        <v>0.64472593688362911</v>
      </c>
      <c r="P8" s="49"/>
      <c r="Q8" s="503"/>
      <c r="R8" s="29" t="s">
        <v>1160</v>
      </c>
      <c r="S8" s="32">
        <f>'Sollecitazioni Trave SAP'!D224</f>
        <v>6497.3536000000004</v>
      </c>
      <c r="T8" s="83">
        <v>88.85</v>
      </c>
      <c r="U8" s="52">
        <f t="shared" si="4"/>
        <v>6586.2036000000007</v>
      </c>
      <c r="V8" s="506"/>
      <c r="W8" s="67">
        <f t="shared" si="5"/>
        <v>0.64952698224852079</v>
      </c>
    </row>
    <row r="9" spans="1:32" ht="16" thickBot="1" x14ac:dyDescent="0.25">
      <c r="A9" s="504"/>
      <c r="B9" s="24" t="s">
        <v>1161</v>
      </c>
      <c r="C9" s="123">
        <f>'Sollecitazioni Trave SAP'!D9</f>
        <v>7805.0649999999996</v>
      </c>
      <c r="D9" s="124">
        <v>109.5</v>
      </c>
      <c r="E9" s="52">
        <f t="shared" si="0"/>
        <v>7914.5649999999996</v>
      </c>
      <c r="F9" s="513"/>
      <c r="G9" s="65">
        <f t="shared" si="1"/>
        <v>0.78052909270216964</v>
      </c>
      <c r="H9" s="48"/>
      <c r="I9" s="503"/>
      <c r="J9" s="24" t="s">
        <v>1161</v>
      </c>
      <c r="K9" s="35">
        <f>'Sollecitazioni Trave SAP'!D117</f>
        <v>7164.2683999999999</v>
      </c>
      <c r="L9" s="85">
        <v>87.84</v>
      </c>
      <c r="M9" s="52">
        <f t="shared" si="2"/>
        <v>7252.1084000000001</v>
      </c>
      <c r="N9" s="513"/>
      <c r="O9" s="67">
        <f t="shared" si="3"/>
        <v>0.71519806706114397</v>
      </c>
      <c r="P9" s="49"/>
      <c r="Q9" s="503"/>
      <c r="R9" s="24" t="s">
        <v>1161</v>
      </c>
      <c r="S9" s="32">
        <f>'Sollecitazioni Trave SAP'!D225</f>
        <v>7381.2317000000003</v>
      </c>
      <c r="T9" s="85">
        <v>91.8</v>
      </c>
      <c r="U9" s="52">
        <f t="shared" si="4"/>
        <v>7473.0317000000005</v>
      </c>
      <c r="V9" s="507"/>
      <c r="W9" s="67">
        <f t="shared" si="5"/>
        <v>0.73698537475345172</v>
      </c>
    </row>
    <row r="10" spans="1:32" ht="16" thickBot="1" x14ac:dyDescent="0.25">
      <c r="A10" s="502" t="s">
        <v>807</v>
      </c>
      <c r="B10" s="29" t="s">
        <v>1161</v>
      </c>
      <c r="C10" s="34">
        <f>'Sollecitazioni Trave SAP'!D10</f>
        <v>-7804.0931</v>
      </c>
      <c r="D10" s="37">
        <v>-93.1</v>
      </c>
      <c r="E10" s="52">
        <f t="shared" si="0"/>
        <v>-7897.1931000000004</v>
      </c>
      <c r="F10" s="514">
        <v>10140</v>
      </c>
      <c r="G10" s="65">
        <f t="shared" si="1"/>
        <v>0.77881588757396458</v>
      </c>
      <c r="H10" s="30"/>
      <c r="I10" s="502" t="s">
        <v>808</v>
      </c>
      <c r="J10" s="29" t="s">
        <v>1161</v>
      </c>
      <c r="K10" s="35">
        <f>'Sollecitazioni Trave SAP'!D118</f>
        <v>-7164.5889999999999</v>
      </c>
      <c r="L10" s="37">
        <v>-85.85</v>
      </c>
      <c r="M10" s="52">
        <f t="shared" si="2"/>
        <v>-7250.4390000000003</v>
      </c>
      <c r="N10" s="514">
        <f>$F$4</f>
        <v>10140</v>
      </c>
      <c r="O10" s="67">
        <f t="shared" si="3"/>
        <v>0.71503343195266278</v>
      </c>
      <c r="P10" s="31"/>
      <c r="Q10" s="502" t="s">
        <v>809</v>
      </c>
      <c r="R10" s="29" t="s">
        <v>1161</v>
      </c>
      <c r="S10" s="32">
        <f>'Sollecitazioni Trave SAP'!D226</f>
        <v>-7381.1316999999999</v>
      </c>
      <c r="T10" s="37">
        <v>-89.55</v>
      </c>
      <c r="U10" s="52">
        <f t="shared" si="4"/>
        <v>-7470.6817000000001</v>
      </c>
      <c r="V10" s="505">
        <f>$N$4</f>
        <v>10140</v>
      </c>
      <c r="W10" s="67">
        <f t="shared" si="5"/>
        <v>0.73675361932938854</v>
      </c>
      <c r="AA10" s="495" t="s">
        <v>818</v>
      </c>
      <c r="AB10" s="487"/>
      <c r="AE10" s="495" t="s">
        <v>917</v>
      </c>
      <c r="AF10" s="487"/>
    </row>
    <row r="11" spans="1:32" ht="16" thickBot="1" x14ac:dyDescent="0.25">
      <c r="A11" s="503"/>
      <c r="B11" s="29" t="s">
        <v>1160</v>
      </c>
      <c r="C11" s="82">
        <f>'Sollecitazioni Trave SAP'!D11</f>
        <v>6607.1291000000001</v>
      </c>
      <c r="D11" s="83">
        <v>74.650000000000006</v>
      </c>
      <c r="E11" s="52">
        <f t="shared" si="0"/>
        <v>6681.7790999999997</v>
      </c>
      <c r="F11" s="512"/>
      <c r="G11" s="65">
        <f t="shared" si="1"/>
        <v>0.65895257396449702</v>
      </c>
      <c r="H11" s="48"/>
      <c r="I11" s="503"/>
      <c r="J11" s="29" t="s">
        <v>1160</v>
      </c>
      <c r="K11" s="35">
        <f>'Sollecitazioni Trave SAP'!D119</f>
        <v>6475.5554000000002</v>
      </c>
      <c r="L11" s="83">
        <v>75.260000000000005</v>
      </c>
      <c r="M11" s="52">
        <f t="shared" si="2"/>
        <v>6550.8154000000004</v>
      </c>
      <c r="N11" s="512"/>
      <c r="O11" s="67">
        <f t="shared" si="3"/>
        <v>0.64603702169625254</v>
      </c>
      <c r="P11" s="49"/>
      <c r="Q11" s="503"/>
      <c r="R11" s="29" t="s">
        <v>1160</v>
      </c>
      <c r="S11" s="32">
        <f>'Sollecitazioni Trave SAP'!D227</f>
        <v>6536.6890000000003</v>
      </c>
      <c r="T11" s="83">
        <v>75.260000000000005</v>
      </c>
      <c r="U11" s="52">
        <f t="shared" si="4"/>
        <v>6611.9490000000005</v>
      </c>
      <c r="V11" s="506"/>
      <c r="W11" s="67">
        <f t="shared" si="5"/>
        <v>0.65206597633136099</v>
      </c>
      <c r="AA11" s="22" t="s">
        <v>819</v>
      </c>
      <c r="AB11" s="23" t="s">
        <v>820</v>
      </c>
      <c r="AE11" s="22" t="s">
        <v>819</v>
      </c>
      <c r="AF11" s="23" t="s">
        <v>821</v>
      </c>
    </row>
    <row r="12" spans="1:32" ht="18" thickBot="1" x14ac:dyDescent="0.3">
      <c r="A12" s="504"/>
      <c r="B12" s="24" t="s">
        <v>1161</v>
      </c>
      <c r="C12" s="123">
        <f>'Sollecitazioni Trave SAP'!D12</f>
        <v>5038.8477000000003</v>
      </c>
      <c r="D12" s="124">
        <v>57</v>
      </c>
      <c r="E12" s="52">
        <f t="shared" si="0"/>
        <v>5095.8477000000003</v>
      </c>
      <c r="F12" s="513"/>
      <c r="G12" s="65">
        <f t="shared" si="1"/>
        <v>0.50254908284023669</v>
      </c>
      <c r="H12" s="48"/>
      <c r="I12" s="504"/>
      <c r="J12" s="24" t="s">
        <v>1161</v>
      </c>
      <c r="K12" s="36">
        <f>'Sollecitazioni Trave SAP'!D120</f>
        <v>5078.1598999999997</v>
      </c>
      <c r="L12" s="124">
        <v>59.36</v>
      </c>
      <c r="M12" s="52">
        <f t="shared" si="2"/>
        <v>5137.5198999999993</v>
      </c>
      <c r="N12" s="513"/>
      <c r="O12" s="67">
        <f t="shared" si="3"/>
        <v>0.50665876725838255</v>
      </c>
      <c r="P12" s="49"/>
      <c r="Q12" s="504"/>
      <c r="R12" s="24" t="s">
        <v>1161</v>
      </c>
      <c r="S12" s="33">
        <f>'Sollecitazioni Trave SAP'!D228</f>
        <v>5047.4323999999997</v>
      </c>
      <c r="T12" s="124">
        <v>58.3</v>
      </c>
      <c r="U12" s="52">
        <f t="shared" si="4"/>
        <v>5105.7323999999999</v>
      </c>
      <c r="V12" s="507"/>
      <c r="W12" s="67">
        <f t="shared" si="5"/>
        <v>0.50352390532544378</v>
      </c>
      <c r="AA12" s="86" t="s">
        <v>822</v>
      </c>
      <c r="AB12" s="79">
        <v>1.5</v>
      </c>
      <c r="AE12" s="86" t="s">
        <v>822</v>
      </c>
      <c r="AF12" s="79">
        <v>1.5</v>
      </c>
    </row>
    <row r="13" spans="1:32" ht="18" thickBot="1" x14ac:dyDescent="0.3">
      <c r="A13" s="502" t="s">
        <v>812</v>
      </c>
      <c r="B13" s="29" t="s">
        <v>1161</v>
      </c>
      <c r="C13" s="34">
        <f>'Sollecitazioni Trave SAP'!D13</f>
        <v>-4998.7523000000001</v>
      </c>
      <c r="D13" s="37">
        <v>-56.6</v>
      </c>
      <c r="E13" s="52">
        <f t="shared" si="0"/>
        <v>-5055.3523000000005</v>
      </c>
      <c r="F13" s="514">
        <v>10140</v>
      </c>
      <c r="G13" s="65">
        <f t="shared" si="1"/>
        <v>0.49855545364891524</v>
      </c>
      <c r="H13" s="48"/>
      <c r="I13" s="503" t="s">
        <v>813</v>
      </c>
      <c r="J13" s="29" t="s">
        <v>1161</v>
      </c>
      <c r="K13" s="41">
        <f>'Sollecitazioni Trave SAP'!D121</f>
        <v>-5040.3643000000002</v>
      </c>
      <c r="L13" s="39">
        <v>-57.7</v>
      </c>
      <c r="M13" s="52">
        <f t="shared" si="2"/>
        <v>-5098.0643</v>
      </c>
      <c r="N13" s="514">
        <f>$F$4</f>
        <v>10140</v>
      </c>
      <c r="O13" s="67">
        <f t="shared" si="3"/>
        <v>0.50276768244575942</v>
      </c>
      <c r="P13" s="49"/>
      <c r="Q13" s="503" t="s">
        <v>814</v>
      </c>
      <c r="R13" s="29" t="s">
        <v>1161</v>
      </c>
      <c r="S13" s="42">
        <f>'Sollecitazioni Trave SAP'!D229</f>
        <v>-4987.9742999999999</v>
      </c>
      <c r="T13" s="39">
        <v>-56.84</v>
      </c>
      <c r="U13" s="52">
        <f t="shared" si="4"/>
        <v>-5044.8143</v>
      </c>
      <c r="V13" s="505">
        <f>$N$4</f>
        <v>10140</v>
      </c>
      <c r="W13" s="67">
        <f t="shared" si="5"/>
        <v>0.49751620315581851</v>
      </c>
      <c r="AA13" s="87" t="s">
        <v>826</v>
      </c>
      <c r="AB13" s="79">
        <v>35</v>
      </c>
      <c r="AE13" s="87" t="s">
        <v>826</v>
      </c>
      <c r="AF13" s="79">
        <v>30</v>
      </c>
    </row>
    <row r="14" spans="1:32" ht="18" thickBot="1" x14ac:dyDescent="0.3">
      <c r="A14" s="503"/>
      <c r="B14" s="29" t="s">
        <v>1160</v>
      </c>
      <c r="C14" s="82">
        <f>'Sollecitazioni Trave SAP'!D14</f>
        <v>2822.1734999999999</v>
      </c>
      <c r="D14" s="83">
        <v>31.8</v>
      </c>
      <c r="E14" s="52">
        <f t="shared" si="0"/>
        <v>2853.9735000000001</v>
      </c>
      <c r="F14" s="512"/>
      <c r="G14" s="65">
        <f t="shared" si="1"/>
        <v>0.28145695266272192</v>
      </c>
      <c r="H14" s="48"/>
      <c r="I14" s="503"/>
      <c r="J14" s="29" t="s">
        <v>1160</v>
      </c>
      <c r="K14" s="35">
        <f>'Sollecitazioni Trave SAP'!D122</f>
        <v>2924.6305000000002</v>
      </c>
      <c r="L14" s="83">
        <v>34.42</v>
      </c>
      <c r="M14" s="52">
        <f t="shared" si="2"/>
        <v>2959.0505000000003</v>
      </c>
      <c r="N14" s="512"/>
      <c r="O14" s="67">
        <f t="shared" si="3"/>
        <v>0.29181957593688368</v>
      </c>
      <c r="P14" s="49"/>
      <c r="Q14" s="503"/>
      <c r="R14" s="29" t="s">
        <v>1160</v>
      </c>
      <c r="S14" s="32">
        <f>'Sollecitazioni Trave SAP'!D230</f>
        <v>2862.8791000000001</v>
      </c>
      <c r="T14" s="83">
        <v>32.909999999999997</v>
      </c>
      <c r="U14" s="52">
        <f t="shared" si="4"/>
        <v>2895.7891</v>
      </c>
      <c r="V14" s="506"/>
      <c r="W14" s="67">
        <f t="shared" si="5"/>
        <v>0.28558077909270219</v>
      </c>
      <c r="AA14" s="87" t="s">
        <v>827</v>
      </c>
      <c r="AB14" s="88">
        <f>AB13*0.85/AB12</f>
        <v>19.833333333333332</v>
      </c>
      <c r="AE14" s="87" t="s">
        <v>827</v>
      </c>
      <c r="AF14" s="79">
        <f>AF13*0.85/AF12</f>
        <v>17</v>
      </c>
    </row>
    <row r="15" spans="1:32" ht="18" thickBot="1" x14ac:dyDescent="0.3">
      <c r="A15" s="504"/>
      <c r="B15" s="24" t="s">
        <v>1161</v>
      </c>
      <c r="C15" s="123">
        <f>'Sollecitazioni Trave SAP'!D15</f>
        <v>30.532399999999999</v>
      </c>
      <c r="D15" s="124">
        <v>37.6</v>
      </c>
      <c r="E15" s="52">
        <f t="shared" si="0"/>
        <v>68.132400000000004</v>
      </c>
      <c r="F15" s="513"/>
      <c r="G15" s="65">
        <f t="shared" si="1"/>
        <v>6.7191715976331369E-3</v>
      </c>
      <c r="H15" s="48"/>
      <c r="I15" s="503"/>
      <c r="J15" s="24" t="s">
        <v>1161</v>
      </c>
      <c r="K15" s="35">
        <f>'Sollecitazioni Trave SAP'!D123</f>
        <v>35.134300000000003</v>
      </c>
      <c r="L15" s="85">
        <v>39.01</v>
      </c>
      <c r="M15" s="52">
        <f t="shared" si="2"/>
        <v>74.144300000000001</v>
      </c>
      <c r="N15" s="513"/>
      <c r="O15" s="67">
        <f t="shared" si="3"/>
        <v>7.3120611439842212E-3</v>
      </c>
      <c r="P15" s="49"/>
      <c r="Q15" s="503"/>
      <c r="R15" s="24" t="s">
        <v>1161</v>
      </c>
      <c r="S15" s="32">
        <f>'Sollecitazioni Trave SAP'!D231</f>
        <v>49.940600000000003</v>
      </c>
      <c r="T15" s="85">
        <v>35.590000000000003</v>
      </c>
      <c r="U15" s="52">
        <f t="shared" si="4"/>
        <v>85.530600000000007</v>
      </c>
      <c r="V15" s="507"/>
      <c r="W15" s="67">
        <f t="shared" si="5"/>
        <v>8.4349704142011837E-3</v>
      </c>
      <c r="AA15" s="87" t="s">
        <v>828</v>
      </c>
      <c r="AB15" s="79">
        <f>AB13+8</f>
        <v>43</v>
      </c>
      <c r="AE15" s="87" t="s">
        <v>828</v>
      </c>
      <c r="AF15" s="79">
        <f>AF13+8</f>
        <v>38</v>
      </c>
    </row>
    <row r="16" spans="1:32" ht="18" thickBot="1" x14ac:dyDescent="0.3">
      <c r="A16" s="502" t="s">
        <v>815</v>
      </c>
      <c r="B16" s="29" t="s">
        <v>1161</v>
      </c>
      <c r="C16" s="34">
        <f>'Sollecitazioni Trave SAP'!D16</f>
        <v>-37.709400000000002</v>
      </c>
      <c r="D16" s="37">
        <v>-36.6</v>
      </c>
      <c r="E16" s="52">
        <f t="shared" si="0"/>
        <v>-74.309400000000011</v>
      </c>
      <c r="F16" s="514">
        <v>10140</v>
      </c>
      <c r="G16" s="65">
        <f t="shared" si="1"/>
        <v>7.328343195266273E-3</v>
      </c>
      <c r="H16" s="30"/>
      <c r="I16" s="502" t="s">
        <v>816</v>
      </c>
      <c r="J16" s="29" t="s">
        <v>1161</v>
      </c>
      <c r="K16" s="35">
        <f>'Sollecitazioni Trave SAP'!D124</f>
        <v>-37.905700000000003</v>
      </c>
      <c r="L16" s="37">
        <v>-39.82</v>
      </c>
      <c r="M16" s="52">
        <f t="shared" si="2"/>
        <v>-77.725700000000003</v>
      </c>
      <c r="N16" s="514">
        <f>$F$4</f>
        <v>10140</v>
      </c>
      <c r="O16" s="67">
        <f t="shared" si="3"/>
        <v>7.6652564102564109E-3</v>
      </c>
      <c r="P16" s="31"/>
      <c r="Q16" s="502" t="s">
        <v>817</v>
      </c>
      <c r="R16" s="29" t="s">
        <v>1161</v>
      </c>
      <c r="S16" s="32">
        <f>'Sollecitazioni Trave SAP'!D232</f>
        <v>-43.453299999999999</v>
      </c>
      <c r="T16" s="37">
        <v>-35.85</v>
      </c>
      <c r="U16" s="52">
        <f t="shared" si="4"/>
        <v>-79.303300000000007</v>
      </c>
      <c r="V16" s="505">
        <f>$N$4</f>
        <v>10140</v>
      </c>
      <c r="W16" s="67">
        <f t="shared" si="5"/>
        <v>7.8208382642998026E-3</v>
      </c>
      <c r="AA16" s="87" t="s">
        <v>832</v>
      </c>
      <c r="AB16" s="88">
        <f>0.3*AB13^(2/3)</f>
        <v>3.2099624416952368</v>
      </c>
      <c r="AC16" s="2"/>
      <c r="AE16" s="87" t="s">
        <v>832</v>
      </c>
      <c r="AF16" s="88">
        <f>0.3*AF13^(2/3)</f>
        <v>2.896468153816889</v>
      </c>
    </row>
    <row r="17" spans="1:32" ht="18" thickBot="1" x14ac:dyDescent="0.3">
      <c r="A17" s="503"/>
      <c r="B17" s="29" t="s">
        <v>1160</v>
      </c>
      <c r="C17" s="82">
        <f>'Sollecitazioni Trave SAP'!D17</f>
        <v>2786.0252999999998</v>
      </c>
      <c r="D17" s="83">
        <v>33.14</v>
      </c>
      <c r="E17" s="52">
        <f t="shared" si="0"/>
        <v>2819.1652999999997</v>
      </c>
      <c r="F17" s="512"/>
      <c r="G17" s="65">
        <f t="shared" si="1"/>
        <v>0.27802419132149897</v>
      </c>
      <c r="H17" s="48"/>
      <c r="I17" s="503"/>
      <c r="J17" s="29" t="s">
        <v>1160</v>
      </c>
      <c r="K17" s="35">
        <f>'Sollecitazioni Trave SAP'!D125</f>
        <v>2906.8301999999999</v>
      </c>
      <c r="L17" s="83">
        <v>35.74</v>
      </c>
      <c r="M17" s="52">
        <f t="shared" si="2"/>
        <v>2942.5701999999997</v>
      </c>
      <c r="N17" s="512"/>
      <c r="O17" s="67">
        <f t="shared" si="3"/>
        <v>0.29019429980276129</v>
      </c>
      <c r="P17" s="49"/>
      <c r="Q17" s="503"/>
      <c r="R17" s="29" t="s">
        <v>1160</v>
      </c>
      <c r="S17" s="32">
        <f>'Sollecitazioni Trave SAP'!D233</f>
        <v>2781.6770000000001</v>
      </c>
      <c r="T17" s="83">
        <v>32.950000000000003</v>
      </c>
      <c r="U17" s="52">
        <f t="shared" si="4"/>
        <v>2814.627</v>
      </c>
      <c r="V17" s="506"/>
      <c r="W17" s="67">
        <f t="shared" si="5"/>
        <v>0.27757662721893489</v>
      </c>
      <c r="AA17" s="87" t="s">
        <v>833</v>
      </c>
      <c r="AB17" s="88">
        <f>0.7*AB16</f>
        <v>2.2469737091866655</v>
      </c>
      <c r="AC17" s="2"/>
      <c r="AE17" s="87" t="s">
        <v>833</v>
      </c>
      <c r="AF17" s="88">
        <f>0.7*AF16</f>
        <v>2.0275277076718221</v>
      </c>
    </row>
    <row r="18" spans="1:32" ht="18" thickBot="1" x14ac:dyDescent="0.3">
      <c r="A18" s="504"/>
      <c r="B18" s="24" t="s">
        <v>1161</v>
      </c>
      <c r="C18" s="123">
        <f>'Sollecitazioni Trave SAP'!D18</f>
        <v>4998.0618000000004</v>
      </c>
      <c r="D18" s="124">
        <v>58.2</v>
      </c>
      <c r="E18" s="52">
        <f t="shared" si="0"/>
        <v>5056.2618000000002</v>
      </c>
      <c r="F18" s="513"/>
      <c r="G18" s="65">
        <f t="shared" si="1"/>
        <v>0.49864514792899411</v>
      </c>
      <c r="H18" s="48"/>
      <c r="I18" s="504"/>
      <c r="J18" s="24" t="s">
        <v>1161</v>
      </c>
      <c r="K18" s="36">
        <f>'Sollecitazioni Trave SAP'!D126</f>
        <v>5046.1896999999999</v>
      </c>
      <c r="L18" s="124">
        <v>59.81</v>
      </c>
      <c r="M18" s="52">
        <f t="shared" si="2"/>
        <v>5105.9997000000003</v>
      </c>
      <c r="N18" s="513"/>
      <c r="O18" s="67">
        <f t="shared" si="3"/>
        <v>0.50355026627218935</v>
      </c>
      <c r="P18" s="49"/>
      <c r="Q18" s="504"/>
      <c r="R18" s="24" t="s">
        <v>1161</v>
      </c>
      <c r="S18" s="33">
        <f>'Sollecitazioni Trave SAP'!D234</f>
        <v>4990.3957</v>
      </c>
      <c r="T18" s="124">
        <v>58.33</v>
      </c>
      <c r="U18" s="52">
        <f t="shared" si="4"/>
        <v>5048.7257</v>
      </c>
      <c r="V18" s="507"/>
      <c r="W18" s="67">
        <f t="shared" si="5"/>
        <v>0.49790194280078898</v>
      </c>
      <c r="AA18" s="90" t="s">
        <v>834</v>
      </c>
      <c r="AB18" s="53">
        <f>AB17/AB12</f>
        <v>1.4979824727911104</v>
      </c>
      <c r="AC18" s="2"/>
      <c r="AE18" s="90" t="s">
        <v>834</v>
      </c>
      <c r="AF18" s="53">
        <f>AF17/AF12</f>
        <v>1.3516851384478814</v>
      </c>
    </row>
    <row r="19" spans="1:32" ht="18" thickBot="1" x14ac:dyDescent="0.3">
      <c r="A19" s="502" t="s">
        <v>823</v>
      </c>
      <c r="B19" s="29" t="s">
        <v>1161</v>
      </c>
      <c r="C19" s="34">
        <f>'Sollecitazioni Trave SAP'!D19</f>
        <v>-5050.7083000000002</v>
      </c>
      <c r="D19" s="37">
        <v>-59.3</v>
      </c>
      <c r="E19" s="52">
        <f t="shared" si="0"/>
        <v>-5110.0083000000004</v>
      </c>
      <c r="F19" s="514">
        <v>10140</v>
      </c>
      <c r="G19" s="65">
        <f t="shared" si="1"/>
        <v>0.50394559171597642</v>
      </c>
      <c r="H19" s="48"/>
      <c r="I19" s="503" t="s">
        <v>824</v>
      </c>
      <c r="J19" s="29" t="s">
        <v>1161</v>
      </c>
      <c r="K19" s="41">
        <f>'Sollecitazioni Trave SAP'!D127</f>
        <v>-5084.4795999999997</v>
      </c>
      <c r="L19" s="39">
        <v>-61.3</v>
      </c>
      <c r="M19" s="52">
        <f t="shared" si="2"/>
        <v>-5145.7795999999998</v>
      </c>
      <c r="N19" s="514">
        <f>$F$4</f>
        <v>10140</v>
      </c>
      <c r="O19" s="67">
        <f t="shared" si="3"/>
        <v>0.50747333333333333</v>
      </c>
      <c r="P19" s="49"/>
      <c r="Q19" s="503" t="s">
        <v>825</v>
      </c>
      <c r="R19" s="29" t="s">
        <v>1161</v>
      </c>
      <c r="S19" s="42">
        <f>'Sollecitazioni Trave SAP'!D235</f>
        <v>-5048.0932000000003</v>
      </c>
      <c r="T19" s="39">
        <v>-60.2</v>
      </c>
      <c r="U19" s="52">
        <f t="shared" si="4"/>
        <v>-5108.2932000000001</v>
      </c>
      <c r="V19" s="505">
        <f>$N$4</f>
        <v>10140</v>
      </c>
      <c r="W19" s="67">
        <f t="shared" si="5"/>
        <v>0.50377644970414204</v>
      </c>
      <c r="AA19" s="54" t="s">
        <v>838</v>
      </c>
      <c r="AB19" s="55">
        <f>22000*(AB15/10)^0.3</f>
        <v>34077.14619918933</v>
      </c>
      <c r="AC19" s="2"/>
      <c r="AE19" s="54" t="s">
        <v>838</v>
      </c>
      <c r="AF19" s="55">
        <f>22000*(AF15/10)^0.3</f>
        <v>32836.568031330789</v>
      </c>
    </row>
    <row r="20" spans="1:32" ht="16" thickBot="1" x14ac:dyDescent="0.25">
      <c r="A20" s="503"/>
      <c r="B20" s="29" t="s">
        <v>1160</v>
      </c>
      <c r="C20" s="82">
        <f>'Sollecitazioni Trave SAP'!D20</f>
        <v>6548.4461000000001</v>
      </c>
      <c r="D20" s="83">
        <v>75.84</v>
      </c>
      <c r="E20" s="52">
        <f t="shared" si="0"/>
        <v>6624.2861000000003</v>
      </c>
      <c r="F20" s="512"/>
      <c r="G20" s="65">
        <f t="shared" si="1"/>
        <v>0.65328265285996057</v>
      </c>
      <c r="H20" s="48"/>
      <c r="I20" s="503"/>
      <c r="J20" s="29" t="s">
        <v>1160</v>
      </c>
      <c r="K20" s="35">
        <f>'Sollecitazioni Trave SAP'!D128</f>
        <v>6465.3921</v>
      </c>
      <c r="L20" s="83">
        <v>75.77</v>
      </c>
      <c r="M20" s="52">
        <f t="shared" si="2"/>
        <v>6541.1621000000005</v>
      </c>
      <c r="N20" s="512"/>
      <c r="O20" s="67">
        <f t="shared" si="3"/>
        <v>0.64508501972386589</v>
      </c>
      <c r="P20" s="49"/>
      <c r="Q20" s="503"/>
      <c r="R20" s="29" t="s">
        <v>1160</v>
      </c>
      <c r="S20" s="32">
        <f>'Sollecitazioni Trave SAP'!D236</f>
        <v>6517.2363999999998</v>
      </c>
      <c r="T20" s="83">
        <v>75.39</v>
      </c>
      <c r="U20" s="52">
        <f t="shared" si="4"/>
        <v>6592.6264000000001</v>
      </c>
      <c r="V20" s="506"/>
      <c r="W20" s="67">
        <f t="shared" si="5"/>
        <v>0.65016039447731755</v>
      </c>
      <c r="AC20" s="2"/>
    </row>
    <row r="21" spans="1:32" ht="16" thickBot="1" x14ac:dyDescent="0.25">
      <c r="A21" s="504"/>
      <c r="B21" s="24" t="s">
        <v>1161</v>
      </c>
      <c r="C21" s="123">
        <f>'Sollecitazioni Trave SAP'!D21</f>
        <v>7487.6127999999999</v>
      </c>
      <c r="D21" s="124">
        <v>84.6</v>
      </c>
      <c r="E21" s="52">
        <f t="shared" si="0"/>
        <v>7572.2128000000002</v>
      </c>
      <c r="F21" s="513"/>
      <c r="G21" s="65">
        <f t="shared" si="1"/>
        <v>0.74676654832347145</v>
      </c>
      <c r="H21" s="48"/>
      <c r="I21" s="503"/>
      <c r="J21" s="24" t="s">
        <v>1161</v>
      </c>
      <c r="K21" s="35">
        <f>'Sollecitazioni Trave SAP'!D129</f>
        <v>7057.8204999999998</v>
      </c>
      <c r="L21" s="85">
        <v>83.98</v>
      </c>
      <c r="M21" s="52">
        <f t="shared" si="2"/>
        <v>7141.8004999999994</v>
      </c>
      <c r="N21" s="513"/>
      <c r="O21" s="67">
        <f t="shared" si="3"/>
        <v>0.70431957593688355</v>
      </c>
      <c r="P21" s="49"/>
      <c r="Q21" s="503"/>
      <c r="R21" s="24" t="s">
        <v>1161</v>
      </c>
      <c r="S21" s="32">
        <f>'Sollecitazioni Trave SAP'!D237</f>
        <v>7407.0995999999996</v>
      </c>
      <c r="T21" s="85">
        <v>99.2</v>
      </c>
      <c r="U21" s="52">
        <f t="shared" si="4"/>
        <v>7506.2995999999994</v>
      </c>
      <c r="V21" s="507"/>
      <c r="W21" s="67">
        <f t="shared" si="5"/>
        <v>0.74026623274161729</v>
      </c>
      <c r="AC21" s="2"/>
    </row>
    <row r="22" spans="1:32" ht="16" thickBot="1" x14ac:dyDescent="0.25">
      <c r="A22" s="502" t="s">
        <v>829</v>
      </c>
      <c r="B22" s="29" t="s">
        <v>1161</v>
      </c>
      <c r="C22" s="40">
        <f>'Sollecitazioni Trave SAP'!D22</f>
        <v>-7487.6190999999999</v>
      </c>
      <c r="D22" s="37">
        <v>-84.02</v>
      </c>
      <c r="E22" s="52">
        <f t="shared" si="0"/>
        <v>-7571.6391000000003</v>
      </c>
      <c r="F22" s="514">
        <v>10140</v>
      </c>
      <c r="G22" s="65">
        <f t="shared" si="1"/>
        <v>0.74670997041420117</v>
      </c>
      <c r="H22" s="30"/>
      <c r="I22" s="502" t="s">
        <v>830</v>
      </c>
      <c r="J22" s="29" t="s">
        <v>1161</v>
      </c>
      <c r="K22" s="35">
        <f>'Sollecitazioni Trave SAP'!D130</f>
        <v>-7058.1634999999997</v>
      </c>
      <c r="L22" s="37">
        <v>-83.14</v>
      </c>
      <c r="M22" s="52">
        <f t="shared" si="2"/>
        <v>-7141.3035</v>
      </c>
      <c r="N22" s="514">
        <f>$F$4</f>
        <v>10140</v>
      </c>
      <c r="O22" s="67">
        <f t="shared" si="3"/>
        <v>0.70427056213017747</v>
      </c>
      <c r="P22" s="31"/>
      <c r="Q22" s="502" t="s">
        <v>831</v>
      </c>
      <c r="R22" s="29" t="s">
        <v>1161</v>
      </c>
      <c r="S22" s="32">
        <f>'Sollecitazioni Trave SAP'!D238</f>
        <v>-7407.0402999999997</v>
      </c>
      <c r="T22" s="37">
        <v>-89.98</v>
      </c>
      <c r="U22" s="52">
        <f t="shared" si="4"/>
        <v>-7497.0202999999992</v>
      </c>
      <c r="V22" s="505">
        <f>$N$4</f>
        <v>10140</v>
      </c>
      <c r="W22" s="67">
        <f t="shared" si="5"/>
        <v>0.73935111439842205</v>
      </c>
      <c r="AC22" s="510" t="s">
        <v>839</v>
      </c>
      <c r="AD22" s="511"/>
    </row>
    <row r="23" spans="1:32" ht="19" thickBot="1" x14ac:dyDescent="0.3">
      <c r="A23" s="503"/>
      <c r="B23" s="29" t="s">
        <v>1160</v>
      </c>
      <c r="C23" s="89">
        <f>'Sollecitazioni Trave SAP'!D23</f>
        <v>6588.5023000000001</v>
      </c>
      <c r="D23" s="83">
        <v>68.06</v>
      </c>
      <c r="E23" s="52">
        <f t="shared" si="0"/>
        <v>6656.5623000000005</v>
      </c>
      <c r="F23" s="512"/>
      <c r="G23" s="65">
        <f t="shared" si="1"/>
        <v>0.65646571005917165</v>
      </c>
      <c r="H23" s="48"/>
      <c r="I23" s="503"/>
      <c r="J23" s="29" t="s">
        <v>1160</v>
      </c>
      <c r="K23" s="35">
        <f>'Sollecitazioni Trave SAP'!D131</f>
        <v>6482.3724000000002</v>
      </c>
      <c r="L23" s="83">
        <v>75.680000000000007</v>
      </c>
      <c r="M23" s="52">
        <f t="shared" si="2"/>
        <v>6558.0524000000005</v>
      </c>
      <c r="N23" s="512"/>
      <c r="O23" s="67">
        <f t="shared" si="3"/>
        <v>0.64675072978303749</v>
      </c>
      <c r="P23" s="49"/>
      <c r="Q23" s="503"/>
      <c r="R23" s="29" t="s">
        <v>1160</v>
      </c>
      <c r="S23" s="32">
        <f>'Sollecitazioni Trave SAP'!D239</f>
        <v>6556.4261999999999</v>
      </c>
      <c r="T23" s="83">
        <v>75.41</v>
      </c>
      <c r="U23" s="52">
        <f t="shared" si="4"/>
        <v>6631.8361999999997</v>
      </c>
      <c r="V23" s="506"/>
      <c r="W23" s="67">
        <f t="shared" si="5"/>
        <v>0.6540272386587771</v>
      </c>
      <c r="AC23" s="91" t="s">
        <v>843</v>
      </c>
      <c r="AD23" s="79">
        <v>12.315</v>
      </c>
    </row>
    <row r="24" spans="1:32" ht="18" thickBot="1" x14ac:dyDescent="0.3">
      <c r="A24" s="504"/>
      <c r="B24" s="24" t="s">
        <v>1161</v>
      </c>
      <c r="C24" s="125">
        <f>'Sollecitazioni Trave SAP'!D24</f>
        <v>5057.3018000000002</v>
      </c>
      <c r="D24" s="124">
        <v>46.9</v>
      </c>
      <c r="E24" s="52">
        <f t="shared" si="0"/>
        <v>5104.2017999999998</v>
      </c>
      <c r="F24" s="513"/>
      <c r="G24" s="65">
        <f t="shared" si="1"/>
        <v>0.50337295857988162</v>
      </c>
      <c r="H24" s="48"/>
      <c r="I24" s="504"/>
      <c r="J24" s="24" t="s">
        <v>1161</v>
      </c>
      <c r="K24" s="36">
        <f>'Sollecitazioni Trave SAP'!D132</f>
        <v>5074.0210999999999</v>
      </c>
      <c r="L24" s="124">
        <v>59.7</v>
      </c>
      <c r="M24" s="52">
        <f t="shared" si="2"/>
        <v>5133.7210999999998</v>
      </c>
      <c r="N24" s="513"/>
      <c r="O24" s="67">
        <f t="shared" si="3"/>
        <v>0.50628413214990131</v>
      </c>
      <c r="P24" s="49"/>
      <c r="Q24" s="504"/>
      <c r="R24" s="24" t="s">
        <v>1161</v>
      </c>
      <c r="S24" s="33">
        <f>'Sollecitazioni Trave SAP'!D240</f>
        <v>5052.5598</v>
      </c>
      <c r="T24" s="124">
        <v>58.38</v>
      </c>
      <c r="U24" s="52">
        <f t="shared" si="4"/>
        <v>5110.9398000000001</v>
      </c>
      <c r="V24" s="507"/>
      <c r="W24" s="67">
        <f t="shared" si="5"/>
        <v>0.50403745562130176</v>
      </c>
      <c r="AC24" s="87" t="s">
        <v>844</v>
      </c>
      <c r="AD24" s="79">
        <v>1279</v>
      </c>
    </row>
    <row r="25" spans="1:32" ht="18" thickBot="1" x14ac:dyDescent="0.3">
      <c r="A25" s="502" t="s">
        <v>835</v>
      </c>
      <c r="B25" s="29" t="s">
        <v>1161</v>
      </c>
      <c r="C25" s="34">
        <f>'Sollecitazioni Trave SAP'!D25</f>
        <v>-5004.3755000000001</v>
      </c>
      <c r="D25" s="37">
        <v>-45</v>
      </c>
      <c r="E25" s="52">
        <f t="shared" si="0"/>
        <v>-5049.3755000000001</v>
      </c>
      <c r="F25" s="514">
        <v>10140</v>
      </c>
      <c r="G25" s="65">
        <f t="shared" si="1"/>
        <v>0.49796602564102566</v>
      </c>
      <c r="H25" s="48"/>
      <c r="I25" s="503" t="s">
        <v>836</v>
      </c>
      <c r="J25" s="29" t="s">
        <v>1161</v>
      </c>
      <c r="K25" s="41">
        <f>'Sollecitazioni Trave SAP'!D133</f>
        <v>-5036.6459000000004</v>
      </c>
      <c r="L25" s="39">
        <v>-58.23</v>
      </c>
      <c r="M25" s="52">
        <f t="shared" si="2"/>
        <v>-5094.8759</v>
      </c>
      <c r="N25" s="514">
        <f>$F$4</f>
        <v>10140</v>
      </c>
      <c r="O25" s="67">
        <f t="shared" si="3"/>
        <v>0.50245324457593687</v>
      </c>
      <c r="P25" s="49"/>
      <c r="Q25" s="503" t="s">
        <v>837</v>
      </c>
      <c r="R25" s="29" t="s">
        <v>1161</v>
      </c>
      <c r="S25" s="42">
        <f>'Sollecitazioni Trave SAP'!D241</f>
        <v>-4994.5781999999999</v>
      </c>
      <c r="T25" s="39">
        <v>-56.61</v>
      </c>
      <c r="U25" s="52">
        <f t="shared" si="4"/>
        <v>-5051.1881999999996</v>
      </c>
      <c r="V25" s="505">
        <f>$N$4</f>
        <v>10140</v>
      </c>
      <c r="W25" s="67">
        <f t="shared" si="5"/>
        <v>0.49814479289940822</v>
      </c>
      <c r="AC25" s="86" t="s">
        <v>845</v>
      </c>
      <c r="AD25" s="79">
        <v>67.5</v>
      </c>
    </row>
    <row r="26" spans="1:32" ht="18" thickBot="1" x14ac:dyDescent="0.3">
      <c r="A26" s="503"/>
      <c r="B26" s="29" t="s">
        <v>1160</v>
      </c>
      <c r="C26" s="82">
        <f>'Sollecitazioni Trave SAP'!D26</f>
        <v>2864.8074000000001</v>
      </c>
      <c r="D26" s="83">
        <v>20.02</v>
      </c>
      <c r="E26" s="52">
        <f t="shared" si="0"/>
        <v>2884.8274000000001</v>
      </c>
      <c r="F26" s="512"/>
      <c r="G26" s="65">
        <f t="shared" si="1"/>
        <v>0.28449974358974361</v>
      </c>
      <c r="H26" s="48"/>
      <c r="I26" s="503"/>
      <c r="J26" s="29" t="s">
        <v>1160</v>
      </c>
      <c r="K26" s="35">
        <f>'Sollecitazioni Trave SAP'!D134</f>
        <v>2945.6817000000001</v>
      </c>
      <c r="L26" s="83">
        <v>35.58</v>
      </c>
      <c r="M26" s="52">
        <f t="shared" si="2"/>
        <v>2981.2617</v>
      </c>
      <c r="N26" s="512"/>
      <c r="O26" s="67">
        <f t="shared" si="3"/>
        <v>0.2940100295857988</v>
      </c>
      <c r="P26" s="49"/>
      <c r="Q26" s="503"/>
      <c r="R26" s="29" t="s">
        <v>1160</v>
      </c>
      <c r="S26" s="32">
        <f>'Sollecitazioni Trave SAP'!D242</f>
        <v>2866.4387999999999</v>
      </c>
      <c r="T26" s="83">
        <v>32.979999999999997</v>
      </c>
      <c r="U26" s="52">
        <f t="shared" si="4"/>
        <v>2899.4187999999999</v>
      </c>
      <c r="V26" s="506"/>
      <c r="W26" s="67">
        <f t="shared" si="5"/>
        <v>0.28593873767258382</v>
      </c>
      <c r="AC26" s="86" t="s">
        <v>849</v>
      </c>
      <c r="AD26" s="79">
        <v>6.3949999999999996</v>
      </c>
    </row>
    <row r="27" spans="1:32" ht="18" thickBot="1" x14ac:dyDescent="0.3">
      <c r="A27" s="504"/>
      <c r="B27" s="24" t="s">
        <v>1161</v>
      </c>
      <c r="C27" s="123">
        <f>'Sollecitazioni Trave SAP'!D27</f>
        <v>43.296399999999998</v>
      </c>
      <c r="D27" s="124">
        <v>36.44</v>
      </c>
      <c r="E27" s="52">
        <f t="shared" si="0"/>
        <v>79.736400000000003</v>
      </c>
      <c r="F27" s="513"/>
      <c r="G27" s="65">
        <f t="shared" si="1"/>
        <v>7.8635502958579878E-3</v>
      </c>
      <c r="H27" s="48"/>
      <c r="I27" s="503"/>
      <c r="J27" s="24" t="s">
        <v>1161</v>
      </c>
      <c r="K27" s="35">
        <f>'Sollecitazioni Trave SAP'!D135</f>
        <v>26.910299999999999</v>
      </c>
      <c r="L27" s="85">
        <v>40.06</v>
      </c>
      <c r="M27" s="52">
        <f t="shared" si="2"/>
        <v>66.970300000000009</v>
      </c>
      <c r="N27" s="513"/>
      <c r="O27" s="67">
        <f t="shared" si="3"/>
        <v>6.6045660749506916E-3</v>
      </c>
      <c r="P27" s="49"/>
      <c r="Q27" s="503"/>
      <c r="R27" s="24" t="s">
        <v>1161</v>
      </c>
      <c r="S27" s="32">
        <f>'Sollecitazioni Trave SAP'!D243</f>
        <v>48.6937</v>
      </c>
      <c r="T27" s="85">
        <v>35.770000000000003</v>
      </c>
      <c r="U27" s="52">
        <f t="shared" si="4"/>
        <v>84.463700000000003</v>
      </c>
      <c r="V27" s="507"/>
      <c r="W27" s="67">
        <f t="shared" si="5"/>
        <v>8.3297534516765283E-3</v>
      </c>
      <c r="AC27" s="87" t="s">
        <v>850</v>
      </c>
      <c r="AD27" s="79">
        <v>6</v>
      </c>
    </row>
    <row r="28" spans="1:32" ht="16" thickBot="1" x14ac:dyDescent="0.25">
      <c r="A28" s="502" t="s">
        <v>840</v>
      </c>
      <c r="B28" s="29" t="s">
        <v>1161</v>
      </c>
      <c r="C28" s="34">
        <f>'Sollecitazioni Trave SAP'!D28</f>
        <v>-43.815800000000003</v>
      </c>
      <c r="D28" s="37">
        <v>-35.9</v>
      </c>
      <c r="E28" s="52">
        <f t="shared" si="0"/>
        <v>-79.715800000000002</v>
      </c>
      <c r="F28" s="514">
        <v>10140</v>
      </c>
      <c r="G28" s="65">
        <f t="shared" si="1"/>
        <v>7.8615187376725841E-3</v>
      </c>
      <c r="H28" s="30"/>
      <c r="I28" s="502" t="s">
        <v>841</v>
      </c>
      <c r="J28" s="29" t="s">
        <v>1161</v>
      </c>
      <c r="K28" s="35">
        <f>'Sollecitazioni Trave SAP'!D136</f>
        <v>-38.227400000000003</v>
      </c>
      <c r="L28" s="37">
        <v>-39.81</v>
      </c>
      <c r="M28" s="52">
        <f t="shared" si="2"/>
        <v>-78.037400000000005</v>
      </c>
      <c r="N28" s="514">
        <f>$F$4</f>
        <v>10140</v>
      </c>
      <c r="O28" s="67">
        <f t="shared" si="3"/>
        <v>7.6959960552268249E-3</v>
      </c>
      <c r="P28" s="31"/>
      <c r="Q28" s="502" t="s">
        <v>842</v>
      </c>
      <c r="R28" s="29" t="s">
        <v>1161</v>
      </c>
      <c r="S28" s="32">
        <f>'Sollecitazioni Trave SAP'!D244</f>
        <v>-37.158700000000003</v>
      </c>
      <c r="T28" s="37">
        <v>-35.5</v>
      </c>
      <c r="U28" s="52">
        <f t="shared" si="4"/>
        <v>-72.65870000000001</v>
      </c>
      <c r="V28" s="505">
        <f>$N$4</f>
        <v>10140</v>
      </c>
      <c r="W28" s="67">
        <f t="shared" si="5"/>
        <v>7.1655522682445771E-3</v>
      </c>
      <c r="AC28" s="126" t="s">
        <v>851</v>
      </c>
      <c r="AD28" s="111">
        <v>1080</v>
      </c>
    </row>
    <row r="29" spans="1:32" ht="16" thickBot="1" x14ac:dyDescent="0.25">
      <c r="A29" s="503"/>
      <c r="B29" s="29" t="s">
        <v>1160</v>
      </c>
      <c r="C29" s="82">
        <f>'Sollecitazioni Trave SAP'!D29</f>
        <v>2789.7573000000002</v>
      </c>
      <c r="D29" s="83">
        <v>33.04</v>
      </c>
      <c r="E29" s="52">
        <f t="shared" si="0"/>
        <v>2822.7973000000002</v>
      </c>
      <c r="F29" s="512"/>
      <c r="G29" s="65">
        <f t="shared" si="1"/>
        <v>0.27838237672583827</v>
      </c>
      <c r="H29" s="48"/>
      <c r="I29" s="503"/>
      <c r="J29" s="29" t="s">
        <v>1160</v>
      </c>
      <c r="K29" s="35">
        <f>'Sollecitazioni Trave SAP'!D137</f>
        <v>2908.61</v>
      </c>
      <c r="L29" s="83">
        <v>35.74</v>
      </c>
      <c r="M29" s="52">
        <f t="shared" si="2"/>
        <v>2944.35</v>
      </c>
      <c r="N29" s="512"/>
      <c r="O29" s="67">
        <f t="shared" si="3"/>
        <v>0.2903698224852071</v>
      </c>
      <c r="P29" s="49"/>
      <c r="Q29" s="503"/>
      <c r="R29" s="29" t="s">
        <v>1160</v>
      </c>
      <c r="S29" s="32">
        <f>'Sollecitazioni Trave SAP'!D245</f>
        <v>2780.1147000000001</v>
      </c>
      <c r="T29" s="83">
        <v>66.7</v>
      </c>
      <c r="U29" s="52">
        <f t="shared" si="4"/>
        <v>2846.8146999999999</v>
      </c>
      <c r="V29" s="506"/>
      <c r="W29" s="67">
        <f t="shared" si="5"/>
        <v>0.28075095660749505</v>
      </c>
    </row>
    <row r="30" spans="1:32" ht="16" thickBot="1" x14ac:dyDescent="0.25">
      <c r="A30" s="504"/>
      <c r="B30" s="24" t="s">
        <v>1161</v>
      </c>
      <c r="C30" s="123">
        <f>'Sollecitazioni Trave SAP'!D30</f>
        <v>5006.2042000000001</v>
      </c>
      <c r="D30" s="124">
        <v>58.5</v>
      </c>
      <c r="E30" s="52">
        <f t="shared" si="0"/>
        <v>5064.7042000000001</v>
      </c>
      <c r="F30" s="513"/>
      <c r="G30" s="65">
        <f t="shared" si="1"/>
        <v>0.49947773175542409</v>
      </c>
      <c r="H30" s="48"/>
      <c r="I30" s="504"/>
      <c r="J30" s="24" t="s">
        <v>1161</v>
      </c>
      <c r="K30" s="36">
        <f>'Sollecitazioni Trave SAP'!D138</f>
        <v>5052.1108000000004</v>
      </c>
      <c r="L30" s="124">
        <v>39.840000000000003</v>
      </c>
      <c r="M30" s="52">
        <f t="shared" si="2"/>
        <v>5091.9508000000005</v>
      </c>
      <c r="N30" s="513"/>
      <c r="O30" s="67">
        <f t="shared" si="3"/>
        <v>0.50216477317554242</v>
      </c>
      <c r="P30" s="49"/>
      <c r="Q30" s="504"/>
      <c r="R30" s="24" t="s">
        <v>1161</v>
      </c>
      <c r="S30" s="33">
        <f>'Sollecitazioni Trave SAP'!D246</f>
        <v>4986.7727999999997</v>
      </c>
      <c r="T30" s="124">
        <v>32.200000000000003</v>
      </c>
      <c r="U30" s="52">
        <f t="shared" si="4"/>
        <v>5018.9727999999996</v>
      </c>
      <c r="V30" s="507"/>
      <c r="W30" s="67">
        <f t="shared" si="5"/>
        <v>0.49496773175542402</v>
      </c>
    </row>
    <row r="31" spans="1:32" ht="16" thickBot="1" x14ac:dyDescent="0.25">
      <c r="A31" s="503" t="s">
        <v>846</v>
      </c>
      <c r="B31" s="29" t="s">
        <v>1161</v>
      </c>
      <c r="C31" s="38">
        <f>'Sollecitazioni Trave SAP'!D31</f>
        <v>-5064.1633000000002</v>
      </c>
      <c r="D31" s="39">
        <v>-59.9</v>
      </c>
      <c r="E31" s="52">
        <f t="shared" si="0"/>
        <v>-5124.0632999999998</v>
      </c>
      <c r="F31" s="514">
        <v>10140</v>
      </c>
      <c r="G31" s="65">
        <f t="shared" si="1"/>
        <v>0.5053316863905325</v>
      </c>
      <c r="H31" s="48"/>
      <c r="I31" s="503" t="s">
        <v>847</v>
      </c>
      <c r="J31" s="29" t="s">
        <v>1161</v>
      </c>
      <c r="K31" s="41">
        <f>'Sollecitazioni Trave SAP'!D139</f>
        <v>-5091.8685999999998</v>
      </c>
      <c r="L31" s="39">
        <v>-61.31</v>
      </c>
      <c r="M31" s="52">
        <f t="shared" si="2"/>
        <v>-5153.1786000000002</v>
      </c>
      <c r="N31" s="514">
        <f>$F$4</f>
        <v>10140</v>
      </c>
      <c r="O31" s="67">
        <f t="shared" si="3"/>
        <v>0.50820301775147936</v>
      </c>
      <c r="P31" s="49"/>
      <c r="Q31" s="503" t="s">
        <v>848</v>
      </c>
      <c r="R31" s="29" t="s">
        <v>1161</v>
      </c>
      <c r="S31" s="42">
        <f>'Sollecitazioni Trave SAP'!D247</f>
        <v>-5039.1776</v>
      </c>
      <c r="T31" s="39">
        <v>-55.8</v>
      </c>
      <c r="U31" s="52">
        <f t="shared" si="4"/>
        <v>-5094.9776000000002</v>
      </c>
      <c r="V31" s="505">
        <f>$N$4</f>
        <v>10140</v>
      </c>
      <c r="W31" s="67">
        <f t="shared" si="5"/>
        <v>0.50246327416173575</v>
      </c>
    </row>
    <row r="32" spans="1:32" ht="16" thickBot="1" x14ac:dyDescent="0.25">
      <c r="A32" s="503"/>
      <c r="B32" s="29" t="s">
        <v>1160</v>
      </c>
      <c r="C32" s="82">
        <f>'Sollecitazioni Trave SAP'!D32</f>
        <v>6536.3109999999997</v>
      </c>
      <c r="D32" s="83">
        <v>75.599999999999994</v>
      </c>
      <c r="E32" s="52">
        <f t="shared" si="0"/>
        <v>6611.9110000000001</v>
      </c>
      <c r="F32" s="512"/>
      <c r="G32" s="65">
        <f t="shared" si="1"/>
        <v>0.65206222879684417</v>
      </c>
      <c r="H32" s="48"/>
      <c r="I32" s="503"/>
      <c r="J32" s="29" t="s">
        <v>1160</v>
      </c>
      <c r="K32" s="35">
        <f>'Sollecitazioni Trave SAP'!D140</f>
        <v>6460.3382000000001</v>
      </c>
      <c r="L32" s="83">
        <v>75.400000000000006</v>
      </c>
      <c r="M32" s="52">
        <f t="shared" si="2"/>
        <v>6535.7381999999998</v>
      </c>
      <c r="N32" s="512"/>
      <c r="O32" s="67">
        <f t="shared" si="3"/>
        <v>0.6445501183431952</v>
      </c>
      <c r="P32" s="49"/>
      <c r="Q32" s="503"/>
      <c r="R32" s="29" t="s">
        <v>1160</v>
      </c>
      <c r="S32" s="32">
        <f>'Sollecitazioni Trave SAP'!D248</f>
        <v>6534.7393000000002</v>
      </c>
      <c r="T32" s="83">
        <v>75.599999999999994</v>
      </c>
      <c r="U32" s="52">
        <f t="shared" si="4"/>
        <v>6610.3393000000005</v>
      </c>
      <c r="V32" s="506"/>
      <c r="W32" s="67">
        <f t="shared" si="5"/>
        <v>0.65190722879684426</v>
      </c>
    </row>
    <row r="33" spans="1:23" ht="16" thickBot="1" x14ac:dyDescent="0.25">
      <c r="A33" s="503"/>
      <c r="B33" s="24" t="s">
        <v>1161</v>
      </c>
      <c r="C33" s="92">
        <f>'Sollecitazioni Trave SAP'!D33</f>
        <v>7428.6032999999998</v>
      </c>
      <c r="D33" s="85">
        <v>91.6</v>
      </c>
      <c r="E33" s="52">
        <f t="shared" si="0"/>
        <v>7520.2033000000001</v>
      </c>
      <c r="F33" s="513"/>
      <c r="G33" s="65">
        <f t="shared" si="1"/>
        <v>0.7416374063116371</v>
      </c>
      <c r="H33" s="48"/>
      <c r="I33" s="503"/>
      <c r="J33" s="24" t="s">
        <v>1161</v>
      </c>
      <c r="K33" s="35">
        <f>'Sollecitazioni Trave SAP'!D141</f>
        <v>7023.9719999999998</v>
      </c>
      <c r="L33" s="85">
        <v>82.4</v>
      </c>
      <c r="M33" s="52">
        <f t="shared" si="2"/>
        <v>7106.3719999999994</v>
      </c>
      <c r="N33" s="513"/>
      <c r="O33" s="67">
        <f t="shared" si="3"/>
        <v>0.70082564102564093</v>
      </c>
      <c r="P33" s="49"/>
      <c r="Q33" s="503"/>
      <c r="R33" s="24" t="s">
        <v>1161</v>
      </c>
      <c r="S33" s="32">
        <f>'Sollecitazioni Trave SAP'!D249</f>
        <v>7471.9272000000001</v>
      </c>
      <c r="T33" s="85">
        <v>98.25</v>
      </c>
      <c r="U33" s="52">
        <f t="shared" si="4"/>
        <v>7570.1772000000001</v>
      </c>
      <c r="V33" s="507"/>
      <c r="W33" s="67">
        <f t="shared" si="5"/>
        <v>0.74656579881656804</v>
      </c>
    </row>
    <row r="34" spans="1:23" ht="16" thickBot="1" x14ac:dyDescent="0.25">
      <c r="A34" s="502" t="s">
        <v>852</v>
      </c>
      <c r="B34" s="29" t="s">
        <v>1161</v>
      </c>
      <c r="C34" s="34">
        <f>'Sollecitazioni Trave SAP'!D34</f>
        <v>-7428.5562</v>
      </c>
      <c r="D34" s="37">
        <v>-89.4</v>
      </c>
      <c r="E34" s="52">
        <f t="shared" si="0"/>
        <v>-7517.9561999999996</v>
      </c>
      <c r="F34" s="514">
        <v>10140</v>
      </c>
      <c r="G34" s="65">
        <f t="shared" si="1"/>
        <v>0.74141579881656805</v>
      </c>
      <c r="H34" s="30"/>
      <c r="I34" s="502" t="s">
        <v>853</v>
      </c>
      <c r="J34" s="29" t="s">
        <v>1161</v>
      </c>
      <c r="K34" s="35">
        <f>'Sollecitazioni Trave SAP'!D142</f>
        <v>-7024.3203999999996</v>
      </c>
      <c r="L34" s="37">
        <v>-81.52</v>
      </c>
      <c r="M34" s="52">
        <f t="shared" si="2"/>
        <v>-7105.8404</v>
      </c>
      <c r="N34" s="514">
        <f>$F$4</f>
        <v>10140</v>
      </c>
      <c r="O34" s="67">
        <f t="shared" si="3"/>
        <v>0.70077321499013812</v>
      </c>
      <c r="P34" s="31"/>
      <c r="Q34" s="502" t="s">
        <v>854</v>
      </c>
      <c r="R34" s="29" t="s">
        <v>1161</v>
      </c>
      <c r="S34" s="32">
        <f>'Sollecitazioni Trave SAP'!D250</f>
        <v>-7471.9232000000002</v>
      </c>
      <c r="T34" s="37">
        <v>-79.22</v>
      </c>
      <c r="U34" s="52">
        <f t="shared" si="4"/>
        <v>-7551.1432000000004</v>
      </c>
      <c r="V34" s="505">
        <f>$N$4</f>
        <v>10140</v>
      </c>
      <c r="W34" s="67">
        <f t="shared" si="5"/>
        <v>0.74468867850098619</v>
      </c>
    </row>
    <row r="35" spans="1:23" ht="16" thickBot="1" x14ac:dyDescent="0.25">
      <c r="A35" s="503"/>
      <c r="B35" s="29" t="s">
        <v>1160</v>
      </c>
      <c r="C35" s="82">
        <f>'Sollecitazioni Trave SAP'!D35</f>
        <v>6575.8712999999998</v>
      </c>
      <c r="D35" s="83">
        <v>75.599999999999994</v>
      </c>
      <c r="E35" s="52">
        <f t="shared" si="0"/>
        <v>6651.4713000000002</v>
      </c>
      <c r="F35" s="512"/>
      <c r="G35" s="65">
        <f t="shared" si="1"/>
        <v>0.6559636390532545</v>
      </c>
      <c r="H35" s="48"/>
      <c r="I35" s="503"/>
      <c r="J35" s="29" t="s">
        <v>1160</v>
      </c>
      <c r="K35" s="35">
        <f>'Sollecitazioni Trave SAP'!D143</f>
        <v>6478.1742999999997</v>
      </c>
      <c r="L35" s="83">
        <v>35.31</v>
      </c>
      <c r="M35" s="52">
        <f t="shared" si="2"/>
        <v>6513.4843000000001</v>
      </c>
      <c r="N35" s="512"/>
      <c r="O35" s="67">
        <f t="shared" si="3"/>
        <v>0.64235545364891522</v>
      </c>
      <c r="P35" s="49"/>
      <c r="Q35" s="503"/>
      <c r="R35" s="29" t="s">
        <v>1160</v>
      </c>
      <c r="S35" s="32">
        <f>'Sollecitazioni Trave SAP'!D251</f>
        <v>6574.3732</v>
      </c>
      <c r="T35" s="83">
        <v>75</v>
      </c>
      <c r="U35" s="52">
        <f t="shared" si="4"/>
        <v>6649.3732</v>
      </c>
      <c r="V35" s="506"/>
      <c r="W35" s="67">
        <f t="shared" si="5"/>
        <v>0.65575672583826428</v>
      </c>
    </row>
    <row r="36" spans="1:23" ht="16" thickBot="1" x14ac:dyDescent="0.25">
      <c r="A36" s="504"/>
      <c r="B36" s="24" t="s">
        <v>1161</v>
      </c>
      <c r="C36" s="123">
        <f>'Sollecitazioni Trave SAP'!D36</f>
        <v>5069.1364000000003</v>
      </c>
      <c r="D36" s="124">
        <v>63.59</v>
      </c>
      <c r="E36" s="52">
        <f t="shared" si="0"/>
        <v>5132.7264000000005</v>
      </c>
      <c r="F36" s="513"/>
      <c r="G36" s="65">
        <f t="shared" si="1"/>
        <v>0.5061860355029586</v>
      </c>
      <c r="H36" s="48"/>
      <c r="I36" s="504"/>
      <c r="J36" s="24" t="s">
        <v>1161</v>
      </c>
      <c r="K36" s="36">
        <f>'Sollecitazioni Trave SAP'!D144</f>
        <v>5081.3402999999998</v>
      </c>
      <c r="L36" s="124">
        <v>59.62</v>
      </c>
      <c r="M36" s="52">
        <f t="shared" si="2"/>
        <v>5140.9602999999997</v>
      </c>
      <c r="N36" s="513"/>
      <c r="O36" s="67">
        <f t="shared" si="3"/>
        <v>0.50699805719921098</v>
      </c>
      <c r="P36" s="49"/>
      <c r="Q36" s="504"/>
      <c r="R36" s="24" t="s">
        <v>1161</v>
      </c>
      <c r="S36" s="33">
        <f>'Sollecitazioni Trave SAP'!D252</f>
        <v>5045.0146000000004</v>
      </c>
      <c r="T36" s="124">
        <v>58.18</v>
      </c>
      <c r="U36" s="52">
        <f t="shared" si="4"/>
        <v>5103.1946000000007</v>
      </c>
      <c r="V36" s="507"/>
      <c r="W36" s="67">
        <f t="shared" si="5"/>
        <v>0.50327362919132157</v>
      </c>
    </row>
    <row r="37" spans="1:23" ht="16" thickBot="1" x14ac:dyDescent="0.25">
      <c r="A37" s="502" t="s">
        <v>855</v>
      </c>
      <c r="B37" s="29" t="s">
        <v>1161</v>
      </c>
      <c r="C37" s="34">
        <f>'Sollecitazioni Trave SAP'!D37</f>
        <v>-5010.9036999999998</v>
      </c>
      <c r="D37" s="37">
        <v>-62.2</v>
      </c>
      <c r="E37" s="52">
        <f t="shared" si="0"/>
        <v>-5073.1036999999997</v>
      </c>
      <c r="F37" s="514">
        <v>10140</v>
      </c>
      <c r="G37" s="65">
        <f t="shared" si="1"/>
        <v>0.50030608481262329</v>
      </c>
      <c r="H37" s="48"/>
      <c r="I37" s="503" t="s">
        <v>856</v>
      </c>
      <c r="J37" s="29" t="s">
        <v>1161</v>
      </c>
      <c r="K37" s="41">
        <f>'Sollecitazioni Trave SAP'!D145</f>
        <v>-5042.5141999999996</v>
      </c>
      <c r="L37" s="39">
        <v>-58.64</v>
      </c>
      <c r="M37" s="52">
        <f t="shared" si="2"/>
        <v>-5101.1541999999999</v>
      </c>
      <c r="N37" s="514">
        <f>$F$4</f>
        <v>10140</v>
      </c>
      <c r="O37" s="67">
        <f t="shared" si="3"/>
        <v>0.50307240631163708</v>
      </c>
      <c r="P37" s="49"/>
      <c r="Q37" s="503" t="s">
        <v>857</v>
      </c>
      <c r="R37" s="29" t="s">
        <v>1161</v>
      </c>
      <c r="S37" s="42">
        <f>'Sollecitazioni Trave SAP'!D253</f>
        <v>-4992.2992000000004</v>
      </c>
      <c r="T37" s="39">
        <v>-56.56</v>
      </c>
      <c r="U37" s="52">
        <f t="shared" si="4"/>
        <v>-5048.8592000000008</v>
      </c>
      <c r="V37" s="505">
        <f>$N$4</f>
        <v>10140</v>
      </c>
      <c r="W37" s="67">
        <f t="shared" si="5"/>
        <v>0.49791510848126241</v>
      </c>
    </row>
    <row r="38" spans="1:23" ht="16" thickBot="1" x14ac:dyDescent="0.25">
      <c r="A38" s="503"/>
      <c r="B38" s="29" t="s">
        <v>1160</v>
      </c>
      <c r="C38" s="82">
        <f>'Sollecitazioni Trave SAP'!D38</f>
        <v>2875.1511</v>
      </c>
      <c r="D38" s="83">
        <v>40.97</v>
      </c>
      <c r="E38" s="52">
        <f t="shared" si="0"/>
        <v>2916.1210999999998</v>
      </c>
      <c r="F38" s="512"/>
      <c r="G38" s="65">
        <f t="shared" si="1"/>
        <v>0.28758590729783035</v>
      </c>
      <c r="H38" s="48"/>
      <c r="I38" s="503"/>
      <c r="J38" s="29" t="s">
        <v>1160</v>
      </c>
      <c r="K38" s="35">
        <f>'Sollecitazioni Trave SAP'!D146</f>
        <v>2948.2799</v>
      </c>
      <c r="L38" s="83">
        <v>35.58</v>
      </c>
      <c r="M38" s="52">
        <f t="shared" si="2"/>
        <v>2983.8598999999999</v>
      </c>
      <c r="N38" s="512"/>
      <c r="O38" s="67">
        <f t="shared" si="3"/>
        <v>0.29426626232741615</v>
      </c>
      <c r="P38" s="49"/>
      <c r="Q38" s="503"/>
      <c r="R38" s="29" t="s">
        <v>1160</v>
      </c>
      <c r="S38" s="32">
        <f>'Sollecitazioni Trave SAP'!D254</f>
        <v>2858.4495999999999</v>
      </c>
      <c r="T38" s="83">
        <v>33.15</v>
      </c>
      <c r="U38" s="52">
        <f t="shared" si="4"/>
        <v>2891.5996</v>
      </c>
      <c r="V38" s="506"/>
      <c r="W38" s="67">
        <f t="shared" si="5"/>
        <v>0.28516761341222879</v>
      </c>
    </row>
    <row r="39" spans="1:23" ht="16" thickBot="1" x14ac:dyDescent="0.25">
      <c r="A39" s="504"/>
      <c r="B39" s="24" t="s">
        <v>1161</v>
      </c>
      <c r="C39" s="123">
        <f>'Sollecitazioni Trave SAP'!D39</f>
        <v>48.905200000000001</v>
      </c>
      <c r="D39" s="124">
        <v>17.649999999999999</v>
      </c>
      <c r="E39" s="52">
        <f t="shared" si="0"/>
        <v>66.555199999999999</v>
      </c>
      <c r="F39" s="513"/>
      <c r="G39" s="65">
        <f t="shared" si="1"/>
        <v>6.5636291913214991E-3</v>
      </c>
      <c r="H39" s="48"/>
      <c r="I39" s="503"/>
      <c r="J39" s="24" t="s">
        <v>1161</v>
      </c>
      <c r="K39" s="35">
        <f>'Sollecitazioni Trave SAP'!D147</f>
        <v>27.140499999999999</v>
      </c>
      <c r="L39" s="85">
        <v>40.06</v>
      </c>
      <c r="M39" s="52">
        <f t="shared" si="2"/>
        <v>67.200500000000005</v>
      </c>
      <c r="N39" s="513"/>
      <c r="O39" s="67">
        <f t="shared" si="3"/>
        <v>6.6272682445759372E-3</v>
      </c>
      <c r="P39" s="49"/>
      <c r="Q39" s="504"/>
      <c r="R39" s="24" t="s">
        <v>1161</v>
      </c>
      <c r="S39" s="32">
        <f>'Sollecitazioni Trave SAP'!D255</f>
        <v>43.119399999999999</v>
      </c>
      <c r="T39" s="85">
        <v>36.369999999999997</v>
      </c>
      <c r="U39" s="52">
        <f t="shared" si="4"/>
        <v>79.489399999999989</v>
      </c>
      <c r="V39" s="507"/>
      <c r="W39" s="67">
        <f t="shared" si="5"/>
        <v>7.839191321499012E-3</v>
      </c>
    </row>
    <row r="40" spans="1:23" ht="16" thickBot="1" x14ac:dyDescent="0.25">
      <c r="A40" s="503" t="s">
        <v>858</v>
      </c>
      <c r="B40" s="29" t="s">
        <v>1161</v>
      </c>
      <c r="C40" s="38">
        <f>'Sollecitazioni Trave SAP'!D40</f>
        <v>-45.0869</v>
      </c>
      <c r="D40" s="39">
        <v>-35.799999999999997</v>
      </c>
      <c r="E40" s="52">
        <f t="shared" si="0"/>
        <v>-80.886899999999997</v>
      </c>
      <c r="F40" s="514">
        <v>10140</v>
      </c>
      <c r="G40" s="65">
        <f t="shared" si="1"/>
        <v>7.9770118343195258E-3</v>
      </c>
      <c r="H40" s="30"/>
      <c r="I40" s="502" t="s">
        <v>859</v>
      </c>
      <c r="J40" s="29" t="s">
        <v>1161</v>
      </c>
      <c r="K40" s="35">
        <f>'Sollecitazioni Trave SAP'!D148</f>
        <v>-45.072000000000003</v>
      </c>
      <c r="L40" s="37">
        <v>-38.68</v>
      </c>
      <c r="M40" s="52">
        <f t="shared" si="2"/>
        <v>-83.75200000000001</v>
      </c>
      <c r="N40" s="514">
        <f>$F$4</f>
        <v>10140</v>
      </c>
      <c r="O40" s="67">
        <f t="shared" si="3"/>
        <v>8.2595660749506909E-3</v>
      </c>
      <c r="P40" s="31"/>
      <c r="Q40" s="502" t="s">
        <v>860</v>
      </c>
      <c r="R40" s="29" t="s">
        <v>1161</v>
      </c>
      <c r="S40" s="32">
        <f>'Sollecitazioni Trave SAP'!D256</f>
        <v>-23.229500000000002</v>
      </c>
      <c r="T40" s="37">
        <v>-38.92</v>
      </c>
      <c r="U40" s="52">
        <f t="shared" si="4"/>
        <v>-62.149500000000003</v>
      </c>
      <c r="V40" s="505">
        <f>$N$4</f>
        <v>10140</v>
      </c>
      <c r="W40" s="67">
        <f t="shared" si="5"/>
        <v>6.1291420118343197E-3</v>
      </c>
    </row>
    <row r="41" spans="1:23" ht="16" thickBot="1" x14ac:dyDescent="0.25">
      <c r="A41" s="503"/>
      <c r="B41" s="29" t="s">
        <v>1160</v>
      </c>
      <c r="C41" s="82">
        <f>'Sollecitazioni Trave SAP'!D41</f>
        <v>2787.0722000000001</v>
      </c>
      <c r="D41" s="83">
        <v>25.53</v>
      </c>
      <c r="E41" s="52">
        <f t="shared" si="0"/>
        <v>2812.6022000000003</v>
      </c>
      <c r="F41" s="512"/>
      <c r="G41" s="65">
        <f t="shared" si="1"/>
        <v>0.27737694280078901</v>
      </c>
      <c r="H41" s="48"/>
      <c r="I41" s="503"/>
      <c r="J41" s="29" t="s">
        <v>1160</v>
      </c>
      <c r="K41" s="35">
        <f>'Sollecitazioni Trave SAP'!D149</f>
        <v>2880.6115</v>
      </c>
      <c r="L41" s="83">
        <v>34.64</v>
      </c>
      <c r="M41" s="52">
        <f t="shared" si="2"/>
        <v>2915.2514999999999</v>
      </c>
      <c r="N41" s="512"/>
      <c r="O41" s="67">
        <f t="shared" si="3"/>
        <v>0.28750014792899409</v>
      </c>
      <c r="P41" s="49"/>
      <c r="Q41" s="503"/>
      <c r="R41" s="29" t="s">
        <v>1160</v>
      </c>
      <c r="S41" s="32">
        <f>'Sollecitazioni Trave SAP'!D257</f>
        <v>2754.6912000000002</v>
      </c>
      <c r="T41" s="83">
        <v>31.55</v>
      </c>
      <c r="U41" s="52">
        <f t="shared" si="4"/>
        <v>2786.2412000000004</v>
      </c>
      <c r="V41" s="506"/>
      <c r="W41" s="67">
        <f t="shared" si="5"/>
        <v>0.27477723865877718</v>
      </c>
    </row>
    <row r="42" spans="1:23" ht="16" thickBot="1" x14ac:dyDescent="0.25">
      <c r="A42" s="503"/>
      <c r="B42" s="24" t="s">
        <v>1161</v>
      </c>
      <c r="C42" s="92">
        <f>'Sollecitazioni Trave SAP'!D42</f>
        <v>5005.6668</v>
      </c>
      <c r="D42" s="85">
        <v>52.9</v>
      </c>
      <c r="E42" s="52">
        <f t="shared" si="0"/>
        <v>5058.5667999999996</v>
      </c>
      <c r="F42" s="513"/>
      <c r="G42" s="65">
        <f t="shared" si="1"/>
        <v>0.49887246548323466</v>
      </c>
      <c r="H42" s="48"/>
      <c r="I42" s="504"/>
      <c r="J42" s="24" t="s">
        <v>1161</v>
      </c>
      <c r="K42" s="36">
        <f>'Sollecitazioni Trave SAP'!D150</f>
        <v>5061.9168</v>
      </c>
      <c r="L42" s="124">
        <v>59.87</v>
      </c>
      <c r="M42" s="52">
        <f t="shared" si="2"/>
        <v>5121.7867999999999</v>
      </c>
      <c r="N42" s="513"/>
      <c r="O42" s="67">
        <f t="shared" si="3"/>
        <v>0.50510717948717943</v>
      </c>
      <c r="P42" s="49"/>
      <c r="Q42" s="504"/>
      <c r="R42" s="24" t="s">
        <v>1161</v>
      </c>
      <c r="S42" s="33">
        <f>'Sollecitazioni Trave SAP'!D258</f>
        <v>4984.6558000000005</v>
      </c>
      <c r="T42" s="124">
        <v>57.53</v>
      </c>
      <c r="U42" s="52">
        <f t="shared" si="4"/>
        <v>5042.1858000000002</v>
      </c>
      <c r="V42" s="507"/>
      <c r="W42" s="67">
        <f t="shared" si="5"/>
        <v>0.49725698224852072</v>
      </c>
    </row>
    <row r="43" spans="1:23" ht="16" thickBot="1" x14ac:dyDescent="0.25">
      <c r="A43" s="502" t="s">
        <v>861</v>
      </c>
      <c r="B43" s="29" t="s">
        <v>1161</v>
      </c>
      <c r="C43" s="34">
        <f>'Sollecitazioni Trave SAP'!D43</f>
        <v>-5065.1804000000002</v>
      </c>
      <c r="D43" s="37">
        <v>-54.3</v>
      </c>
      <c r="E43" s="52">
        <f t="shared" si="0"/>
        <v>-5119.4804000000004</v>
      </c>
      <c r="F43" s="514">
        <v>10140</v>
      </c>
      <c r="G43" s="65">
        <f t="shared" si="1"/>
        <v>0.50487972386587776</v>
      </c>
      <c r="H43" s="48"/>
      <c r="I43" s="503" t="s">
        <v>862</v>
      </c>
      <c r="J43" s="29" t="s">
        <v>1161</v>
      </c>
      <c r="K43" s="41">
        <f>'Sollecitazioni Trave SAP'!D151</f>
        <v>-5104.7322000000004</v>
      </c>
      <c r="L43" s="39">
        <v>-60.89</v>
      </c>
      <c r="M43" s="52">
        <f t="shared" si="2"/>
        <v>-5165.6222000000007</v>
      </c>
      <c r="N43" s="514">
        <f>$F$4</f>
        <v>10140</v>
      </c>
      <c r="O43" s="67">
        <f t="shared" si="3"/>
        <v>0.5094301972386589</v>
      </c>
      <c r="P43" s="31"/>
      <c r="Q43" s="502" t="s">
        <v>863</v>
      </c>
      <c r="R43" s="29" t="s">
        <v>1161</v>
      </c>
      <c r="S43" s="42">
        <f>'Sollecitazioni Trave SAP'!D259</f>
        <v>-5023.7699000000002</v>
      </c>
      <c r="T43" s="39">
        <v>-59.04</v>
      </c>
      <c r="U43" s="52">
        <f t="shared" si="4"/>
        <v>-5082.8099000000002</v>
      </c>
      <c r="V43" s="505">
        <f>$N$4</f>
        <v>10140</v>
      </c>
      <c r="W43" s="67">
        <f t="shared" si="5"/>
        <v>0.50126330374753458</v>
      </c>
    </row>
    <row r="44" spans="1:23" ht="16" thickBot="1" x14ac:dyDescent="0.25">
      <c r="A44" s="503"/>
      <c r="B44" s="29" t="s">
        <v>1160</v>
      </c>
      <c r="C44" s="82">
        <f>'Sollecitazioni Trave SAP'!D44</f>
        <v>6521.9110000000001</v>
      </c>
      <c r="D44" s="83">
        <v>71</v>
      </c>
      <c r="E44" s="52">
        <f t="shared" si="0"/>
        <v>6592.9110000000001</v>
      </c>
      <c r="F44" s="512"/>
      <c r="G44" s="65">
        <f t="shared" si="1"/>
        <v>0.65018846153846155</v>
      </c>
      <c r="H44" s="48"/>
      <c r="I44" s="503"/>
      <c r="J44" s="29" t="s">
        <v>1160</v>
      </c>
      <c r="K44" s="35">
        <f>'Sollecitazioni Trave SAP'!D152</f>
        <v>6445.6485000000002</v>
      </c>
      <c r="L44" s="83">
        <v>64.319999999999993</v>
      </c>
      <c r="M44" s="52">
        <f t="shared" si="2"/>
        <v>6509.9684999999999</v>
      </c>
      <c r="N44" s="512"/>
      <c r="O44" s="67">
        <f t="shared" si="3"/>
        <v>0.64200872781065088</v>
      </c>
      <c r="P44" s="49"/>
      <c r="Q44" s="503"/>
      <c r="R44" s="29" t="s">
        <v>1160</v>
      </c>
      <c r="S44" s="32">
        <f>'Sollecitazioni Trave SAP'!D260</f>
        <v>6563.7139999999999</v>
      </c>
      <c r="T44" s="83">
        <v>74.53</v>
      </c>
      <c r="U44" s="52">
        <f t="shared" si="4"/>
        <v>6638.2439999999997</v>
      </c>
      <c r="V44" s="506"/>
      <c r="W44" s="67">
        <f t="shared" si="5"/>
        <v>0.65465917159763309</v>
      </c>
    </row>
    <row r="45" spans="1:23" ht="16" thickBot="1" x14ac:dyDescent="0.25">
      <c r="A45" s="504"/>
      <c r="B45" s="24" t="s">
        <v>1161</v>
      </c>
      <c r="C45" s="123">
        <f>'Sollecitazioni Trave SAP'!D45</f>
        <v>7408.7363999999998</v>
      </c>
      <c r="D45" s="124">
        <v>84</v>
      </c>
      <c r="E45" s="52">
        <f t="shared" si="0"/>
        <v>7492.7363999999998</v>
      </c>
      <c r="F45" s="513"/>
      <c r="G45" s="65">
        <f t="shared" si="1"/>
        <v>0.73892863905325445</v>
      </c>
      <c r="H45" s="48"/>
      <c r="I45" s="503"/>
      <c r="J45" s="24" t="s">
        <v>1161</v>
      </c>
      <c r="K45" s="35">
        <f>'Sollecitazioni Trave SAP'!D153</f>
        <v>7061.5586999999996</v>
      </c>
      <c r="L45" s="85">
        <v>82.9</v>
      </c>
      <c r="M45" s="52">
        <f t="shared" si="2"/>
        <v>7144.4586999999992</v>
      </c>
      <c r="N45" s="513"/>
      <c r="O45" s="67">
        <f t="shared" si="3"/>
        <v>0.70458172583826417</v>
      </c>
      <c r="P45" s="49"/>
      <c r="Q45" s="504"/>
      <c r="R45" s="24" t="s">
        <v>1161</v>
      </c>
      <c r="S45" s="32">
        <f>'Sollecitazioni Trave SAP'!D261</f>
        <v>7803.7632999999996</v>
      </c>
      <c r="T45" s="85">
        <v>95.43</v>
      </c>
      <c r="U45" s="52">
        <f t="shared" si="4"/>
        <v>7899.1932999999999</v>
      </c>
      <c r="V45" s="507"/>
      <c r="W45" s="67">
        <f t="shared" si="5"/>
        <v>0.77901314595660753</v>
      </c>
    </row>
    <row r="46" spans="1:23" ht="16" thickBot="1" x14ac:dyDescent="0.25">
      <c r="A46" s="503" t="s">
        <v>864</v>
      </c>
      <c r="B46" s="29" t="s">
        <v>1161</v>
      </c>
      <c r="C46" s="38">
        <f>'Sollecitazioni Trave SAP'!D46</f>
        <v>-7408.6424999999999</v>
      </c>
      <c r="D46" s="39">
        <v>-85.9</v>
      </c>
      <c r="E46" s="52">
        <f t="shared" si="0"/>
        <v>-7494.5424999999996</v>
      </c>
      <c r="F46" s="514">
        <v>10140</v>
      </c>
      <c r="G46" s="65">
        <f t="shared" si="1"/>
        <v>0.73910675542406312</v>
      </c>
      <c r="H46" s="30"/>
      <c r="I46" s="502" t="s">
        <v>865</v>
      </c>
      <c r="J46" s="29" t="s">
        <v>1161</v>
      </c>
      <c r="K46" s="35">
        <f>'Sollecitazioni Trave SAP'!D154</f>
        <v>-7061.8837999999996</v>
      </c>
      <c r="L46" s="37">
        <v>-81.819999999999993</v>
      </c>
      <c r="M46" s="52">
        <f t="shared" si="2"/>
        <v>-7143.7037999999993</v>
      </c>
      <c r="N46" s="514">
        <f>$F$4</f>
        <v>10140</v>
      </c>
      <c r="O46" s="67">
        <f t="shared" si="3"/>
        <v>0.70450727810650882</v>
      </c>
      <c r="P46" s="31"/>
      <c r="Q46" s="502" t="s">
        <v>866</v>
      </c>
      <c r="R46" s="29" t="s">
        <v>1161</v>
      </c>
      <c r="S46" s="32">
        <f>'Sollecitazioni Trave SAP'!D262</f>
        <v>-7803.7700999999997</v>
      </c>
      <c r="T46" s="37">
        <v>-96.07</v>
      </c>
      <c r="U46" s="52">
        <f t="shared" si="4"/>
        <v>-7899.8400999999994</v>
      </c>
      <c r="V46" s="505">
        <f>$N$4</f>
        <v>10140</v>
      </c>
      <c r="W46" s="67">
        <f t="shared" si="5"/>
        <v>0.77907693293885594</v>
      </c>
    </row>
    <row r="47" spans="1:23" ht="16" thickBot="1" x14ac:dyDescent="0.25">
      <c r="A47" s="503"/>
      <c r="B47" s="29" t="s">
        <v>1160</v>
      </c>
      <c r="C47" s="82">
        <f>'Sollecitazioni Trave SAP'!D47</f>
        <v>6561.5077000000001</v>
      </c>
      <c r="D47" s="83">
        <v>78.739999999999995</v>
      </c>
      <c r="E47" s="52">
        <f t="shared" si="0"/>
        <v>6640.2476999999999</v>
      </c>
      <c r="F47" s="512"/>
      <c r="G47" s="65">
        <f t="shared" si="1"/>
        <v>0.65485677514792895</v>
      </c>
      <c r="H47" s="48"/>
      <c r="I47" s="503"/>
      <c r="J47" s="29" t="s">
        <v>1160</v>
      </c>
      <c r="K47" s="35">
        <f>'Sollecitazioni Trave SAP'!D155</f>
        <v>6463.9883</v>
      </c>
      <c r="L47" s="83">
        <v>81.2</v>
      </c>
      <c r="M47" s="52">
        <f t="shared" si="2"/>
        <v>6545.1882999999998</v>
      </c>
      <c r="N47" s="512"/>
      <c r="O47" s="67">
        <f t="shared" si="3"/>
        <v>0.64548208086785008</v>
      </c>
      <c r="P47" s="49"/>
      <c r="Q47" s="503"/>
      <c r="R47" s="29" t="s">
        <v>1160</v>
      </c>
      <c r="S47" s="32">
        <f>'Sollecitazioni Trave SAP'!D263</f>
        <v>6597.6922999999997</v>
      </c>
      <c r="T47" s="83">
        <v>74.569999999999993</v>
      </c>
      <c r="U47" s="52">
        <f t="shared" si="4"/>
        <v>6672.2622999999994</v>
      </c>
      <c r="V47" s="506"/>
      <c r="W47" s="67">
        <f t="shared" si="5"/>
        <v>0.65801403353057197</v>
      </c>
    </row>
    <row r="48" spans="1:23" ht="16" thickBot="1" x14ac:dyDescent="0.25">
      <c r="A48" s="503"/>
      <c r="B48" s="24" t="s">
        <v>1161</v>
      </c>
      <c r="C48" s="92">
        <f>'Sollecitazioni Trave SAP'!D48</f>
        <v>5068.6752999999999</v>
      </c>
      <c r="D48" s="85">
        <v>68</v>
      </c>
      <c r="E48" s="52">
        <f t="shared" si="0"/>
        <v>5136.6752999999999</v>
      </c>
      <c r="F48" s="513"/>
      <c r="G48" s="65">
        <f t="shared" si="1"/>
        <v>0.50657547337278108</v>
      </c>
      <c r="H48" s="48"/>
      <c r="I48" s="504"/>
      <c r="J48" s="24" t="s">
        <v>1161</v>
      </c>
      <c r="K48" s="36">
        <f>'Sollecitazioni Trave SAP'!D156</f>
        <v>5095.1192000000001</v>
      </c>
      <c r="L48" s="124">
        <v>77.5</v>
      </c>
      <c r="M48" s="52">
        <f t="shared" si="2"/>
        <v>5172.6192000000001</v>
      </c>
      <c r="N48" s="513"/>
      <c r="O48" s="67">
        <f t="shared" si="3"/>
        <v>0.5101202366863905</v>
      </c>
      <c r="P48" s="49"/>
      <c r="Q48" s="504"/>
      <c r="R48" s="24" t="s">
        <v>1161</v>
      </c>
      <c r="S48" s="33">
        <f>'Sollecitazioni Trave SAP'!D264</f>
        <v>5031.1041999999998</v>
      </c>
      <c r="T48" s="124">
        <v>57.61</v>
      </c>
      <c r="U48" s="52">
        <f t="shared" si="4"/>
        <v>5088.7141999999994</v>
      </c>
      <c r="V48" s="507"/>
      <c r="W48" s="67">
        <f t="shared" si="5"/>
        <v>0.50184558185404338</v>
      </c>
    </row>
    <row r="49" spans="1:23" ht="16" thickBot="1" x14ac:dyDescent="0.25">
      <c r="A49" s="502" t="s">
        <v>867</v>
      </c>
      <c r="B49" s="29" t="s">
        <v>1161</v>
      </c>
      <c r="C49" s="34">
        <f>'Sollecitazioni Trave SAP'!D49</f>
        <v>-5008.9477999999999</v>
      </c>
      <c r="D49" s="37">
        <v>-69.900000000000006</v>
      </c>
      <c r="E49" s="52">
        <f t="shared" si="0"/>
        <v>-5078.8477999999996</v>
      </c>
      <c r="F49" s="514">
        <v>10140</v>
      </c>
      <c r="G49" s="65">
        <f t="shared" si="1"/>
        <v>0.50087256410256409</v>
      </c>
      <c r="H49" s="48"/>
      <c r="I49" s="503" t="s">
        <v>868</v>
      </c>
      <c r="J49" s="29" t="s">
        <v>1161</v>
      </c>
      <c r="K49" s="41">
        <f>'Sollecitazioni Trave SAP'!D157</f>
        <v>-5053.2583999999997</v>
      </c>
      <c r="L49" s="39">
        <v>-57.68</v>
      </c>
      <c r="M49" s="52">
        <f t="shared" si="2"/>
        <v>-5110.9384</v>
      </c>
      <c r="N49" s="514">
        <f>$F$4</f>
        <v>10140</v>
      </c>
      <c r="O49" s="67">
        <f t="shared" si="3"/>
        <v>0.50403731755424064</v>
      </c>
      <c r="P49" s="31"/>
      <c r="Q49" s="502" t="s">
        <v>869</v>
      </c>
      <c r="R49" s="29" t="s">
        <v>1161</v>
      </c>
      <c r="S49" s="42">
        <f>'Sollecitazioni Trave SAP'!D265</f>
        <v>-4991.7031999999999</v>
      </c>
      <c r="T49" s="37">
        <v>-31.7</v>
      </c>
      <c r="U49" s="52">
        <f t="shared" si="4"/>
        <v>-5023.4031999999997</v>
      </c>
      <c r="V49" s="505">
        <f>$N$4</f>
        <v>10140</v>
      </c>
      <c r="W49" s="67">
        <f t="shared" si="5"/>
        <v>0.49540465483234714</v>
      </c>
    </row>
    <row r="50" spans="1:23" ht="16" thickBot="1" x14ac:dyDescent="0.25">
      <c r="A50" s="503"/>
      <c r="B50" s="29" t="s">
        <v>1160</v>
      </c>
      <c r="C50" s="82">
        <f>'Sollecitazioni Trave SAP'!D50</f>
        <v>2873.9838</v>
      </c>
      <c r="D50" s="83">
        <v>48.5</v>
      </c>
      <c r="E50" s="52">
        <f t="shared" si="0"/>
        <v>2922.4838</v>
      </c>
      <c r="F50" s="512"/>
      <c r="G50" s="65">
        <f t="shared" si="1"/>
        <v>0.28821339250493094</v>
      </c>
      <c r="H50" s="48"/>
      <c r="I50" s="503"/>
      <c r="J50" s="29" t="s">
        <v>1160</v>
      </c>
      <c r="K50" s="35">
        <f>'Sollecitazioni Trave SAP'!D158</f>
        <v>2930.9940000000001</v>
      </c>
      <c r="L50" s="83">
        <v>34.409999999999997</v>
      </c>
      <c r="M50" s="52">
        <f t="shared" si="2"/>
        <v>2965.404</v>
      </c>
      <c r="N50" s="512"/>
      <c r="O50" s="67">
        <f t="shared" si="3"/>
        <v>0.29244615384615386</v>
      </c>
      <c r="P50" s="49"/>
      <c r="Q50" s="503"/>
      <c r="R50" s="29" t="s">
        <v>1160</v>
      </c>
      <c r="S50" s="32">
        <f>'Sollecitazioni Trave SAP'!D266</f>
        <v>2817.8087999999998</v>
      </c>
      <c r="T50" s="83">
        <v>37.29</v>
      </c>
      <c r="U50" s="52">
        <f t="shared" si="4"/>
        <v>2855.0987999999998</v>
      </c>
      <c r="V50" s="506"/>
      <c r="W50" s="67">
        <f t="shared" si="5"/>
        <v>0.28156792899408284</v>
      </c>
    </row>
    <row r="51" spans="1:23" ht="16" thickBot="1" x14ac:dyDescent="0.25">
      <c r="A51" s="504"/>
      <c r="B51" s="24" t="s">
        <v>1161</v>
      </c>
      <c r="C51" s="123">
        <f>'Sollecitazioni Trave SAP'!D51</f>
        <v>50.113599999999998</v>
      </c>
      <c r="D51" s="124">
        <v>35.700000000000003</v>
      </c>
      <c r="E51" s="52">
        <f t="shared" si="0"/>
        <v>85.813600000000008</v>
      </c>
      <c r="F51" s="513"/>
      <c r="G51" s="65">
        <f t="shared" si="1"/>
        <v>8.4628796844181467E-3</v>
      </c>
      <c r="H51" s="48"/>
      <c r="I51" s="503"/>
      <c r="J51" s="24" t="s">
        <v>1161</v>
      </c>
      <c r="K51" s="35">
        <f>'Sollecitazioni Trave SAP'!D159</f>
        <v>36.2194</v>
      </c>
      <c r="L51" s="85">
        <v>38.979999999999997</v>
      </c>
      <c r="M51" s="52">
        <f t="shared" si="2"/>
        <v>75.199399999999997</v>
      </c>
      <c r="N51" s="513"/>
      <c r="O51" s="67">
        <f t="shared" si="3"/>
        <v>7.4161143984220902E-3</v>
      </c>
      <c r="P51" s="51"/>
      <c r="Q51" s="504"/>
      <c r="R51" s="24" t="s">
        <v>1161</v>
      </c>
      <c r="S51" s="33">
        <f>'Sollecitazioni Trave SAP'!D267</f>
        <v>29.4298</v>
      </c>
      <c r="T51" s="124">
        <v>37.590000000000003</v>
      </c>
      <c r="U51" s="52">
        <f t="shared" si="4"/>
        <v>67.019800000000004</v>
      </c>
      <c r="V51" s="507"/>
      <c r="W51" s="67">
        <f t="shared" si="5"/>
        <v>6.6094477317554245E-3</v>
      </c>
    </row>
    <row r="52" spans="1:23" ht="16" thickBot="1" x14ac:dyDescent="0.25">
      <c r="A52" s="503" t="s">
        <v>870</v>
      </c>
      <c r="B52" s="29" t="s">
        <v>1161</v>
      </c>
      <c r="C52" s="38">
        <f>'Sollecitazioni Trave SAP'!D52</f>
        <v>-45.3127</v>
      </c>
      <c r="D52" s="39">
        <v>-34.6</v>
      </c>
      <c r="E52" s="52">
        <f t="shared" si="0"/>
        <v>-79.912700000000001</v>
      </c>
      <c r="F52" s="514">
        <v>10140</v>
      </c>
      <c r="G52" s="65">
        <f t="shared" si="1"/>
        <v>7.8809368836291922E-3</v>
      </c>
      <c r="H52" s="30"/>
      <c r="I52" s="502" t="s">
        <v>871</v>
      </c>
      <c r="J52" s="29" t="s">
        <v>1161</v>
      </c>
      <c r="K52" s="35">
        <f>'Sollecitazioni Trave SAP'!D160</f>
        <v>-49.379399999999997</v>
      </c>
      <c r="L52" s="37">
        <v>-36.72</v>
      </c>
      <c r="M52" s="52">
        <f t="shared" si="2"/>
        <v>-86.099400000000003</v>
      </c>
      <c r="N52" s="514">
        <f>$F$4</f>
        <v>10140</v>
      </c>
      <c r="O52" s="67">
        <f t="shared" si="3"/>
        <v>8.4910650887573963E-3</v>
      </c>
      <c r="P52" s="50"/>
      <c r="T52" s="1"/>
      <c r="V52"/>
    </row>
    <row r="53" spans="1:23" ht="16" thickBot="1" x14ac:dyDescent="0.25">
      <c r="A53" s="503"/>
      <c r="B53" s="29" t="s">
        <v>1160</v>
      </c>
      <c r="C53" s="82">
        <f>'Sollecitazioni Trave SAP'!D53</f>
        <v>2783.2550999999999</v>
      </c>
      <c r="D53" s="83">
        <v>33.799999999999997</v>
      </c>
      <c r="E53" s="52">
        <f t="shared" si="0"/>
        <v>2817.0551</v>
      </c>
      <c r="F53" s="512"/>
      <c r="G53" s="65">
        <f t="shared" si="1"/>
        <v>0.27781608481262327</v>
      </c>
      <c r="H53" s="48"/>
      <c r="I53" s="503"/>
      <c r="J53" s="29" t="s">
        <v>1160</v>
      </c>
      <c r="K53" s="35">
        <f>'Sollecitazioni Trave SAP'!D161</f>
        <v>2823.7804000000001</v>
      </c>
      <c r="L53" s="83">
        <v>32.97</v>
      </c>
      <c r="M53" s="52">
        <f t="shared" si="2"/>
        <v>2856.7503999999999</v>
      </c>
      <c r="N53" s="512"/>
      <c r="O53" s="67">
        <f t="shared" si="3"/>
        <v>0.28173080867850098</v>
      </c>
      <c r="P53" s="50"/>
      <c r="R53" s="58" t="s">
        <v>872</v>
      </c>
      <c r="S53" s="43">
        <f>MAX(S4:S51)</f>
        <v>7803.7632999999996</v>
      </c>
      <c r="T53" s="47">
        <f>MAX(T4:T51)</f>
        <v>99.2</v>
      </c>
      <c r="U53" s="57">
        <f>MAX(U4:U51)</f>
        <v>7899.1932999999999</v>
      </c>
      <c r="V53" s="46"/>
      <c r="W53" s="60">
        <f>MAX(W4:W51)</f>
        <v>0.77907693293885594</v>
      </c>
    </row>
    <row r="54" spans="1:23" ht="16" thickBot="1" x14ac:dyDescent="0.25">
      <c r="A54" s="503"/>
      <c r="B54" s="24" t="s">
        <v>1161</v>
      </c>
      <c r="C54" s="92">
        <f>'Sollecitazioni Trave SAP'!D54</f>
        <v>4997.2620999999999</v>
      </c>
      <c r="D54" s="85">
        <v>58.9</v>
      </c>
      <c r="E54" s="52">
        <f t="shared" si="0"/>
        <v>5056.1620999999996</v>
      </c>
      <c r="F54" s="513"/>
      <c r="G54" s="65">
        <f t="shared" si="1"/>
        <v>0.49863531558185398</v>
      </c>
      <c r="H54" s="48"/>
      <c r="I54" s="504"/>
      <c r="J54" s="24" t="s">
        <v>1161</v>
      </c>
      <c r="K54" s="36">
        <f>'Sollecitazioni Trave SAP'!D162</f>
        <v>5044.3038999999999</v>
      </c>
      <c r="L54" s="124">
        <v>58.94</v>
      </c>
      <c r="M54" s="52">
        <f t="shared" si="2"/>
        <v>5103.2438999999995</v>
      </c>
      <c r="N54" s="513"/>
      <c r="O54" s="67">
        <f t="shared" si="3"/>
        <v>0.50327849112426026</v>
      </c>
      <c r="P54" s="50"/>
      <c r="R54" s="93"/>
      <c r="S54" s="94" t="s">
        <v>873</v>
      </c>
      <c r="T54" s="95" t="s">
        <v>874</v>
      </c>
      <c r="U54" s="95" t="s">
        <v>875</v>
      </c>
      <c r="V54" s="96"/>
      <c r="W54" s="19"/>
    </row>
    <row r="55" spans="1:23" ht="16" thickBot="1" x14ac:dyDescent="0.25">
      <c r="A55" s="502" t="s">
        <v>876</v>
      </c>
      <c r="B55" s="29" t="s">
        <v>1161</v>
      </c>
      <c r="C55" s="34">
        <f>'Sollecitazioni Trave SAP'!D55</f>
        <v>-5057.1971000000003</v>
      </c>
      <c r="D55" s="37">
        <v>-60</v>
      </c>
      <c r="E55" s="52">
        <f t="shared" si="0"/>
        <v>-5117.1971000000003</v>
      </c>
      <c r="F55" s="514">
        <v>10140</v>
      </c>
      <c r="G55" s="65">
        <f t="shared" si="1"/>
        <v>0.50465454635108487</v>
      </c>
      <c r="H55" s="48"/>
      <c r="I55" s="503" t="s">
        <v>877</v>
      </c>
      <c r="J55" s="29" t="s">
        <v>1161</v>
      </c>
      <c r="K55" s="41">
        <f>'Sollecitazioni Trave SAP'!D163</f>
        <v>-5093.2727000000004</v>
      </c>
      <c r="L55" s="39">
        <v>-60.34</v>
      </c>
      <c r="M55" s="52">
        <f t="shared" si="2"/>
        <v>-5153.6127000000006</v>
      </c>
      <c r="N55" s="514">
        <f>$F$4</f>
        <v>10140</v>
      </c>
      <c r="O55" s="67">
        <f t="shared" si="3"/>
        <v>0.50824582840236687</v>
      </c>
      <c r="P55" s="50"/>
      <c r="R55" s="127" t="s">
        <v>878</v>
      </c>
      <c r="S55" s="97">
        <f>MIN(S4:S51)</f>
        <v>-7803.7700999999997</v>
      </c>
      <c r="T55" s="98">
        <f>MIN(T4:T51)</f>
        <v>-96.07</v>
      </c>
      <c r="U55" s="98">
        <f>MIN(U4:U51)</f>
        <v>-7899.8400999999994</v>
      </c>
      <c r="V55" s="99"/>
      <c r="W55" s="128">
        <f>MIN(W4:W51)</f>
        <v>6.1291420118343197E-3</v>
      </c>
    </row>
    <row r="56" spans="1:23" ht="16" thickBot="1" x14ac:dyDescent="0.25">
      <c r="A56" s="503"/>
      <c r="B56" s="29" t="s">
        <v>1160</v>
      </c>
      <c r="C56" s="82">
        <f>'Sollecitazioni Trave SAP'!D56</f>
        <v>6512.1867000000002</v>
      </c>
      <c r="D56" s="83">
        <v>75.739999999999995</v>
      </c>
      <c r="E56" s="52">
        <f t="shared" si="0"/>
        <v>6587.9267</v>
      </c>
      <c r="F56" s="512"/>
      <c r="G56" s="65">
        <f t="shared" si="1"/>
        <v>0.64969691321499012</v>
      </c>
      <c r="H56" s="48"/>
      <c r="I56" s="503"/>
      <c r="J56" s="29" t="s">
        <v>1160</v>
      </c>
      <c r="K56" s="35">
        <f>'Sollecitazioni Trave SAP'!D164</f>
        <v>6427.6772000000001</v>
      </c>
      <c r="L56" s="83">
        <v>63.85</v>
      </c>
      <c r="M56" s="52">
        <f t="shared" si="2"/>
        <v>6491.5272000000004</v>
      </c>
      <c r="N56" s="512"/>
      <c r="O56" s="67">
        <f t="shared" si="3"/>
        <v>0.64019005917159766</v>
      </c>
      <c r="P56" s="50"/>
      <c r="T56" s="1"/>
      <c r="V56"/>
    </row>
    <row r="57" spans="1:23" ht="16" thickBot="1" x14ac:dyDescent="0.25">
      <c r="A57" s="504"/>
      <c r="B57" s="24" t="s">
        <v>1161</v>
      </c>
      <c r="C57" s="123">
        <f>'Sollecitazioni Trave SAP'!D57</f>
        <v>7399.6531000000004</v>
      </c>
      <c r="D57" s="124">
        <v>90.68</v>
      </c>
      <c r="E57" s="52">
        <f t="shared" si="0"/>
        <v>7490.3331000000007</v>
      </c>
      <c r="F57" s="513"/>
      <c r="G57" s="65">
        <f t="shared" si="1"/>
        <v>0.738691627218935</v>
      </c>
      <c r="H57" s="48"/>
      <c r="I57" s="503"/>
      <c r="J57" s="24" t="s">
        <v>1161</v>
      </c>
      <c r="K57" s="35">
        <f>'Sollecitazioni Trave SAP'!D165</f>
        <v>7187.4880999999996</v>
      </c>
      <c r="L57" s="85">
        <v>87.96</v>
      </c>
      <c r="M57" s="52">
        <f t="shared" si="2"/>
        <v>7275.4480999999996</v>
      </c>
      <c r="N57" s="513"/>
      <c r="O57" s="67">
        <f t="shared" si="3"/>
        <v>0.71749981262327411</v>
      </c>
      <c r="P57" s="50"/>
      <c r="T57" s="1"/>
      <c r="V57"/>
    </row>
    <row r="58" spans="1:23" ht="16" thickBot="1" x14ac:dyDescent="0.25">
      <c r="A58" s="503" t="s">
        <v>879</v>
      </c>
      <c r="B58" s="29" t="s">
        <v>1161</v>
      </c>
      <c r="C58" s="38">
        <f>'Sollecitazioni Trave SAP'!D58</f>
        <v>-7399.5343999999996</v>
      </c>
      <c r="D58" s="39">
        <v>-92</v>
      </c>
      <c r="E58" s="52">
        <f t="shared" si="0"/>
        <v>-7491.5343999999996</v>
      </c>
      <c r="F58" s="514">
        <v>10140</v>
      </c>
      <c r="G58" s="65">
        <f t="shared" si="1"/>
        <v>0.73881009861932934</v>
      </c>
      <c r="H58" s="30"/>
      <c r="I58" s="502" t="s">
        <v>880</v>
      </c>
      <c r="J58" s="29" t="s">
        <v>1161</v>
      </c>
      <c r="K58" s="35">
        <f>'Sollecitazioni Trave SAP'!D166</f>
        <v>-7187.7084000000004</v>
      </c>
      <c r="L58" s="37">
        <v>-86.18</v>
      </c>
      <c r="M58" s="52">
        <f t="shared" si="2"/>
        <v>-7273.8884000000007</v>
      </c>
      <c r="N58" s="514">
        <f>$F$4</f>
        <v>10140</v>
      </c>
      <c r="O58" s="67">
        <f t="shared" si="3"/>
        <v>0.71734599605522686</v>
      </c>
      <c r="P58" s="50"/>
      <c r="T58" s="1"/>
      <c r="V58"/>
    </row>
    <row r="59" spans="1:23" ht="16" thickBot="1" x14ac:dyDescent="0.25">
      <c r="A59" s="503"/>
      <c r="B59" s="29" t="s">
        <v>1160</v>
      </c>
      <c r="C59" s="82">
        <f>'Sollecitazioni Trave SAP'!D59</f>
        <v>6552.2812999999996</v>
      </c>
      <c r="D59" s="83">
        <v>76.34</v>
      </c>
      <c r="E59" s="52">
        <f t="shared" si="0"/>
        <v>6628.6212999999998</v>
      </c>
      <c r="F59" s="512"/>
      <c r="G59" s="65">
        <f t="shared" si="1"/>
        <v>0.65371018737672582</v>
      </c>
      <c r="H59" s="48"/>
      <c r="I59" s="503"/>
      <c r="J59" s="29" t="s">
        <v>1160</v>
      </c>
      <c r="K59" s="35">
        <f>'Sollecitazioni Trave SAP'!D167</f>
        <v>6450.5114999999996</v>
      </c>
      <c r="L59" s="83">
        <v>63.8</v>
      </c>
      <c r="M59" s="52">
        <f t="shared" si="2"/>
        <v>6514.3114999999998</v>
      </c>
      <c r="N59" s="512"/>
      <c r="O59" s="67">
        <f t="shared" si="3"/>
        <v>0.64243703155818543</v>
      </c>
      <c r="P59" s="50"/>
      <c r="T59" s="1"/>
      <c r="V59"/>
    </row>
    <row r="60" spans="1:23" ht="16" thickBot="1" x14ac:dyDescent="0.25">
      <c r="A60" s="503"/>
      <c r="B60" s="24" t="s">
        <v>1161</v>
      </c>
      <c r="C60" s="92">
        <f>'Sollecitazioni Trave SAP'!D60</f>
        <v>5059.5061999999998</v>
      </c>
      <c r="D60" s="85">
        <v>59.32</v>
      </c>
      <c r="E60" s="52">
        <f t="shared" si="0"/>
        <v>5118.8261999999995</v>
      </c>
      <c r="F60" s="513"/>
      <c r="G60" s="65">
        <f t="shared" si="1"/>
        <v>0.50481520710059169</v>
      </c>
      <c r="H60" s="48"/>
      <c r="I60" s="504"/>
      <c r="J60" s="24" t="s">
        <v>1161</v>
      </c>
      <c r="K60" s="36">
        <f>'Sollecitazioni Trave SAP'!D168</f>
        <v>5085.7133000000003</v>
      </c>
      <c r="L60" s="124">
        <v>58.84</v>
      </c>
      <c r="M60" s="52">
        <f t="shared" si="2"/>
        <v>5144.5533000000005</v>
      </c>
      <c r="N60" s="513"/>
      <c r="O60" s="67">
        <f t="shared" si="3"/>
        <v>0.5073523964497042</v>
      </c>
      <c r="P60" s="50"/>
      <c r="T60" s="1"/>
      <c r="V60"/>
    </row>
    <row r="61" spans="1:23" ht="16" thickBot="1" x14ac:dyDescent="0.25">
      <c r="A61" s="502" t="s">
        <v>881</v>
      </c>
      <c r="B61" s="29" t="s">
        <v>1161</v>
      </c>
      <c r="C61" s="34">
        <f>'Sollecitazioni Trave SAP'!D61</f>
        <v>-4999.4296999999997</v>
      </c>
      <c r="D61" s="37">
        <v>-57.61</v>
      </c>
      <c r="E61" s="52">
        <f t="shared" si="0"/>
        <v>-5057.0396999999994</v>
      </c>
      <c r="F61" s="514">
        <v>10140</v>
      </c>
      <c r="G61" s="65">
        <f t="shared" si="1"/>
        <v>0.49872186390532536</v>
      </c>
      <c r="H61" s="48"/>
      <c r="I61" s="503" t="s">
        <v>882</v>
      </c>
      <c r="J61" s="29" t="s">
        <v>1161</v>
      </c>
      <c r="K61" s="41">
        <f>'Sollecitazioni Trave SAP'!D169</f>
        <v>-5037.5510999999997</v>
      </c>
      <c r="L61" s="39">
        <v>-56.33</v>
      </c>
      <c r="M61" s="52">
        <f t="shared" si="2"/>
        <v>-5093.8810999999996</v>
      </c>
      <c r="N61" s="514">
        <f>$F$4</f>
        <v>10140</v>
      </c>
      <c r="O61" s="67">
        <f t="shared" si="3"/>
        <v>0.50235513806706111</v>
      </c>
      <c r="P61" s="50"/>
      <c r="T61" s="1"/>
      <c r="V61"/>
    </row>
    <row r="62" spans="1:23" ht="16" thickBot="1" x14ac:dyDescent="0.25">
      <c r="A62" s="503"/>
      <c r="B62" s="29" t="s">
        <v>1160</v>
      </c>
      <c r="C62" s="82">
        <f>'Sollecitazioni Trave SAP'!D62</f>
        <v>2869.8816000000002</v>
      </c>
      <c r="D62" s="83">
        <v>33.840000000000003</v>
      </c>
      <c r="E62" s="52">
        <f t="shared" si="0"/>
        <v>2903.7216000000003</v>
      </c>
      <c r="F62" s="512"/>
      <c r="G62" s="65">
        <f t="shared" si="1"/>
        <v>0.28636307692307694</v>
      </c>
      <c r="H62" s="48"/>
      <c r="I62" s="503"/>
      <c r="J62" s="29" t="s">
        <v>1160</v>
      </c>
      <c r="K62" s="35">
        <f>'Sollecitazioni Trave SAP'!D170</f>
        <v>2891.7741999999998</v>
      </c>
      <c r="L62" s="83">
        <v>32.909999999999997</v>
      </c>
      <c r="M62" s="52">
        <f t="shared" si="2"/>
        <v>2924.6841999999997</v>
      </c>
      <c r="N62" s="512"/>
      <c r="O62" s="67">
        <f t="shared" si="3"/>
        <v>0.2884303944773175</v>
      </c>
      <c r="P62" s="50"/>
      <c r="T62" s="1"/>
      <c r="V62"/>
    </row>
    <row r="63" spans="1:23" ht="16" thickBot="1" x14ac:dyDescent="0.25">
      <c r="A63" s="504"/>
      <c r="B63" s="24" t="s">
        <v>1161</v>
      </c>
      <c r="C63" s="123">
        <f>'Sollecitazioni Trave SAP'!D63</f>
        <v>50.433300000000003</v>
      </c>
      <c r="D63" s="124">
        <v>34.5</v>
      </c>
      <c r="E63" s="52">
        <f t="shared" si="0"/>
        <v>84.933300000000003</v>
      </c>
      <c r="F63" s="513"/>
      <c r="G63" s="65">
        <f t="shared" si="1"/>
        <v>8.3760650887573975E-3</v>
      </c>
      <c r="H63" s="48"/>
      <c r="I63" s="503"/>
      <c r="J63" s="24" t="s">
        <v>1161</v>
      </c>
      <c r="K63" s="35">
        <f>'Sollecitazioni Trave SAP'!D171</f>
        <v>45.885899999999999</v>
      </c>
      <c r="L63" s="85">
        <v>36.54</v>
      </c>
      <c r="M63" s="52">
        <f t="shared" si="2"/>
        <v>82.425899999999999</v>
      </c>
      <c r="N63" s="513"/>
      <c r="O63" s="67">
        <f t="shared" si="3"/>
        <v>8.1287869822485211E-3</v>
      </c>
      <c r="P63" s="50"/>
      <c r="T63" s="1"/>
      <c r="V63"/>
    </row>
    <row r="64" spans="1:23" ht="16" thickBot="1" x14ac:dyDescent="0.25">
      <c r="A64" s="503" t="s">
        <v>883</v>
      </c>
      <c r="B64" s="29" t="s">
        <v>1161</v>
      </c>
      <c r="C64" s="38">
        <f>'Sollecitazioni Trave SAP'!D64</f>
        <v>-45.375900000000001</v>
      </c>
      <c r="D64" s="39">
        <v>-33.299999999999997</v>
      </c>
      <c r="E64" s="52">
        <f t="shared" si="0"/>
        <v>-78.675899999999999</v>
      </c>
      <c r="F64" s="514">
        <v>10140</v>
      </c>
      <c r="G64" s="65">
        <f t="shared" si="1"/>
        <v>7.7589644970414203E-3</v>
      </c>
      <c r="H64" s="30"/>
      <c r="I64" s="502" t="s">
        <v>884</v>
      </c>
      <c r="J64" s="29" t="s">
        <v>1161</v>
      </c>
      <c r="K64" s="35">
        <f>'Sollecitazioni Trave SAP'!D172</f>
        <v>-49.1905</v>
      </c>
      <c r="L64" s="37">
        <v>-35.770000000000003</v>
      </c>
      <c r="M64" s="52">
        <f t="shared" si="2"/>
        <v>-84.960499999999996</v>
      </c>
      <c r="N64" s="514">
        <f>$F$4</f>
        <v>10140</v>
      </c>
      <c r="O64" s="67">
        <f t="shared" si="3"/>
        <v>8.3787475345167648E-3</v>
      </c>
      <c r="P64" s="50"/>
      <c r="T64" s="1"/>
      <c r="V64"/>
    </row>
    <row r="65" spans="1:22" ht="16" thickBot="1" x14ac:dyDescent="0.25">
      <c r="A65" s="503"/>
      <c r="B65" s="29" t="s">
        <v>1160</v>
      </c>
      <c r="C65" s="82">
        <f>'Sollecitazioni Trave SAP'!D65</f>
        <v>2779.4349000000002</v>
      </c>
      <c r="D65" s="83">
        <v>32.96</v>
      </c>
      <c r="E65" s="52">
        <f t="shared" si="0"/>
        <v>2812.3949000000002</v>
      </c>
      <c r="F65" s="512"/>
      <c r="G65" s="65">
        <f t="shared" si="1"/>
        <v>0.27735649901380671</v>
      </c>
      <c r="H65" s="48"/>
      <c r="I65" s="503"/>
      <c r="J65" s="29" t="s">
        <v>1160</v>
      </c>
      <c r="K65" s="35">
        <f>'Sollecitazioni Trave SAP'!D173</f>
        <v>2785.9164999999998</v>
      </c>
      <c r="L65" s="83">
        <v>32.68</v>
      </c>
      <c r="M65" s="52">
        <f t="shared" si="2"/>
        <v>2818.5964999999997</v>
      </c>
      <c r="N65" s="512"/>
      <c r="O65" s="67">
        <f t="shared" si="3"/>
        <v>0.27796809664694277</v>
      </c>
      <c r="P65" s="50"/>
      <c r="T65" s="1"/>
      <c r="V65"/>
    </row>
    <row r="66" spans="1:22" ht="16" thickBot="1" x14ac:dyDescent="0.25">
      <c r="A66" s="503"/>
      <c r="B66" s="24" t="s">
        <v>1161</v>
      </c>
      <c r="C66" s="92">
        <f>'Sollecitazioni Trave SAP'!D66</f>
        <v>4988.6936999999998</v>
      </c>
      <c r="D66" s="85">
        <v>58.98</v>
      </c>
      <c r="E66" s="52">
        <f t="shared" si="0"/>
        <v>5047.6736999999994</v>
      </c>
      <c r="F66" s="513"/>
      <c r="G66" s="65">
        <f t="shared" si="1"/>
        <v>0.49779819526627211</v>
      </c>
      <c r="H66" s="48"/>
      <c r="I66" s="504"/>
      <c r="J66" s="24" t="s">
        <v>1161</v>
      </c>
      <c r="K66" s="36">
        <f>'Sollecitazioni Trave SAP'!D174</f>
        <v>4986.7911999999997</v>
      </c>
      <c r="L66" s="124">
        <v>58.12</v>
      </c>
      <c r="M66" s="52">
        <f t="shared" si="2"/>
        <v>5044.9111999999996</v>
      </c>
      <c r="N66" s="513"/>
      <c r="O66" s="67">
        <f t="shared" si="3"/>
        <v>0.49752575936883625</v>
      </c>
      <c r="P66" s="50"/>
      <c r="T66" s="1"/>
      <c r="V66"/>
    </row>
    <row r="67" spans="1:22" ht="16" thickBot="1" x14ac:dyDescent="0.25">
      <c r="A67" s="502" t="s">
        <v>885</v>
      </c>
      <c r="B67" s="29" t="s">
        <v>1161</v>
      </c>
      <c r="C67" s="34">
        <f>'Sollecitazioni Trave SAP'!D67</f>
        <v>-5048.5532000000003</v>
      </c>
      <c r="D67" s="37">
        <v>-59.2</v>
      </c>
      <c r="E67" s="52">
        <f t="shared" si="0"/>
        <v>-5107.7532000000001</v>
      </c>
      <c r="F67" s="514">
        <v>10140</v>
      </c>
      <c r="G67" s="65">
        <f t="shared" si="1"/>
        <v>0.50372319526627218</v>
      </c>
      <c r="H67" s="48"/>
      <c r="I67" s="503" t="s">
        <v>886</v>
      </c>
      <c r="J67" s="29" t="s">
        <v>1161</v>
      </c>
      <c r="K67" s="41">
        <f>'Sollecitazioni Trave SAP'!D175</f>
        <v>-5042.3557000000001</v>
      </c>
      <c r="L67" s="39">
        <v>-59.4</v>
      </c>
      <c r="M67" s="52">
        <f t="shared" si="2"/>
        <v>-5101.7556999999997</v>
      </c>
      <c r="N67" s="514">
        <f>$F$4</f>
        <v>10140</v>
      </c>
      <c r="O67" s="67">
        <f t="shared" si="3"/>
        <v>0.50313172583826427</v>
      </c>
      <c r="P67" s="50"/>
      <c r="T67" s="1"/>
      <c r="V67"/>
    </row>
    <row r="68" spans="1:22" ht="16" thickBot="1" x14ac:dyDescent="0.25">
      <c r="A68" s="503"/>
      <c r="B68" s="29" t="s">
        <v>1160</v>
      </c>
      <c r="C68" s="82">
        <f>'Sollecitazioni Trave SAP'!D68</f>
        <v>6503.5303999999996</v>
      </c>
      <c r="D68" s="83">
        <v>75.52</v>
      </c>
      <c r="E68" s="52">
        <f t="shared" si="0"/>
        <v>6579.0504000000001</v>
      </c>
      <c r="F68" s="512"/>
      <c r="G68" s="65">
        <f t="shared" si="1"/>
        <v>0.64882153846153845</v>
      </c>
      <c r="H68" s="48"/>
      <c r="I68" s="503"/>
      <c r="J68" s="29" t="s">
        <v>1160</v>
      </c>
      <c r="K68" s="35">
        <f>'Sollecitazioni Trave SAP'!D176</f>
        <v>6440.7304000000004</v>
      </c>
      <c r="L68" s="83">
        <v>74.489999999999995</v>
      </c>
      <c r="M68" s="52">
        <f t="shared" si="2"/>
        <v>6515.2204000000002</v>
      </c>
      <c r="N68" s="512"/>
      <c r="O68" s="67">
        <f t="shared" si="3"/>
        <v>0.64252666666666669</v>
      </c>
      <c r="P68" s="50"/>
      <c r="T68" s="1"/>
      <c r="V68"/>
    </row>
    <row r="69" spans="1:22" ht="16" thickBot="1" x14ac:dyDescent="0.25">
      <c r="A69" s="504"/>
      <c r="B69" s="24" t="s">
        <v>1161</v>
      </c>
      <c r="C69" s="123">
        <f>'Sollecitazioni Trave SAP'!D69</f>
        <v>7392.8975</v>
      </c>
      <c r="D69" s="124">
        <v>91.8</v>
      </c>
      <c r="E69" s="52">
        <f t="shared" ref="E69:E111" si="6">C69+D69</f>
        <v>7484.6975000000002</v>
      </c>
      <c r="F69" s="513"/>
      <c r="G69" s="65">
        <f t="shared" ref="G69:G111" si="7">ABS(E69/$F$4)</f>
        <v>0.73813584812623279</v>
      </c>
      <c r="H69" s="48"/>
      <c r="I69" s="503"/>
      <c r="J69" s="24" t="s">
        <v>1161</v>
      </c>
      <c r="K69" s="35">
        <f>'Sollecitazioni Trave SAP'!D177</f>
        <v>7274.8536999999997</v>
      </c>
      <c r="L69" s="85">
        <v>88</v>
      </c>
      <c r="M69" s="52">
        <f t="shared" ref="M69:M111" si="8">K69+L69</f>
        <v>7362.8536999999997</v>
      </c>
      <c r="N69" s="513"/>
      <c r="O69" s="67">
        <f t="shared" ref="O69:O111" si="9">ABS(M69/$N$4)</f>
        <v>0.72611969428007883</v>
      </c>
      <c r="P69" s="50"/>
      <c r="T69" s="1"/>
      <c r="V69"/>
    </row>
    <row r="70" spans="1:22" ht="16" thickBot="1" x14ac:dyDescent="0.25">
      <c r="A70" s="503" t="s">
        <v>887</v>
      </c>
      <c r="B70" s="29" t="s">
        <v>1161</v>
      </c>
      <c r="C70" s="38">
        <f>'Sollecitazioni Trave SAP'!D70</f>
        <v>-7392.7833000000001</v>
      </c>
      <c r="D70" s="39">
        <v>-89.9</v>
      </c>
      <c r="E70" s="52">
        <f t="shared" si="6"/>
        <v>-7482.6832999999997</v>
      </c>
      <c r="F70" s="514">
        <v>10140</v>
      </c>
      <c r="G70" s="65">
        <f t="shared" si="7"/>
        <v>0.73793720907297833</v>
      </c>
      <c r="H70" s="30"/>
      <c r="I70" s="502" t="s">
        <v>888</v>
      </c>
      <c r="J70" s="29" t="s">
        <v>1161</v>
      </c>
      <c r="K70" s="35">
        <f>'Sollecitazioni Trave SAP'!D178</f>
        <v>-7274.8887000000004</v>
      </c>
      <c r="L70" s="37">
        <v>-87.8</v>
      </c>
      <c r="M70" s="52">
        <f t="shared" si="8"/>
        <v>-7362.6887000000006</v>
      </c>
      <c r="N70" s="514">
        <f>$F$4</f>
        <v>10140</v>
      </c>
      <c r="O70" s="67">
        <f t="shared" si="9"/>
        <v>0.72610342209072987</v>
      </c>
      <c r="P70" s="50"/>
      <c r="T70" s="1"/>
      <c r="V70"/>
    </row>
    <row r="71" spans="1:22" ht="16" thickBot="1" x14ac:dyDescent="0.25">
      <c r="A71" s="503"/>
      <c r="B71" s="29" t="s">
        <v>1160</v>
      </c>
      <c r="C71" s="82">
        <f>'Sollecitazioni Trave SAP'!D71</f>
        <v>6543.8477000000003</v>
      </c>
      <c r="D71" s="83">
        <v>75.400000000000006</v>
      </c>
      <c r="E71" s="52">
        <f t="shared" si="6"/>
        <v>6619.2476999999999</v>
      </c>
      <c r="F71" s="512"/>
      <c r="G71" s="65">
        <f t="shared" si="7"/>
        <v>0.65278576923076925</v>
      </c>
      <c r="H71" s="48"/>
      <c r="I71" s="503"/>
      <c r="J71" s="29" t="s">
        <v>1160</v>
      </c>
      <c r="K71" s="35">
        <f>'Sollecitazioni Trave SAP'!D179</f>
        <v>6473.2278999999999</v>
      </c>
      <c r="L71" s="83">
        <v>74.47</v>
      </c>
      <c r="M71" s="52">
        <f t="shared" si="8"/>
        <v>6547.6979000000001</v>
      </c>
      <c r="N71" s="512"/>
      <c r="O71" s="67">
        <f t="shared" si="9"/>
        <v>0.64572957593688363</v>
      </c>
      <c r="P71" s="50"/>
      <c r="T71" s="1"/>
      <c r="V71"/>
    </row>
    <row r="72" spans="1:22" ht="16" thickBot="1" x14ac:dyDescent="0.25">
      <c r="A72" s="503"/>
      <c r="B72" s="24" t="s">
        <v>1161</v>
      </c>
      <c r="C72" s="92">
        <f>'Sollecitazioni Trave SAP'!D72</f>
        <v>5049.6054999999997</v>
      </c>
      <c r="D72" s="85">
        <v>85.81</v>
      </c>
      <c r="E72" s="52">
        <f t="shared" si="6"/>
        <v>5135.4155000000001</v>
      </c>
      <c r="F72" s="513"/>
      <c r="G72" s="65">
        <f t="shared" si="7"/>
        <v>0.50645123274161741</v>
      </c>
      <c r="H72" s="48"/>
      <c r="I72" s="504"/>
      <c r="J72" s="24" t="s">
        <v>1161</v>
      </c>
      <c r="K72" s="36">
        <f>'Sollecitazioni Trave SAP'!D180</f>
        <v>5038.0056999999997</v>
      </c>
      <c r="L72" s="124">
        <v>58.08</v>
      </c>
      <c r="M72" s="52">
        <f t="shared" si="8"/>
        <v>5096.0856999999996</v>
      </c>
      <c r="N72" s="513"/>
      <c r="O72" s="67">
        <f t="shared" si="9"/>
        <v>0.50257255424063108</v>
      </c>
      <c r="P72" s="50"/>
      <c r="T72" s="1"/>
      <c r="V72"/>
    </row>
    <row r="73" spans="1:22" ht="16" thickBot="1" x14ac:dyDescent="0.25">
      <c r="A73" s="502" t="s">
        <v>889</v>
      </c>
      <c r="B73" s="29" t="s">
        <v>1161</v>
      </c>
      <c r="C73" s="34">
        <f>'Sollecitazioni Trave SAP'!D73</f>
        <v>-4989.6923999999999</v>
      </c>
      <c r="D73" s="37">
        <v>-57.3</v>
      </c>
      <c r="E73" s="52">
        <f t="shared" si="6"/>
        <v>-5046.9924000000001</v>
      </c>
      <c r="F73" s="514">
        <v>10140</v>
      </c>
      <c r="G73" s="65">
        <f t="shared" si="7"/>
        <v>0.4977310059171598</v>
      </c>
      <c r="H73" s="48"/>
      <c r="I73" s="503" t="s">
        <v>890</v>
      </c>
      <c r="J73" s="29" t="s">
        <v>1161</v>
      </c>
      <c r="K73" s="41">
        <f>'Sollecitazioni Trave SAP'!D181</f>
        <v>-4982.8418000000001</v>
      </c>
      <c r="L73" s="39">
        <v>-56.33</v>
      </c>
      <c r="M73" s="52">
        <f t="shared" si="8"/>
        <v>-5039.1718000000001</v>
      </c>
      <c r="N73" s="514">
        <f>$F$4</f>
        <v>10140</v>
      </c>
      <c r="O73" s="67">
        <f t="shared" si="9"/>
        <v>0.4969597435897436</v>
      </c>
      <c r="P73" s="50"/>
      <c r="T73" s="1"/>
      <c r="V73"/>
    </row>
    <row r="74" spans="1:22" ht="16" thickBot="1" x14ac:dyDescent="0.25">
      <c r="A74" s="503"/>
      <c r="B74" s="29" t="s">
        <v>1160</v>
      </c>
      <c r="C74" s="82">
        <f>'Sollecitazioni Trave SAP'!D74</f>
        <v>2864.951</v>
      </c>
      <c r="D74" s="83">
        <v>33</v>
      </c>
      <c r="E74" s="52">
        <f t="shared" si="6"/>
        <v>2897.951</v>
      </c>
      <c r="F74" s="512"/>
      <c r="G74" s="65">
        <f t="shared" si="7"/>
        <v>0.28579398422090729</v>
      </c>
      <c r="H74" s="48"/>
      <c r="I74" s="503"/>
      <c r="J74" s="29" t="s">
        <v>1160</v>
      </c>
      <c r="K74" s="35">
        <f>'Sollecitazioni Trave SAP'!D182</f>
        <v>2864.6943000000001</v>
      </c>
      <c r="L74" s="83">
        <v>32.68</v>
      </c>
      <c r="M74" s="52">
        <f t="shared" si="8"/>
        <v>2897.3742999999999</v>
      </c>
      <c r="N74" s="512"/>
      <c r="O74" s="67">
        <f t="shared" si="9"/>
        <v>0.28573711045364891</v>
      </c>
      <c r="P74" s="50"/>
      <c r="T74" s="1"/>
      <c r="V74"/>
    </row>
    <row r="75" spans="1:22" ht="16" thickBot="1" x14ac:dyDescent="0.25">
      <c r="A75" s="504"/>
      <c r="B75" s="24" t="s">
        <v>1161</v>
      </c>
      <c r="C75" s="123">
        <f>'Sollecitazioni Trave SAP'!D75</f>
        <v>50.422899999999998</v>
      </c>
      <c r="D75" s="124">
        <v>35.6</v>
      </c>
      <c r="E75" s="52">
        <f t="shared" si="6"/>
        <v>86.022899999999993</v>
      </c>
      <c r="F75" s="513"/>
      <c r="G75" s="65">
        <f t="shared" si="7"/>
        <v>8.4835207100591708E-3</v>
      </c>
      <c r="H75" s="48"/>
      <c r="I75" s="503"/>
      <c r="J75" s="24" t="s">
        <v>1161</v>
      </c>
      <c r="K75" s="35">
        <f>'Sollecitazioni Trave SAP'!D183</f>
        <v>50.6952</v>
      </c>
      <c r="L75" s="85">
        <v>35.5</v>
      </c>
      <c r="M75" s="52">
        <f t="shared" si="8"/>
        <v>86.1952</v>
      </c>
      <c r="N75" s="513"/>
      <c r="O75" s="67">
        <f t="shared" si="9"/>
        <v>8.5005128205128209E-3</v>
      </c>
      <c r="P75" s="50"/>
      <c r="T75" s="1"/>
      <c r="V75"/>
    </row>
    <row r="76" spans="1:22" ht="16" thickBot="1" x14ac:dyDescent="0.25">
      <c r="A76" s="503" t="s">
        <v>891</v>
      </c>
      <c r="B76" s="29" t="s">
        <v>1161</v>
      </c>
      <c r="C76" s="38">
        <f>'Sollecitazioni Trave SAP'!D76</f>
        <v>-45.849699999999999</v>
      </c>
      <c r="D76" s="39">
        <v>-35.369999999999997</v>
      </c>
      <c r="E76" s="52">
        <f t="shared" si="6"/>
        <v>-81.219699999999989</v>
      </c>
      <c r="F76" s="514">
        <v>10140</v>
      </c>
      <c r="G76" s="65">
        <f t="shared" si="7"/>
        <v>8.0098323471400387E-3</v>
      </c>
      <c r="H76" s="30"/>
      <c r="I76" s="502" t="s">
        <v>892</v>
      </c>
      <c r="J76" s="29" t="s">
        <v>1161</v>
      </c>
      <c r="K76" s="35">
        <f>'Sollecitazioni Trave SAP'!D184</f>
        <v>-47.545699999999997</v>
      </c>
      <c r="L76" s="37">
        <v>-35.5</v>
      </c>
      <c r="M76" s="52">
        <f t="shared" si="8"/>
        <v>-83.045699999999997</v>
      </c>
      <c r="N76" s="514">
        <f>$F$4</f>
        <v>10140</v>
      </c>
      <c r="O76" s="67">
        <f t="shared" si="9"/>
        <v>8.1899112426035495E-3</v>
      </c>
      <c r="P76" s="50"/>
      <c r="T76" s="1"/>
      <c r="V76"/>
    </row>
    <row r="77" spans="1:22" ht="16" thickBot="1" x14ac:dyDescent="0.25">
      <c r="A77" s="503"/>
      <c r="B77" s="29" t="s">
        <v>1160</v>
      </c>
      <c r="C77" s="82">
        <f>'Sollecitazioni Trave SAP'!D77</f>
        <v>2779.2777999999998</v>
      </c>
      <c r="D77" s="83">
        <v>32.9</v>
      </c>
      <c r="E77" s="52">
        <f t="shared" si="6"/>
        <v>2812.1777999999999</v>
      </c>
      <c r="F77" s="512"/>
      <c r="G77" s="65">
        <f t="shared" si="7"/>
        <v>0.27733508875739643</v>
      </c>
      <c r="H77" s="48"/>
      <c r="I77" s="503"/>
      <c r="J77" s="29" t="s">
        <v>1160</v>
      </c>
      <c r="K77" s="35">
        <f>'Sollecitazioni Trave SAP'!D185</f>
        <v>2769.6727999999998</v>
      </c>
      <c r="L77" s="83">
        <v>32.61</v>
      </c>
      <c r="M77" s="52">
        <f t="shared" si="8"/>
        <v>2802.2828</v>
      </c>
      <c r="N77" s="512"/>
      <c r="O77" s="67">
        <f t="shared" si="9"/>
        <v>0.27635925049309662</v>
      </c>
      <c r="P77" s="50"/>
      <c r="T77" s="1"/>
      <c r="V77"/>
    </row>
    <row r="78" spans="1:22" ht="16" thickBot="1" x14ac:dyDescent="0.25">
      <c r="A78" s="503"/>
      <c r="B78" s="24" t="s">
        <v>1161</v>
      </c>
      <c r="C78" s="92">
        <f>'Sollecitazioni Trave SAP'!D78</f>
        <v>4985.3296</v>
      </c>
      <c r="D78" s="85">
        <v>58.4</v>
      </c>
      <c r="E78" s="52">
        <f t="shared" si="6"/>
        <v>5043.7295999999997</v>
      </c>
      <c r="F78" s="513"/>
      <c r="G78" s="65">
        <f t="shared" si="7"/>
        <v>0.49740923076923071</v>
      </c>
      <c r="H78" s="48"/>
      <c r="I78" s="504"/>
      <c r="J78" s="24" t="s">
        <v>1161</v>
      </c>
      <c r="K78" s="36">
        <f>'Sollecitazioni Trave SAP'!D186</f>
        <v>4961.924</v>
      </c>
      <c r="L78" s="124">
        <v>57.88</v>
      </c>
      <c r="M78" s="52">
        <f t="shared" si="8"/>
        <v>5019.8040000000001</v>
      </c>
      <c r="N78" s="513"/>
      <c r="O78" s="67">
        <f t="shared" si="9"/>
        <v>0.49504970414201183</v>
      </c>
      <c r="P78" s="50"/>
      <c r="T78" s="1"/>
      <c r="V78"/>
    </row>
    <row r="79" spans="1:22" ht="16" thickBot="1" x14ac:dyDescent="0.25">
      <c r="A79" s="502" t="s">
        <v>893</v>
      </c>
      <c r="B79" s="29" t="s">
        <v>1161</v>
      </c>
      <c r="C79" s="34">
        <f>'Sollecitazioni Trave SAP'!D79</f>
        <v>-5044.2277999999997</v>
      </c>
      <c r="D79" s="37">
        <v>-59.5</v>
      </c>
      <c r="E79" s="52">
        <f t="shared" si="6"/>
        <v>-5103.7277999999997</v>
      </c>
      <c r="F79" s="514">
        <v>10140</v>
      </c>
      <c r="G79" s="65">
        <f t="shared" si="7"/>
        <v>0.50332621301775149</v>
      </c>
      <c r="H79" s="48"/>
      <c r="I79" s="503" t="s">
        <v>894</v>
      </c>
      <c r="J79" s="29" t="s">
        <v>1161</v>
      </c>
      <c r="K79" s="41">
        <f>'Sollecitazioni Trave SAP'!D187</f>
        <v>-5020.5334999999995</v>
      </c>
      <c r="L79" s="39">
        <v>-59.56</v>
      </c>
      <c r="M79" s="52">
        <f t="shared" si="8"/>
        <v>-5080.0934999999999</v>
      </c>
      <c r="N79" s="514">
        <f>$F$4</f>
        <v>10140</v>
      </c>
      <c r="O79" s="67">
        <f t="shared" si="9"/>
        <v>0.50099541420118343</v>
      </c>
      <c r="P79" s="50"/>
      <c r="T79" s="1"/>
      <c r="V79"/>
    </row>
    <row r="80" spans="1:22" ht="16" thickBot="1" x14ac:dyDescent="0.25">
      <c r="A80" s="503"/>
      <c r="B80" s="29" t="s">
        <v>1160</v>
      </c>
      <c r="C80" s="82">
        <f>'Sollecitazioni Trave SAP'!D80</f>
        <v>6494.0428000000002</v>
      </c>
      <c r="D80" s="83">
        <v>75.14</v>
      </c>
      <c r="E80" s="52">
        <f t="shared" si="6"/>
        <v>6569.1828000000005</v>
      </c>
      <c r="F80" s="512"/>
      <c r="G80" s="65">
        <f t="shared" si="7"/>
        <v>0.64784840236686392</v>
      </c>
      <c r="H80" s="48"/>
      <c r="I80" s="503"/>
      <c r="J80" s="29" t="s">
        <v>1160</v>
      </c>
      <c r="K80" s="35">
        <f>'Sollecitazioni Trave SAP'!D188</f>
        <v>6455.1202000000003</v>
      </c>
      <c r="L80" s="83">
        <v>74.900000000000006</v>
      </c>
      <c r="M80" s="52">
        <f t="shared" si="8"/>
        <v>6530.0201999999999</v>
      </c>
      <c r="N80" s="512"/>
      <c r="O80" s="67">
        <f t="shared" si="9"/>
        <v>0.6439862130177515</v>
      </c>
      <c r="P80" s="50"/>
      <c r="T80" s="1"/>
      <c r="V80"/>
    </row>
    <row r="81" spans="1:22" ht="16" thickBot="1" x14ac:dyDescent="0.25">
      <c r="A81" s="504"/>
      <c r="B81" s="24" t="s">
        <v>1161</v>
      </c>
      <c r="C81" s="123">
        <f>'Sollecitazioni Trave SAP'!D81</f>
        <v>7378.9543000000003</v>
      </c>
      <c r="D81" s="124">
        <v>91.03</v>
      </c>
      <c r="E81" s="52">
        <f t="shared" si="6"/>
        <v>7469.9843000000001</v>
      </c>
      <c r="F81" s="513"/>
      <c r="G81" s="65">
        <f t="shared" si="7"/>
        <v>0.73668484220907293</v>
      </c>
      <c r="H81" s="48"/>
      <c r="I81" s="503"/>
      <c r="J81" s="24" t="s">
        <v>1161</v>
      </c>
      <c r="K81" s="35">
        <f>'Sollecitazioni Trave SAP'!D189</f>
        <v>7325.78</v>
      </c>
      <c r="L81" s="85">
        <v>90.84</v>
      </c>
      <c r="M81" s="52">
        <f t="shared" si="8"/>
        <v>7416.62</v>
      </c>
      <c r="N81" s="513"/>
      <c r="O81" s="67">
        <f t="shared" si="9"/>
        <v>0.73142209072978304</v>
      </c>
      <c r="P81" s="50"/>
      <c r="T81" s="1"/>
      <c r="V81"/>
    </row>
    <row r="82" spans="1:22" ht="16" thickBot="1" x14ac:dyDescent="0.25">
      <c r="A82" s="503" t="s">
        <v>895</v>
      </c>
      <c r="B82" s="29" t="s">
        <v>1161</v>
      </c>
      <c r="C82" s="38">
        <f>'Sollecitazioni Trave SAP'!D82</f>
        <v>-7378.8783000000003</v>
      </c>
      <c r="D82" s="39">
        <v>-90.4</v>
      </c>
      <c r="E82" s="52">
        <f t="shared" si="6"/>
        <v>-7469.2782999999999</v>
      </c>
      <c r="F82" s="514">
        <v>10140</v>
      </c>
      <c r="G82" s="65">
        <f t="shared" si="7"/>
        <v>0.73661521696252463</v>
      </c>
      <c r="H82" s="30"/>
      <c r="I82" s="502" t="s">
        <v>896</v>
      </c>
      <c r="J82" s="29" t="s">
        <v>1161</v>
      </c>
      <c r="K82" s="35">
        <f>'Sollecitazioni Trave SAP'!D190</f>
        <v>-7325.7218999999996</v>
      </c>
      <c r="L82" s="37">
        <v>-88.41</v>
      </c>
      <c r="M82" s="52">
        <f t="shared" si="8"/>
        <v>-7414.1318999999994</v>
      </c>
      <c r="N82" s="514">
        <f>$F$4</f>
        <v>10140</v>
      </c>
      <c r="O82" s="67">
        <f t="shared" si="9"/>
        <v>0.73117671597633127</v>
      </c>
      <c r="P82" s="50"/>
      <c r="T82" s="1"/>
      <c r="V82"/>
    </row>
    <row r="83" spans="1:22" ht="16" thickBot="1" x14ac:dyDescent="0.25">
      <c r="A83" s="503"/>
      <c r="B83" s="29" t="s">
        <v>1160</v>
      </c>
      <c r="C83" s="82">
        <f>'Sollecitazioni Trave SAP'!D83</f>
        <v>6533.2356</v>
      </c>
      <c r="D83" s="83">
        <v>75.510000000000005</v>
      </c>
      <c r="E83" s="52">
        <f t="shared" si="6"/>
        <v>6608.7456000000002</v>
      </c>
      <c r="F83" s="512"/>
      <c r="G83" s="65">
        <f t="shared" si="7"/>
        <v>0.65175005917159767</v>
      </c>
      <c r="H83" s="48"/>
      <c r="I83" s="503"/>
      <c r="J83" s="29" t="s">
        <v>1160</v>
      </c>
      <c r="K83" s="35">
        <f>'Sollecitazioni Trave SAP'!D191</f>
        <v>6493.3494000000001</v>
      </c>
      <c r="L83" s="83">
        <v>75.319999999999993</v>
      </c>
      <c r="M83" s="52">
        <f t="shared" si="8"/>
        <v>6568.6693999999998</v>
      </c>
      <c r="N83" s="512"/>
      <c r="O83" s="67">
        <f t="shared" si="9"/>
        <v>0.64779777120315585</v>
      </c>
      <c r="P83" s="50"/>
      <c r="T83" s="1"/>
      <c r="V83"/>
    </row>
    <row r="84" spans="1:22" ht="16" thickBot="1" x14ac:dyDescent="0.25">
      <c r="A84" s="503"/>
      <c r="B84" s="24" t="s">
        <v>1161</v>
      </c>
      <c r="C84" s="92">
        <f>'Sollecitazioni Trave SAP'!D84</f>
        <v>5043.3131000000003</v>
      </c>
      <c r="D84" s="85">
        <v>58.7</v>
      </c>
      <c r="E84" s="52">
        <f t="shared" si="6"/>
        <v>5102.0131000000001</v>
      </c>
      <c r="F84" s="513"/>
      <c r="G84" s="65">
        <f t="shared" si="7"/>
        <v>0.50315711045364897</v>
      </c>
      <c r="H84" s="48"/>
      <c r="I84" s="504"/>
      <c r="J84" s="24" t="s">
        <v>1161</v>
      </c>
      <c r="K84" s="36">
        <f>'Sollecitazioni Trave SAP'!D192</f>
        <v>5019.1671999999999</v>
      </c>
      <c r="L84" s="124">
        <v>57.88</v>
      </c>
      <c r="M84" s="52">
        <f t="shared" si="8"/>
        <v>5077.0472</v>
      </c>
      <c r="N84" s="513"/>
      <c r="O84" s="67">
        <f t="shared" si="9"/>
        <v>0.50069499013806706</v>
      </c>
      <c r="P84" s="50"/>
      <c r="T84" s="1"/>
      <c r="V84"/>
    </row>
    <row r="85" spans="1:22" ht="16" thickBot="1" x14ac:dyDescent="0.25">
      <c r="A85" s="502" t="s">
        <v>897</v>
      </c>
      <c r="B85" s="29" t="s">
        <v>1161</v>
      </c>
      <c r="C85" s="34">
        <f>'Sollecitazioni Trave SAP'!D85</f>
        <v>-4984.5164000000004</v>
      </c>
      <c r="D85" s="37">
        <v>-57.22</v>
      </c>
      <c r="E85" s="52">
        <f t="shared" si="6"/>
        <v>-5041.7364000000007</v>
      </c>
      <c r="F85" s="514">
        <v>10140</v>
      </c>
      <c r="G85" s="65">
        <f t="shared" si="7"/>
        <v>0.49721266272189357</v>
      </c>
      <c r="H85" s="48"/>
      <c r="I85" s="503" t="s">
        <v>898</v>
      </c>
      <c r="J85" s="29" t="s">
        <v>1161</v>
      </c>
      <c r="K85" s="41">
        <f>'Sollecitazioni Trave SAP'!D193</f>
        <v>-4960.7019</v>
      </c>
      <c r="L85" s="39">
        <v>-55.68</v>
      </c>
      <c r="M85" s="52">
        <f t="shared" si="8"/>
        <v>-5016.3819000000003</v>
      </c>
      <c r="N85" s="514">
        <f>$F$4</f>
        <v>10140</v>
      </c>
      <c r="O85" s="67">
        <f t="shared" si="9"/>
        <v>0.4947122189349113</v>
      </c>
      <c r="P85" s="50"/>
      <c r="T85" s="1"/>
      <c r="V85"/>
    </row>
    <row r="86" spans="1:22" ht="16" thickBot="1" x14ac:dyDescent="0.25">
      <c r="A86" s="503"/>
      <c r="B86" s="29" t="s">
        <v>1160</v>
      </c>
      <c r="C86" s="82">
        <f>'Sollecitazioni Trave SAP'!D86</f>
        <v>2862.6385</v>
      </c>
      <c r="D86" s="83">
        <v>32.94</v>
      </c>
      <c r="E86" s="52">
        <f t="shared" si="6"/>
        <v>2895.5785000000001</v>
      </c>
      <c r="F86" s="512"/>
      <c r="G86" s="65">
        <f t="shared" si="7"/>
        <v>0.28556000986193297</v>
      </c>
      <c r="H86" s="48"/>
      <c r="I86" s="503"/>
      <c r="J86" s="29" t="s">
        <v>1160</v>
      </c>
      <c r="K86" s="35">
        <f>'Sollecitazioni Trave SAP'!D194</f>
        <v>2852.0246999999999</v>
      </c>
      <c r="L86" s="83">
        <v>32.630000000000003</v>
      </c>
      <c r="M86" s="52">
        <f t="shared" si="8"/>
        <v>2884.6547</v>
      </c>
      <c r="N86" s="512"/>
      <c r="O86" s="67">
        <f t="shared" si="9"/>
        <v>0.28448271203155817</v>
      </c>
      <c r="P86" s="50"/>
      <c r="T86" s="1"/>
      <c r="V86"/>
    </row>
    <row r="87" spans="1:22" ht="16" thickBot="1" x14ac:dyDescent="0.25">
      <c r="A87" s="504"/>
      <c r="B87" s="24" t="s">
        <v>1161</v>
      </c>
      <c r="C87" s="123">
        <f>'Sollecitazioni Trave SAP'!D87</f>
        <v>50.271700000000003</v>
      </c>
      <c r="D87" s="124">
        <v>32.299999999999997</v>
      </c>
      <c r="E87" s="52">
        <f t="shared" si="6"/>
        <v>82.571699999999993</v>
      </c>
      <c r="F87" s="513"/>
      <c r="G87" s="65">
        <f t="shared" si="7"/>
        <v>8.1431656804733729E-3</v>
      </c>
      <c r="H87" s="48"/>
      <c r="I87" s="503"/>
      <c r="J87" s="24" t="s">
        <v>1161</v>
      </c>
      <c r="K87" s="35">
        <f>'Sollecitazioni Trave SAP'!D195</f>
        <v>51.182099999999998</v>
      </c>
      <c r="L87" s="85">
        <v>33.46</v>
      </c>
      <c r="M87" s="52">
        <f t="shared" si="8"/>
        <v>84.642099999999999</v>
      </c>
      <c r="N87" s="513"/>
      <c r="O87" s="67">
        <f t="shared" si="9"/>
        <v>8.3473471400394468E-3</v>
      </c>
      <c r="P87" s="50"/>
      <c r="T87" s="1"/>
      <c r="V87"/>
    </row>
    <row r="88" spans="1:22" ht="16" thickBot="1" x14ac:dyDescent="0.25">
      <c r="A88" s="503" t="s">
        <v>899</v>
      </c>
      <c r="B88" s="29" t="s">
        <v>1161</v>
      </c>
      <c r="C88" s="38">
        <f>'Sollecitazioni Trave SAP'!D88</f>
        <v>-46.784700000000001</v>
      </c>
      <c r="D88" s="39">
        <v>-35.68</v>
      </c>
      <c r="E88" s="52">
        <f t="shared" si="6"/>
        <v>-82.464699999999993</v>
      </c>
      <c r="F88" s="514">
        <v>10140</v>
      </c>
      <c r="G88" s="65">
        <f t="shared" si="7"/>
        <v>8.1326134122287966E-3</v>
      </c>
      <c r="H88" s="30"/>
      <c r="I88" s="502" t="s">
        <v>900</v>
      </c>
      <c r="J88" s="29" t="s">
        <v>1161</v>
      </c>
      <c r="K88" s="35">
        <f>'Sollecitazioni Trave SAP'!D196</f>
        <v>-46.198</v>
      </c>
      <c r="L88" s="37">
        <v>-35.479999999999997</v>
      </c>
      <c r="M88" s="52">
        <f t="shared" si="8"/>
        <v>-81.677999999999997</v>
      </c>
      <c r="N88" s="514">
        <f>$F$4</f>
        <v>10140</v>
      </c>
      <c r="O88" s="67">
        <f t="shared" si="9"/>
        <v>8.0550295857988157E-3</v>
      </c>
      <c r="P88" s="50"/>
      <c r="T88" s="1"/>
      <c r="V88"/>
    </row>
    <row r="89" spans="1:22" ht="16" thickBot="1" x14ac:dyDescent="0.25">
      <c r="A89" s="503"/>
      <c r="B89" s="29" t="s">
        <v>1160</v>
      </c>
      <c r="C89" s="82">
        <f>'Sollecitazioni Trave SAP'!D89</f>
        <v>2788.6621</v>
      </c>
      <c r="D89" s="83">
        <v>32.85</v>
      </c>
      <c r="E89" s="52">
        <f t="shared" si="6"/>
        <v>2821.5120999999999</v>
      </c>
      <c r="F89" s="512"/>
      <c r="G89" s="65">
        <f t="shared" si="7"/>
        <v>0.27825563116370811</v>
      </c>
      <c r="H89" s="48"/>
      <c r="I89" s="503"/>
      <c r="J89" s="29" t="s">
        <v>1160</v>
      </c>
      <c r="K89" s="35">
        <f>'Sollecitazioni Trave SAP'!D197</f>
        <v>2766.9915000000001</v>
      </c>
      <c r="L89" s="83">
        <v>32.68</v>
      </c>
      <c r="M89" s="52">
        <f t="shared" si="8"/>
        <v>2799.6714999999999</v>
      </c>
      <c r="N89" s="512"/>
      <c r="O89" s="67">
        <f t="shared" si="9"/>
        <v>0.27610172583826431</v>
      </c>
      <c r="P89" s="50"/>
      <c r="T89" s="1"/>
      <c r="V89"/>
    </row>
    <row r="90" spans="1:22" ht="16" thickBot="1" x14ac:dyDescent="0.25">
      <c r="A90" s="503"/>
      <c r="B90" s="24" t="s">
        <v>1161</v>
      </c>
      <c r="C90" s="92">
        <f>'Sollecitazioni Trave SAP'!D90</f>
        <v>4997.0469999999996</v>
      </c>
      <c r="D90" s="85">
        <v>58.36</v>
      </c>
      <c r="E90" s="52">
        <f t="shared" si="6"/>
        <v>5055.4069999999992</v>
      </c>
      <c r="F90" s="513"/>
      <c r="G90" s="65">
        <f t="shared" si="7"/>
        <v>0.49856084812623269</v>
      </c>
      <c r="H90" s="48"/>
      <c r="I90" s="504"/>
      <c r="J90" s="24" t="s">
        <v>1161</v>
      </c>
      <c r="K90" s="36">
        <f>'Sollecitazioni Trave SAP'!D198</f>
        <v>4961.7097000000003</v>
      </c>
      <c r="L90" s="124">
        <v>57.9</v>
      </c>
      <c r="M90" s="52">
        <f t="shared" si="8"/>
        <v>5019.6097</v>
      </c>
      <c r="N90" s="513"/>
      <c r="O90" s="67">
        <f t="shared" si="9"/>
        <v>0.49503054240631161</v>
      </c>
      <c r="P90" s="50"/>
      <c r="T90" s="1"/>
      <c r="V90"/>
    </row>
    <row r="91" spans="1:22" ht="16" thickBot="1" x14ac:dyDescent="0.25">
      <c r="A91" s="502" t="s">
        <v>901</v>
      </c>
      <c r="B91" s="29" t="s">
        <v>1161</v>
      </c>
      <c r="C91" s="34">
        <f>'Sollecitazioni Trave SAP'!D91</f>
        <v>-5052.5698000000002</v>
      </c>
      <c r="D91" s="37">
        <v>-59.36</v>
      </c>
      <c r="E91" s="52">
        <f t="shared" si="6"/>
        <v>-5111.9297999999999</v>
      </c>
      <c r="F91" s="514">
        <v>10140</v>
      </c>
      <c r="G91" s="65">
        <f t="shared" si="7"/>
        <v>0.50413508875739643</v>
      </c>
      <c r="H91" s="48"/>
      <c r="I91" s="503" t="s">
        <v>902</v>
      </c>
      <c r="J91" s="29" t="s">
        <v>1161</v>
      </c>
      <c r="K91" s="41">
        <f>'Sollecitazioni Trave SAP'!D199</f>
        <v>-5021.3191999999999</v>
      </c>
      <c r="L91" s="39">
        <v>-59.8</v>
      </c>
      <c r="M91" s="52">
        <f t="shared" si="8"/>
        <v>-5081.1192000000001</v>
      </c>
      <c r="N91" s="514">
        <f>$F$4</f>
        <v>10140</v>
      </c>
      <c r="O91" s="67">
        <f t="shared" si="9"/>
        <v>0.50109656804733727</v>
      </c>
      <c r="P91" s="50"/>
      <c r="T91" s="1"/>
      <c r="V91"/>
    </row>
    <row r="92" spans="1:22" ht="16" thickBot="1" x14ac:dyDescent="0.25">
      <c r="A92" s="503"/>
      <c r="B92" s="29" t="s">
        <v>1160</v>
      </c>
      <c r="C92" s="82">
        <f>'Sollecitazioni Trave SAP'!D92</f>
        <v>6480.9539000000004</v>
      </c>
      <c r="D92" s="83">
        <v>75.459999999999994</v>
      </c>
      <c r="E92" s="52">
        <f t="shared" si="6"/>
        <v>6556.4139000000005</v>
      </c>
      <c r="F92" s="512"/>
      <c r="G92" s="65">
        <f t="shared" si="7"/>
        <v>0.64658914201183437</v>
      </c>
      <c r="H92" s="48"/>
      <c r="I92" s="503"/>
      <c r="J92" s="29" t="s">
        <v>1160</v>
      </c>
      <c r="K92" s="35">
        <f>'Sollecitazioni Trave SAP'!D200</f>
        <v>6468.5015999999996</v>
      </c>
      <c r="L92" s="83">
        <v>74.989999999999995</v>
      </c>
      <c r="M92" s="52">
        <f t="shared" si="8"/>
        <v>6543.4915999999994</v>
      </c>
      <c r="N92" s="512"/>
      <c r="O92" s="67">
        <f t="shared" si="9"/>
        <v>0.64531475345167644</v>
      </c>
      <c r="P92" s="50"/>
      <c r="T92" s="1"/>
      <c r="V92"/>
    </row>
    <row r="93" spans="1:22" ht="16" thickBot="1" x14ac:dyDescent="0.25">
      <c r="A93" s="504"/>
      <c r="B93" s="24" t="s">
        <v>1161</v>
      </c>
      <c r="C93" s="123">
        <f>'Sollecitazioni Trave SAP'!D93</f>
        <v>7344.7932000000001</v>
      </c>
      <c r="D93" s="124">
        <v>94.07</v>
      </c>
      <c r="E93" s="52">
        <f t="shared" si="6"/>
        <v>7438.8631999999998</v>
      </c>
      <c r="F93" s="513"/>
      <c r="G93" s="65">
        <f t="shared" si="7"/>
        <v>0.73361570019723865</v>
      </c>
      <c r="H93" s="48"/>
      <c r="I93" s="503"/>
      <c r="J93" s="24" t="s">
        <v>1161</v>
      </c>
      <c r="K93" s="35">
        <f>'Sollecitazioni Trave SAP'!D201</f>
        <v>7351.2255999999998</v>
      </c>
      <c r="L93" s="85">
        <v>91.2</v>
      </c>
      <c r="M93" s="52">
        <f t="shared" si="8"/>
        <v>7442.4255999999996</v>
      </c>
      <c r="N93" s="513"/>
      <c r="O93" s="67">
        <f t="shared" si="9"/>
        <v>0.73396702169625239</v>
      </c>
      <c r="P93" s="50"/>
      <c r="T93" s="1"/>
      <c r="V93"/>
    </row>
    <row r="94" spans="1:22" ht="16" thickBot="1" x14ac:dyDescent="0.25">
      <c r="A94" s="503" t="s">
        <v>903</v>
      </c>
      <c r="B94" s="29" t="s">
        <v>1161</v>
      </c>
      <c r="C94" s="38">
        <f>'Sollecitazioni Trave SAP'!D94</f>
        <v>-7344.8094000000001</v>
      </c>
      <c r="D94" s="39">
        <v>-86.89</v>
      </c>
      <c r="E94" s="52">
        <f t="shared" si="6"/>
        <v>-7431.6994000000004</v>
      </c>
      <c r="F94" s="514">
        <v>10140</v>
      </c>
      <c r="G94" s="65">
        <f t="shared" si="7"/>
        <v>0.73290921104536488</v>
      </c>
      <c r="H94" s="30"/>
      <c r="I94" s="502" t="s">
        <v>904</v>
      </c>
      <c r="J94" s="29" t="s">
        <v>1161</v>
      </c>
      <c r="K94" s="35">
        <f>'Sollecitazioni Trave SAP'!D202</f>
        <v>-7351.1233000000002</v>
      </c>
      <c r="L94" s="37">
        <v>-88.4</v>
      </c>
      <c r="M94" s="52">
        <f t="shared" si="8"/>
        <v>-7439.5232999999998</v>
      </c>
      <c r="N94" s="514">
        <f>$F$4</f>
        <v>10140</v>
      </c>
      <c r="O94" s="67">
        <f t="shared" si="9"/>
        <v>0.733680798816568</v>
      </c>
      <c r="P94" s="50"/>
      <c r="T94" s="1"/>
      <c r="V94"/>
    </row>
    <row r="95" spans="1:22" ht="16" thickBot="1" x14ac:dyDescent="0.25">
      <c r="A95" s="503"/>
      <c r="B95" s="29" t="s">
        <v>1160</v>
      </c>
      <c r="C95" s="82">
        <f>'Sollecitazioni Trave SAP'!D95</f>
        <v>6515.7107999999998</v>
      </c>
      <c r="D95" s="83">
        <v>78.69</v>
      </c>
      <c r="E95" s="52">
        <f t="shared" si="6"/>
        <v>6594.4007999999994</v>
      </c>
      <c r="F95" s="512"/>
      <c r="G95" s="65">
        <f t="shared" si="7"/>
        <v>0.65033538461538454</v>
      </c>
      <c r="H95" s="48"/>
      <c r="I95" s="503"/>
      <c r="J95" s="29" t="s">
        <v>1160</v>
      </c>
      <c r="K95" s="35">
        <f>'Sollecitazioni Trave SAP'!D203</f>
        <v>6508.5127000000002</v>
      </c>
      <c r="L95" s="83">
        <v>5</v>
      </c>
      <c r="M95" s="52">
        <f t="shared" si="8"/>
        <v>6513.5127000000002</v>
      </c>
      <c r="N95" s="512"/>
      <c r="O95" s="67">
        <f t="shared" si="9"/>
        <v>0.64235825443786987</v>
      </c>
      <c r="P95" s="50"/>
      <c r="T95" s="1"/>
      <c r="V95"/>
    </row>
    <row r="96" spans="1:22" ht="16" thickBot="1" x14ac:dyDescent="0.25">
      <c r="A96" s="503"/>
      <c r="B96" s="24" t="s">
        <v>1161</v>
      </c>
      <c r="C96" s="92">
        <f>'Sollecitazioni Trave SAP'!D96</f>
        <v>5048.6269000000002</v>
      </c>
      <c r="D96" s="85">
        <v>63.31</v>
      </c>
      <c r="E96" s="52">
        <f t="shared" si="6"/>
        <v>5111.9369000000006</v>
      </c>
      <c r="F96" s="513"/>
      <c r="G96" s="65">
        <f t="shared" si="7"/>
        <v>0.50413578895463518</v>
      </c>
      <c r="H96" s="48"/>
      <c r="I96" s="504"/>
      <c r="J96" s="24" t="s">
        <v>1161</v>
      </c>
      <c r="K96" s="36">
        <f>'Sollecitazioni Trave SAP'!D204</f>
        <v>5021.9443000000001</v>
      </c>
      <c r="L96" s="124">
        <v>57.97</v>
      </c>
      <c r="M96" s="52">
        <f t="shared" si="8"/>
        <v>5079.9143000000004</v>
      </c>
      <c r="N96" s="513"/>
      <c r="O96" s="67">
        <f t="shared" si="9"/>
        <v>0.50097774161735709</v>
      </c>
      <c r="P96" s="50"/>
      <c r="T96" s="1"/>
      <c r="V96"/>
    </row>
    <row r="97" spans="1:22" ht="16" thickBot="1" x14ac:dyDescent="0.25">
      <c r="A97" s="502" t="s">
        <v>905</v>
      </c>
      <c r="B97" s="29" t="s">
        <v>1161</v>
      </c>
      <c r="C97" s="34">
        <f>'Sollecitazioni Trave SAP'!D97</f>
        <v>-4993.4609</v>
      </c>
      <c r="D97" s="37">
        <v>-61.8</v>
      </c>
      <c r="E97" s="52">
        <f t="shared" si="6"/>
        <v>-5055.2609000000002</v>
      </c>
      <c r="F97" s="514">
        <v>10140</v>
      </c>
      <c r="G97" s="65">
        <f t="shared" si="7"/>
        <v>0.49854643984220909</v>
      </c>
      <c r="H97" s="48"/>
      <c r="I97" s="503" t="s">
        <v>906</v>
      </c>
      <c r="J97" s="29" t="s">
        <v>1161</v>
      </c>
      <c r="K97" s="41">
        <f>'Sollecitazioni Trave SAP'!D205</f>
        <v>-4962.3141999999998</v>
      </c>
      <c r="L97" s="39">
        <v>-56.07</v>
      </c>
      <c r="M97" s="52">
        <f t="shared" si="8"/>
        <v>-5018.3841999999995</v>
      </c>
      <c r="N97" s="514">
        <f>$F$4</f>
        <v>10140</v>
      </c>
      <c r="O97" s="67">
        <f t="shared" si="9"/>
        <v>0.49490968441814592</v>
      </c>
      <c r="P97" s="50"/>
      <c r="T97" s="1"/>
      <c r="V97"/>
    </row>
    <row r="98" spans="1:22" ht="16" thickBot="1" x14ac:dyDescent="0.25">
      <c r="A98" s="503"/>
      <c r="B98" s="29" t="s">
        <v>1160</v>
      </c>
      <c r="C98" s="82">
        <f>'Sollecitazioni Trave SAP'!D98</f>
        <v>2867.4038999999998</v>
      </c>
      <c r="D98" s="83">
        <v>39.880000000000003</v>
      </c>
      <c r="E98" s="52">
        <f>C98+D98</f>
        <v>2907.2838999999999</v>
      </c>
      <c r="F98" s="512"/>
      <c r="G98" s="65">
        <f t="shared" si="7"/>
        <v>0.2867143885601578</v>
      </c>
      <c r="H98" s="48"/>
      <c r="I98" s="503"/>
      <c r="J98" s="29" t="s">
        <v>1160</v>
      </c>
      <c r="K98" s="35">
        <f>'Sollecitazioni Trave SAP'!D206</f>
        <v>2851.2986000000001</v>
      </c>
      <c r="L98" s="83">
        <v>32.72</v>
      </c>
      <c r="M98" s="52">
        <f t="shared" si="8"/>
        <v>2884.0185999999999</v>
      </c>
      <c r="N98" s="512"/>
      <c r="O98" s="67">
        <f t="shared" si="9"/>
        <v>0.28441998027613413</v>
      </c>
      <c r="P98" s="50"/>
      <c r="T98" s="1"/>
      <c r="V98"/>
    </row>
    <row r="99" spans="1:22" ht="16" thickBot="1" x14ac:dyDescent="0.25">
      <c r="A99" s="504"/>
      <c r="B99" s="24" t="s">
        <v>1161</v>
      </c>
      <c r="C99" s="123">
        <f>'Sollecitazioni Trave SAP'!D99</f>
        <v>49.205199999999998</v>
      </c>
      <c r="D99" s="124">
        <v>35.799999999999997</v>
      </c>
      <c r="E99" s="52">
        <f>C99+D99</f>
        <v>85.005200000000002</v>
      </c>
      <c r="F99" s="513"/>
      <c r="G99" s="65">
        <f t="shared" si="7"/>
        <v>8.3831558185404349E-3</v>
      </c>
      <c r="H99" s="48"/>
      <c r="I99" s="503"/>
      <c r="J99" s="24" t="s">
        <v>1161</v>
      </c>
      <c r="K99" s="35">
        <f>'Sollecitazioni Trave SAP'!D207</f>
        <v>50.759599999999999</v>
      </c>
      <c r="L99" s="85">
        <v>35.43</v>
      </c>
      <c r="M99" s="52">
        <f t="shared" si="8"/>
        <v>86.189599999999999</v>
      </c>
      <c r="N99" s="513"/>
      <c r="O99" s="67">
        <f t="shared" si="9"/>
        <v>8.4999605522682441E-3</v>
      </c>
      <c r="P99" s="50"/>
      <c r="T99" s="1"/>
      <c r="V99"/>
    </row>
    <row r="100" spans="1:22" ht="16" thickBot="1" x14ac:dyDescent="0.25">
      <c r="A100" s="503" t="s">
        <v>907</v>
      </c>
      <c r="B100" s="29" t="s">
        <v>1161</v>
      </c>
      <c r="C100" s="38">
        <f>'Sollecitazioni Trave SAP'!D100</f>
        <v>-47.141300000000001</v>
      </c>
      <c r="D100" s="39">
        <v>-36.799999999999997</v>
      </c>
      <c r="E100" s="52">
        <f t="shared" si="6"/>
        <v>-83.941299999999998</v>
      </c>
      <c r="F100" s="514">
        <v>10140</v>
      </c>
      <c r="G100" s="65">
        <f t="shared" si="7"/>
        <v>8.2782347140039451E-3</v>
      </c>
      <c r="H100" s="30"/>
      <c r="I100" s="502" t="s">
        <v>908</v>
      </c>
      <c r="J100" s="29" t="s">
        <v>1161</v>
      </c>
      <c r="K100" s="35">
        <f>'Sollecitazioni Trave SAP'!D208</f>
        <v>-45.559600000000003</v>
      </c>
      <c r="L100" s="37">
        <v>-35.549999999999997</v>
      </c>
      <c r="M100" s="52">
        <f t="shared" si="8"/>
        <v>-81.1096</v>
      </c>
      <c r="N100" s="514">
        <f>$F$4</f>
        <v>10140</v>
      </c>
      <c r="O100" s="67">
        <f t="shared" si="9"/>
        <v>7.9989743589743596E-3</v>
      </c>
      <c r="P100" s="50"/>
      <c r="T100" s="1"/>
      <c r="V100"/>
    </row>
    <row r="101" spans="1:22" ht="16" thickBot="1" x14ac:dyDescent="0.25">
      <c r="A101" s="503"/>
      <c r="B101" s="29" t="s">
        <v>1160</v>
      </c>
      <c r="C101" s="82">
        <f>'Sollecitazioni Trave SAP'!D101</f>
        <v>2819.4769000000001</v>
      </c>
      <c r="D101" s="83">
        <v>33.04</v>
      </c>
      <c r="E101" s="52">
        <f t="shared" si="6"/>
        <v>2852.5169000000001</v>
      </c>
      <c r="F101" s="512"/>
      <c r="G101" s="65">
        <f t="shared" si="7"/>
        <v>0.28131330374753455</v>
      </c>
      <c r="H101" s="48"/>
      <c r="I101" s="503"/>
      <c r="J101" s="29" t="s">
        <v>1160</v>
      </c>
      <c r="K101" s="35">
        <f>'Sollecitazioni Trave SAP'!D209</f>
        <v>2771.1473999999998</v>
      </c>
      <c r="L101" s="83">
        <v>32.89</v>
      </c>
      <c r="M101" s="52">
        <f t="shared" si="8"/>
        <v>2804.0373999999997</v>
      </c>
      <c r="N101" s="512"/>
      <c r="O101" s="67">
        <f t="shared" si="9"/>
        <v>0.27653228796844176</v>
      </c>
      <c r="P101" s="50"/>
      <c r="T101" s="1"/>
      <c r="V101"/>
    </row>
    <row r="102" spans="1:22" ht="16" thickBot="1" x14ac:dyDescent="0.25">
      <c r="A102" s="503"/>
      <c r="B102" s="24" t="s">
        <v>1161</v>
      </c>
      <c r="C102" s="92">
        <f>'Sollecitazioni Trave SAP'!D102</f>
        <v>5035.3653000000004</v>
      </c>
      <c r="D102" s="85">
        <v>59.07</v>
      </c>
      <c r="E102" s="52">
        <f t="shared" si="6"/>
        <v>5094.4353000000001</v>
      </c>
      <c r="F102" s="513"/>
      <c r="G102" s="65">
        <f t="shared" si="7"/>
        <v>0.50240979289940835</v>
      </c>
      <c r="H102" s="48"/>
      <c r="I102" s="504"/>
      <c r="J102" s="24" t="s">
        <v>1161</v>
      </c>
      <c r="K102" s="36">
        <f>'Sollecitazioni Trave SAP'!D210</f>
        <v>4972.3476000000001</v>
      </c>
      <c r="L102" s="124">
        <v>58.13</v>
      </c>
      <c r="M102" s="52">
        <f t="shared" si="8"/>
        <v>5030.4776000000002</v>
      </c>
      <c r="N102" s="513"/>
      <c r="O102" s="67">
        <f t="shared" si="9"/>
        <v>0.49610232741617361</v>
      </c>
      <c r="P102" s="50"/>
      <c r="T102" s="1"/>
      <c r="V102"/>
    </row>
    <row r="103" spans="1:22" ht="16" thickBot="1" x14ac:dyDescent="0.25">
      <c r="A103" s="502" t="s">
        <v>909</v>
      </c>
      <c r="B103" s="29" t="s">
        <v>1161</v>
      </c>
      <c r="C103" s="34">
        <f>'Sollecitazioni Trave SAP'!D103</f>
        <v>-5082.0754999999999</v>
      </c>
      <c r="D103" s="37">
        <v>-60.4</v>
      </c>
      <c r="E103" s="52">
        <f t="shared" si="6"/>
        <v>-5142.4754999999996</v>
      </c>
      <c r="F103" s="514">
        <v>10140</v>
      </c>
      <c r="G103" s="65">
        <f t="shared" si="7"/>
        <v>0.50714748520710051</v>
      </c>
      <c r="H103" s="48"/>
      <c r="I103" s="503" t="s">
        <v>910</v>
      </c>
      <c r="J103" s="29" t="s">
        <v>1161</v>
      </c>
      <c r="K103" s="41">
        <f>'Sollecitazioni Trave SAP'!D211</f>
        <v>-5032.0384999999997</v>
      </c>
      <c r="L103" s="39">
        <v>-59.82</v>
      </c>
      <c r="M103" s="52">
        <f t="shared" si="8"/>
        <v>-5091.8584999999994</v>
      </c>
      <c r="N103" s="514">
        <f>$F$4</f>
        <v>10140</v>
      </c>
      <c r="O103" s="67">
        <f t="shared" si="9"/>
        <v>0.50215567061143973</v>
      </c>
      <c r="P103" s="50"/>
      <c r="T103" s="1"/>
      <c r="V103"/>
    </row>
    <row r="104" spans="1:22" ht="16" thickBot="1" x14ac:dyDescent="0.25">
      <c r="A104" s="503"/>
      <c r="B104" s="29" t="s">
        <v>1160</v>
      </c>
      <c r="C104" s="82">
        <f>'Sollecitazioni Trave SAP'!D104</f>
        <v>6460.5173000000004</v>
      </c>
      <c r="D104" s="83">
        <v>74.959999999999994</v>
      </c>
      <c r="E104" s="52">
        <f t="shared" si="6"/>
        <v>6535.4773000000005</v>
      </c>
      <c r="F104" s="512"/>
      <c r="G104" s="65">
        <f t="shared" si="7"/>
        <v>0.64452438856015781</v>
      </c>
      <c r="H104" s="48"/>
      <c r="I104" s="503"/>
      <c r="J104" s="29" t="s">
        <v>1160</v>
      </c>
      <c r="K104" s="35">
        <f>'Sollecitazioni Trave SAP'!D212</f>
        <v>6482.1813000000002</v>
      </c>
      <c r="L104" s="83">
        <v>75.13</v>
      </c>
      <c r="M104" s="52">
        <f t="shared" si="8"/>
        <v>6557.3113000000003</v>
      </c>
      <c r="N104" s="512"/>
      <c r="O104" s="67">
        <f t="shared" si="9"/>
        <v>0.64667764299802766</v>
      </c>
      <c r="P104" s="50"/>
      <c r="T104" s="1"/>
      <c r="V104"/>
    </row>
    <row r="105" spans="1:22" ht="16" thickBot="1" x14ac:dyDescent="0.25">
      <c r="A105" s="504"/>
      <c r="B105" s="24" t="s">
        <v>1161</v>
      </c>
      <c r="C105" s="123">
        <f>'Sollecitazioni Trave SAP'!D105</f>
        <v>7276.7165999999997</v>
      </c>
      <c r="D105" s="124">
        <v>90.45</v>
      </c>
      <c r="E105" s="52">
        <f t="shared" si="6"/>
        <v>7367.1665999999996</v>
      </c>
      <c r="F105" s="513"/>
      <c r="G105" s="65">
        <f t="shared" si="7"/>
        <v>0.72654502958579881</v>
      </c>
      <c r="H105" s="48"/>
      <c r="I105" s="503"/>
      <c r="J105" s="24" t="s">
        <v>1161</v>
      </c>
      <c r="K105" s="35">
        <f>'Sollecitazioni Trave SAP'!D213</f>
        <v>7365.7972</v>
      </c>
      <c r="L105" s="85">
        <v>91.34</v>
      </c>
      <c r="M105" s="52">
        <f t="shared" si="8"/>
        <v>7457.1372000000001</v>
      </c>
      <c r="N105" s="513"/>
      <c r="O105" s="67">
        <f t="shared" si="9"/>
        <v>0.73541786982248525</v>
      </c>
      <c r="P105" s="50"/>
      <c r="T105" s="1"/>
      <c r="V105"/>
    </row>
    <row r="106" spans="1:22" ht="16" thickBot="1" x14ac:dyDescent="0.25">
      <c r="A106" s="503" t="s">
        <v>911</v>
      </c>
      <c r="B106" s="29" t="s">
        <v>1161</v>
      </c>
      <c r="C106" s="38">
        <f>'Sollecitazioni Trave SAP'!D106</f>
        <v>-7276.9254000000001</v>
      </c>
      <c r="D106" s="39">
        <v>-86.7</v>
      </c>
      <c r="E106" s="52">
        <f t="shared" si="6"/>
        <v>-7363.6253999999999</v>
      </c>
      <c r="F106" s="514">
        <v>10140</v>
      </c>
      <c r="G106" s="65">
        <f t="shared" si="7"/>
        <v>0.72619579881656804</v>
      </c>
      <c r="H106" s="30"/>
      <c r="I106" s="502" t="s">
        <v>912</v>
      </c>
      <c r="J106" s="29" t="s">
        <v>1161</v>
      </c>
      <c r="K106" s="35">
        <f>'Sollecitazioni Trave SAP'!D214</f>
        <v>-7365.6818000000003</v>
      </c>
      <c r="L106" s="37">
        <v>-88.8</v>
      </c>
      <c r="M106" s="52">
        <f t="shared" si="8"/>
        <v>-7454.4818000000005</v>
      </c>
      <c r="N106" s="514">
        <f>$F$4</f>
        <v>10140</v>
      </c>
      <c r="O106" s="67">
        <f t="shared" si="9"/>
        <v>0.73515599605522686</v>
      </c>
      <c r="P106" s="50"/>
      <c r="T106" s="1"/>
      <c r="V106"/>
    </row>
    <row r="107" spans="1:22" ht="16" thickBot="1" x14ac:dyDescent="0.25">
      <c r="A107" s="503"/>
      <c r="B107" s="29" t="s">
        <v>1160</v>
      </c>
      <c r="C107" s="82">
        <f>'Sollecitazioni Trave SAP'!D107</f>
        <v>6485.3500999999997</v>
      </c>
      <c r="D107" s="83">
        <v>74.91</v>
      </c>
      <c r="E107" s="52">
        <f t="shared" si="6"/>
        <v>6560.2600999999995</v>
      </c>
      <c r="F107" s="512"/>
      <c r="G107" s="65">
        <f t="shared" si="7"/>
        <v>0.6469684516765285</v>
      </c>
      <c r="H107" s="48"/>
      <c r="I107" s="503"/>
      <c r="J107" s="29" t="s">
        <v>1160</v>
      </c>
      <c r="K107" s="35">
        <f>'Sollecitazioni Trave SAP'!D215</f>
        <v>6522.0937000000004</v>
      </c>
      <c r="L107" s="83">
        <v>75.599999999999994</v>
      </c>
      <c r="M107" s="52">
        <f t="shared" si="8"/>
        <v>6597.6937000000007</v>
      </c>
      <c r="N107" s="512"/>
      <c r="O107" s="67">
        <f t="shared" si="9"/>
        <v>0.65066012820512831</v>
      </c>
      <c r="P107" s="50"/>
      <c r="T107" s="1"/>
      <c r="V107"/>
    </row>
    <row r="108" spans="1:22" ht="16" thickBot="1" x14ac:dyDescent="0.25">
      <c r="A108" s="503"/>
      <c r="B108" s="24" t="s">
        <v>1161</v>
      </c>
      <c r="C108" s="92">
        <f>'Sollecitazioni Trave SAP'!D108</f>
        <v>5074.8158999999996</v>
      </c>
      <c r="D108" s="85">
        <v>58.97</v>
      </c>
      <c r="E108" s="52">
        <f t="shared" si="6"/>
        <v>5133.7858999999999</v>
      </c>
      <c r="F108" s="513"/>
      <c r="G108" s="65">
        <f t="shared" si="7"/>
        <v>0.50629052268244579</v>
      </c>
      <c r="H108" s="48"/>
      <c r="I108" s="504"/>
      <c r="J108" s="24" t="s">
        <v>1161</v>
      </c>
      <c r="K108" s="36">
        <f>'Sollecitazioni Trave SAP'!D216</f>
        <v>5033.9573</v>
      </c>
      <c r="L108" s="124">
        <v>59.4</v>
      </c>
      <c r="M108" s="52">
        <f t="shared" si="8"/>
        <v>5093.3572999999997</v>
      </c>
      <c r="N108" s="513"/>
      <c r="O108" s="67">
        <f t="shared" si="9"/>
        <v>0.50230348126232738</v>
      </c>
      <c r="P108" s="50"/>
      <c r="T108" s="1"/>
      <c r="V108"/>
    </row>
    <row r="109" spans="1:22" ht="16" thickBot="1" x14ac:dyDescent="0.25">
      <c r="A109" s="502" t="s">
        <v>913</v>
      </c>
      <c r="B109" s="29" t="s">
        <v>1161</v>
      </c>
      <c r="C109" s="34">
        <f>'Sollecitazioni Trave SAP'!D109</f>
        <v>-5028.8861999999999</v>
      </c>
      <c r="D109" s="37">
        <v>-56.37</v>
      </c>
      <c r="E109" s="52">
        <f t="shared" si="6"/>
        <v>-5085.2561999999998</v>
      </c>
      <c r="F109" s="514">
        <v>10140</v>
      </c>
      <c r="G109" s="65">
        <f t="shared" si="7"/>
        <v>0.5015045562130177</v>
      </c>
      <c r="H109" s="48"/>
      <c r="I109" s="503" t="s">
        <v>914</v>
      </c>
      <c r="J109" s="29" t="s">
        <v>1161</v>
      </c>
      <c r="K109" s="41">
        <f>'Sollecitazioni Trave SAP'!D217</f>
        <v>-4974.1463999999996</v>
      </c>
      <c r="L109" s="39">
        <v>56.2</v>
      </c>
      <c r="M109" s="52">
        <f t="shared" si="8"/>
        <v>-4917.9463999999998</v>
      </c>
      <c r="N109" s="514">
        <f>$F$4</f>
        <v>10140</v>
      </c>
      <c r="O109" s="67">
        <f t="shared" si="9"/>
        <v>0.48500457593688362</v>
      </c>
      <c r="P109" s="50"/>
      <c r="T109" s="1"/>
      <c r="V109"/>
    </row>
    <row r="110" spans="1:22" ht="16" thickBot="1" x14ac:dyDescent="0.25">
      <c r="A110" s="503"/>
      <c r="B110" s="29" t="s">
        <v>1160</v>
      </c>
      <c r="C110" s="82">
        <f>'Sollecitazioni Trave SAP'!D110</f>
        <v>2885.7818000000002</v>
      </c>
      <c r="D110" s="83">
        <v>32.979999999999997</v>
      </c>
      <c r="E110" s="52">
        <f t="shared" si="6"/>
        <v>2918.7618000000002</v>
      </c>
      <c r="F110" s="512"/>
      <c r="G110" s="65">
        <f t="shared" si="7"/>
        <v>0.28784633136094678</v>
      </c>
      <c r="H110" s="48"/>
      <c r="I110" s="503"/>
      <c r="J110" s="20" t="s">
        <v>800</v>
      </c>
      <c r="K110" s="35">
        <f>'Sollecitazioni Trave SAP'!D218</f>
        <v>2856.7345999999998</v>
      </c>
      <c r="L110" s="83">
        <v>32.83</v>
      </c>
      <c r="M110" s="52">
        <f t="shared" si="8"/>
        <v>2889.5645999999997</v>
      </c>
      <c r="N110" s="512"/>
      <c r="O110" s="67">
        <f t="shared" si="9"/>
        <v>0.28496692307692306</v>
      </c>
      <c r="P110" s="50"/>
      <c r="T110" s="1"/>
      <c r="V110"/>
    </row>
    <row r="111" spans="1:22" ht="16" thickBot="1" x14ac:dyDescent="0.25">
      <c r="A111" s="504"/>
      <c r="B111" s="24" t="s">
        <v>1161</v>
      </c>
      <c r="C111" s="123">
        <f>'Sollecitazioni Trave SAP'!D111</f>
        <v>44.346800000000002</v>
      </c>
      <c r="D111" s="124">
        <v>36.85</v>
      </c>
      <c r="E111" s="52">
        <f t="shared" si="6"/>
        <v>81.196799999999996</v>
      </c>
      <c r="F111" s="513"/>
      <c r="G111" s="66">
        <f t="shared" si="7"/>
        <v>8.0075739644970417E-3</v>
      </c>
      <c r="H111" s="48"/>
      <c r="I111" s="504"/>
      <c r="J111" s="21" t="s">
        <v>1161</v>
      </c>
      <c r="K111" s="36">
        <f>'Sollecitazioni Trave SAP'!D219</f>
        <v>50.418599999999998</v>
      </c>
      <c r="L111" s="124">
        <v>35.49</v>
      </c>
      <c r="M111" s="52">
        <f t="shared" si="8"/>
        <v>85.908600000000007</v>
      </c>
      <c r="N111" s="513"/>
      <c r="O111" s="74">
        <f t="shared" si="9"/>
        <v>8.4722485207100601E-3</v>
      </c>
      <c r="P111" s="50"/>
      <c r="T111" s="1"/>
      <c r="V111"/>
    </row>
    <row r="112" spans="1:22" ht="16" thickBot="1" x14ac:dyDescent="0.25">
      <c r="G112" s="56"/>
    </row>
    <row r="113" spans="2:15" x14ac:dyDescent="0.2">
      <c r="B113" s="44" t="s">
        <v>872</v>
      </c>
      <c r="C113" s="45">
        <f>MAX(C4:C111)</f>
        <v>7805.0649999999996</v>
      </c>
      <c r="D113" s="46">
        <f>MAX(D4:D111)</f>
        <v>109.5</v>
      </c>
      <c r="E113" s="57">
        <f>MAX(E4:E111)</f>
        <v>7914.5649999999996</v>
      </c>
      <c r="F113" s="46"/>
      <c r="G113" s="60">
        <f>MAX(G4:G111)</f>
        <v>0.78052909270216964</v>
      </c>
      <c r="J113" s="44" t="s">
        <v>872</v>
      </c>
      <c r="K113" s="43">
        <f>MAX(K4:K111)</f>
        <v>7365.7972</v>
      </c>
      <c r="L113" s="46">
        <f>MAX(L4:L111)</f>
        <v>91.34</v>
      </c>
      <c r="M113" s="57">
        <f>MAX(M4:M111)</f>
        <v>7457.1372000000001</v>
      </c>
      <c r="N113" s="47"/>
      <c r="O113" s="61">
        <f>MAX(O4:O111)</f>
        <v>0.73541786982248525</v>
      </c>
    </row>
    <row r="114" spans="2:15" x14ac:dyDescent="0.2">
      <c r="B114" s="100"/>
      <c r="C114" s="94" t="s">
        <v>915</v>
      </c>
      <c r="D114" s="95" t="s">
        <v>916</v>
      </c>
      <c r="E114" s="95" t="s">
        <v>875</v>
      </c>
      <c r="F114" s="84"/>
      <c r="G114" s="59"/>
      <c r="J114" s="101"/>
      <c r="K114" s="102" t="s">
        <v>873</v>
      </c>
      <c r="L114" s="103" t="s">
        <v>874</v>
      </c>
      <c r="M114" s="103" t="s">
        <v>875</v>
      </c>
      <c r="N114" s="103"/>
      <c r="O114" s="19"/>
    </row>
    <row r="115" spans="2:15" ht="16" thickBot="1" x14ac:dyDescent="0.25">
      <c r="B115" s="129" t="s">
        <v>878</v>
      </c>
      <c r="C115" s="97">
        <f>MIN(C4:C111)</f>
        <v>-7804.0931</v>
      </c>
      <c r="D115" s="98">
        <f>MIN(D4:D111)</f>
        <v>-93.1</v>
      </c>
      <c r="E115" s="98">
        <f>MIN(E4:E111)</f>
        <v>-7897.1931000000004</v>
      </c>
      <c r="F115" s="99"/>
      <c r="G115" s="128">
        <f>MIN(G4:G111)</f>
        <v>6.1802465483234712E-3</v>
      </c>
      <c r="J115" s="129" t="s">
        <v>878</v>
      </c>
      <c r="K115" s="97">
        <f>MIN(K4:K111)</f>
        <v>-7365.6818000000003</v>
      </c>
      <c r="L115" s="98">
        <f>MIN(L4:L111)</f>
        <v>-88.8</v>
      </c>
      <c r="M115" s="98">
        <f>MIN(M4:M111)</f>
        <v>-7454.4818000000005</v>
      </c>
      <c r="N115" s="104"/>
      <c r="O115" s="130">
        <f>MIN(O4:O111)</f>
        <v>6.6045660749506916E-3</v>
      </c>
    </row>
  </sheetData>
  <mergeCells count="181">
    <mergeCell ref="N109:N111"/>
    <mergeCell ref="V4:V6"/>
    <mergeCell ref="V7:V9"/>
    <mergeCell ref="V10:V12"/>
    <mergeCell ref="V13:V15"/>
    <mergeCell ref="V16:V18"/>
    <mergeCell ref="V19:V21"/>
    <mergeCell ref="V22:V24"/>
    <mergeCell ref="V25:V27"/>
    <mergeCell ref="V28:V30"/>
    <mergeCell ref="V31:V33"/>
    <mergeCell ref="V34:V36"/>
    <mergeCell ref="V37:V39"/>
    <mergeCell ref="V40:V42"/>
    <mergeCell ref="V43:V45"/>
    <mergeCell ref="V46:V48"/>
    <mergeCell ref="N94:N96"/>
    <mergeCell ref="N97:N99"/>
    <mergeCell ref="N100:N102"/>
    <mergeCell ref="N103:N105"/>
    <mergeCell ref="N106:N108"/>
    <mergeCell ref="N79:N81"/>
    <mergeCell ref="N82:N84"/>
    <mergeCell ref="N85:N87"/>
    <mergeCell ref="N88:N90"/>
    <mergeCell ref="N91:N93"/>
    <mergeCell ref="N64:N66"/>
    <mergeCell ref="N67:N69"/>
    <mergeCell ref="N70:N72"/>
    <mergeCell ref="N73:N75"/>
    <mergeCell ref="N76:N78"/>
    <mergeCell ref="N49:N51"/>
    <mergeCell ref="N52:N54"/>
    <mergeCell ref="N55:N57"/>
    <mergeCell ref="N58:N60"/>
    <mergeCell ref="N61:N63"/>
    <mergeCell ref="F109:F111"/>
    <mergeCell ref="N4:N6"/>
    <mergeCell ref="N7:N9"/>
    <mergeCell ref="N10:N12"/>
    <mergeCell ref="N13:N15"/>
    <mergeCell ref="N16:N18"/>
    <mergeCell ref="N19:N21"/>
    <mergeCell ref="N22:N24"/>
    <mergeCell ref="N25:N27"/>
    <mergeCell ref="N28:N30"/>
    <mergeCell ref="N31:N33"/>
    <mergeCell ref="N34:N36"/>
    <mergeCell ref="N37:N39"/>
    <mergeCell ref="N40:N42"/>
    <mergeCell ref="N43:N45"/>
    <mergeCell ref="N46:N48"/>
    <mergeCell ref="F94:F96"/>
    <mergeCell ref="F97:F99"/>
    <mergeCell ref="F100:F102"/>
    <mergeCell ref="F103:F105"/>
    <mergeCell ref="F106:F108"/>
    <mergeCell ref="F79:F81"/>
    <mergeCell ref="F82:F84"/>
    <mergeCell ref="F85:F87"/>
    <mergeCell ref="F91:F93"/>
    <mergeCell ref="F64:F66"/>
    <mergeCell ref="F67:F69"/>
    <mergeCell ref="F70:F72"/>
    <mergeCell ref="F73:F75"/>
    <mergeCell ref="F76:F78"/>
    <mergeCell ref="F49:F51"/>
    <mergeCell ref="F52:F54"/>
    <mergeCell ref="F55:F57"/>
    <mergeCell ref="F58:F60"/>
    <mergeCell ref="F61:F63"/>
    <mergeCell ref="F40:F42"/>
    <mergeCell ref="F43:F45"/>
    <mergeCell ref="F46:F48"/>
    <mergeCell ref="F19:F21"/>
    <mergeCell ref="F22:F24"/>
    <mergeCell ref="F25:F27"/>
    <mergeCell ref="F28:F30"/>
    <mergeCell ref="F31:F33"/>
    <mergeCell ref="F88:F90"/>
    <mergeCell ref="F4:F6"/>
    <mergeCell ref="F7:F9"/>
    <mergeCell ref="F10:F12"/>
    <mergeCell ref="F13:F15"/>
    <mergeCell ref="F16:F18"/>
    <mergeCell ref="A37:A39"/>
    <mergeCell ref="A4:A6"/>
    <mergeCell ref="A7:A9"/>
    <mergeCell ref="A10:A12"/>
    <mergeCell ref="A13:A15"/>
    <mergeCell ref="A16:A18"/>
    <mergeCell ref="A19:A21"/>
    <mergeCell ref="A22:A24"/>
    <mergeCell ref="A25:A27"/>
    <mergeCell ref="A28:A30"/>
    <mergeCell ref="A31:A33"/>
    <mergeCell ref="A34:A36"/>
    <mergeCell ref="F34:F36"/>
    <mergeCell ref="F37:F39"/>
    <mergeCell ref="A73:A75"/>
    <mergeCell ref="A40:A42"/>
    <mergeCell ref="A43:A45"/>
    <mergeCell ref="A46:A48"/>
    <mergeCell ref="A49:A51"/>
    <mergeCell ref="A52:A54"/>
    <mergeCell ref="A55:A57"/>
    <mergeCell ref="A58:A60"/>
    <mergeCell ref="A61:A63"/>
    <mergeCell ref="A64:A66"/>
    <mergeCell ref="A67:A69"/>
    <mergeCell ref="A70:A72"/>
    <mergeCell ref="A109:A111"/>
    <mergeCell ref="A76:A78"/>
    <mergeCell ref="A79:A81"/>
    <mergeCell ref="A82:A84"/>
    <mergeCell ref="A85:A87"/>
    <mergeCell ref="A88:A90"/>
    <mergeCell ref="A91:A93"/>
    <mergeCell ref="A94:A96"/>
    <mergeCell ref="A97:A99"/>
    <mergeCell ref="A100:A102"/>
    <mergeCell ref="A103:A105"/>
    <mergeCell ref="A106:A108"/>
    <mergeCell ref="I37:I39"/>
    <mergeCell ref="I4:I6"/>
    <mergeCell ref="I7:I9"/>
    <mergeCell ref="I10:I12"/>
    <mergeCell ref="I13:I15"/>
    <mergeCell ref="I16:I18"/>
    <mergeCell ref="I19:I21"/>
    <mergeCell ref="I22:I24"/>
    <mergeCell ref="I25:I27"/>
    <mergeCell ref="I28:I30"/>
    <mergeCell ref="I31:I33"/>
    <mergeCell ref="I34:I36"/>
    <mergeCell ref="I73:I75"/>
    <mergeCell ref="I40:I42"/>
    <mergeCell ref="I43:I45"/>
    <mergeCell ref="I46:I48"/>
    <mergeCell ref="I49:I51"/>
    <mergeCell ref="I52:I54"/>
    <mergeCell ref="I55:I57"/>
    <mergeCell ref="I58:I60"/>
    <mergeCell ref="I61:I63"/>
    <mergeCell ref="I64:I66"/>
    <mergeCell ref="I67:I69"/>
    <mergeCell ref="I70:I72"/>
    <mergeCell ref="I109:I111"/>
    <mergeCell ref="I76:I78"/>
    <mergeCell ref="I79:I81"/>
    <mergeCell ref="I82:I84"/>
    <mergeCell ref="I85:I87"/>
    <mergeCell ref="I88:I90"/>
    <mergeCell ref="I91:I93"/>
    <mergeCell ref="I94:I96"/>
    <mergeCell ref="I97:I99"/>
    <mergeCell ref="I100:I102"/>
    <mergeCell ref="I103:I105"/>
    <mergeCell ref="I106:I108"/>
    <mergeCell ref="AA4:AB4"/>
    <mergeCell ref="AD4:AE4"/>
    <mergeCell ref="Q22:Q24"/>
    <mergeCell ref="Q25:Q27"/>
    <mergeCell ref="Q4:Q6"/>
    <mergeCell ref="Q7:Q9"/>
    <mergeCell ref="Q10:Q12"/>
    <mergeCell ref="Q13:Q15"/>
    <mergeCell ref="Q16:Q18"/>
    <mergeCell ref="Q19:Q21"/>
    <mergeCell ref="AA10:AB10"/>
    <mergeCell ref="AE10:AF10"/>
    <mergeCell ref="AC22:AD22"/>
    <mergeCell ref="Q40:Q42"/>
    <mergeCell ref="Q43:Q45"/>
    <mergeCell ref="Q46:Q48"/>
    <mergeCell ref="Q49:Q51"/>
    <mergeCell ref="Q28:Q30"/>
    <mergeCell ref="Q31:Q33"/>
    <mergeCell ref="Q34:Q36"/>
    <mergeCell ref="Q37:Q39"/>
    <mergeCell ref="V49:V51"/>
  </mergeCells>
  <phoneticPr fontId="13" type="noConversion"/>
  <conditionalFormatting sqref="G4:G11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4:O11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4:W5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84200-1645-4236-8C76-62DA765F8390}">
  <dimension ref="A1:J21"/>
  <sheetViews>
    <sheetView workbookViewId="0">
      <selection activeCell="I19" sqref="I19"/>
    </sheetView>
  </sheetViews>
  <sheetFormatPr baseColWidth="10" defaultColWidth="8.83203125" defaultRowHeight="15" x14ac:dyDescent="0.2"/>
  <cols>
    <col min="1" max="3" width="10.5" bestFit="1" customWidth="1"/>
    <col min="4" max="5" width="12.83203125" bestFit="1" customWidth="1"/>
    <col min="6" max="6" width="12" bestFit="1" customWidth="1"/>
    <col min="7" max="7" width="12.6640625" customWidth="1"/>
    <col min="8" max="10" width="22.5" bestFit="1" customWidth="1"/>
  </cols>
  <sheetData>
    <row r="1" spans="1:10" ht="17" thickBot="1" x14ac:dyDescent="0.25">
      <c r="A1" s="447" t="s">
        <v>1164</v>
      </c>
      <c r="B1" s="447" t="s">
        <v>1192</v>
      </c>
      <c r="C1" s="447" t="s">
        <v>791</v>
      </c>
      <c r="D1" s="447" t="s">
        <v>792</v>
      </c>
      <c r="E1" s="447" t="s">
        <v>793</v>
      </c>
      <c r="F1" s="447" t="s">
        <v>794</v>
      </c>
      <c r="G1" s="447" t="s">
        <v>795</v>
      </c>
      <c r="H1" s="469" t="s">
        <v>1165</v>
      </c>
      <c r="I1" s="470" t="s">
        <v>1166</v>
      </c>
      <c r="J1" s="470" t="s">
        <v>1167</v>
      </c>
    </row>
    <row r="2" spans="1:10" x14ac:dyDescent="0.2">
      <c r="A2" s="450" t="s">
        <v>1205</v>
      </c>
      <c r="B2" s="451" t="s">
        <v>1210</v>
      </c>
      <c r="C2" s="460">
        <v>-30.58</v>
      </c>
      <c r="D2" s="461">
        <v>-35.630000000000003</v>
      </c>
      <c r="E2" s="462">
        <f>C2+D2</f>
        <v>-66.210000000000008</v>
      </c>
      <c r="F2" s="452">
        <v>610</v>
      </c>
      <c r="G2" s="453">
        <f t="shared" ref="G2:G16" si="0">ABS(E2/$F$2)</f>
        <v>0.1085409836065574</v>
      </c>
      <c r="H2" s="464">
        <v>0</v>
      </c>
      <c r="I2" s="464">
        <v>0</v>
      </c>
      <c r="J2" s="464">
        <v>0</v>
      </c>
    </row>
    <row r="3" spans="1:10" x14ac:dyDescent="0.2">
      <c r="A3" s="454" t="str">
        <f>A2</f>
        <v>TRAVERSO 1</v>
      </c>
      <c r="B3" s="448" t="s">
        <v>1211</v>
      </c>
      <c r="C3" s="463">
        <v>5.32</v>
      </c>
      <c r="D3" s="464">
        <v>-37.380000000000003</v>
      </c>
      <c r="E3" s="465">
        <f t="shared" ref="E3:E16" si="1">C3+D3</f>
        <v>-32.06</v>
      </c>
      <c r="F3" s="449">
        <f t="shared" ref="F3:F16" si="2">F2</f>
        <v>610</v>
      </c>
      <c r="G3" s="455">
        <f t="shared" si="0"/>
        <v>5.2557377049180329E-2</v>
      </c>
      <c r="H3" s="464">
        <v>0</v>
      </c>
      <c r="I3" s="464">
        <v>0</v>
      </c>
      <c r="J3" s="464">
        <v>0</v>
      </c>
    </row>
    <row r="4" spans="1:10" x14ac:dyDescent="0.2">
      <c r="A4" s="454" t="str">
        <f>A3</f>
        <v>TRAVERSO 1</v>
      </c>
      <c r="B4" s="448" t="s">
        <v>1212</v>
      </c>
      <c r="C4" s="463">
        <v>-32.47</v>
      </c>
      <c r="D4" s="464">
        <v>-36.32</v>
      </c>
      <c r="E4" s="465">
        <f t="shared" si="1"/>
        <v>-68.789999999999992</v>
      </c>
      <c r="F4" s="449">
        <f t="shared" si="2"/>
        <v>610</v>
      </c>
      <c r="G4" s="455">
        <f t="shared" si="0"/>
        <v>0.11277049180327868</v>
      </c>
      <c r="H4" s="464">
        <v>0</v>
      </c>
      <c r="I4" s="464">
        <v>0</v>
      </c>
      <c r="J4" s="464">
        <v>0</v>
      </c>
    </row>
    <row r="5" spans="1:10" x14ac:dyDescent="0.2">
      <c r="A5" s="454" t="s">
        <v>1206</v>
      </c>
      <c r="B5" s="448" t="s">
        <v>1210</v>
      </c>
      <c r="C5" s="463">
        <v>-36.79</v>
      </c>
      <c r="D5" s="464">
        <v>37.29</v>
      </c>
      <c r="E5" s="465">
        <f t="shared" si="1"/>
        <v>0.5</v>
      </c>
      <c r="F5" s="449">
        <f t="shared" si="2"/>
        <v>610</v>
      </c>
      <c r="G5" s="455">
        <f t="shared" si="0"/>
        <v>8.1967213114754098E-4</v>
      </c>
      <c r="H5" s="464">
        <v>1.1509999999999999E-2</v>
      </c>
      <c r="I5" s="464">
        <v>1.1350000000000001E-2</v>
      </c>
      <c r="J5" s="464">
        <v>1.149E-2</v>
      </c>
    </row>
    <row r="6" spans="1:10" x14ac:dyDescent="0.2">
      <c r="A6" s="454" t="str">
        <f>A5</f>
        <v>TRAVERSO 2</v>
      </c>
      <c r="B6" s="448" t="s">
        <v>1211</v>
      </c>
      <c r="C6" s="463">
        <v>60.59</v>
      </c>
      <c r="D6" s="464">
        <v>38.44</v>
      </c>
      <c r="E6" s="465">
        <f t="shared" si="1"/>
        <v>99.03</v>
      </c>
      <c r="F6" s="449">
        <f t="shared" si="2"/>
        <v>610</v>
      </c>
      <c r="G6" s="455">
        <f t="shared" si="0"/>
        <v>0.16234426229508198</v>
      </c>
      <c r="H6" s="464">
        <v>1.1509999999999999E-2</v>
      </c>
      <c r="I6" s="464">
        <v>1.1350000000000001E-2</v>
      </c>
      <c r="J6" s="464">
        <v>1.149E-2</v>
      </c>
    </row>
    <row r="7" spans="1:10" x14ac:dyDescent="0.2">
      <c r="A7" s="454" t="str">
        <f>A6</f>
        <v>TRAVERSO 2</v>
      </c>
      <c r="B7" s="448" t="s">
        <v>1212</v>
      </c>
      <c r="C7" s="463">
        <v>-36.130000000000003</v>
      </c>
      <c r="D7" s="464">
        <v>35.18</v>
      </c>
      <c r="E7" s="465">
        <f t="shared" si="1"/>
        <v>-0.95000000000000284</v>
      </c>
      <c r="F7" s="449">
        <f t="shared" si="2"/>
        <v>610</v>
      </c>
      <c r="G7" s="455">
        <f t="shared" si="0"/>
        <v>1.5573770491803325E-3</v>
      </c>
      <c r="H7" s="464">
        <v>1.1509999999999999E-2</v>
      </c>
      <c r="I7" s="464">
        <v>1.1350000000000001E-2</v>
      </c>
      <c r="J7" s="464">
        <v>1.149E-2</v>
      </c>
    </row>
    <row r="8" spans="1:10" x14ac:dyDescent="0.2">
      <c r="A8" s="454" t="s">
        <v>1207</v>
      </c>
      <c r="B8" s="448" t="s">
        <v>1210</v>
      </c>
      <c r="C8" s="463">
        <v>-38.97</v>
      </c>
      <c r="D8" s="464">
        <v>94.62</v>
      </c>
      <c r="E8" s="465">
        <f t="shared" si="1"/>
        <v>55.650000000000006</v>
      </c>
      <c r="F8" s="449">
        <f t="shared" si="2"/>
        <v>610</v>
      </c>
      <c r="G8" s="455">
        <f t="shared" si="0"/>
        <v>9.1229508196721321E-2</v>
      </c>
      <c r="H8" s="464">
        <v>1.634E-2</v>
      </c>
      <c r="I8" s="464">
        <v>1.6E-2</v>
      </c>
      <c r="J8" s="464">
        <v>1.6310000000000002E-2</v>
      </c>
    </row>
    <row r="9" spans="1:10" x14ac:dyDescent="0.2">
      <c r="A9" s="454" t="str">
        <f>A8</f>
        <v>TRAVERSO 3</v>
      </c>
      <c r="B9" s="448" t="s">
        <v>1211</v>
      </c>
      <c r="C9" s="463">
        <v>-113.36</v>
      </c>
      <c r="D9" s="464">
        <v>82.67</v>
      </c>
      <c r="E9" s="465">
        <f t="shared" si="1"/>
        <v>-30.689999999999998</v>
      </c>
      <c r="F9" s="449">
        <f t="shared" si="2"/>
        <v>610</v>
      </c>
      <c r="G9" s="455">
        <f t="shared" si="0"/>
        <v>5.0311475409836062E-2</v>
      </c>
      <c r="H9" s="464">
        <v>1.634E-2</v>
      </c>
      <c r="I9" s="464">
        <v>1.6E-2</v>
      </c>
      <c r="J9" s="464">
        <v>1.6310000000000002E-2</v>
      </c>
    </row>
    <row r="10" spans="1:10" x14ac:dyDescent="0.2">
      <c r="A10" s="454" t="str">
        <f>A9</f>
        <v>TRAVERSO 3</v>
      </c>
      <c r="B10" s="448" t="s">
        <v>1212</v>
      </c>
      <c r="C10" s="463">
        <v>-38.03</v>
      </c>
      <c r="D10" s="464">
        <v>94.41</v>
      </c>
      <c r="E10" s="465">
        <f t="shared" si="1"/>
        <v>56.379999999999995</v>
      </c>
      <c r="F10" s="449">
        <f t="shared" si="2"/>
        <v>610</v>
      </c>
      <c r="G10" s="455">
        <f t="shared" si="0"/>
        <v>9.2426229508196719E-2</v>
      </c>
      <c r="H10" s="464">
        <v>1.634E-2</v>
      </c>
      <c r="I10" s="464">
        <v>1.6E-2</v>
      </c>
      <c r="J10" s="464">
        <v>1.6310000000000002E-2</v>
      </c>
    </row>
    <row r="11" spans="1:10" x14ac:dyDescent="0.2">
      <c r="A11" s="454" t="s">
        <v>1208</v>
      </c>
      <c r="B11" s="448" t="s">
        <v>1210</v>
      </c>
      <c r="C11" s="463">
        <v>-36.65</v>
      </c>
      <c r="D11" s="464">
        <v>80.64</v>
      </c>
      <c r="E11" s="465">
        <f t="shared" si="1"/>
        <v>43.99</v>
      </c>
      <c r="F11" s="449">
        <f t="shared" si="2"/>
        <v>610</v>
      </c>
      <c r="G11" s="455">
        <f t="shared" si="0"/>
        <v>7.2114754098360656E-2</v>
      </c>
      <c r="H11" s="464">
        <v>1.15E-2</v>
      </c>
      <c r="I11" s="464">
        <v>1.136E-2</v>
      </c>
      <c r="J11" s="464">
        <v>1.149E-2</v>
      </c>
    </row>
    <row r="12" spans="1:10" x14ac:dyDescent="0.2">
      <c r="A12" s="454" t="str">
        <f>A11</f>
        <v>TRAVERSO 4</v>
      </c>
      <c r="B12" s="448" t="s">
        <v>1211</v>
      </c>
      <c r="C12" s="463">
        <v>33.71</v>
      </c>
      <c r="D12" s="464">
        <v>37.43</v>
      </c>
      <c r="E12" s="465">
        <f t="shared" si="1"/>
        <v>71.14</v>
      </c>
      <c r="F12" s="449">
        <f t="shared" si="2"/>
        <v>610</v>
      </c>
      <c r="G12" s="455">
        <f t="shared" si="0"/>
        <v>0.11662295081967214</v>
      </c>
      <c r="H12" s="464">
        <v>1.15E-2</v>
      </c>
      <c r="I12" s="464">
        <v>1.136E-2</v>
      </c>
      <c r="J12" s="464">
        <v>1.149E-2</v>
      </c>
    </row>
    <row r="13" spans="1:10" x14ac:dyDescent="0.2">
      <c r="A13" s="454" t="str">
        <f>A12</f>
        <v>TRAVERSO 4</v>
      </c>
      <c r="B13" s="448" t="s">
        <v>1212</v>
      </c>
      <c r="C13" s="463">
        <v>-35.979999999999997</v>
      </c>
      <c r="D13" s="464">
        <v>34.97</v>
      </c>
      <c r="E13" s="465">
        <f t="shared" si="1"/>
        <v>-1.009999999999998</v>
      </c>
      <c r="F13" s="449">
        <f t="shared" si="2"/>
        <v>610</v>
      </c>
      <c r="G13" s="455">
        <f t="shared" si="0"/>
        <v>1.6557377049180296E-3</v>
      </c>
      <c r="H13" s="464">
        <v>1.15E-2</v>
      </c>
      <c r="I13" s="464">
        <v>1.136E-2</v>
      </c>
      <c r="J13" s="464">
        <v>1.149E-2</v>
      </c>
    </row>
    <row r="14" spans="1:10" x14ac:dyDescent="0.2">
      <c r="A14" s="454" t="s">
        <v>1209</v>
      </c>
      <c r="B14" s="448" t="s">
        <v>1210</v>
      </c>
      <c r="C14" s="463">
        <v>-25.98</v>
      </c>
      <c r="D14" s="464">
        <v>-36.71</v>
      </c>
      <c r="E14" s="465">
        <f t="shared" si="1"/>
        <v>-62.69</v>
      </c>
      <c r="F14" s="449">
        <f t="shared" si="2"/>
        <v>610</v>
      </c>
      <c r="G14" s="455">
        <f t="shared" si="0"/>
        <v>0.10277049180327869</v>
      </c>
      <c r="H14" s="464">
        <v>0</v>
      </c>
      <c r="I14" s="464">
        <v>0</v>
      </c>
      <c r="J14" s="464">
        <v>0</v>
      </c>
    </row>
    <row r="15" spans="1:10" x14ac:dyDescent="0.2">
      <c r="A15" s="454" t="str">
        <f>A14</f>
        <v>TRAVERSO 5</v>
      </c>
      <c r="B15" s="448" t="s">
        <v>1211</v>
      </c>
      <c r="C15" s="463">
        <v>5.96</v>
      </c>
      <c r="D15" s="464">
        <v>-40.200000000000003</v>
      </c>
      <c r="E15" s="465">
        <f t="shared" si="1"/>
        <v>-34.24</v>
      </c>
      <c r="F15" s="449">
        <f t="shared" si="2"/>
        <v>610</v>
      </c>
      <c r="G15" s="455">
        <f t="shared" si="0"/>
        <v>5.6131147540983611E-2</v>
      </c>
      <c r="H15" s="464">
        <v>0</v>
      </c>
      <c r="I15" s="464">
        <v>0</v>
      </c>
      <c r="J15" s="464">
        <v>0</v>
      </c>
    </row>
    <row r="16" spans="1:10" ht="16" thickBot="1" x14ac:dyDescent="0.25">
      <c r="A16" s="456" t="str">
        <f>A15</f>
        <v>TRAVERSO 5</v>
      </c>
      <c r="B16" s="457" t="s">
        <v>1212</v>
      </c>
      <c r="C16" s="466">
        <v>-27.63</v>
      </c>
      <c r="D16" s="467">
        <v>-36.6</v>
      </c>
      <c r="E16" s="468">
        <f t="shared" si="1"/>
        <v>-64.23</v>
      </c>
      <c r="F16" s="458">
        <f t="shared" si="2"/>
        <v>610</v>
      </c>
      <c r="G16" s="459">
        <f t="shared" si="0"/>
        <v>0.10529508196721313</v>
      </c>
      <c r="H16" s="464">
        <v>0</v>
      </c>
      <c r="I16" s="464">
        <v>0</v>
      </c>
      <c r="J16" s="464">
        <v>0</v>
      </c>
    </row>
    <row r="21" spans="6:6" x14ac:dyDescent="0.2">
      <c r="F21" t="s">
        <v>1134</v>
      </c>
    </row>
  </sheetData>
  <phoneticPr fontId="13" type="noConversion"/>
  <conditionalFormatting sqref="G2:G1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C9F92-34C7-42D3-B883-039E3730F743}">
  <dimension ref="A1:C265"/>
  <sheetViews>
    <sheetView workbookViewId="0">
      <selection activeCell="I8" sqref="I8"/>
    </sheetView>
  </sheetViews>
  <sheetFormatPr baseColWidth="10" defaultColWidth="8.83203125" defaultRowHeight="15" x14ac:dyDescent="0.2"/>
  <sheetData>
    <row r="1" spans="1:3" ht="17" thickBot="1" x14ac:dyDescent="0.25">
      <c r="A1" s="390" t="s">
        <v>1164</v>
      </c>
      <c r="B1" s="391" t="s">
        <v>1192</v>
      </c>
      <c r="C1" s="392" t="s">
        <v>795</v>
      </c>
    </row>
    <row r="2" spans="1:3" x14ac:dyDescent="0.2">
      <c r="A2" s="381" t="s">
        <v>1162</v>
      </c>
      <c r="B2" s="387" t="str">
        <f>'Calcolo domanda-capacità'!B4</f>
        <v>Appoggio</v>
      </c>
      <c r="C2" s="384">
        <f>'Calcolo domanda-capacità'!G4</f>
        <v>6.1802465483234712E-3</v>
      </c>
    </row>
    <row r="3" spans="1:3" x14ac:dyDescent="0.2">
      <c r="A3" s="382" t="str">
        <f>A2</f>
        <v>T1</v>
      </c>
      <c r="B3" s="305" t="str">
        <f>'Calcolo domanda-capacità'!B5</f>
        <v>Mezzeria</v>
      </c>
      <c r="C3" s="385">
        <f>'Calcolo domanda-capacità'!G5</f>
        <v>0.27518429980276132</v>
      </c>
    </row>
    <row r="4" spans="1:3" x14ac:dyDescent="0.2">
      <c r="A4" s="382" t="str">
        <f t="shared" ref="A4:A13" si="0">A3</f>
        <v>T1</v>
      </c>
      <c r="B4" s="305" t="str">
        <f>'Calcolo domanda-capacità'!B6</f>
        <v>Appoggio</v>
      </c>
      <c r="C4" s="385">
        <f>'Calcolo domanda-capacità'!G6</f>
        <v>0.49788142998027618</v>
      </c>
    </row>
    <row r="5" spans="1:3" x14ac:dyDescent="0.2">
      <c r="A5" s="382" t="str">
        <f t="shared" si="0"/>
        <v>T1</v>
      </c>
      <c r="B5" s="305" t="str">
        <f>'Calcolo domanda-capacità'!B7</f>
        <v>Appoggio</v>
      </c>
      <c r="C5" s="385">
        <f>'Calcolo domanda-capacità'!G7</f>
        <v>0.5019302958579881</v>
      </c>
    </row>
    <row r="6" spans="1:3" x14ac:dyDescent="0.2">
      <c r="A6" s="382" t="str">
        <f t="shared" si="0"/>
        <v>T1</v>
      </c>
      <c r="B6" s="305" t="str">
        <f>'Calcolo domanda-capacità'!B8</f>
        <v>Mezzeria</v>
      </c>
      <c r="C6" s="385">
        <f>'Calcolo domanda-capacità'!G8</f>
        <v>0.65630793885601579</v>
      </c>
    </row>
    <row r="7" spans="1:3" x14ac:dyDescent="0.2">
      <c r="A7" s="382" t="str">
        <f t="shared" si="0"/>
        <v>T1</v>
      </c>
      <c r="B7" s="305" t="str">
        <f>'Calcolo domanda-capacità'!B9</f>
        <v>Appoggio</v>
      </c>
      <c r="C7" s="385">
        <f>'Calcolo domanda-capacità'!G9</f>
        <v>0.78052909270216964</v>
      </c>
    </row>
    <row r="8" spans="1:3" x14ac:dyDescent="0.2">
      <c r="A8" s="382" t="str">
        <f t="shared" si="0"/>
        <v>T1</v>
      </c>
      <c r="B8" s="305" t="str">
        <f>'Calcolo domanda-capacità'!B10</f>
        <v>Appoggio</v>
      </c>
      <c r="C8" s="385">
        <f>'Calcolo domanda-capacità'!G10</f>
        <v>0.77881588757396458</v>
      </c>
    </row>
    <row r="9" spans="1:3" x14ac:dyDescent="0.2">
      <c r="A9" s="382" t="str">
        <f t="shared" si="0"/>
        <v>T1</v>
      </c>
      <c r="B9" s="305" t="str">
        <f>'Calcolo domanda-capacità'!B11</f>
        <v>Mezzeria</v>
      </c>
      <c r="C9" s="385">
        <f>'Calcolo domanda-capacità'!G11</f>
        <v>0.65895257396449702</v>
      </c>
    </row>
    <row r="10" spans="1:3" x14ac:dyDescent="0.2">
      <c r="A10" s="382" t="str">
        <f t="shared" si="0"/>
        <v>T1</v>
      </c>
      <c r="B10" s="305" t="str">
        <f>'Calcolo domanda-capacità'!B12</f>
        <v>Appoggio</v>
      </c>
      <c r="C10" s="385">
        <f>'Calcolo domanda-capacità'!G12</f>
        <v>0.50254908284023669</v>
      </c>
    </row>
    <row r="11" spans="1:3" x14ac:dyDescent="0.2">
      <c r="A11" s="382" t="str">
        <f t="shared" si="0"/>
        <v>T1</v>
      </c>
      <c r="B11" s="305" t="str">
        <f>'Calcolo domanda-capacità'!B13</f>
        <v>Appoggio</v>
      </c>
      <c r="C11" s="385">
        <f>'Calcolo domanda-capacità'!G13</f>
        <v>0.49855545364891524</v>
      </c>
    </row>
    <row r="12" spans="1:3" x14ac:dyDescent="0.2">
      <c r="A12" s="382" t="str">
        <f t="shared" si="0"/>
        <v>T1</v>
      </c>
      <c r="B12" s="305" t="str">
        <f>'Calcolo domanda-capacità'!B14</f>
        <v>Mezzeria</v>
      </c>
      <c r="C12" s="385">
        <f>'Calcolo domanda-capacità'!G14</f>
        <v>0.28145695266272192</v>
      </c>
    </row>
    <row r="13" spans="1:3" x14ac:dyDescent="0.2">
      <c r="A13" s="382" t="str">
        <f t="shared" si="0"/>
        <v>T1</v>
      </c>
      <c r="B13" s="305" t="str">
        <f>'Calcolo domanda-capacità'!B15</f>
        <v>Appoggio</v>
      </c>
      <c r="C13" s="385">
        <f>'Calcolo domanda-capacità'!G15</f>
        <v>6.7191715976331369E-3</v>
      </c>
    </row>
    <row r="14" spans="1:3" x14ac:dyDescent="0.2">
      <c r="A14" s="382" t="s">
        <v>1171</v>
      </c>
      <c r="B14" s="388" t="str">
        <f>'Calcolo domanda-capacità'!B16</f>
        <v>Appoggio</v>
      </c>
      <c r="C14" s="385">
        <f>'Calcolo domanda-capacità'!G16</f>
        <v>7.328343195266273E-3</v>
      </c>
    </row>
    <row r="15" spans="1:3" x14ac:dyDescent="0.2">
      <c r="A15" s="382" t="str">
        <f t="shared" ref="A15:A78" si="1">A14</f>
        <v>T2</v>
      </c>
      <c r="B15" s="388" t="str">
        <f>'Calcolo domanda-capacità'!B17</f>
        <v>Mezzeria</v>
      </c>
      <c r="C15" s="385">
        <f>'Calcolo domanda-capacità'!G17</f>
        <v>0.27802419132149897</v>
      </c>
    </row>
    <row r="16" spans="1:3" x14ac:dyDescent="0.2">
      <c r="A16" s="382" t="str">
        <f t="shared" si="1"/>
        <v>T2</v>
      </c>
      <c r="B16" s="388" t="str">
        <f>'Calcolo domanda-capacità'!B18</f>
        <v>Appoggio</v>
      </c>
      <c r="C16" s="385">
        <f>'Calcolo domanda-capacità'!G18</f>
        <v>0.49864514792899411</v>
      </c>
    </row>
    <row r="17" spans="1:3" x14ac:dyDescent="0.2">
      <c r="A17" s="382" t="str">
        <f t="shared" si="1"/>
        <v>T2</v>
      </c>
      <c r="B17" s="388" t="str">
        <f>'Calcolo domanda-capacità'!B19</f>
        <v>Appoggio</v>
      </c>
      <c r="C17" s="385">
        <f>'Calcolo domanda-capacità'!G19</f>
        <v>0.50394559171597642</v>
      </c>
    </row>
    <row r="18" spans="1:3" x14ac:dyDescent="0.2">
      <c r="A18" s="382" t="str">
        <f t="shared" si="1"/>
        <v>T2</v>
      </c>
      <c r="B18" s="388" t="str">
        <f>'Calcolo domanda-capacità'!B20</f>
        <v>Mezzeria</v>
      </c>
      <c r="C18" s="385">
        <f>'Calcolo domanda-capacità'!G20</f>
        <v>0.65328265285996057</v>
      </c>
    </row>
    <row r="19" spans="1:3" x14ac:dyDescent="0.2">
      <c r="A19" s="382" t="str">
        <f t="shared" si="1"/>
        <v>T2</v>
      </c>
      <c r="B19" s="388" t="str">
        <f>'Calcolo domanda-capacità'!B21</f>
        <v>Appoggio</v>
      </c>
      <c r="C19" s="385">
        <f>'Calcolo domanda-capacità'!G21</f>
        <v>0.74676654832347145</v>
      </c>
    </row>
    <row r="20" spans="1:3" x14ac:dyDescent="0.2">
      <c r="A20" s="382" t="str">
        <f t="shared" si="1"/>
        <v>T2</v>
      </c>
      <c r="B20" s="388" t="str">
        <f>'Calcolo domanda-capacità'!B22</f>
        <v>Appoggio</v>
      </c>
      <c r="C20" s="385">
        <f>'Calcolo domanda-capacità'!G22</f>
        <v>0.74670997041420117</v>
      </c>
    </row>
    <row r="21" spans="1:3" x14ac:dyDescent="0.2">
      <c r="A21" s="382" t="str">
        <f t="shared" si="1"/>
        <v>T2</v>
      </c>
      <c r="B21" s="388" t="str">
        <f>'Calcolo domanda-capacità'!B23</f>
        <v>Mezzeria</v>
      </c>
      <c r="C21" s="385">
        <f>'Calcolo domanda-capacità'!G23</f>
        <v>0.65646571005917165</v>
      </c>
    </row>
    <row r="22" spans="1:3" x14ac:dyDescent="0.2">
      <c r="A22" s="382" t="str">
        <f t="shared" si="1"/>
        <v>T2</v>
      </c>
      <c r="B22" s="388" t="str">
        <f>'Calcolo domanda-capacità'!B24</f>
        <v>Appoggio</v>
      </c>
      <c r="C22" s="385">
        <f>'Calcolo domanda-capacità'!G24</f>
        <v>0.50337295857988162</v>
      </c>
    </row>
    <row r="23" spans="1:3" x14ac:dyDescent="0.2">
      <c r="A23" s="382" t="str">
        <f t="shared" si="1"/>
        <v>T2</v>
      </c>
      <c r="B23" s="388" t="str">
        <f>'Calcolo domanda-capacità'!B25</f>
        <v>Appoggio</v>
      </c>
      <c r="C23" s="385">
        <f>'Calcolo domanda-capacità'!G25</f>
        <v>0.49796602564102566</v>
      </c>
    </row>
    <row r="24" spans="1:3" x14ac:dyDescent="0.2">
      <c r="A24" s="382" t="str">
        <f t="shared" si="1"/>
        <v>T2</v>
      </c>
      <c r="B24" s="388" t="str">
        <f>'Calcolo domanda-capacità'!B26</f>
        <v>Mezzeria</v>
      </c>
      <c r="C24" s="385">
        <f>'Calcolo domanda-capacità'!G26</f>
        <v>0.28449974358974361</v>
      </c>
    </row>
    <row r="25" spans="1:3" x14ac:dyDescent="0.2">
      <c r="A25" s="382" t="str">
        <f t="shared" si="1"/>
        <v>T2</v>
      </c>
      <c r="B25" s="388" t="str">
        <f>'Calcolo domanda-capacità'!B27</f>
        <v>Appoggio</v>
      </c>
      <c r="C25" s="385">
        <f>'Calcolo domanda-capacità'!G27</f>
        <v>7.8635502958579878E-3</v>
      </c>
    </row>
    <row r="26" spans="1:3" x14ac:dyDescent="0.2">
      <c r="A26" s="382" t="s">
        <v>1172</v>
      </c>
      <c r="B26" s="388" t="str">
        <f>'Calcolo domanda-capacità'!B28</f>
        <v>Appoggio</v>
      </c>
      <c r="C26" s="385">
        <f>'Calcolo domanda-capacità'!G28</f>
        <v>7.8615187376725841E-3</v>
      </c>
    </row>
    <row r="27" spans="1:3" x14ac:dyDescent="0.2">
      <c r="A27" s="382" t="str">
        <f t="shared" si="1"/>
        <v>T3</v>
      </c>
      <c r="B27" s="388" t="str">
        <f>'Calcolo domanda-capacità'!B29</f>
        <v>Mezzeria</v>
      </c>
      <c r="C27" s="385">
        <f>'Calcolo domanda-capacità'!G29</f>
        <v>0.27838237672583827</v>
      </c>
    </row>
    <row r="28" spans="1:3" x14ac:dyDescent="0.2">
      <c r="A28" s="382" t="str">
        <f t="shared" si="1"/>
        <v>T3</v>
      </c>
      <c r="B28" s="388" t="str">
        <f>'Calcolo domanda-capacità'!B30</f>
        <v>Appoggio</v>
      </c>
      <c r="C28" s="385">
        <f>'Calcolo domanda-capacità'!G30</f>
        <v>0.49947773175542409</v>
      </c>
    </row>
    <row r="29" spans="1:3" x14ac:dyDescent="0.2">
      <c r="A29" s="382" t="str">
        <f t="shared" si="1"/>
        <v>T3</v>
      </c>
      <c r="B29" s="388" t="str">
        <f>'Calcolo domanda-capacità'!B31</f>
        <v>Appoggio</v>
      </c>
      <c r="C29" s="385">
        <f>'Calcolo domanda-capacità'!G31</f>
        <v>0.5053316863905325</v>
      </c>
    </row>
    <row r="30" spans="1:3" x14ac:dyDescent="0.2">
      <c r="A30" s="382" t="str">
        <f t="shared" si="1"/>
        <v>T3</v>
      </c>
      <c r="B30" s="388" t="str">
        <f>'Calcolo domanda-capacità'!B32</f>
        <v>Mezzeria</v>
      </c>
      <c r="C30" s="385">
        <f>'Calcolo domanda-capacità'!G32</f>
        <v>0.65206222879684417</v>
      </c>
    </row>
    <row r="31" spans="1:3" x14ac:dyDescent="0.2">
      <c r="A31" s="382" t="str">
        <f t="shared" si="1"/>
        <v>T3</v>
      </c>
      <c r="B31" s="388" t="str">
        <f>'Calcolo domanda-capacità'!B33</f>
        <v>Appoggio</v>
      </c>
      <c r="C31" s="385">
        <f>'Calcolo domanda-capacità'!G33</f>
        <v>0.7416374063116371</v>
      </c>
    </row>
    <row r="32" spans="1:3" x14ac:dyDescent="0.2">
      <c r="A32" s="382" t="str">
        <f t="shared" si="1"/>
        <v>T3</v>
      </c>
      <c r="B32" s="388" t="str">
        <f>'Calcolo domanda-capacità'!B34</f>
        <v>Appoggio</v>
      </c>
      <c r="C32" s="385">
        <f>'Calcolo domanda-capacità'!G34</f>
        <v>0.74141579881656805</v>
      </c>
    </row>
    <row r="33" spans="1:3" x14ac:dyDescent="0.2">
      <c r="A33" s="382" t="str">
        <f t="shared" si="1"/>
        <v>T3</v>
      </c>
      <c r="B33" s="388" t="str">
        <f>'Calcolo domanda-capacità'!B35</f>
        <v>Mezzeria</v>
      </c>
      <c r="C33" s="385">
        <f>'Calcolo domanda-capacità'!G35</f>
        <v>0.6559636390532545</v>
      </c>
    </row>
    <row r="34" spans="1:3" x14ac:dyDescent="0.2">
      <c r="A34" s="382" t="str">
        <f t="shared" si="1"/>
        <v>T3</v>
      </c>
      <c r="B34" s="388" t="str">
        <f>'Calcolo domanda-capacità'!B36</f>
        <v>Appoggio</v>
      </c>
      <c r="C34" s="385">
        <f>'Calcolo domanda-capacità'!G36</f>
        <v>0.5061860355029586</v>
      </c>
    </row>
    <row r="35" spans="1:3" x14ac:dyDescent="0.2">
      <c r="A35" s="382" t="str">
        <f t="shared" si="1"/>
        <v>T3</v>
      </c>
      <c r="B35" s="388" t="str">
        <f>'Calcolo domanda-capacità'!B37</f>
        <v>Appoggio</v>
      </c>
      <c r="C35" s="385">
        <f>'Calcolo domanda-capacità'!G37</f>
        <v>0.50030608481262329</v>
      </c>
    </row>
    <row r="36" spans="1:3" x14ac:dyDescent="0.2">
      <c r="A36" s="382" t="str">
        <f t="shared" si="1"/>
        <v>T3</v>
      </c>
      <c r="B36" s="388" t="str">
        <f>'Calcolo domanda-capacità'!B38</f>
        <v>Mezzeria</v>
      </c>
      <c r="C36" s="385">
        <f>'Calcolo domanda-capacità'!G38</f>
        <v>0.28758590729783035</v>
      </c>
    </row>
    <row r="37" spans="1:3" x14ac:dyDescent="0.2">
      <c r="A37" s="382" t="str">
        <f t="shared" si="1"/>
        <v>T3</v>
      </c>
      <c r="B37" s="388" t="str">
        <f>'Calcolo domanda-capacità'!B39</f>
        <v>Appoggio</v>
      </c>
      <c r="C37" s="385">
        <f>'Calcolo domanda-capacità'!G39</f>
        <v>6.5636291913214991E-3</v>
      </c>
    </row>
    <row r="38" spans="1:3" x14ac:dyDescent="0.2">
      <c r="A38" s="382" t="s">
        <v>1173</v>
      </c>
      <c r="B38" s="388" t="str">
        <f>'Calcolo domanda-capacità'!B40</f>
        <v>Appoggio</v>
      </c>
      <c r="C38" s="385">
        <f>'Calcolo domanda-capacità'!G40</f>
        <v>7.9770118343195258E-3</v>
      </c>
    </row>
    <row r="39" spans="1:3" x14ac:dyDescent="0.2">
      <c r="A39" s="382" t="str">
        <f t="shared" si="1"/>
        <v>T4</v>
      </c>
      <c r="B39" s="388" t="str">
        <f>'Calcolo domanda-capacità'!B41</f>
        <v>Mezzeria</v>
      </c>
      <c r="C39" s="385">
        <f>'Calcolo domanda-capacità'!G41</f>
        <v>0.27737694280078901</v>
      </c>
    </row>
    <row r="40" spans="1:3" x14ac:dyDescent="0.2">
      <c r="A40" s="382" t="str">
        <f t="shared" si="1"/>
        <v>T4</v>
      </c>
      <c r="B40" s="388" t="str">
        <f>'Calcolo domanda-capacità'!B42</f>
        <v>Appoggio</v>
      </c>
      <c r="C40" s="385">
        <f>'Calcolo domanda-capacità'!G42</f>
        <v>0.49887246548323466</v>
      </c>
    </row>
    <row r="41" spans="1:3" x14ac:dyDescent="0.2">
      <c r="A41" s="382" t="str">
        <f t="shared" si="1"/>
        <v>T4</v>
      </c>
      <c r="B41" s="388" t="str">
        <f>'Calcolo domanda-capacità'!B43</f>
        <v>Appoggio</v>
      </c>
      <c r="C41" s="385">
        <f>'Calcolo domanda-capacità'!G43</f>
        <v>0.50487972386587776</v>
      </c>
    </row>
    <row r="42" spans="1:3" x14ac:dyDescent="0.2">
      <c r="A42" s="382" t="str">
        <f t="shared" si="1"/>
        <v>T4</v>
      </c>
      <c r="B42" s="388" t="str">
        <f>'Calcolo domanda-capacità'!B44</f>
        <v>Mezzeria</v>
      </c>
      <c r="C42" s="385">
        <f>'Calcolo domanda-capacità'!G44</f>
        <v>0.65018846153846155</v>
      </c>
    </row>
    <row r="43" spans="1:3" x14ac:dyDescent="0.2">
      <c r="A43" s="382" t="str">
        <f t="shared" si="1"/>
        <v>T4</v>
      </c>
      <c r="B43" s="388" t="str">
        <f>'Calcolo domanda-capacità'!B45</f>
        <v>Appoggio</v>
      </c>
      <c r="C43" s="385">
        <f>'Calcolo domanda-capacità'!G45</f>
        <v>0.73892863905325445</v>
      </c>
    </row>
    <row r="44" spans="1:3" x14ac:dyDescent="0.2">
      <c r="A44" s="382" t="str">
        <f t="shared" si="1"/>
        <v>T4</v>
      </c>
      <c r="B44" s="388" t="str">
        <f>'Calcolo domanda-capacità'!B46</f>
        <v>Appoggio</v>
      </c>
      <c r="C44" s="385">
        <f>'Calcolo domanda-capacità'!G46</f>
        <v>0.73910675542406312</v>
      </c>
    </row>
    <row r="45" spans="1:3" x14ac:dyDescent="0.2">
      <c r="A45" s="382" t="str">
        <f t="shared" si="1"/>
        <v>T4</v>
      </c>
      <c r="B45" s="388" t="str">
        <f>'Calcolo domanda-capacità'!B47</f>
        <v>Mezzeria</v>
      </c>
      <c r="C45" s="385">
        <f>'Calcolo domanda-capacità'!G47</f>
        <v>0.65485677514792895</v>
      </c>
    </row>
    <row r="46" spans="1:3" x14ac:dyDescent="0.2">
      <c r="A46" s="382" t="str">
        <f t="shared" si="1"/>
        <v>T4</v>
      </c>
      <c r="B46" s="388" t="str">
        <f>'Calcolo domanda-capacità'!B48</f>
        <v>Appoggio</v>
      </c>
      <c r="C46" s="385">
        <f>'Calcolo domanda-capacità'!G48</f>
        <v>0.50657547337278108</v>
      </c>
    </row>
    <row r="47" spans="1:3" x14ac:dyDescent="0.2">
      <c r="A47" s="382" t="str">
        <f t="shared" si="1"/>
        <v>T4</v>
      </c>
      <c r="B47" s="388" t="str">
        <f>'Calcolo domanda-capacità'!B49</f>
        <v>Appoggio</v>
      </c>
      <c r="C47" s="385">
        <f>'Calcolo domanda-capacità'!G49</f>
        <v>0.50087256410256409</v>
      </c>
    </row>
    <row r="48" spans="1:3" x14ac:dyDescent="0.2">
      <c r="A48" s="382" t="str">
        <f t="shared" si="1"/>
        <v>T4</v>
      </c>
      <c r="B48" s="388" t="str">
        <f>'Calcolo domanda-capacità'!B50</f>
        <v>Mezzeria</v>
      </c>
      <c r="C48" s="385">
        <f>'Calcolo domanda-capacità'!G50</f>
        <v>0.28821339250493094</v>
      </c>
    </row>
    <row r="49" spans="1:3" x14ac:dyDescent="0.2">
      <c r="A49" s="382" t="str">
        <f t="shared" si="1"/>
        <v>T4</v>
      </c>
      <c r="B49" s="388" t="str">
        <f>'Calcolo domanda-capacità'!B51</f>
        <v>Appoggio</v>
      </c>
      <c r="C49" s="385">
        <f>'Calcolo domanda-capacità'!G51</f>
        <v>8.4628796844181467E-3</v>
      </c>
    </row>
    <row r="50" spans="1:3" x14ac:dyDescent="0.2">
      <c r="A50" s="382" t="s">
        <v>1174</v>
      </c>
      <c r="B50" s="388" t="str">
        <f>'Calcolo domanda-capacità'!B52</f>
        <v>Appoggio</v>
      </c>
      <c r="C50" s="385">
        <f>'Calcolo domanda-capacità'!G52</f>
        <v>7.8809368836291922E-3</v>
      </c>
    </row>
    <row r="51" spans="1:3" x14ac:dyDescent="0.2">
      <c r="A51" s="382" t="str">
        <f t="shared" si="1"/>
        <v>T5</v>
      </c>
      <c r="B51" s="388" t="str">
        <f>'Calcolo domanda-capacità'!B53</f>
        <v>Mezzeria</v>
      </c>
      <c r="C51" s="385">
        <f>'Calcolo domanda-capacità'!G53</f>
        <v>0.27781608481262327</v>
      </c>
    </row>
    <row r="52" spans="1:3" x14ac:dyDescent="0.2">
      <c r="A52" s="382" t="str">
        <f t="shared" si="1"/>
        <v>T5</v>
      </c>
      <c r="B52" s="388" t="str">
        <f>'Calcolo domanda-capacità'!B54</f>
        <v>Appoggio</v>
      </c>
      <c r="C52" s="385">
        <f>'Calcolo domanda-capacità'!G54</f>
        <v>0.49863531558185398</v>
      </c>
    </row>
    <row r="53" spans="1:3" x14ac:dyDescent="0.2">
      <c r="A53" s="382" t="str">
        <f t="shared" si="1"/>
        <v>T5</v>
      </c>
      <c r="B53" s="388" t="str">
        <f>'Calcolo domanda-capacità'!B55</f>
        <v>Appoggio</v>
      </c>
      <c r="C53" s="385">
        <f>'Calcolo domanda-capacità'!G55</f>
        <v>0.50465454635108487</v>
      </c>
    </row>
    <row r="54" spans="1:3" x14ac:dyDescent="0.2">
      <c r="A54" s="382" t="str">
        <f t="shared" si="1"/>
        <v>T5</v>
      </c>
      <c r="B54" s="388" t="str">
        <f>'Calcolo domanda-capacità'!B56</f>
        <v>Mezzeria</v>
      </c>
      <c r="C54" s="385">
        <f>'Calcolo domanda-capacità'!G56</f>
        <v>0.64969691321499012</v>
      </c>
    </row>
    <row r="55" spans="1:3" x14ac:dyDescent="0.2">
      <c r="A55" s="382" t="str">
        <f t="shared" si="1"/>
        <v>T5</v>
      </c>
      <c r="B55" s="388" t="str">
        <f>'Calcolo domanda-capacità'!B57</f>
        <v>Appoggio</v>
      </c>
      <c r="C55" s="385">
        <f>'Calcolo domanda-capacità'!G57</f>
        <v>0.738691627218935</v>
      </c>
    </row>
    <row r="56" spans="1:3" x14ac:dyDescent="0.2">
      <c r="A56" s="382" t="str">
        <f t="shared" si="1"/>
        <v>T5</v>
      </c>
      <c r="B56" s="388" t="str">
        <f>'Calcolo domanda-capacità'!B58</f>
        <v>Appoggio</v>
      </c>
      <c r="C56" s="385">
        <f>'Calcolo domanda-capacità'!G58</f>
        <v>0.73881009861932934</v>
      </c>
    </row>
    <row r="57" spans="1:3" x14ac:dyDescent="0.2">
      <c r="A57" s="382" t="str">
        <f t="shared" si="1"/>
        <v>T5</v>
      </c>
      <c r="B57" s="388" t="str">
        <f>'Calcolo domanda-capacità'!B59</f>
        <v>Mezzeria</v>
      </c>
      <c r="C57" s="385">
        <f>'Calcolo domanda-capacità'!G59</f>
        <v>0.65371018737672582</v>
      </c>
    </row>
    <row r="58" spans="1:3" x14ac:dyDescent="0.2">
      <c r="A58" s="382" t="str">
        <f t="shared" si="1"/>
        <v>T5</v>
      </c>
      <c r="B58" s="388" t="str">
        <f>'Calcolo domanda-capacità'!B60</f>
        <v>Appoggio</v>
      </c>
      <c r="C58" s="385">
        <f>'Calcolo domanda-capacità'!G60</f>
        <v>0.50481520710059169</v>
      </c>
    </row>
    <row r="59" spans="1:3" x14ac:dyDescent="0.2">
      <c r="A59" s="382" t="str">
        <f t="shared" si="1"/>
        <v>T5</v>
      </c>
      <c r="B59" s="388" t="str">
        <f>'Calcolo domanda-capacità'!B61</f>
        <v>Appoggio</v>
      </c>
      <c r="C59" s="385">
        <f>'Calcolo domanda-capacità'!G61</f>
        <v>0.49872186390532536</v>
      </c>
    </row>
    <row r="60" spans="1:3" x14ac:dyDescent="0.2">
      <c r="A60" s="382" t="str">
        <f t="shared" si="1"/>
        <v>T5</v>
      </c>
      <c r="B60" s="388" t="str">
        <f>'Calcolo domanda-capacità'!B62</f>
        <v>Mezzeria</v>
      </c>
      <c r="C60" s="385">
        <f>'Calcolo domanda-capacità'!G62</f>
        <v>0.28636307692307694</v>
      </c>
    </row>
    <row r="61" spans="1:3" x14ac:dyDescent="0.2">
      <c r="A61" s="382" t="str">
        <f t="shared" si="1"/>
        <v>T5</v>
      </c>
      <c r="B61" s="388" t="str">
        <f>'Calcolo domanda-capacità'!B63</f>
        <v>Appoggio</v>
      </c>
      <c r="C61" s="385">
        <f>'Calcolo domanda-capacità'!G63</f>
        <v>8.3760650887573975E-3</v>
      </c>
    </row>
    <row r="62" spans="1:3" x14ac:dyDescent="0.2">
      <c r="A62" s="382" t="s">
        <v>1175</v>
      </c>
      <c r="B62" s="388" t="str">
        <f>'Calcolo domanda-capacità'!B64</f>
        <v>Appoggio</v>
      </c>
      <c r="C62" s="385">
        <f>'Calcolo domanda-capacità'!G64</f>
        <v>7.7589644970414203E-3</v>
      </c>
    </row>
    <row r="63" spans="1:3" x14ac:dyDescent="0.2">
      <c r="A63" s="382" t="str">
        <f t="shared" si="1"/>
        <v>T6</v>
      </c>
      <c r="B63" s="388" t="str">
        <f>'Calcolo domanda-capacità'!B65</f>
        <v>Mezzeria</v>
      </c>
      <c r="C63" s="385">
        <f>'Calcolo domanda-capacità'!G65</f>
        <v>0.27735649901380671</v>
      </c>
    </row>
    <row r="64" spans="1:3" x14ac:dyDescent="0.2">
      <c r="A64" s="382" t="str">
        <f t="shared" si="1"/>
        <v>T6</v>
      </c>
      <c r="B64" s="388" t="str">
        <f>'Calcolo domanda-capacità'!B66</f>
        <v>Appoggio</v>
      </c>
      <c r="C64" s="385">
        <f>'Calcolo domanda-capacità'!G66</f>
        <v>0.49779819526627211</v>
      </c>
    </row>
    <row r="65" spans="1:3" x14ac:dyDescent="0.2">
      <c r="A65" s="382" t="str">
        <f t="shared" si="1"/>
        <v>T6</v>
      </c>
      <c r="B65" s="388" t="str">
        <f>'Calcolo domanda-capacità'!B67</f>
        <v>Appoggio</v>
      </c>
      <c r="C65" s="385">
        <f>'Calcolo domanda-capacità'!G67</f>
        <v>0.50372319526627218</v>
      </c>
    </row>
    <row r="66" spans="1:3" x14ac:dyDescent="0.2">
      <c r="A66" s="382" t="str">
        <f t="shared" si="1"/>
        <v>T6</v>
      </c>
      <c r="B66" s="388" t="str">
        <f>'Calcolo domanda-capacità'!B68</f>
        <v>Mezzeria</v>
      </c>
      <c r="C66" s="385">
        <f>'Calcolo domanda-capacità'!G68</f>
        <v>0.64882153846153845</v>
      </c>
    </row>
    <row r="67" spans="1:3" x14ac:dyDescent="0.2">
      <c r="A67" s="382" t="str">
        <f t="shared" si="1"/>
        <v>T6</v>
      </c>
      <c r="B67" s="388" t="str">
        <f>'Calcolo domanda-capacità'!B69</f>
        <v>Appoggio</v>
      </c>
      <c r="C67" s="385">
        <f>'Calcolo domanda-capacità'!G69</f>
        <v>0.73813584812623279</v>
      </c>
    </row>
    <row r="68" spans="1:3" x14ac:dyDescent="0.2">
      <c r="A68" s="382" t="str">
        <f t="shared" si="1"/>
        <v>T6</v>
      </c>
      <c r="B68" s="388" t="str">
        <f>'Calcolo domanda-capacità'!B70</f>
        <v>Appoggio</v>
      </c>
      <c r="C68" s="385">
        <f>'Calcolo domanda-capacità'!G70</f>
        <v>0.73793720907297833</v>
      </c>
    </row>
    <row r="69" spans="1:3" x14ac:dyDescent="0.2">
      <c r="A69" s="382" t="str">
        <f t="shared" si="1"/>
        <v>T6</v>
      </c>
      <c r="B69" s="388" t="str">
        <f>'Calcolo domanda-capacità'!B71</f>
        <v>Mezzeria</v>
      </c>
      <c r="C69" s="385">
        <f>'Calcolo domanda-capacità'!G71</f>
        <v>0.65278576923076925</v>
      </c>
    </row>
    <row r="70" spans="1:3" x14ac:dyDescent="0.2">
      <c r="A70" s="382" t="str">
        <f t="shared" si="1"/>
        <v>T6</v>
      </c>
      <c r="B70" s="388" t="str">
        <f>'Calcolo domanda-capacità'!B72</f>
        <v>Appoggio</v>
      </c>
      <c r="C70" s="385">
        <f>'Calcolo domanda-capacità'!G72</f>
        <v>0.50645123274161741</v>
      </c>
    </row>
    <row r="71" spans="1:3" x14ac:dyDescent="0.2">
      <c r="A71" s="382" t="str">
        <f t="shared" si="1"/>
        <v>T6</v>
      </c>
      <c r="B71" s="388" t="str">
        <f>'Calcolo domanda-capacità'!B73</f>
        <v>Appoggio</v>
      </c>
      <c r="C71" s="385">
        <f>'Calcolo domanda-capacità'!G73</f>
        <v>0.4977310059171598</v>
      </c>
    </row>
    <row r="72" spans="1:3" x14ac:dyDescent="0.2">
      <c r="A72" s="382" t="str">
        <f t="shared" si="1"/>
        <v>T6</v>
      </c>
      <c r="B72" s="388" t="str">
        <f>'Calcolo domanda-capacità'!B74</f>
        <v>Mezzeria</v>
      </c>
      <c r="C72" s="385">
        <f>'Calcolo domanda-capacità'!G74</f>
        <v>0.28579398422090729</v>
      </c>
    </row>
    <row r="73" spans="1:3" x14ac:dyDescent="0.2">
      <c r="A73" s="382" t="str">
        <f t="shared" si="1"/>
        <v>T6</v>
      </c>
      <c r="B73" s="388" t="str">
        <f>'Calcolo domanda-capacità'!B75</f>
        <v>Appoggio</v>
      </c>
      <c r="C73" s="385">
        <f>'Calcolo domanda-capacità'!G75</f>
        <v>8.4835207100591708E-3</v>
      </c>
    </row>
    <row r="74" spans="1:3" x14ac:dyDescent="0.2">
      <c r="A74" s="382" t="s">
        <v>1176</v>
      </c>
      <c r="B74" s="388" t="str">
        <f>'Calcolo domanda-capacità'!B76</f>
        <v>Appoggio</v>
      </c>
      <c r="C74" s="385">
        <f>'Calcolo domanda-capacità'!G76</f>
        <v>8.0098323471400387E-3</v>
      </c>
    </row>
    <row r="75" spans="1:3" x14ac:dyDescent="0.2">
      <c r="A75" s="382" t="str">
        <f t="shared" si="1"/>
        <v>T7</v>
      </c>
      <c r="B75" s="388" t="str">
        <f>'Calcolo domanda-capacità'!B77</f>
        <v>Mezzeria</v>
      </c>
      <c r="C75" s="385">
        <f>'Calcolo domanda-capacità'!G77</f>
        <v>0.27733508875739643</v>
      </c>
    </row>
    <row r="76" spans="1:3" x14ac:dyDescent="0.2">
      <c r="A76" s="382" t="str">
        <f t="shared" si="1"/>
        <v>T7</v>
      </c>
      <c r="B76" s="388" t="str">
        <f>'Calcolo domanda-capacità'!B78</f>
        <v>Appoggio</v>
      </c>
      <c r="C76" s="385">
        <f>'Calcolo domanda-capacità'!G78</f>
        <v>0.49740923076923071</v>
      </c>
    </row>
    <row r="77" spans="1:3" x14ac:dyDescent="0.2">
      <c r="A77" s="382" t="str">
        <f t="shared" si="1"/>
        <v>T7</v>
      </c>
      <c r="B77" s="388" t="str">
        <f>'Calcolo domanda-capacità'!B79</f>
        <v>Appoggio</v>
      </c>
      <c r="C77" s="385">
        <f>'Calcolo domanda-capacità'!G79</f>
        <v>0.50332621301775149</v>
      </c>
    </row>
    <row r="78" spans="1:3" x14ac:dyDescent="0.2">
      <c r="A78" s="382" t="str">
        <f t="shared" si="1"/>
        <v>T7</v>
      </c>
      <c r="B78" s="388" t="str">
        <f>'Calcolo domanda-capacità'!B80</f>
        <v>Mezzeria</v>
      </c>
      <c r="C78" s="385">
        <f>'Calcolo domanda-capacità'!G80</f>
        <v>0.64784840236686392</v>
      </c>
    </row>
    <row r="79" spans="1:3" x14ac:dyDescent="0.2">
      <c r="A79" s="382" t="str">
        <f t="shared" ref="A79:A142" si="2">A78</f>
        <v>T7</v>
      </c>
      <c r="B79" s="388" t="str">
        <f>'Calcolo domanda-capacità'!B81</f>
        <v>Appoggio</v>
      </c>
      <c r="C79" s="385">
        <f>'Calcolo domanda-capacità'!G81</f>
        <v>0.73668484220907293</v>
      </c>
    </row>
    <row r="80" spans="1:3" x14ac:dyDescent="0.2">
      <c r="A80" s="382" t="str">
        <f t="shared" si="2"/>
        <v>T7</v>
      </c>
      <c r="B80" s="388" t="str">
        <f>'Calcolo domanda-capacità'!B82</f>
        <v>Appoggio</v>
      </c>
      <c r="C80" s="385">
        <f>'Calcolo domanda-capacità'!G82</f>
        <v>0.73661521696252463</v>
      </c>
    </row>
    <row r="81" spans="1:3" x14ac:dyDescent="0.2">
      <c r="A81" s="382" t="str">
        <f t="shared" si="2"/>
        <v>T7</v>
      </c>
      <c r="B81" s="388" t="str">
        <f>'Calcolo domanda-capacità'!B83</f>
        <v>Mezzeria</v>
      </c>
      <c r="C81" s="385">
        <f>'Calcolo domanda-capacità'!G83</f>
        <v>0.65175005917159767</v>
      </c>
    </row>
    <row r="82" spans="1:3" x14ac:dyDescent="0.2">
      <c r="A82" s="382" t="str">
        <f t="shared" si="2"/>
        <v>T7</v>
      </c>
      <c r="B82" s="388" t="str">
        <f>'Calcolo domanda-capacità'!B84</f>
        <v>Appoggio</v>
      </c>
      <c r="C82" s="385">
        <f>'Calcolo domanda-capacità'!G84</f>
        <v>0.50315711045364897</v>
      </c>
    </row>
    <row r="83" spans="1:3" x14ac:dyDescent="0.2">
      <c r="A83" s="382" t="str">
        <f t="shared" si="2"/>
        <v>T7</v>
      </c>
      <c r="B83" s="388" t="str">
        <f>'Calcolo domanda-capacità'!B85</f>
        <v>Appoggio</v>
      </c>
      <c r="C83" s="385">
        <f>'Calcolo domanda-capacità'!G85</f>
        <v>0.49721266272189357</v>
      </c>
    </row>
    <row r="84" spans="1:3" x14ac:dyDescent="0.2">
      <c r="A84" s="382" t="str">
        <f t="shared" si="2"/>
        <v>T7</v>
      </c>
      <c r="B84" s="388" t="str">
        <f>'Calcolo domanda-capacità'!B86</f>
        <v>Mezzeria</v>
      </c>
      <c r="C84" s="385">
        <f>'Calcolo domanda-capacità'!G86</f>
        <v>0.28556000986193297</v>
      </c>
    </row>
    <row r="85" spans="1:3" x14ac:dyDescent="0.2">
      <c r="A85" s="382" t="str">
        <f t="shared" si="2"/>
        <v>T7</v>
      </c>
      <c r="B85" s="388" t="str">
        <f>'Calcolo domanda-capacità'!B87</f>
        <v>Appoggio</v>
      </c>
      <c r="C85" s="385">
        <f>'Calcolo domanda-capacità'!G87</f>
        <v>8.1431656804733729E-3</v>
      </c>
    </row>
    <row r="86" spans="1:3" x14ac:dyDescent="0.2">
      <c r="A86" s="382" t="s">
        <v>1177</v>
      </c>
      <c r="B86" s="388" t="str">
        <f>'Calcolo domanda-capacità'!B88</f>
        <v>Appoggio</v>
      </c>
      <c r="C86" s="385">
        <f>'Calcolo domanda-capacità'!G88</f>
        <v>8.1326134122287966E-3</v>
      </c>
    </row>
    <row r="87" spans="1:3" x14ac:dyDescent="0.2">
      <c r="A87" s="382" t="str">
        <f t="shared" si="2"/>
        <v>T8</v>
      </c>
      <c r="B87" s="388" t="str">
        <f>'Calcolo domanda-capacità'!B89</f>
        <v>Mezzeria</v>
      </c>
      <c r="C87" s="385">
        <f>'Calcolo domanda-capacità'!G89</f>
        <v>0.27825563116370811</v>
      </c>
    </row>
    <row r="88" spans="1:3" x14ac:dyDescent="0.2">
      <c r="A88" s="382" t="str">
        <f t="shared" si="2"/>
        <v>T8</v>
      </c>
      <c r="B88" s="388" t="str">
        <f>'Calcolo domanda-capacità'!B90</f>
        <v>Appoggio</v>
      </c>
      <c r="C88" s="385">
        <f>'Calcolo domanda-capacità'!G90</f>
        <v>0.49856084812623269</v>
      </c>
    </row>
    <row r="89" spans="1:3" x14ac:dyDescent="0.2">
      <c r="A89" s="382" t="str">
        <f t="shared" si="2"/>
        <v>T8</v>
      </c>
      <c r="B89" s="388" t="str">
        <f>'Calcolo domanda-capacità'!B91</f>
        <v>Appoggio</v>
      </c>
      <c r="C89" s="385">
        <f>'Calcolo domanda-capacità'!G91</f>
        <v>0.50413508875739643</v>
      </c>
    </row>
    <row r="90" spans="1:3" x14ac:dyDescent="0.2">
      <c r="A90" s="382" t="str">
        <f t="shared" si="2"/>
        <v>T8</v>
      </c>
      <c r="B90" s="388" t="str">
        <f>'Calcolo domanda-capacità'!B92</f>
        <v>Mezzeria</v>
      </c>
      <c r="C90" s="385">
        <f>'Calcolo domanda-capacità'!G92</f>
        <v>0.64658914201183437</v>
      </c>
    </row>
    <row r="91" spans="1:3" x14ac:dyDescent="0.2">
      <c r="A91" s="382" t="str">
        <f t="shared" si="2"/>
        <v>T8</v>
      </c>
      <c r="B91" s="388" t="str">
        <f>'Calcolo domanda-capacità'!B93</f>
        <v>Appoggio</v>
      </c>
      <c r="C91" s="385">
        <f>'Calcolo domanda-capacità'!G93</f>
        <v>0.73361570019723865</v>
      </c>
    </row>
    <row r="92" spans="1:3" x14ac:dyDescent="0.2">
      <c r="A92" s="382" t="str">
        <f t="shared" si="2"/>
        <v>T8</v>
      </c>
      <c r="B92" s="388" t="str">
        <f>'Calcolo domanda-capacità'!B94</f>
        <v>Appoggio</v>
      </c>
      <c r="C92" s="385">
        <f>'Calcolo domanda-capacità'!G94</f>
        <v>0.73290921104536488</v>
      </c>
    </row>
    <row r="93" spans="1:3" x14ac:dyDescent="0.2">
      <c r="A93" s="382" t="str">
        <f t="shared" si="2"/>
        <v>T8</v>
      </c>
      <c r="B93" s="388" t="str">
        <f>'Calcolo domanda-capacità'!B95</f>
        <v>Mezzeria</v>
      </c>
      <c r="C93" s="385">
        <f>'Calcolo domanda-capacità'!G95</f>
        <v>0.65033538461538454</v>
      </c>
    </row>
    <row r="94" spans="1:3" x14ac:dyDescent="0.2">
      <c r="A94" s="382" t="str">
        <f t="shared" si="2"/>
        <v>T8</v>
      </c>
      <c r="B94" s="388" t="str">
        <f>'Calcolo domanda-capacità'!B96</f>
        <v>Appoggio</v>
      </c>
      <c r="C94" s="385">
        <f>'Calcolo domanda-capacità'!G96</f>
        <v>0.50413578895463518</v>
      </c>
    </row>
    <row r="95" spans="1:3" x14ac:dyDescent="0.2">
      <c r="A95" s="382" t="str">
        <f t="shared" si="2"/>
        <v>T8</v>
      </c>
      <c r="B95" s="388" t="str">
        <f>'Calcolo domanda-capacità'!B97</f>
        <v>Appoggio</v>
      </c>
      <c r="C95" s="385">
        <f>'Calcolo domanda-capacità'!G97</f>
        <v>0.49854643984220909</v>
      </c>
    </row>
    <row r="96" spans="1:3" x14ac:dyDescent="0.2">
      <c r="A96" s="382" t="str">
        <f t="shared" si="2"/>
        <v>T8</v>
      </c>
      <c r="B96" s="388" t="str">
        <f>'Calcolo domanda-capacità'!B98</f>
        <v>Mezzeria</v>
      </c>
      <c r="C96" s="385">
        <f>'Calcolo domanda-capacità'!G98</f>
        <v>0.2867143885601578</v>
      </c>
    </row>
    <row r="97" spans="1:3" x14ac:dyDescent="0.2">
      <c r="A97" s="382" t="str">
        <f t="shared" si="2"/>
        <v>T8</v>
      </c>
      <c r="B97" s="388" t="str">
        <f>'Calcolo domanda-capacità'!B99</f>
        <v>Appoggio</v>
      </c>
      <c r="C97" s="385">
        <f>'Calcolo domanda-capacità'!G99</f>
        <v>8.3831558185404349E-3</v>
      </c>
    </row>
    <row r="98" spans="1:3" x14ac:dyDescent="0.2">
      <c r="A98" s="382" t="s">
        <v>1178</v>
      </c>
      <c r="B98" s="388" t="str">
        <f>'Calcolo domanda-capacità'!B100</f>
        <v>Appoggio</v>
      </c>
      <c r="C98" s="385">
        <f>'Calcolo domanda-capacità'!G100</f>
        <v>8.2782347140039451E-3</v>
      </c>
    </row>
    <row r="99" spans="1:3" x14ac:dyDescent="0.2">
      <c r="A99" s="382" t="str">
        <f t="shared" si="2"/>
        <v>T9</v>
      </c>
      <c r="B99" s="388" t="str">
        <f>'Calcolo domanda-capacità'!B101</f>
        <v>Mezzeria</v>
      </c>
      <c r="C99" s="385">
        <f>'Calcolo domanda-capacità'!G101</f>
        <v>0.28131330374753455</v>
      </c>
    </row>
    <row r="100" spans="1:3" x14ac:dyDescent="0.2">
      <c r="A100" s="382" t="str">
        <f t="shared" si="2"/>
        <v>T9</v>
      </c>
      <c r="B100" s="388" t="str">
        <f>'Calcolo domanda-capacità'!B102</f>
        <v>Appoggio</v>
      </c>
      <c r="C100" s="385">
        <f>'Calcolo domanda-capacità'!G102</f>
        <v>0.50240979289940835</v>
      </c>
    </row>
    <row r="101" spans="1:3" x14ac:dyDescent="0.2">
      <c r="A101" s="382" t="str">
        <f t="shared" si="2"/>
        <v>T9</v>
      </c>
      <c r="B101" s="388" t="str">
        <f>'Calcolo domanda-capacità'!B103</f>
        <v>Appoggio</v>
      </c>
      <c r="C101" s="385">
        <f>'Calcolo domanda-capacità'!G103</f>
        <v>0.50714748520710051</v>
      </c>
    </row>
    <row r="102" spans="1:3" x14ac:dyDescent="0.2">
      <c r="A102" s="382" t="str">
        <f t="shared" si="2"/>
        <v>T9</v>
      </c>
      <c r="B102" s="388" t="str">
        <f>'Calcolo domanda-capacità'!B104</f>
        <v>Mezzeria</v>
      </c>
      <c r="C102" s="385">
        <f>'Calcolo domanda-capacità'!G104</f>
        <v>0.64452438856015781</v>
      </c>
    </row>
    <row r="103" spans="1:3" x14ac:dyDescent="0.2">
      <c r="A103" s="382" t="str">
        <f t="shared" si="2"/>
        <v>T9</v>
      </c>
      <c r="B103" s="388" t="str">
        <f>'Calcolo domanda-capacità'!B105</f>
        <v>Appoggio</v>
      </c>
      <c r="C103" s="385">
        <f>'Calcolo domanda-capacità'!G105</f>
        <v>0.72654502958579881</v>
      </c>
    </row>
    <row r="104" spans="1:3" x14ac:dyDescent="0.2">
      <c r="A104" s="382" t="str">
        <f t="shared" si="2"/>
        <v>T9</v>
      </c>
      <c r="B104" s="388" t="str">
        <f>'Calcolo domanda-capacità'!B106</f>
        <v>Appoggio</v>
      </c>
      <c r="C104" s="385">
        <f>'Calcolo domanda-capacità'!G106</f>
        <v>0.72619579881656804</v>
      </c>
    </row>
    <row r="105" spans="1:3" x14ac:dyDescent="0.2">
      <c r="A105" s="382" t="str">
        <f t="shared" si="2"/>
        <v>T9</v>
      </c>
      <c r="B105" s="388" t="str">
        <f>'Calcolo domanda-capacità'!B107</f>
        <v>Mezzeria</v>
      </c>
      <c r="C105" s="385">
        <f>'Calcolo domanda-capacità'!G107</f>
        <v>0.6469684516765285</v>
      </c>
    </row>
    <row r="106" spans="1:3" x14ac:dyDescent="0.2">
      <c r="A106" s="382" t="str">
        <f t="shared" si="2"/>
        <v>T9</v>
      </c>
      <c r="B106" s="388" t="str">
        <f>'Calcolo domanda-capacità'!B108</f>
        <v>Appoggio</v>
      </c>
      <c r="C106" s="385">
        <f>'Calcolo domanda-capacità'!G108</f>
        <v>0.50629052268244579</v>
      </c>
    </row>
    <row r="107" spans="1:3" x14ac:dyDescent="0.2">
      <c r="A107" s="382" t="str">
        <f t="shared" si="2"/>
        <v>T9</v>
      </c>
      <c r="B107" s="388" t="str">
        <f>'Calcolo domanda-capacità'!B109</f>
        <v>Appoggio</v>
      </c>
      <c r="C107" s="385">
        <f>'Calcolo domanda-capacità'!G109</f>
        <v>0.5015045562130177</v>
      </c>
    </row>
    <row r="108" spans="1:3" x14ac:dyDescent="0.2">
      <c r="A108" s="382" t="str">
        <f t="shared" si="2"/>
        <v>T9</v>
      </c>
      <c r="B108" s="388" t="str">
        <f>'Calcolo domanda-capacità'!B110</f>
        <v>Mezzeria</v>
      </c>
      <c r="C108" s="385">
        <f>'Calcolo domanda-capacità'!G110</f>
        <v>0.28784633136094678</v>
      </c>
    </row>
    <row r="109" spans="1:3" x14ac:dyDescent="0.2">
      <c r="A109" s="382" t="str">
        <f t="shared" si="2"/>
        <v>T9</v>
      </c>
      <c r="B109" s="388" t="str">
        <f>'Calcolo domanda-capacità'!B111</f>
        <v>Appoggio</v>
      </c>
      <c r="C109" s="385">
        <f>'Calcolo domanda-capacità'!G111</f>
        <v>8.0075739644970417E-3</v>
      </c>
    </row>
    <row r="110" spans="1:3" x14ac:dyDescent="0.2">
      <c r="A110" s="382" t="s">
        <v>1179</v>
      </c>
      <c r="B110" s="388" t="str">
        <f>'Calcolo domanda-capacità'!J4</f>
        <v>Appoggio</v>
      </c>
      <c r="C110" s="385">
        <f>'Calcolo domanda-capacità'!O4</f>
        <v>8.1358382642998019E-3</v>
      </c>
    </row>
    <row r="111" spans="1:3" x14ac:dyDescent="0.2">
      <c r="A111" s="382" t="str">
        <f t="shared" si="2"/>
        <v>T10</v>
      </c>
      <c r="B111" s="388" t="str">
        <f>'Calcolo domanda-capacità'!J5</f>
        <v>Mezzeria</v>
      </c>
      <c r="C111" s="385">
        <f>'Calcolo domanda-capacità'!O5</f>
        <v>0.28706076923076923</v>
      </c>
    </row>
    <row r="112" spans="1:3" x14ac:dyDescent="0.2">
      <c r="A112" s="382" t="str">
        <f t="shared" si="2"/>
        <v>T10</v>
      </c>
      <c r="B112" s="388" t="str">
        <f>'Calcolo domanda-capacità'!J6</f>
        <v>Appoggio</v>
      </c>
      <c r="C112" s="385">
        <f>'Calcolo domanda-capacità'!O6</f>
        <v>0.50378182445759367</v>
      </c>
    </row>
    <row r="113" spans="1:3" x14ac:dyDescent="0.2">
      <c r="A113" s="382" t="str">
        <f t="shared" si="2"/>
        <v>T10</v>
      </c>
      <c r="B113" s="388" t="str">
        <f>'Calcolo domanda-capacità'!J7</f>
        <v>Appoggio</v>
      </c>
      <c r="C113" s="385">
        <f>'Calcolo domanda-capacità'!O7</f>
        <v>0.50778005917159763</v>
      </c>
    </row>
    <row r="114" spans="1:3" x14ac:dyDescent="0.2">
      <c r="A114" s="382" t="str">
        <f t="shared" si="2"/>
        <v>T10</v>
      </c>
      <c r="B114" s="388" t="str">
        <f>'Calcolo domanda-capacità'!J8</f>
        <v>Mezzeria</v>
      </c>
      <c r="C114" s="385">
        <f>'Calcolo domanda-capacità'!O8</f>
        <v>0.64472593688362911</v>
      </c>
    </row>
    <row r="115" spans="1:3" x14ac:dyDescent="0.2">
      <c r="A115" s="382" t="str">
        <f t="shared" si="2"/>
        <v>T10</v>
      </c>
      <c r="B115" s="388" t="str">
        <f>'Calcolo domanda-capacità'!J9</f>
        <v>Appoggio</v>
      </c>
      <c r="C115" s="385">
        <f>'Calcolo domanda-capacità'!O9</f>
        <v>0.71519806706114397</v>
      </c>
    </row>
    <row r="116" spans="1:3" x14ac:dyDescent="0.2">
      <c r="A116" s="382" t="str">
        <f t="shared" si="2"/>
        <v>T10</v>
      </c>
      <c r="B116" s="388" t="str">
        <f>'Calcolo domanda-capacità'!J10</f>
        <v>Appoggio</v>
      </c>
      <c r="C116" s="385">
        <f>'Calcolo domanda-capacità'!O10</f>
        <v>0.71503343195266278</v>
      </c>
    </row>
    <row r="117" spans="1:3" x14ac:dyDescent="0.2">
      <c r="A117" s="382" t="str">
        <f t="shared" si="2"/>
        <v>T10</v>
      </c>
      <c r="B117" s="388" t="str">
        <f>'Calcolo domanda-capacità'!J11</f>
        <v>Mezzeria</v>
      </c>
      <c r="C117" s="385">
        <f>'Calcolo domanda-capacità'!O11</f>
        <v>0.64603702169625254</v>
      </c>
    </row>
    <row r="118" spans="1:3" x14ac:dyDescent="0.2">
      <c r="A118" s="382" t="str">
        <f t="shared" si="2"/>
        <v>T10</v>
      </c>
      <c r="B118" s="388" t="str">
        <f>'Calcolo domanda-capacità'!J12</f>
        <v>Appoggio</v>
      </c>
      <c r="C118" s="385">
        <f>'Calcolo domanda-capacità'!O12</f>
        <v>0.50665876725838255</v>
      </c>
    </row>
    <row r="119" spans="1:3" x14ac:dyDescent="0.2">
      <c r="A119" s="382" t="str">
        <f t="shared" si="2"/>
        <v>T10</v>
      </c>
      <c r="B119" s="388" t="str">
        <f>'Calcolo domanda-capacità'!J13</f>
        <v>Appoggio</v>
      </c>
      <c r="C119" s="385">
        <f>'Calcolo domanda-capacità'!O13</f>
        <v>0.50276768244575942</v>
      </c>
    </row>
    <row r="120" spans="1:3" x14ac:dyDescent="0.2">
      <c r="A120" s="382" t="str">
        <f t="shared" si="2"/>
        <v>T10</v>
      </c>
      <c r="B120" s="388" t="str">
        <f>'Calcolo domanda-capacità'!J14</f>
        <v>Mezzeria</v>
      </c>
      <c r="C120" s="385">
        <f>'Calcolo domanda-capacità'!O14</f>
        <v>0.29181957593688368</v>
      </c>
    </row>
    <row r="121" spans="1:3" x14ac:dyDescent="0.2">
      <c r="A121" s="382" t="str">
        <f t="shared" si="2"/>
        <v>T10</v>
      </c>
      <c r="B121" s="388" t="str">
        <f>'Calcolo domanda-capacità'!J15</f>
        <v>Appoggio</v>
      </c>
      <c r="C121" s="385">
        <f>'Calcolo domanda-capacità'!O15</f>
        <v>7.3120611439842212E-3</v>
      </c>
    </row>
    <row r="122" spans="1:3" x14ac:dyDescent="0.2">
      <c r="A122" s="382" t="s">
        <v>1180</v>
      </c>
      <c r="B122" s="388" t="str">
        <f>'Calcolo domanda-capacità'!J16</f>
        <v>Appoggio</v>
      </c>
      <c r="C122" s="385">
        <f>'Calcolo domanda-capacità'!O16</f>
        <v>7.6652564102564109E-3</v>
      </c>
    </row>
    <row r="123" spans="1:3" x14ac:dyDescent="0.2">
      <c r="A123" s="382" t="str">
        <f t="shared" si="2"/>
        <v>T11</v>
      </c>
      <c r="B123" s="388" t="str">
        <f>'Calcolo domanda-capacità'!J17</f>
        <v>Mezzeria</v>
      </c>
      <c r="C123" s="385">
        <f>'Calcolo domanda-capacità'!O17</f>
        <v>0.29019429980276129</v>
      </c>
    </row>
    <row r="124" spans="1:3" x14ac:dyDescent="0.2">
      <c r="A124" s="382" t="str">
        <f t="shared" si="2"/>
        <v>T11</v>
      </c>
      <c r="B124" s="388" t="str">
        <f>'Calcolo domanda-capacità'!J18</f>
        <v>Appoggio</v>
      </c>
      <c r="C124" s="385">
        <f>'Calcolo domanda-capacità'!O18</f>
        <v>0.50355026627218935</v>
      </c>
    </row>
    <row r="125" spans="1:3" x14ac:dyDescent="0.2">
      <c r="A125" s="382" t="str">
        <f t="shared" si="2"/>
        <v>T11</v>
      </c>
      <c r="B125" s="388" t="str">
        <f>'Calcolo domanda-capacità'!J19</f>
        <v>Appoggio</v>
      </c>
      <c r="C125" s="385">
        <f>'Calcolo domanda-capacità'!O19</f>
        <v>0.50747333333333333</v>
      </c>
    </row>
    <row r="126" spans="1:3" x14ac:dyDescent="0.2">
      <c r="A126" s="382" t="str">
        <f t="shared" si="2"/>
        <v>T11</v>
      </c>
      <c r="B126" s="388" t="str">
        <f>'Calcolo domanda-capacità'!J20</f>
        <v>Mezzeria</v>
      </c>
      <c r="C126" s="385">
        <f>'Calcolo domanda-capacità'!O20</f>
        <v>0.64508501972386589</v>
      </c>
    </row>
    <row r="127" spans="1:3" x14ac:dyDescent="0.2">
      <c r="A127" s="382" t="str">
        <f t="shared" si="2"/>
        <v>T11</v>
      </c>
      <c r="B127" s="388" t="str">
        <f>'Calcolo domanda-capacità'!J21</f>
        <v>Appoggio</v>
      </c>
      <c r="C127" s="385">
        <f>'Calcolo domanda-capacità'!O21</f>
        <v>0.70431957593688355</v>
      </c>
    </row>
    <row r="128" spans="1:3" x14ac:dyDescent="0.2">
      <c r="A128" s="382" t="str">
        <f t="shared" si="2"/>
        <v>T11</v>
      </c>
      <c r="B128" s="388" t="str">
        <f>'Calcolo domanda-capacità'!J22</f>
        <v>Appoggio</v>
      </c>
      <c r="C128" s="385">
        <f>'Calcolo domanda-capacità'!O22</f>
        <v>0.70427056213017747</v>
      </c>
    </row>
    <row r="129" spans="1:3" x14ac:dyDescent="0.2">
      <c r="A129" s="382" t="str">
        <f t="shared" si="2"/>
        <v>T11</v>
      </c>
      <c r="B129" s="388" t="str">
        <f>'Calcolo domanda-capacità'!J23</f>
        <v>Mezzeria</v>
      </c>
      <c r="C129" s="385">
        <f>'Calcolo domanda-capacità'!O23</f>
        <v>0.64675072978303749</v>
      </c>
    </row>
    <row r="130" spans="1:3" x14ac:dyDescent="0.2">
      <c r="A130" s="382" t="str">
        <f t="shared" si="2"/>
        <v>T11</v>
      </c>
      <c r="B130" s="388" t="str">
        <f>'Calcolo domanda-capacità'!J24</f>
        <v>Appoggio</v>
      </c>
      <c r="C130" s="385">
        <f>'Calcolo domanda-capacità'!O24</f>
        <v>0.50628413214990131</v>
      </c>
    </row>
    <row r="131" spans="1:3" x14ac:dyDescent="0.2">
      <c r="A131" s="382" t="str">
        <f t="shared" si="2"/>
        <v>T11</v>
      </c>
      <c r="B131" s="388" t="str">
        <f>'Calcolo domanda-capacità'!J25</f>
        <v>Appoggio</v>
      </c>
      <c r="C131" s="385">
        <f>'Calcolo domanda-capacità'!O25</f>
        <v>0.50245324457593687</v>
      </c>
    </row>
    <row r="132" spans="1:3" x14ac:dyDescent="0.2">
      <c r="A132" s="382" t="str">
        <f t="shared" si="2"/>
        <v>T11</v>
      </c>
      <c r="B132" s="388" t="str">
        <f>'Calcolo domanda-capacità'!J26</f>
        <v>Mezzeria</v>
      </c>
      <c r="C132" s="385">
        <f>'Calcolo domanda-capacità'!O26</f>
        <v>0.2940100295857988</v>
      </c>
    </row>
    <row r="133" spans="1:3" x14ac:dyDescent="0.2">
      <c r="A133" s="382" t="str">
        <f t="shared" si="2"/>
        <v>T11</v>
      </c>
      <c r="B133" s="388" t="str">
        <f>'Calcolo domanda-capacità'!J27</f>
        <v>Appoggio</v>
      </c>
      <c r="C133" s="385">
        <f>'Calcolo domanda-capacità'!O27</f>
        <v>6.6045660749506916E-3</v>
      </c>
    </row>
    <row r="134" spans="1:3" x14ac:dyDescent="0.2">
      <c r="A134" s="382" t="s">
        <v>1181</v>
      </c>
      <c r="B134" s="388" t="str">
        <f>'Calcolo domanda-capacità'!J28</f>
        <v>Appoggio</v>
      </c>
      <c r="C134" s="385">
        <f>'Calcolo domanda-capacità'!O28</f>
        <v>7.6959960552268249E-3</v>
      </c>
    </row>
    <row r="135" spans="1:3" x14ac:dyDescent="0.2">
      <c r="A135" s="382" t="str">
        <f t="shared" si="2"/>
        <v>T12</v>
      </c>
      <c r="B135" s="388" t="str">
        <f>'Calcolo domanda-capacità'!J29</f>
        <v>Mezzeria</v>
      </c>
      <c r="C135" s="385">
        <f>'Calcolo domanda-capacità'!O29</f>
        <v>0.2903698224852071</v>
      </c>
    </row>
    <row r="136" spans="1:3" x14ac:dyDescent="0.2">
      <c r="A136" s="382" t="str">
        <f t="shared" si="2"/>
        <v>T12</v>
      </c>
      <c r="B136" s="388" t="str">
        <f>'Calcolo domanda-capacità'!J30</f>
        <v>Appoggio</v>
      </c>
      <c r="C136" s="385">
        <f>'Calcolo domanda-capacità'!O30</f>
        <v>0.50216477317554242</v>
      </c>
    </row>
    <row r="137" spans="1:3" x14ac:dyDescent="0.2">
      <c r="A137" s="382" t="str">
        <f t="shared" si="2"/>
        <v>T12</v>
      </c>
      <c r="B137" s="388" t="str">
        <f>'Calcolo domanda-capacità'!J31</f>
        <v>Appoggio</v>
      </c>
      <c r="C137" s="385">
        <f>'Calcolo domanda-capacità'!O31</f>
        <v>0.50820301775147936</v>
      </c>
    </row>
    <row r="138" spans="1:3" x14ac:dyDescent="0.2">
      <c r="A138" s="382" t="str">
        <f t="shared" si="2"/>
        <v>T12</v>
      </c>
      <c r="B138" s="388" t="str">
        <f>'Calcolo domanda-capacità'!J32</f>
        <v>Mezzeria</v>
      </c>
      <c r="C138" s="385">
        <f>'Calcolo domanda-capacità'!O32</f>
        <v>0.6445501183431952</v>
      </c>
    </row>
    <row r="139" spans="1:3" x14ac:dyDescent="0.2">
      <c r="A139" s="382" t="str">
        <f t="shared" si="2"/>
        <v>T12</v>
      </c>
      <c r="B139" s="388" t="str">
        <f>'Calcolo domanda-capacità'!J33</f>
        <v>Appoggio</v>
      </c>
      <c r="C139" s="385">
        <f>'Calcolo domanda-capacità'!O33</f>
        <v>0.70082564102564093</v>
      </c>
    </row>
    <row r="140" spans="1:3" x14ac:dyDescent="0.2">
      <c r="A140" s="382" t="str">
        <f t="shared" si="2"/>
        <v>T12</v>
      </c>
      <c r="B140" s="388" t="str">
        <f>'Calcolo domanda-capacità'!J34</f>
        <v>Appoggio</v>
      </c>
      <c r="C140" s="385">
        <f>'Calcolo domanda-capacità'!O34</f>
        <v>0.70077321499013812</v>
      </c>
    </row>
    <row r="141" spans="1:3" x14ac:dyDescent="0.2">
      <c r="A141" s="382" t="str">
        <f t="shared" si="2"/>
        <v>T12</v>
      </c>
      <c r="B141" s="388" t="str">
        <f>'Calcolo domanda-capacità'!J35</f>
        <v>Mezzeria</v>
      </c>
      <c r="C141" s="385">
        <f>'Calcolo domanda-capacità'!O35</f>
        <v>0.64235545364891522</v>
      </c>
    </row>
    <row r="142" spans="1:3" x14ac:dyDescent="0.2">
      <c r="A142" s="382" t="str">
        <f t="shared" si="2"/>
        <v>T12</v>
      </c>
      <c r="B142" s="388" t="str">
        <f>'Calcolo domanda-capacità'!J36</f>
        <v>Appoggio</v>
      </c>
      <c r="C142" s="385">
        <f>'Calcolo domanda-capacità'!O36</f>
        <v>0.50699805719921098</v>
      </c>
    </row>
    <row r="143" spans="1:3" x14ac:dyDescent="0.2">
      <c r="A143" s="382" t="str">
        <f t="shared" ref="A143:A168" si="3">A142</f>
        <v>T12</v>
      </c>
      <c r="B143" s="388" t="str">
        <f>'Calcolo domanda-capacità'!J37</f>
        <v>Appoggio</v>
      </c>
      <c r="C143" s="385">
        <f>'Calcolo domanda-capacità'!O37</f>
        <v>0.50307240631163708</v>
      </c>
    </row>
    <row r="144" spans="1:3" x14ac:dyDescent="0.2">
      <c r="A144" s="382" t="str">
        <f t="shared" si="3"/>
        <v>T12</v>
      </c>
      <c r="B144" s="388" t="str">
        <f>'Calcolo domanda-capacità'!J38</f>
        <v>Mezzeria</v>
      </c>
      <c r="C144" s="385">
        <f>'Calcolo domanda-capacità'!O38</f>
        <v>0.29426626232741615</v>
      </c>
    </row>
    <row r="145" spans="1:3" x14ac:dyDescent="0.2">
      <c r="A145" s="382" t="str">
        <f t="shared" si="3"/>
        <v>T12</v>
      </c>
      <c r="B145" s="388" t="str">
        <f>'Calcolo domanda-capacità'!J39</f>
        <v>Appoggio</v>
      </c>
      <c r="C145" s="385">
        <f>'Calcolo domanda-capacità'!O39</f>
        <v>6.6272682445759372E-3</v>
      </c>
    </row>
    <row r="146" spans="1:3" x14ac:dyDescent="0.2">
      <c r="A146" s="382" t="s">
        <v>1182</v>
      </c>
      <c r="B146" s="388" t="str">
        <f>'Calcolo domanda-capacità'!J40</f>
        <v>Appoggio</v>
      </c>
      <c r="C146" s="385">
        <f>'Calcolo domanda-capacità'!O40</f>
        <v>8.2595660749506909E-3</v>
      </c>
    </row>
    <row r="147" spans="1:3" x14ac:dyDescent="0.2">
      <c r="A147" s="382" t="str">
        <f t="shared" si="3"/>
        <v>T13</v>
      </c>
      <c r="B147" s="388" t="str">
        <f>'Calcolo domanda-capacità'!J41</f>
        <v>Mezzeria</v>
      </c>
      <c r="C147" s="385">
        <f>'Calcolo domanda-capacità'!O41</f>
        <v>0.28750014792899409</v>
      </c>
    </row>
    <row r="148" spans="1:3" x14ac:dyDescent="0.2">
      <c r="A148" s="382" t="str">
        <f t="shared" si="3"/>
        <v>T13</v>
      </c>
      <c r="B148" s="388" t="str">
        <f>'Calcolo domanda-capacità'!J42</f>
        <v>Appoggio</v>
      </c>
      <c r="C148" s="385">
        <f>'Calcolo domanda-capacità'!O42</f>
        <v>0.50510717948717943</v>
      </c>
    </row>
    <row r="149" spans="1:3" x14ac:dyDescent="0.2">
      <c r="A149" s="382" t="str">
        <f t="shared" si="3"/>
        <v>T13</v>
      </c>
      <c r="B149" s="388" t="str">
        <f>'Calcolo domanda-capacità'!J43</f>
        <v>Appoggio</v>
      </c>
      <c r="C149" s="385">
        <f>'Calcolo domanda-capacità'!O43</f>
        <v>0.5094301972386589</v>
      </c>
    </row>
    <row r="150" spans="1:3" x14ac:dyDescent="0.2">
      <c r="A150" s="382" t="str">
        <f t="shared" si="3"/>
        <v>T13</v>
      </c>
      <c r="B150" s="388" t="str">
        <f>'Calcolo domanda-capacità'!J44</f>
        <v>Mezzeria</v>
      </c>
      <c r="C150" s="385">
        <f>'Calcolo domanda-capacità'!O44</f>
        <v>0.64200872781065088</v>
      </c>
    </row>
    <row r="151" spans="1:3" x14ac:dyDescent="0.2">
      <c r="A151" s="382" t="str">
        <f t="shared" si="3"/>
        <v>T13</v>
      </c>
      <c r="B151" s="388" t="str">
        <f>'Calcolo domanda-capacità'!J45</f>
        <v>Appoggio</v>
      </c>
      <c r="C151" s="385">
        <f>'Calcolo domanda-capacità'!O45</f>
        <v>0.70458172583826417</v>
      </c>
    </row>
    <row r="152" spans="1:3" x14ac:dyDescent="0.2">
      <c r="A152" s="382" t="str">
        <f t="shared" si="3"/>
        <v>T13</v>
      </c>
      <c r="B152" s="388" t="str">
        <f>'Calcolo domanda-capacità'!J46</f>
        <v>Appoggio</v>
      </c>
      <c r="C152" s="385">
        <f>'Calcolo domanda-capacità'!O46</f>
        <v>0.70450727810650882</v>
      </c>
    </row>
    <row r="153" spans="1:3" x14ac:dyDescent="0.2">
      <c r="A153" s="382" t="str">
        <f t="shared" si="3"/>
        <v>T13</v>
      </c>
      <c r="B153" s="388" t="str">
        <f>'Calcolo domanda-capacità'!J47</f>
        <v>Mezzeria</v>
      </c>
      <c r="C153" s="385">
        <f>'Calcolo domanda-capacità'!O47</f>
        <v>0.64548208086785008</v>
      </c>
    </row>
    <row r="154" spans="1:3" x14ac:dyDescent="0.2">
      <c r="A154" s="382" t="str">
        <f t="shared" si="3"/>
        <v>T13</v>
      </c>
      <c r="B154" s="388" t="str">
        <f>'Calcolo domanda-capacità'!J48</f>
        <v>Appoggio</v>
      </c>
      <c r="C154" s="385">
        <f>'Calcolo domanda-capacità'!O48</f>
        <v>0.5101202366863905</v>
      </c>
    </row>
    <row r="155" spans="1:3" x14ac:dyDescent="0.2">
      <c r="A155" s="382" t="str">
        <f t="shared" si="3"/>
        <v>T13</v>
      </c>
      <c r="B155" s="388" t="str">
        <f>'Calcolo domanda-capacità'!J49</f>
        <v>Appoggio</v>
      </c>
      <c r="C155" s="385">
        <f>'Calcolo domanda-capacità'!O49</f>
        <v>0.50403731755424064</v>
      </c>
    </row>
    <row r="156" spans="1:3" x14ac:dyDescent="0.2">
      <c r="A156" s="382" t="str">
        <f t="shared" si="3"/>
        <v>T13</v>
      </c>
      <c r="B156" s="388" t="str">
        <f>'Calcolo domanda-capacità'!J50</f>
        <v>Mezzeria</v>
      </c>
      <c r="C156" s="385">
        <f>'Calcolo domanda-capacità'!O50</f>
        <v>0.29244615384615386</v>
      </c>
    </row>
    <row r="157" spans="1:3" x14ac:dyDescent="0.2">
      <c r="A157" s="382" t="str">
        <f t="shared" si="3"/>
        <v>T13</v>
      </c>
      <c r="B157" s="388" t="str">
        <f>'Calcolo domanda-capacità'!J51</f>
        <v>Appoggio</v>
      </c>
      <c r="C157" s="385">
        <f>'Calcolo domanda-capacità'!O51</f>
        <v>7.4161143984220902E-3</v>
      </c>
    </row>
    <row r="158" spans="1:3" x14ac:dyDescent="0.2">
      <c r="A158" s="382" t="s">
        <v>1183</v>
      </c>
      <c r="B158" s="388" t="str">
        <f>'Calcolo domanda-capacità'!J52</f>
        <v>Appoggio</v>
      </c>
      <c r="C158" s="385">
        <f>'Calcolo domanda-capacità'!O52</f>
        <v>8.4910650887573963E-3</v>
      </c>
    </row>
    <row r="159" spans="1:3" x14ac:dyDescent="0.2">
      <c r="A159" s="382" t="str">
        <f t="shared" si="3"/>
        <v>T14</v>
      </c>
      <c r="B159" s="388" t="str">
        <f>'Calcolo domanda-capacità'!J53</f>
        <v>Mezzeria</v>
      </c>
      <c r="C159" s="385">
        <f>'Calcolo domanda-capacità'!O53</f>
        <v>0.28173080867850098</v>
      </c>
    </row>
    <row r="160" spans="1:3" x14ac:dyDescent="0.2">
      <c r="A160" s="382" t="str">
        <f t="shared" si="3"/>
        <v>T14</v>
      </c>
      <c r="B160" s="388" t="str">
        <f>'Calcolo domanda-capacità'!J54</f>
        <v>Appoggio</v>
      </c>
      <c r="C160" s="385">
        <f>'Calcolo domanda-capacità'!O54</f>
        <v>0.50327849112426026</v>
      </c>
    </row>
    <row r="161" spans="1:3" x14ac:dyDescent="0.2">
      <c r="A161" s="382" t="str">
        <f t="shared" si="3"/>
        <v>T14</v>
      </c>
      <c r="B161" s="388" t="str">
        <f>'Calcolo domanda-capacità'!J55</f>
        <v>Appoggio</v>
      </c>
      <c r="C161" s="385">
        <f>'Calcolo domanda-capacità'!O55</f>
        <v>0.50824582840236687</v>
      </c>
    </row>
    <row r="162" spans="1:3" x14ac:dyDescent="0.2">
      <c r="A162" s="382" t="str">
        <f t="shared" si="3"/>
        <v>T14</v>
      </c>
      <c r="B162" s="388" t="str">
        <f>'Calcolo domanda-capacità'!J56</f>
        <v>Mezzeria</v>
      </c>
      <c r="C162" s="385">
        <f>'Calcolo domanda-capacità'!O56</f>
        <v>0.64019005917159766</v>
      </c>
    </row>
    <row r="163" spans="1:3" x14ac:dyDescent="0.2">
      <c r="A163" s="382" t="str">
        <f t="shared" si="3"/>
        <v>T14</v>
      </c>
      <c r="B163" s="388" t="str">
        <f>'Calcolo domanda-capacità'!J57</f>
        <v>Appoggio</v>
      </c>
      <c r="C163" s="385">
        <f>'Calcolo domanda-capacità'!O57</f>
        <v>0.71749981262327411</v>
      </c>
    </row>
    <row r="164" spans="1:3" x14ac:dyDescent="0.2">
      <c r="A164" s="382" t="str">
        <f t="shared" si="3"/>
        <v>T14</v>
      </c>
      <c r="B164" s="388" t="str">
        <f>'Calcolo domanda-capacità'!J58</f>
        <v>Appoggio</v>
      </c>
      <c r="C164" s="385">
        <f>'Calcolo domanda-capacità'!O58</f>
        <v>0.71734599605522686</v>
      </c>
    </row>
    <row r="165" spans="1:3" x14ac:dyDescent="0.2">
      <c r="A165" s="382" t="str">
        <f t="shared" si="3"/>
        <v>T14</v>
      </c>
      <c r="B165" s="388" t="str">
        <f>'Calcolo domanda-capacità'!J59</f>
        <v>Mezzeria</v>
      </c>
      <c r="C165" s="385">
        <f>'Calcolo domanda-capacità'!O59</f>
        <v>0.64243703155818543</v>
      </c>
    </row>
    <row r="166" spans="1:3" x14ac:dyDescent="0.2">
      <c r="A166" s="382" t="str">
        <f t="shared" si="3"/>
        <v>T14</v>
      </c>
      <c r="B166" s="388" t="str">
        <f>'Calcolo domanda-capacità'!J60</f>
        <v>Appoggio</v>
      </c>
      <c r="C166" s="385">
        <f>'Calcolo domanda-capacità'!O60</f>
        <v>0.5073523964497042</v>
      </c>
    </row>
    <row r="167" spans="1:3" x14ac:dyDescent="0.2">
      <c r="A167" s="382" t="str">
        <f t="shared" si="3"/>
        <v>T14</v>
      </c>
      <c r="B167" s="388" t="str">
        <f>'Calcolo domanda-capacità'!J61</f>
        <v>Appoggio</v>
      </c>
      <c r="C167" s="385">
        <f>'Calcolo domanda-capacità'!O61</f>
        <v>0.50235513806706111</v>
      </c>
    </row>
    <row r="168" spans="1:3" x14ac:dyDescent="0.2">
      <c r="A168" s="382" t="str">
        <f t="shared" si="3"/>
        <v>T14</v>
      </c>
      <c r="B168" s="388" t="str">
        <f>'Calcolo domanda-capacità'!J62</f>
        <v>Mezzeria</v>
      </c>
      <c r="C168" s="385">
        <f>'Calcolo domanda-capacità'!O62</f>
        <v>0.2884303944773175</v>
      </c>
    </row>
    <row r="169" spans="1:3" x14ac:dyDescent="0.2">
      <c r="A169" s="382" t="str">
        <f>A168</f>
        <v>T14</v>
      </c>
      <c r="B169" s="388" t="str">
        <f>'Calcolo domanda-capacità'!J63</f>
        <v>Appoggio</v>
      </c>
      <c r="C169" s="385">
        <f>'Calcolo domanda-capacità'!O63</f>
        <v>8.1287869822485211E-3</v>
      </c>
    </row>
    <row r="170" spans="1:3" x14ac:dyDescent="0.2">
      <c r="A170" s="382" t="s">
        <v>1184</v>
      </c>
      <c r="B170" s="388" t="str">
        <f>'Calcolo domanda-capacità'!J64</f>
        <v>Appoggio</v>
      </c>
      <c r="C170" s="385">
        <f>'Calcolo domanda-capacità'!O64</f>
        <v>8.3787475345167648E-3</v>
      </c>
    </row>
    <row r="171" spans="1:3" x14ac:dyDescent="0.2">
      <c r="A171" s="382" t="str">
        <f t="shared" ref="A171:A233" si="4">A170</f>
        <v>T15</v>
      </c>
      <c r="B171" s="388" t="str">
        <f>'Calcolo domanda-capacità'!J65</f>
        <v>Mezzeria</v>
      </c>
      <c r="C171" s="385">
        <f>'Calcolo domanda-capacità'!O65</f>
        <v>0.27796809664694277</v>
      </c>
    </row>
    <row r="172" spans="1:3" x14ac:dyDescent="0.2">
      <c r="A172" s="382" t="str">
        <f t="shared" si="4"/>
        <v>T15</v>
      </c>
      <c r="B172" s="388" t="str">
        <f>'Calcolo domanda-capacità'!J66</f>
        <v>Appoggio</v>
      </c>
      <c r="C172" s="385">
        <f>'Calcolo domanda-capacità'!O66</f>
        <v>0.49752575936883625</v>
      </c>
    </row>
    <row r="173" spans="1:3" x14ac:dyDescent="0.2">
      <c r="A173" s="382" t="str">
        <f t="shared" si="4"/>
        <v>T15</v>
      </c>
      <c r="B173" s="388" t="str">
        <f>'Calcolo domanda-capacità'!J67</f>
        <v>Appoggio</v>
      </c>
      <c r="C173" s="385">
        <f>'Calcolo domanda-capacità'!O67</f>
        <v>0.50313172583826427</v>
      </c>
    </row>
    <row r="174" spans="1:3" x14ac:dyDescent="0.2">
      <c r="A174" s="382" t="str">
        <f t="shared" si="4"/>
        <v>T15</v>
      </c>
      <c r="B174" s="388" t="str">
        <f>'Calcolo domanda-capacità'!J68</f>
        <v>Mezzeria</v>
      </c>
      <c r="C174" s="385">
        <f>'Calcolo domanda-capacità'!O68</f>
        <v>0.64252666666666669</v>
      </c>
    </row>
    <row r="175" spans="1:3" x14ac:dyDescent="0.2">
      <c r="A175" s="382" t="str">
        <f t="shared" si="4"/>
        <v>T15</v>
      </c>
      <c r="B175" s="388" t="str">
        <f>'Calcolo domanda-capacità'!J69</f>
        <v>Appoggio</v>
      </c>
      <c r="C175" s="385">
        <f>'Calcolo domanda-capacità'!O69</f>
        <v>0.72611969428007883</v>
      </c>
    </row>
    <row r="176" spans="1:3" x14ac:dyDescent="0.2">
      <c r="A176" s="382" t="str">
        <f t="shared" si="4"/>
        <v>T15</v>
      </c>
      <c r="B176" s="388" t="str">
        <f>'Calcolo domanda-capacità'!J70</f>
        <v>Appoggio</v>
      </c>
      <c r="C176" s="385">
        <f>'Calcolo domanda-capacità'!O70</f>
        <v>0.72610342209072987</v>
      </c>
    </row>
    <row r="177" spans="1:3" x14ac:dyDescent="0.2">
      <c r="A177" s="382" t="str">
        <f t="shared" si="4"/>
        <v>T15</v>
      </c>
      <c r="B177" s="388" t="str">
        <f>'Calcolo domanda-capacità'!J71</f>
        <v>Mezzeria</v>
      </c>
      <c r="C177" s="385">
        <f>'Calcolo domanda-capacità'!O71</f>
        <v>0.64572957593688363</v>
      </c>
    </row>
    <row r="178" spans="1:3" x14ac:dyDescent="0.2">
      <c r="A178" s="382" t="str">
        <f t="shared" si="4"/>
        <v>T15</v>
      </c>
      <c r="B178" s="388" t="str">
        <f>'Calcolo domanda-capacità'!J72</f>
        <v>Appoggio</v>
      </c>
      <c r="C178" s="385">
        <f>'Calcolo domanda-capacità'!O72</f>
        <v>0.50257255424063108</v>
      </c>
    </row>
    <row r="179" spans="1:3" x14ac:dyDescent="0.2">
      <c r="A179" s="382" t="str">
        <f t="shared" si="4"/>
        <v>T15</v>
      </c>
      <c r="B179" s="388" t="str">
        <f>'Calcolo domanda-capacità'!J73</f>
        <v>Appoggio</v>
      </c>
      <c r="C179" s="385">
        <f>'Calcolo domanda-capacità'!O73</f>
        <v>0.4969597435897436</v>
      </c>
    </row>
    <row r="180" spans="1:3" x14ac:dyDescent="0.2">
      <c r="A180" s="382" t="str">
        <f t="shared" si="4"/>
        <v>T15</v>
      </c>
      <c r="B180" s="388" t="str">
        <f>'Calcolo domanda-capacità'!J74</f>
        <v>Mezzeria</v>
      </c>
      <c r="C180" s="385">
        <f>'Calcolo domanda-capacità'!O74</f>
        <v>0.28573711045364891</v>
      </c>
    </row>
    <row r="181" spans="1:3" x14ac:dyDescent="0.2">
      <c r="A181" s="382" t="str">
        <f t="shared" si="4"/>
        <v>T15</v>
      </c>
      <c r="B181" s="388" t="str">
        <f>'Calcolo domanda-capacità'!J75</f>
        <v>Appoggio</v>
      </c>
      <c r="C181" s="385">
        <f>'Calcolo domanda-capacità'!O75</f>
        <v>8.5005128205128209E-3</v>
      </c>
    </row>
    <row r="182" spans="1:3" x14ac:dyDescent="0.2">
      <c r="A182" s="382" t="s">
        <v>1185</v>
      </c>
      <c r="B182" s="388" t="str">
        <f>'Calcolo domanda-capacità'!J76</f>
        <v>Appoggio</v>
      </c>
      <c r="C182" s="385">
        <f>'Calcolo domanda-capacità'!O76</f>
        <v>8.1899112426035495E-3</v>
      </c>
    </row>
    <row r="183" spans="1:3" x14ac:dyDescent="0.2">
      <c r="A183" s="382" t="str">
        <f t="shared" si="4"/>
        <v>T16</v>
      </c>
      <c r="B183" s="388" t="str">
        <f>'Calcolo domanda-capacità'!J77</f>
        <v>Mezzeria</v>
      </c>
      <c r="C183" s="385">
        <f>'Calcolo domanda-capacità'!O77</f>
        <v>0.27635925049309662</v>
      </c>
    </row>
    <row r="184" spans="1:3" x14ac:dyDescent="0.2">
      <c r="A184" s="382" t="str">
        <f t="shared" si="4"/>
        <v>T16</v>
      </c>
      <c r="B184" s="388" t="str">
        <f>'Calcolo domanda-capacità'!J78</f>
        <v>Appoggio</v>
      </c>
      <c r="C184" s="385">
        <f>'Calcolo domanda-capacità'!O78</f>
        <v>0.49504970414201183</v>
      </c>
    </row>
    <row r="185" spans="1:3" x14ac:dyDescent="0.2">
      <c r="A185" s="382" t="str">
        <f t="shared" si="4"/>
        <v>T16</v>
      </c>
      <c r="B185" s="388" t="str">
        <f>'Calcolo domanda-capacità'!J79</f>
        <v>Appoggio</v>
      </c>
      <c r="C185" s="385">
        <f>'Calcolo domanda-capacità'!O79</f>
        <v>0.50099541420118343</v>
      </c>
    </row>
    <row r="186" spans="1:3" x14ac:dyDescent="0.2">
      <c r="A186" s="382" t="str">
        <f t="shared" si="4"/>
        <v>T16</v>
      </c>
      <c r="B186" s="388" t="str">
        <f>'Calcolo domanda-capacità'!J80</f>
        <v>Mezzeria</v>
      </c>
      <c r="C186" s="385">
        <f>'Calcolo domanda-capacità'!O80</f>
        <v>0.6439862130177515</v>
      </c>
    </row>
    <row r="187" spans="1:3" x14ac:dyDescent="0.2">
      <c r="A187" s="382" t="str">
        <f t="shared" si="4"/>
        <v>T16</v>
      </c>
      <c r="B187" s="388" t="str">
        <f>'Calcolo domanda-capacità'!J81</f>
        <v>Appoggio</v>
      </c>
      <c r="C187" s="385">
        <f>'Calcolo domanda-capacità'!O81</f>
        <v>0.73142209072978304</v>
      </c>
    </row>
    <row r="188" spans="1:3" x14ac:dyDescent="0.2">
      <c r="A188" s="382" t="str">
        <f t="shared" si="4"/>
        <v>T16</v>
      </c>
      <c r="B188" s="388" t="str">
        <f>'Calcolo domanda-capacità'!J82</f>
        <v>Appoggio</v>
      </c>
      <c r="C188" s="385">
        <f>'Calcolo domanda-capacità'!O82</f>
        <v>0.73117671597633127</v>
      </c>
    </row>
    <row r="189" spans="1:3" x14ac:dyDescent="0.2">
      <c r="A189" s="382" t="str">
        <f t="shared" si="4"/>
        <v>T16</v>
      </c>
      <c r="B189" s="388" t="str">
        <f>'Calcolo domanda-capacità'!J83</f>
        <v>Mezzeria</v>
      </c>
      <c r="C189" s="385">
        <f>'Calcolo domanda-capacità'!O83</f>
        <v>0.64779777120315585</v>
      </c>
    </row>
    <row r="190" spans="1:3" x14ac:dyDescent="0.2">
      <c r="A190" s="382" t="str">
        <f t="shared" si="4"/>
        <v>T16</v>
      </c>
      <c r="B190" s="388" t="str">
        <f>'Calcolo domanda-capacità'!J84</f>
        <v>Appoggio</v>
      </c>
      <c r="C190" s="385">
        <f>'Calcolo domanda-capacità'!O84</f>
        <v>0.50069499013806706</v>
      </c>
    </row>
    <row r="191" spans="1:3" x14ac:dyDescent="0.2">
      <c r="A191" s="382" t="str">
        <f t="shared" si="4"/>
        <v>T16</v>
      </c>
      <c r="B191" s="388" t="str">
        <f>'Calcolo domanda-capacità'!J85</f>
        <v>Appoggio</v>
      </c>
      <c r="C191" s="385">
        <f>'Calcolo domanda-capacità'!O85</f>
        <v>0.4947122189349113</v>
      </c>
    </row>
    <row r="192" spans="1:3" x14ac:dyDescent="0.2">
      <c r="A192" s="382" t="str">
        <f t="shared" si="4"/>
        <v>T16</v>
      </c>
      <c r="B192" s="388" t="str">
        <f>'Calcolo domanda-capacità'!J86</f>
        <v>Mezzeria</v>
      </c>
      <c r="C192" s="385">
        <f>'Calcolo domanda-capacità'!O86</f>
        <v>0.28448271203155817</v>
      </c>
    </row>
    <row r="193" spans="1:3" x14ac:dyDescent="0.2">
      <c r="A193" s="382" t="str">
        <f t="shared" si="4"/>
        <v>T16</v>
      </c>
      <c r="B193" s="388" t="str">
        <f>'Calcolo domanda-capacità'!J87</f>
        <v>Appoggio</v>
      </c>
      <c r="C193" s="385">
        <f>'Calcolo domanda-capacità'!O87</f>
        <v>8.3473471400394468E-3</v>
      </c>
    </row>
    <row r="194" spans="1:3" x14ac:dyDescent="0.2">
      <c r="A194" s="382" t="s">
        <v>1186</v>
      </c>
      <c r="B194" s="388" t="str">
        <f>'Calcolo domanda-capacità'!J88</f>
        <v>Appoggio</v>
      </c>
      <c r="C194" s="385">
        <f>'Calcolo domanda-capacità'!O88</f>
        <v>8.0550295857988157E-3</v>
      </c>
    </row>
    <row r="195" spans="1:3" x14ac:dyDescent="0.2">
      <c r="A195" s="382" t="str">
        <f t="shared" si="4"/>
        <v>T17</v>
      </c>
      <c r="B195" s="388" t="str">
        <f>'Calcolo domanda-capacità'!J89</f>
        <v>Mezzeria</v>
      </c>
      <c r="C195" s="385">
        <f>'Calcolo domanda-capacità'!O89</f>
        <v>0.27610172583826431</v>
      </c>
    </row>
    <row r="196" spans="1:3" x14ac:dyDescent="0.2">
      <c r="A196" s="382" t="str">
        <f t="shared" si="4"/>
        <v>T17</v>
      </c>
      <c r="B196" s="388" t="str">
        <f>'Calcolo domanda-capacità'!J90</f>
        <v>Appoggio</v>
      </c>
      <c r="C196" s="385">
        <f>'Calcolo domanda-capacità'!O90</f>
        <v>0.49503054240631161</v>
      </c>
    </row>
    <row r="197" spans="1:3" x14ac:dyDescent="0.2">
      <c r="A197" s="382" t="str">
        <f t="shared" si="4"/>
        <v>T17</v>
      </c>
      <c r="B197" s="388" t="str">
        <f>'Calcolo domanda-capacità'!J91</f>
        <v>Appoggio</v>
      </c>
      <c r="C197" s="385">
        <f>'Calcolo domanda-capacità'!O91</f>
        <v>0.50109656804733727</v>
      </c>
    </row>
    <row r="198" spans="1:3" x14ac:dyDescent="0.2">
      <c r="A198" s="382" t="str">
        <f t="shared" si="4"/>
        <v>T17</v>
      </c>
      <c r="B198" s="388" t="str">
        <f>'Calcolo domanda-capacità'!J92</f>
        <v>Mezzeria</v>
      </c>
      <c r="C198" s="385">
        <f>'Calcolo domanda-capacità'!O92</f>
        <v>0.64531475345167644</v>
      </c>
    </row>
    <row r="199" spans="1:3" x14ac:dyDescent="0.2">
      <c r="A199" s="382" t="str">
        <f t="shared" si="4"/>
        <v>T17</v>
      </c>
      <c r="B199" s="388" t="str">
        <f>'Calcolo domanda-capacità'!J93</f>
        <v>Appoggio</v>
      </c>
      <c r="C199" s="385">
        <f>'Calcolo domanda-capacità'!O93</f>
        <v>0.73396702169625239</v>
      </c>
    </row>
    <row r="200" spans="1:3" x14ac:dyDescent="0.2">
      <c r="A200" s="382" t="str">
        <f t="shared" si="4"/>
        <v>T17</v>
      </c>
      <c r="B200" s="388" t="str">
        <f>'Calcolo domanda-capacità'!J94</f>
        <v>Appoggio</v>
      </c>
      <c r="C200" s="385">
        <f>'Calcolo domanda-capacità'!O94</f>
        <v>0.733680798816568</v>
      </c>
    </row>
    <row r="201" spans="1:3" x14ac:dyDescent="0.2">
      <c r="A201" s="382" t="str">
        <f t="shared" si="4"/>
        <v>T17</v>
      </c>
      <c r="B201" s="388" t="str">
        <f>'Calcolo domanda-capacità'!J95</f>
        <v>Mezzeria</v>
      </c>
      <c r="C201" s="385">
        <f>'Calcolo domanda-capacità'!O95</f>
        <v>0.64235825443786987</v>
      </c>
    </row>
    <row r="202" spans="1:3" x14ac:dyDescent="0.2">
      <c r="A202" s="382" t="str">
        <f t="shared" si="4"/>
        <v>T17</v>
      </c>
      <c r="B202" s="388" t="str">
        <f>'Calcolo domanda-capacità'!J96</f>
        <v>Appoggio</v>
      </c>
      <c r="C202" s="385">
        <f>'Calcolo domanda-capacità'!O96</f>
        <v>0.50097774161735709</v>
      </c>
    </row>
    <row r="203" spans="1:3" x14ac:dyDescent="0.2">
      <c r="A203" s="382" t="str">
        <f t="shared" si="4"/>
        <v>T17</v>
      </c>
      <c r="B203" s="388" t="str">
        <f>'Calcolo domanda-capacità'!J97</f>
        <v>Appoggio</v>
      </c>
      <c r="C203" s="385">
        <f>'Calcolo domanda-capacità'!O97</f>
        <v>0.49490968441814592</v>
      </c>
    </row>
    <row r="204" spans="1:3" x14ac:dyDescent="0.2">
      <c r="A204" s="382" t="str">
        <f t="shared" si="4"/>
        <v>T17</v>
      </c>
      <c r="B204" s="388" t="str">
        <f>'Calcolo domanda-capacità'!J98</f>
        <v>Mezzeria</v>
      </c>
      <c r="C204" s="385">
        <f>'Calcolo domanda-capacità'!O98</f>
        <v>0.28441998027613413</v>
      </c>
    </row>
    <row r="205" spans="1:3" x14ac:dyDescent="0.2">
      <c r="A205" s="382" t="str">
        <f t="shared" si="4"/>
        <v>T17</v>
      </c>
      <c r="B205" s="388" t="str">
        <f>'Calcolo domanda-capacità'!J99</f>
        <v>Appoggio</v>
      </c>
      <c r="C205" s="385">
        <f>'Calcolo domanda-capacità'!O99</f>
        <v>8.4999605522682441E-3</v>
      </c>
    </row>
    <row r="206" spans="1:3" x14ac:dyDescent="0.2">
      <c r="A206" s="382" t="s">
        <v>1187</v>
      </c>
      <c r="B206" s="388" t="str">
        <f>'Calcolo domanda-capacità'!J100</f>
        <v>Appoggio</v>
      </c>
      <c r="C206" s="385">
        <f>'Calcolo domanda-capacità'!O100</f>
        <v>7.9989743589743596E-3</v>
      </c>
    </row>
    <row r="207" spans="1:3" x14ac:dyDescent="0.2">
      <c r="A207" s="382" t="str">
        <f t="shared" si="4"/>
        <v>T18</v>
      </c>
      <c r="B207" s="388" t="str">
        <f>'Calcolo domanda-capacità'!J101</f>
        <v>Mezzeria</v>
      </c>
      <c r="C207" s="385">
        <f>'Calcolo domanda-capacità'!O101</f>
        <v>0.27653228796844176</v>
      </c>
    </row>
    <row r="208" spans="1:3" x14ac:dyDescent="0.2">
      <c r="A208" s="382" t="str">
        <f t="shared" si="4"/>
        <v>T18</v>
      </c>
      <c r="B208" s="388" t="str">
        <f>'Calcolo domanda-capacità'!J102</f>
        <v>Appoggio</v>
      </c>
      <c r="C208" s="385">
        <f>'Calcolo domanda-capacità'!O102</f>
        <v>0.49610232741617361</v>
      </c>
    </row>
    <row r="209" spans="1:3" x14ac:dyDescent="0.2">
      <c r="A209" s="382" t="str">
        <f t="shared" si="4"/>
        <v>T18</v>
      </c>
      <c r="B209" s="388" t="str">
        <f>'Calcolo domanda-capacità'!J103</f>
        <v>Appoggio</v>
      </c>
      <c r="C209" s="385">
        <f>'Calcolo domanda-capacità'!O103</f>
        <v>0.50215567061143973</v>
      </c>
    </row>
    <row r="210" spans="1:3" x14ac:dyDescent="0.2">
      <c r="A210" s="382" t="str">
        <f t="shared" si="4"/>
        <v>T18</v>
      </c>
      <c r="B210" s="388" t="str">
        <f>'Calcolo domanda-capacità'!J104</f>
        <v>Mezzeria</v>
      </c>
      <c r="C210" s="385">
        <f>'Calcolo domanda-capacità'!O104</f>
        <v>0.64667764299802766</v>
      </c>
    </row>
    <row r="211" spans="1:3" x14ac:dyDescent="0.2">
      <c r="A211" s="382" t="str">
        <f t="shared" si="4"/>
        <v>T18</v>
      </c>
      <c r="B211" s="388" t="str">
        <f>'Calcolo domanda-capacità'!J105</f>
        <v>Appoggio</v>
      </c>
      <c r="C211" s="385">
        <f>'Calcolo domanda-capacità'!O105</f>
        <v>0.73541786982248525</v>
      </c>
    </row>
    <row r="212" spans="1:3" x14ac:dyDescent="0.2">
      <c r="A212" s="382" t="str">
        <f t="shared" si="4"/>
        <v>T18</v>
      </c>
      <c r="B212" s="388" t="str">
        <f>'Calcolo domanda-capacità'!J106</f>
        <v>Appoggio</v>
      </c>
      <c r="C212" s="385">
        <f>'Calcolo domanda-capacità'!O106</f>
        <v>0.73515599605522686</v>
      </c>
    </row>
    <row r="213" spans="1:3" x14ac:dyDescent="0.2">
      <c r="A213" s="382" t="str">
        <f t="shared" si="4"/>
        <v>T18</v>
      </c>
      <c r="B213" s="388" t="str">
        <f>'Calcolo domanda-capacità'!J107</f>
        <v>Mezzeria</v>
      </c>
      <c r="C213" s="385">
        <f>'Calcolo domanda-capacità'!O107</f>
        <v>0.65066012820512831</v>
      </c>
    </row>
    <row r="214" spans="1:3" x14ac:dyDescent="0.2">
      <c r="A214" s="382" t="str">
        <f t="shared" si="4"/>
        <v>T18</v>
      </c>
      <c r="B214" s="388" t="str">
        <f>'Calcolo domanda-capacità'!J108</f>
        <v>Appoggio</v>
      </c>
      <c r="C214" s="385">
        <f>'Calcolo domanda-capacità'!O108</f>
        <v>0.50230348126232738</v>
      </c>
    </row>
    <row r="215" spans="1:3" x14ac:dyDescent="0.2">
      <c r="A215" s="382" t="str">
        <f t="shared" si="4"/>
        <v>T18</v>
      </c>
      <c r="B215" s="388" t="str">
        <f>'Calcolo domanda-capacità'!J109</f>
        <v>Appoggio</v>
      </c>
      <c r="C215" s="385">
        <f>'Calcolo domanda-capacità'!O109</f>
        <v>0.48500457593688362</v>
      </c>
    </row>
    <row r="216" spans="1:3" x14ac:dyDescent="0.2">
      <c r="A216" s="382" t="str">
        <f t="shared" si="4"/>
        <v>T18</v>
      </c>
      <c r="B216" s="388" t="str">
        <f>'Calcolo domanda-capacità'!J110</f>
        <v>mezzeria</v>
      </c>
      <c r="C216" s="385">
        <f>'Calcolo domanda-capacità'!O110</f>
        <v>0.28496692307692306</v>
      </c>
    </row>
    <row r="217" spans="1:3" x14ac:dyDescent="0.2">
      <c r="A217" s="382" t="str">
        <f t="shared" si="4"/>
        <v>T18</v>
      </c>
      <c r="B217" s="388" t="str">
        <f>'Calcolo domanda-capacità'!J111</f>
        <v>Appoggio</v>
      </c>
      <c r="C217" s="385">
        <f>'Calcolo domanda-capacità'!O111</f>
        <v>8.4722485207100601E-3</v>
      </c>
    </row>
    <row r="218" spans="1:3" x14ac:dyDescent="0.2">
      <c r="A218" s="382" t="s">
        <v>1188</v>
      </c>
      <c r="B218" s="388" t="str">
        <f>'Calcolo domanda-capacità'!R4</f>
        <v>Appoggio</v>
      </c>
      <c r="C218" s="385">
        <f>'Calcolo domanda-capacità'!W4</f>
        <v>7.9216272189349107E-3</v>
      </c>
    </row>
    <row r="219" spans="1:3" x14ac:dyDescent="0.2">
      <c r="A219" s="382" t="str">
        <f t="shared" si="4"/>
        <v>T19</v>
      </c>
      <c r="B219" s="388" t="str">
        <f>'Calcolo domanda-capacità'!R5</f>
        <v>Mezzeria</v>
      </c>
      <c r="C219" s="385">
        <f>'Calcolo domanda-capacità'!W5</f>
        <v>0.27707823471400395</v>
      </c>
    </row>
    <row r="220" spans="1:3" x14ac:dyDescent="0.2">
      <c r="A220" s="382" t="str">
        <f t="shared" si="4"/>
        <v>T19</v>
      </c>
      <c r="B220" s="388" t="str">
        <f>'Calcolo domanda-capacità'!R6</f>
        <v>Appoggio</v>
      </c>
      <c r="C220" s="385">
        <f>'Calcolo domanda-capacità'!W6</f>
        <v>0.49737555226824459</v>
      </c>
    </row>
    <row r="221" spans="1:3" x14ac:dyDescent="0.2">
      <c r="A221" s="382" t="str">
        <f t="shared" si="4"/>
        <v>T19</v>
      </c>
      <c r="B221" s="388" t="str">
        <f>'Calcolo domanda-capacità'!R7</f>
        <v>Appoggio</v>
      </c>
      <c r="C221" s="385">
        <f>'Calcolo domanda-capacità'!W7</f>
        <v>0.50333225838264295</v>
      </c>
    </row>
    <row r="222" spans="1:3" x14ac:dyDescent="0.2">
      <c r="A222" s="382" t="str">
        <f t="shared" si="4"/>
        <v>T19</v>
      </c>
      <c r="B222" s="388" t="str">
        <f>'Calcolo domanda-capacità'!R8</f>
        <v>Mezzeria</v>
      </c>
      <c r="C222" s="385">
        <f>'Calcolo domanda-capacità'!W8</f>
        <v>0.64952698224852079</v>
      </c>
    </row>
    <row r="223" spans="1:3" x14ac:dyDescent="0.2">
      <c r="A223" s="382" t="str">
        <f t="shared" si="4"/>
        <v>T19</v>
      </c>
      <c r="B223" s="388" t="str">
        <f>'Calcolo domanda-capacità'!R9</f>
        <v>Appoggio</v>
      </c>
      <c r="C223" s="385">
        <f>'Calcolo domanda-capacità'!W9</f>
        <v>0.73698537475345172</v>
      </c>
    </row>
    <row r="224" spans="1:3" x14ac:dyDescent="0.2">
      <c r="A224" s="382" t="str">
        <f t="shared" si="4"/>
        <v>T19</v>
      </c>
      <c r="B224" s="388" t="str">
        <f>'Calcolo domanda-capacità'!R10</f>
        <v>Appoggio</v>
      </c>
      <c r="C224" s="385">
        <f>'Calcolo domanda-capacità'!W10</f>
        <v>0.73675361932938854</v>
      </c>
    </row>
    <row r="225" spans="1:3" x14ac:dyDescent="0.2">
      <c r="A225" s="382" t="str">
        <f t="shared" si="4"/>
        <v>T19</v>
      </c>
      <c r="B225" s="388" t="str">
        <f>'Calcolo domanda-capacità'!R11</f>
        <v>Mezzeria</v>
      </c>
      <c r="C225" s="385">
        <f>'Calcolo domanda-capacità'!W11</f>
        <v>0.65206597633136099</v>
      </c>
    </row>
    <row r="226" spans="1:3" x14ac:dyDescent="0.2">
      <c r="A226" s="382" t="str">
        <f t="shared" si="4"/>
        <v>T19</v>
      </c>
      <c r="B226" s="388" t="str">
        <f>'Calcolo domanda-capacità'!R12</f>
        <v>Appoggio</v>
      </c>
      <c r="C226" s="385">
        <f>'Calcolo domanda-capacità'!W12</f>
        <v>0.50352390532544378</v>
      </c>
    </row>
    <row r="227" spans="1:3" x14ac:dyDescent="0.2">
      <c r="A227" s="382" t="str">
        <f t="shared" si="4"/>
        <v>T19</v>
      </c>
      <c r="B227" s="388" t="str">
        <f>'Calcolo domanda-capacità'!R13</f>
        <v>Appoggio</v>
      </c>
      <c r="C227" s="385">
        <f>'Calcolo domanda-capacità'!W13</f>
        <v>0.49751620315581851</v>
      </c>
    </row>
    <row r="228" spans="1:3" x14ac:dyDescent="0.2">
      <c r="A228" s="382" t="str">
        <f t="shared" si="4"/>
        <v>T19</v>
      </c>
      <c r="B228" s="388" t="str">
        <f>'Calcolo domanda-capacità'!R14</f>
        <v>Mezzeria</v>
      </c>
      <c r="C228" s="385">
        <f>'Calcolo domanda-capacità'!W14</f>
        <v>0.28558077909270219</v>
      </c>
    </row>
    <row r="229" spans="1:3" x14ac:dyDescent="0.2">
      <c r="A229" s="382" t="str">
        <f t="shared" si="4"/>
        <v>T19</v>
      </c>
      <c r="B229" s="388" t="str">
        <f>'Calcolo domanda-capacità'!R15</f>
        <v>Appoggio</v>
      </c>
      <c r="C229" s="385">
        <f>'Calcolo domanda-capacità'!W15</f>
        <v>8.4349704142011837E-3</v>
      </c>
    </row>
    <row r="230" spans="1:3" x14ac:dyDescent="0.2">
      <c r="A230" s="382" t="s">
        <v>1189</v>
      </c>
      <c r="B230" s="388" t="str">
        <f>'Calcolo domanda-capacità'!R16</f>
        <v>Appoggio</v>
      </c>
      <c r="C230" s="385">
        <f>'Calcolo domanda-capacità'!W16</f>
        <v>7.8208382642998026E-3</v>
      </c>
    </row>
    <row r="231" spans="1:3" x14ac:dyDescent="0.2">
      <c r="A231" s="382" t="str">
        <f t="shared" si="4"/>
        <v>T20</v>
      </c>
      <c r="B231" s="388" t="str">
        <f>'Calcolo domanda-capacità'!R17</f>
        <v>Mezzeria</v>
      </c>
      <c r="C231" s="385">
        <f>'Calcolo domanda-capacità'!W17</f>
        <v>0.27757662721893489</v>
      </c>
    </row>
    <row r="232" spans="1:3" x14ac:dyDescent="0.2">
      <c r="A232" s="382" t="str">
        <f t="shared" si="4"/>
        <v>T20</v>
      </c>
      <c r="B232" s="388" t="str">
        <f>'Calcolo domanda-capacità'!R18</f>
        <v>Appoggio</v>
      </c>
      <c r="C232" s="385">
        <f>'Calcolo domanda-capacità'!W18</f>
        <v>0.49790194280078898</v>
      </c>
    </row>
    <row r="233" spans="1:3" x14ac:dyDescent="0.2">
      <c r="A233" s="382" t="str">
        <f t="shared" si="4"/>
        <v>T20</v>
      </c>
      <c r="B233" s="388" t="str">
        <f>'Calcolo domanda-capacità'!R19</f>
        <v>Appoggio</v>
      </c>
      <c r="C233" s="385">
        <f>'Calcolo domanda-capacità'!W19</f>
        <v>0.50377644970414204</v>
      </c>
    </row>
    <row r="234" spans="1:3" x14ac:dyDescent="0.2">
      <c r="A234" s="382" t="str">
        <f t="shared" ref="A234:A265" si="5">A233</f>
        <v>T20</v>
      </c>
      <c r="B234" s="388" t="str">
        <f>'Calcolo domanda-capacità'!R20</f>
        <v>Mezzeria</v>
      </c>
      <c r="C234" s="385">
        <f>'Calcolo domanda-capacità'!W20</f>
        <v>0.65016039447731755</v>
      </c>
    </row>
    <row r="235" spans="1:3" x14ac:dyDescent="0.2">
      <c r="A235" s="382" t="str">
        <f t="shared" si="5"/>
        <v>T20</v>
      </c>
      <c r="B235" s="388" t="str">
        <f>'Calcolo domanda-capacità'!R21</f>
        <v>Appoggio</v>
      </c>
      <c r="C235" s="385">
        <f>'Calcolo domanda-capacità'!W21</f>
        <v>0.74026623274161729</v>
      </c>
    </row>
    <row r="236" spans="1:3" x14ac:dyDescent="0.2">
      <c r="A236" s="382" t="str">
        <f t="shared" si="5"/>
        <v>T20</v>
      </c>
      <c r="B236" s="388" t="str">
        <f>'Calcolo domanda-capacità'!R22</f>
        <v>Appoggio</v>
      </c>
      <c r="C236" s="385">
        <f>'Calcolo domanda-capacità'!W22</f>
        <v>0.73935111439842205</v>
      </c>
    </row>
    <row r="237" spans="1:3" x14ac:dyDescent="0.2">
      <c r="A237" s="382" t="str">
        <f t="shared" si="5"/>
        <v>T20</v>
      </c>
      <c r="B237" s="388" t="str">
        <f>'Calcolo domanda-capacità'!R23</f>
        <v>Mezzeria</v>
      </c>
      <c r="C237" s="385">
        <f>'Calcolo domanda-capacità'!W23</f>
        <v>0.6540272386587771</v>
      </c>
    </row>
    <row r="238" spans="1:3" x14ac:dyDescent="0.2">
      <c r="A238" s="382" t="str">
        <f t="shared" si="5"/>
        <v>T20</v>
      </c>
      <c r="B238" s="388" t="str">
        <f>'Calcolo domanda-capacità'!R24</f>
        <v>Appoggio</v>
      </c>
      <c r="C238" s="385">
        <f>'Calcolo domanda-capacità'!W24</f>
        <v>0.50403745562130176</v>
      </c>
    </row>
    <row r="239" spans="1:3" x14ac:dyDescent="0.2">
      <c r="A239" s="382" t="str">
        <f t="shared" si="5"/>
        <v>T20</v>
      </c>
      <c r="B239" s="388" t="str">
        <f>'Calcolo domanda-capacità'!R25</f>
        <v>Appoggio</v>
      </c>
      <c r="C239" s="385">
        <f>'Calcolo domanda-capacità'!W25</f>
        <v>0.49814479289940822</v>
      </c>
    </row>
    <row r="240" spans="1:3" x14ac:dyDescent="0.2">
      <c r="A240" s="382" t="str">
        <f t="shared" si="5"/>
        <v>T20</v>
      </c>
      <c r="B240" s="388" t="str">
        <f>'Calcolo domanda-capacità'!R26</f>
        <v>Mezzeria</v>
      </c>
      <c r="C240" s="385">
        <f>'Calcolo domanda-capacità'!W26</f>
        <v>0.28593873767258382</v>
      </c>
    </row>
    <row r="241" spans="1:3" x14ac:dyDescent="0.2">
      <c r="A241" s="382" t="str">
        <f t="shared" si="5"/>
        <v>T20</v>
      </c>
      <c r="B241" s="388" t="str">
        <f>'Calcolo domanda-capacità'!R27</f>
        <v>Appoggio</v>
      </c>
      <c r="C241" s="385">
        <f>'Calcolo domanda-capacità'!W27</f>
        <v>8.3297534516765283E-3</v>
      </c>
    </row>
    <row r="242" spans="1:3" x14ac:dyDescent="0.2">
      <c r="A242" s="382" t="s">
        <v>1190</v>
      </c>
      <c r="B242" s="388" t="str">
        <f>'Calcolo domanda-capacità'!R28</f>
        <v>Appoggio</v>
      </c>
      <c r="C242" s="385">
        <f>'Calcolo domanda-capacità'!W28</f>
        <v>7.1655522682445771E-3</v>
      </c>
    </row>
    <row r="243" spans="1:3" x14ac:dyDescent="0.2">
      <c r="A243" s="382" t="str">
        <f t="shared" si="5"/>
        <v>T21</v>
      </c>
      <c r="B243" s="388" t="str">
        <f>'Calcolo domanda-capacità'!R29</f>
        <v>Mezzeria</v>
      </c>
      <c r="C243" s="385">
        <f>'Calcolo domanda-capacità'!W29</f>
        <v>0.28075095660749505</v>
      </c>
    </row>
    <row r="244" spans="1:3" x14ac:dyDescent="0.2">
      <c r="A244" s="382" t="str">
        <f t="shared" si="5"/>
        <v>T21</v>
      </c>
      <c r="B244" s="388" t="str">
        <f>'Calcolo domanda-capacità'!R30</f>
        <v>Appoggio</v>
      </c>
      <c r="C244" s="385">
        <f>'Calcolo domanda-capacità'!W30</f>
        <v>0.49496773175542402</v>
      </c>
    </row>
    <row r="245" spans="1:3" x14ac:dyDescent="0.2">
      <c r="A245" s="382" t="str">
        <f t="shared" si="5"/>
        <v>T21</v>
      </c>
      <c r="B245" s="388" t="str">
        <f>'Calcolo domanda-capacità'!R31</f>
        <v>Appoggio</v>
      </c>
      <c r="C245" s="385">
        <f>'Calcolo domanda-capacità'!W31</f>
        <v>0.50246327416173575</v>
      </c>
    </row>
    <row r="246" spans="1:3" x14ac:dyDescent="0.2">
      <c r="A246" s="382" t="str">
        <f t="shared" si="5"/>
        <v>T21</v>
      </c>
      <c r="B246" s="388" t="str">
        <f>'Calcolo domanda-capacità'!R32</f>
        <v>Mezzeria</v>
      </c>
      <c r="C246" s="385">
        <f>'Calcolo domanda-capacità'!W32</f>
        <v>0.65190722879684426</v>
      </c>
    </row>
    <row r="247" spans="1:3" x14ac:dyDescent="0.2">
      <c r="A247" s="382" t="str">
        <f t="shared" si="5"/>
        <v>T21</v>
      </c>
      <c r="B247" s="388" t="str">
        <f>'Calcolo domanda-capacità'!R33</f>
        <v>Appoggio</v>
      </c>
      <c r="C247" s="385">
        <f>'Calcolo domanda-capacità'!W33</f>
        <v>0.74656579881656804</v>
      </c>
    </row>
    <row r="248" spans="1:3" x14ac:dyDescent="0.2">
      <c r="A248" s="382" t="str">
        <f t="shared" si="5"/>
        <v>T21</v>
      </c>
      <c r="B248" s="388" t="str">
        <f>'Calcolo domanda-capacità'!R34</f>
        <v>Appoggio</v>
      </c>
      <c r="C248" s="385">
        <f>'Calcolo domanda-capacità'!W34</f>
        <v>0.74468867850098619</v>
      </c>
    </row>
    <row r="249" spans="1:3" x14ac:dyDescent="0.2">
      <c r="A249" s="382" t="str">
        <f t="shared" si="5"/>
        <v>T21</v>
      </c>
      <c r="B249" s="388" t="str">
        <f>'Calcolo domanda-capacità'!R35</f>
        <v>Mezzeria</v>
      </c>
      <c r="C249" s="385">
        <f>'Calcolo domanda-capacità'!W35</f>
        <v>0.65575672583826428</v>
      </c>
    </row>
    <row r="250" spans="1:3" x14ac:dyDescent="0.2">
      <c r="A250" s="382" t="str">
        <f t="shared" si="5"/>
        <v>T21</v>
      </c>
      <c r="B250" s="388" t="str">
        <f>'Calcolo domanda-capacità'!R36</f>
        <v>Appoggio</v>
      </c>
      <c r="C250" s="385">
        <f>'Calcolo domanda-capacità'!W36</f>
        <v>0.50327362919132157</v>
      </c>
    </row>
    <row r="251" spans="1:3" x14ac:dyDescent="0.2">
      <c r="A251" s="382" t="str">
        <f t="shared" si="5"/>
        <v>T21</v>
      </c>
      <c r="B251" s="388" t="str">
        <f>'Calcolo domanda-capacità'!R37</f>
        <v>Appoggio</v>
      </c>
      <c r="C251" s="385">
        <f>'Calcolo domanda-capacità'!W37</f>
        <v>0.49791510848126241</v>
      </c>
    </row>
    <row r="252" spans="1:3" x14ac:dyDescent="0.2">
      <c r="A252" s="382" t="str">
        <f t="shared" si="5"/>
        <v>T21</v>
      </c>
      <c r="B252" s="388" t="str">
        <f>'Calcolo domanda-capacità'!R38</f>
        <v>Mezzeria</v>
      </c>
      <c r="C252" s="385">
        <f>'Calcolo domanda-capacità'!W38</f>
        <v>0.28516761341222879</v>
      </c>
    </row>
    <row r="253" spans="1:3" x14ac:dyDescent="0.2">
      <c r="A253" s="382" t="str">
        <f t="shared" si="5"/>
        <v>T21</v>
      </c>
      <c r="B253" s="388" t="str">
        <f>'Calcolo domanda-capacità'!R39</f>
        <v>Appoggio</v>
      </c>
      <c r="C253" s="385">
        <f>'Calcolo domanda-capacità'!W39</f>
        <v>7.839191321499012E-3</v>
      </c>
    </row>
    <row r="254" spans="1:3" x14ac:dyDescent="0.2">
      <c r="A254" s="382" t="s">
        <v>1191</v>
      </c>
      <c r="B254" s="388" t="str">
        <f>'Calcolo domanda-capacità'!R40</f>
        <v>Appoggio</v>
      </c>
      <c r="C254" s="385">
        <f>'Calcolo domanda-capacità'!W40</f>
        <v>6.1291420118343197E-3</v>
      </c>
    </row>
    <row r="255" spans="1:3" x14ac:dyDescent="0.2">
      <c r="A255" s="382" t="str">
        <f t="shared" si="5"/>
        <v>T22</v>
      </c>
      <c r="B255" s="388" t="str">
        <f>'Calcolo domanda-capacità'!R41</f>
        <v>Mezzeria</v>
      </c>
      <c r="C255" s="385">
        <f>'Calcolo domanda-capacità'!W41</f>
        <v>0.27477723865877718</v>
      </c>
    </row>
    <row r="256" spans="1:3" x14ac:dyDescent="0.2">
      <c r="A256" s="382" t="str">
        <f t="shared" si="5"/>
        <v>T22</v>
      </c>
      <c r="B256" s="388" t="str">
        <f>'Calcolo domanda-capacità'!R42</f>
        <v>Appoggio</v>
      </c>
      <c r="C256" s="385">
        <f>'Calcolo domanda-capacità'!W42</f>
        <v>0.49725698224852072</v>
      </c>
    </row>
    <row r="257" spans="1:3" x14ac:dyDescent="0.2">
      <c r="A257" s="382" t="str">
        <f t="shared" si="5"/>
        <v>T22</v>
      </c>
      <c r="B257" s="388" t="str">
        <f>'Calcolo domanda-capacità'!R43</f>
        <v>Appoggio</v>
      </c>
      <c r="C257" s="385">
        <f>'Calcolo domanda-capacità'!W43</f>
        <v>0.50126330374753458</v>
      </c>
    </row>
    <row r="258" spans="1:3" x14ac:dyDescent="0.2">
      <c r="A258" s="382" t="str">
        <f t="shared" si="5"/>
        <v>T22</v>
      </c>
      <c r="B258" s="388" t="str">
        <f>'Calcolo domanda-capacità'!R44</f>
        <v>Mezzeria</v>
      </c>
      <c r="C258" s="385">
        <f>'Calcolo domanda-capacità'!W44</f>
        <v>0.65465917159763309</v>
      </c>
    </row>
    <row r="259" spans="1:3" x14ac:dyDescent="0.2">
      <c r="A259" s="382" t="str">
        <f t="shared" si="5"/>
        <v>T22</v>
      </c>
      <c r="B259" s="388" t="str">
        <f>'Calcolo domanda-capacità'!R45</f>
        <v>Appoggio</v>
      </c>
      <c r="C259" s="385">
        <f>'Calcolo domanda-capacità'!W45</f>
        <v>0.77901314595660753</v>
      </c>
    </row>
    <row r="260" spans="1:3" x14ac:dyDescent="0.2">
      <c r="A260" s="382" t="str">
        <f t="shared" si="5"/>
        <v>T22</v>
      </c>
      <c r="B260" s="388" t="str">
        <f>'Calcolo domanda-capacità'!R46</f>
        <v>Appoggio</v>
      </c>
      <c r="C260" s="385">
        <f>'Calcolo domanda-capacità'!W46</f>
        <v>0.77907693293885594</v>
      </c>
    </row>
    <row r="261" spans="1:3" x14ac:dyDescent="0.2">
      <c r="A261" s="382" t="str">
        <f t="shared" si="5"/>
        <v>T22</v>
      </c>
      <c r="B261" s="388" t="str">
        <f>'Calcolo domanda-capacità'!R47</f>
        <v>Mezzeria</v>
      </c>
      <c r="C261" s="385">
        <f>'Calcolo domanda-capacità'!W47</f>
        <v>0.65801403353057197</v>
      </c>
    </row>
    <row r="262" spans="1:3" x14ac:dyDescent="0.2">
      <c r="A262" s="382" t="str">
        <f t="shared" si="5"/>
        <v>T22</v>
      </c>
      <c r="B262" s="388" t="str">
        <f>'Calcolo domanda-capacità'!R48</f>
        <v>Appoggio</v>
      </c>
      <c r="C262" s="385">
        <f>'Calcolo domanda-capacità'!W48</f>
        <v>0.50184558185404338</v>
      </c>
    </row>
    <row r="263" spans="1:3" x14ac:dyDescent="0.2">
      <c r="A263" s="382" t="str">
        <f t="shared" si="5"/>
        <v>T22</v>
      </c>
      <c r="B263" s="388" t="str">
        <f>'Calcolo domanda-capacità'!R49</f>
        <v>Appoggio</v>
      </c>
      <c r="C263" s="385">
        <f>'Calcolo domanda-capacità'!W49</f>
        <v>0.49540465483234714</v>
      </c>
    </row>
    <row r="264" spans="1:3" x14ac:dyDescent="0.2">
      <c r="A264" s="382" t="str">
        <f t="shared" si="5"/>
        <v>T22</v>
      </c>
      <c r="B264" s="388" t="str">
        <f>'Calcolo domanda-capacità'!R50</f>
        <v>Mezzeria</v>
      </c>
      <c r="C264" s="385">
        <f>'Calcolo domanda-capacità'!W50</f>
        <v>0.28156792899408284</v>
      </c>
    </row>
    <row r="265" spans="1:3" ht="16" thickBot="1" x14ac:dyDescent="0.25">
      <c r="A265" s="383" t="str">
        <f t="shared" si="5"/>
        <v>T22</v>
      </c>
      <c r="B265" s="389" t="str">
        <f>'Calcolo domanda-capacità'!R51</f>
        <v>Appoggio</v>
      </c>
      <c r="C265" s="386">
        <f>'Calcolo domanda-capacità'!W51</f>
        <v>6.6094477317554245E-3</v>
      </c>
    </row>
  </sheetData>
  <phoneticPr fontId="1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10D35-C10A-4C2D-97E8-9AAD80F3F455}">
  <dimension ref="A1"/>
  <sheetViews>
    <sheetView workbookViewId="0">
      <selection activeCell="H1" sqref="H1"/>
    </sheetView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508DE-3060-4F1E-904B-B0A597E79D1E}">
  <dimension ref="A1"/>
  <sheetViews>
    <sheetView zoomScale="40" zoomScaleNormal="40" workbookViewId="0">
      <selection activeCell="U38" sqref="U38"/>
    </sheetView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DB9A0-9C3E-5F4B-97B1-8836F4441295}">
  <dimension ref="A1:AI411"/>
  <sheetViews>
    <sheetView topLeftCell="W161" zoomScale="70" zoomScaleNormal="70" workbookViewId="0">
      <selection activeCell="Y182" sqref="Y182"/>
    </sheetView>
  </sheetViews>
  <sheetFormatPr baseColWidth="10" defaultColWidth="10.6640625" defaultRowHeight="15" x14ac:dyDescent="0.2"/>
  <cols>
    <col min="1" max="1" width="18" bestFit="1" customWidth="1"/>
    <col min="4" max="4" width="12.5" customWidth="1"/>
    <col min="5" max="5" width="22.6640625" bestFit="1" customWidth="1"/>
    <col min="7" max="7" width="15.6640625" bestFit="1" customWidth="1"/>
    <col min="8" max="8" width="16.6640625" bestFit="1" customWidth="1"/>
    <col min="9" max="9" width="21.6640625" bestFit="1" customWidth="1"/>
    <col min="10" max="10" width="32.6640625" bestFit="1" customWidth="1"/>
    <col min="11" max="11" width="32.6640625" customWidth="1"/>
    <col min="12" max="12" width="16.6640625" customWidth="1"/>
    <col min="18" max="18" width="13.33203125" customWidth="1"/>
    <col min="19" max="19" width="15.6640625" bestFit="1" customWidth="1"/>
    <col min="20" max="20" width="16.6640625" bestFit="1" customWidth="1"/>
    <col min="21" max="21" width="21.6640625" bestFit="1" customWidth="1"/>
    <col min="22" max="22" width="32.6640625" bestFit="1" customWidth="1"/>
    <col min="23" max="23" width="32.6640625" customWidth="1"/>
    <col min="31" max="31" width="17.33203125" bestFit="1" customWidth="1"/>
    <col min="32" max="32" width="17" bestFit="1" customWidth="1"/>
    <col min="33" max="33" width="21.6640625" bestFit="1" customWidth="1"/>
    <col min="34" max="35" width="32.6640625" bestFit="1" customWidth="1"/>
  </cols>
  <sheetData>
    <row r="1" spans="1:35" ht="16" thickBot="1" x14ac:dyDescent="0.25"/>
    <row r="2" spans="1:35" ht="19" thickBot="1" x14ac:dyDescent="0.3">
      <c r="A2" s="140" t="s">
        <v>918</v>
      </c>
      <c r="B2" s="141" t="s">
        <v>919</v>
      </c>
      <c r="C2" s="142" t="s">
        <v>923</v>
      </c>
      <c r="D2" s="143" t="s">
        <v>924</v>
      </c>
      <c r="E2" s="146" t="s">
        <v>925</v>
      </c>
      <c r="F2" s="146" t="s">
        <v>926</v>
      </c>
      <c r="G2" s="150" t="s">
        <v>955</v>
      </c>
      <c r="O2" s="522" t="s">
        <v>1133</v>
      </c>
      <c r="P2" s="537"/>
      <c r="Q2" s="537"/>
      <c r="R2" s="523"/>
      <c r="S2" s="297"/>
      <c r="T2" s="297"/>
      <c r="U2" s="297"/>
      <c r="V2" s="297"/>
      <c r="W2" s="297"/>
      <c r="AB2">
        <v>0</v>
      </c>
    </row>
    <row r="3" spans="1:35" x14ac:dyDescent="0.2">
      <c r="A3" s="131" t="s">
        <v>920</v>
      </c>
      <c r="B3" s="132">
        <v>1600</v>
      </c>
      <c r="C3" s="133">
        <v>15.69</v>
      </c>
      <c r="D3" s="144">
        <f>C3/4</f>
        <v>3.9224999999999999</v>
      </c>
      <c r="E3" s="531">
        <v>3.6</v>
      </c>
      <c r="F3" s="534">
        <v>3.6</v>
      </c>
      <c r="G3" s="161">
        <v>50</v>
      </c>
      <c r="O3" t="s">
        <v>1134</v>
      </c>
      <c r="AB3">
        <v>1</v>
      </c>
    </row>
    <row r="4" spans="1:35" x14ac:dyDescent="0.2">
      <c r="A4" s="134" t="s">
        <v>922</v>
      </c>
      <c r="B4" s="135">
        <v>40000</v>
      </c>
      <c r="C4" s="136">
        <v>400</v>
      </c>
      <c r="D4" s="136">
        <f>C4/8</f>
        <v>50</v>
      </c>
      <c r="E4" s="532"/>
      <c r="F4" s="535"/>
      <c r="G4" s="160">
        <v>20</v>
      </c>
      <c r="AB4">
        <v>2</v>
      </c>
    </row>
    <row r="5" spans="1:35" ht="16" thickBot="1" x14ac:dyDescent="0.25">
      <c r="A5" s="137" t="s">
        <v>921</v>
      </c>
      <c r="B5" s="138">
        <v>15000</v>
      </c>
      <c r="C5" s="139">
        <v>147.1</v>
      </c>
      <c r="D5" s="145">
        <f>C5/4</f>
        <v>36.774999999999999</v>
      </c>
      <c r="E5" s="533"/>
      <c r="F5" s="536"/>
      <c r="G5" s="162">
        <v>20</v>
      </c>
    </row>
    <row r="6" spans="1:35" ht="16" thickBot="1" x14ac:dyDescent="0.25"/>
    <row r="7" spans="1:35" ht="16.25" customHeight="1" thickBot="1" x14ac:dyDescent="0.25">
      <c r="A7" s="519" t="s">
        <v>927</v>
      </c>
      <c r="B7" s="520"/>
      <c r="C7" s="520"/>
      <c r="D7" s="520"/>
      <c r="E7" s="520"/>
      <c r="F7" s="520"/>
      <c r="G7" s="517" t="s">
        <v>1126</v>
      </c>
      <c r="H7" s="515" t="s">
        <v>1127</v>
      </c>
      <c r="I7" s="517" t="s">
        <v>1130</v>
      </c>
      <c r="J7" s="515" t="s">
        <v>1131</v>
      </c>
      <c r="K7" s="515" t="s">
        <v>1132</v>
      </c>
      <c r="M7" s="538" t="s">
        <v>954</v>
      </c>
      <c r="N7" s="539"/>
      <c r="O7" s="539"/>
      <c r="P7" s="539"/>
      <c r="Q7" s="539"/>
      <c r="R7" s="540"/>
      <c r="S7" s="517" t="s">
        <v>1126</v>
      </c>
      <c r="T7" s="515" t="s">
        <v>1127</v>
      </c>
      <c r="U7" s="517" t="s">
        <v>1130</v>
      </c>
      <c r="V7" s="515" t="s">
        <v>1131</v>
      </c>
      <c r="W7" s="515" t="s">
        <v>1132</v>
      </c>
      <c r="Y7" s="519" t="s">
        <v>953</v>
      </c>
      <c r="Z7" s="520"/>
      <c r="AA7" s="520"/>
      <c r="AB7" s="520"/>
      <c r="AC7" s="520"/>
      <c r="AD7" s="521"/>
      <c r="AE7" s="517" t="s">
        <v>1126</v>
      </c>
      <c r="AF7" s="515" t="s">
        <v>1127</v>
      </c>
      <c r="AG7" s="517" t="s">
        <v>1130</v>
      </c>
      <c r="AH7" s="515" t="s">
        <v>1131</v>
      </c>
      <c r="AI7" s="515" t="s">
        <v>1132</v>
      </c>
    </row>
    <row r="8" spans="1:35" ht="16.25" customHeight="1" thickBot="1" x14ac:dyDescent="0.25">
      <c r="A8" s="151"/>
      <c r="B8" s="524" t="s">
        <v>1092</v>
      </c>
      <c r="C8" s="524"/>
      <c r="D8" s="525"/>
      <c r="E8" s="522" t="s">
        <v>958</v>
      </c>
      <c r="F8" s="537"/>
      <c r="G8" s="529"/>
      <c r="H8" s="527"/>
      <c r="I8" s="529"/>
      <c r="J8" s="527"/>
      <c r="K8" s="527"/>
      <c r="M8" s="281"/>
      <c r="N8" s="526" t="s">
        <v>1092</v>
      </c>
      <c r="O8" s="524"/>
      <c r="P8" s="525"/>
      <c r="Q8" s="522" t="s">
        <v>958</v>
      </c>
      <c r="R8" s="523"/>
      <c r="S8" s="518"/>
      <c r="T8" s="516"/>
      <c r="U8" s="529"/>
      <c r="V8" s="527"/>
      <c r="W8" s="527"/>
      <c r="Y8" s="151"/>
      <c r="Z8" s="524" t="s">
        <v>1092</v>
      </c>
      <c r="AA8" s="524"/>
      <c r="AB8" s="525"/>
      <c r="AC8" s="522" t="s">
        <v>958</v>
      </c>
      <c r="AD8" s="523"/>
      <c r="AE8" s="518"/>
      <c r="AF8" s="516"/>
      <c r="AG8" s="529"/>
      <c r="AH8" s="527"/>
      <c r="AI8" s="527"/>
    </row>
    <row r="9" spans="1:35" ht="17" thickBot="1" x14ac:dyDescent="0.25">
      <c r="A9" s="152" t="s">
        <v>790</v>
      </c>
      <c r="B9" s="153" t="s">
        <v>950</v>
      </c>
      <c r="C9" s="153" t="s">
        <v>951</v>
      </c>
      <c r="D9" s="154" t="s">
        <v>952</v>
      </c>
      <c r="E9" s="166" t="s">
        <v>956</v>
      </c>
      <c r="F9" s="204" t="s">
        <v>957</v>
      </c>
      <c r="G9" s="530"/>
      <c r="H9" s="528"/>
      <c r="I9" s="530"/>
      <c r="J9" s="528"/>
      <c r="K9" s="528"/>
      <c r="M9" s="294" t="s">
        <v>790</v>
      </c>
      <c r="N9" s="292" t="s">
        <v>950</v>
      </c>
      <c r="O9" s="153" t="s">
        <v>951</v>
      </c>
      <c r="P9" s="154" t="s">
        <v>952</v>
      </c>
      <c r="Q9" s="166" t="s">
        <v>956</v>
      </c>
      <c r="R9" s="174" t="s">
        <v>957</v>
      </c>
      <c r="S9" s="306">
        <f>35/300</f>
        <v>0.11666666666666667</v>
      </c>
      <c r="T9" s="296" t="b">
        <f>IF(O10&lt;S9,TRUE,FALSE)</f>
        <v>1</v>
      </c>
      <c r="U9" s="530"/>
      <c r="V9" s="528"/>
      <c r="W9" s="528"/>
      <c r="Y9" s="152" t="s">
        <v>790</v>
      </c>
      <c r="Z9" s="153" t="s">
        <v>950</v>
      </c>
      <c r="AA9" s="153" t="s">
        <v>951</v>
      </c>
      <c r="AB9" s="154" t="s">
        <v>952</v>
      </c>
      <c r="AC9" s="166" t="s">
        <v>956</v>
      </c>
      <c r="AD9" s="174" t="s">
        <v>957</v>
      </c>
      <c r="AE9" s="306">
        <f>35/300</f>
        <v>0.11666666666666667</v>
      </c>
      <c r="AF9" s="296" t="b">
        <f>IF(AA10&lt;AE9,TRUE,FALSE)</f>
        <v>1</v>
      </c>
      <c r="AG9" s="530"/>
      <c r="AH9" s="528"/>
      <c r="AI9" s="528"/>
    </row>
    <row r="10" spans="1:35" ht="16" x14ac:dyDescent="0.2">
      <c r="A10" s="149" t="s">
        <v>928</v>
      </c>
      <c r="B10" s="155">
        <v>5.1999999999999998E-2</v>
      </c>
      <c r="C10" s="156">
        <v>7.3999999999999996E-2</v>
      </c>
      <c r="D10" s="164">
        <v>5.3999999999999999E-2</v>
      </c>
      <c r="E10" s="151">
        <v>7.7000000000000002E-3</v>
      </c>
      <c r="F10" s="270">
        <v>8.0000000000000002E-3</v>
      </c>
      <c r="G10" s="305">
        <f t="shared" ref="G10:G31" si="0">35/300</f>
        <v>0.11666666666666667</v>
      </c>
      <c r="H10" s="308" t="b">
        <f>IF(C10&lt;G10,TRUE,FALSE)</f>
        <v>1</v>
      </c>
      <c r="I10" s="309">
        <f t="shared" ref="I10:I31" si="1">ATAN(G10/(35/2))</f>
        <v>6.6665679038682294E-3</v>
      </c>
      <c r="J10" s="310" t="b">
        <f>IF(F10&lt;I10,TRUE,FALSE)</f>
        <v>0</v>
      </c>
      <c r="K10" s="310" t="b">
        <f>IF(E10&lt;I10,TRUE,FALSE)</f>
        <v>0</v>
      </c>
      <c r="M10" s="219" t="s">
        <v>928</v>
      </c>
      <c r="N10" s="155">
        <v>5.6000000000000001E-2</v>
      </c>
      <c r="O10" s="156">
        <v>7.9000000000000001E-2</v>
      </c>
      <c r="P10" s="164">
        <v>0.05</v>
      </c>
      <c r="Q10" s="151">
        <v>8.3999999999999995E-3</v>
      </c>
      <c r="R10" s="168">
        <v>8.6E-3</v>
      </c>
      <c r="S10" s="305">
        <f t="shared" ref="S10:S31" si="2">35/300</f>
        <v>0.11666666666666667</v>
      </c>
      <c r="T10" s="296" t="b">
        <f t="shared" ref="T10:T31" si="3">IF(O11&lt;S10,TRUE,FALSE)</f>
        <v>1</v>
      </c>
      <c r="U10" s="309">
        <f t="shared" ref="U10:U31" si="4">ATAN(S10/(35/2))</f>
        <v>6.6665679038682294E-3</v>
      </c>
      <c r="V10" s="310" t="b">
        <f>IF(R10&lt;U10,TRUE,FALSE)</f>
        <v>0</v>
      </c>
      <c r="W10" s="310" t="b">
        <f>IF(Q10&lt;U10,TRUE,FALSE)</f>
        <v>0</v>
      </c>
      <c r="Y10" s="149" t="s">
        <v>928</v>
      </c>
      <c r="Z10" s="155">
        <v>5.6000000000000001E-2</v>
      </c>
      <c r="AA10" s="156">
        <v>7.9000000000000001E-2</v>
      </c>
      <c r="AB10" s="164">
        <v>5.6000000000000001E-2</v>
      </c>
      <c r="AC10" s="151">
        <v>8.5000000000000006E-3</v>
      </c>
      <c r="AD10" s="168">
        <v>8.3000000000000001E-3</v>
      </c>
      <c r="AE10" s="305">
        <f t="shared" ref="AE10:AE31" si="5">35/300</f>
        <v>0.11666666666666667</v>
      </c>
      <c r="AF10" s="296" t="b">
        <f t="shared" ref="AF10:AF31" si="6">IF(AA11&lt;AE10,TRUE,FALSE)</f>
        <v>1</v>
      </c>
      <c r="AG10" s="309">
        <f t="shared" ref="AG10:AG31" si="7">ATAN(AE10/(35/2))</f>
        <v>6.6665679038682294E-3</v>
      </c>
      <c r="AH10" s="310" t="b">
        <f>IF(AD10&lt;AG10,TRUE,FALSE)</f>
        <v>0</v>
      </c>
      <c r="AI10" s="310" t="b">
        <f>IF(AC10&lt;AG10,TRUE,FALSE)</f>
        <v>0</v>
      </c>
    </row>
    <row r="11" spans="1:35" ht="16" x14ac:dyDescent="0.2">
      <c r="A11" s="148" t="s">
        <v>929</v>
      </c>
      <c r="B11" s="157">
        <v>5.0999999999999997E-2</v>
      </c>
      <c r="C11" s="103">
        <v>7.2999999999999995E-2</v>
      </c>
      <c r="D11" s="163">
        <v>5.2999999999999999E-2</v>
      </c>
      <c r="E11" s="169">
        <v>7.6E-3</v>
      </c>
      <c r="F11" s="179">
        <v>7.9000000000000008E-3</v>
      </c>
      <c r="G11" s="305">
        <f t="shared" si="0"/>
        <v>0.11666666666666667</v>
      </c>
      <c r="H11" s="308" t="b">
        <f t="shared" ref="H11:H31" si="8">IF(C11&lt;G11,TRUE,FALSE)</f>
        <v>1</v>
      </c>
      <c r="I11" s="309">
        <f t="shared" si="1"/>
        <v>6.6665679038682294E-3</v>
      </c>
      <c r="J11" s="310" t="b">
        <f t="shared" ref="J11:J31" si="9">IF(F11&lt;I11,TRUE,FALSE)</f>
        <v>0</v>
      </c>
      <c r="K11" s="310" t="b">
        <f t="shared" ref="K11:K31" si="10">IF(E11&lt;I11,TRUE,FALSE)</f>
        <v>0</v>
      </c>
      <c r="M11" s="295" t="s">
        <v>929</v>
      </c>
      <c r="N11" s="293">
        <v>0.05</v>
      </c>
      <c r="O11" s="103">
        <v>7.6999999999999999E-2</v>
      </c>
      <c r="P11" s="163">
        <v>5.5E-2</v>
      </c>
      <c r="Q11" s="169">
        <v>8.2000000000000007E-3</v>
      </c>
      <c r="R11" s="170">
        <v>8.3999999999999995E-3</v>
      </c>
      <c r="S11" s="305">
        <f t="shared" si="2"/>
        <v>0.11666666666666667</v>
      </c>
      <c r="T11" s="296" t="b">
        <f t="shared" si="3"/>
        <v>1</v>
      </c>
      <c r="U11" s="309">
        <f t="shared" si="4"/>
        <v>6.6665679038682294E-3</v>
      </c>
      <c r="V11" s="310" t="b">
        <f t="shared" ref="V11:V31" si="11">IF(R11&lt;U11,TRUE,FALSE)</f>
        <v>0</v>
      </c>
      <c r="W11" s="310" t="b">
        <f t="shared" ref="W11:W31" si="12">IF(Q11&lt;U11,TRUE,FALSE)</f>
        <v>0</v>
      </c>
      <c r="Y11" s="148" t="s">
        <v>929</v>
      </c>
      <c r="Z11" s="157">
        <v>5.5E-2</v>
      </c>
      <c r="AA11" s="103">
        <v>7.6999999999999999E-2</v>
      </c>
      <c r="AB11" s="163">
        <v>5.3999999999999999E-2</v>
      </c>
      <c r="AC11" s="169">
        <v>8.2000000000000007E-3</v>
      </c>
      <c r="AD11" s="170">
        <v>8.0999999999999996E-3</v>
      </c>
      <c r="AE11" s="305">
        <f t="shared" si="5"/>
        <v>0.11666666666666667</v>
      </c>
      <c r="AF11" s="296" t="b">
        <f t="shared" si="6"/>
        <v>1</v>
      </c>
      <c r="AG11" s="309">
        <f t="shared" si="7"/>
        <v>6.6665679038682294E-3</v>
      </c>
      <c r="AH11" s="310" t="b">
        <f t="shared" ref="AH11:AH31" si="13">IF(AD11&lt;AG11,TRUE,FALSE)</f>
        <v>0</v>
      </c>
      <c r="AI11" s="310" t="b">
        <f t="shared" ref="AI11:AI31" si="14">IF(AC11&lt;AG11,TRUE,FALSE)</f>
        <v>0</v>
      </c>
    </row>
    <row r="12" spans="1:35" ht="16" x14ac:dyDescent="0.2">
      <c r="A12" s="148" t="s">
        <v>930</v>
      </c>
      <c r="B12" s="157">
        <v>0.05</v>
      </c>
      <c r="C12" s="103">
        <v>7.0999999999999994E-2</v>
      </c>
      <c r="D12" s="163">
        <v>5.0999999999999997E-2</v>
      </c>
      <c r="E12" s="169">
        <v>7.4999999999999997E-3</v>
      </c>
      <c r="F12" s="179">
        <v>7.7000000000000002E-3</v>
      </c>
      <c r="G12" s="305">
        <f t="shared" si="0"/>
        <v>0.11666666666666667</v>
      </c>
      <c r="H12" s="308" t="b">
        <f t="shared" si="8"/>
        <v>1</v>
      </c>
      <c r="I12" s="309">
        <f t="shared" si="1"/>
        <v>6.6665679038682294E-3</v>
      </c>
      <c r="J12" s="310" t="b">
        <f t="shared" si="9"/>
        <v>0</v>
      </c>
      <c r="K12" s="310" t="b">
        <f t="shared" si="10"/>
        <v>0</v>
      </c>
      <c r="M12" s="295" t="s">
        <v>930</v>
      </c>
      <c r="N12" s="293">
        <v>5.2999999999999999E-2</v>
      </c>
      <c r="O12" s="103">
        <v>7.4999999999999997E-2</v>
      </c>
      <c r="P12" s="163">
        <v>5.3999999999999999E-2</v>
      </c>
      <c r="Q12" s="169">
        <v>8.0000000000000002E-3</v>
      </c>
      <c r="R12" s="170">
        <v>8.0999999999999996E-3</v>
      </c>
      <c r="S12" s="305">
        <f t="shared" si="2"/>
        <v>0.11666666666666667</v>
      </c>
      <c r="T12" s="296" t="b">
        <f t="shared" si="3"/>
        <v>1</v>
      </c>
      <c r="U12" s="309">
        <f t="shared" si="4"/>
        <v>6.6665679038682294E-3</v>
      </c>
      <c r="V12" s="310" t="b">
        <f t="shared" si="11"/>
        <v>0</v>
      </c>
      <c r="W12" s="310" t="b">
        <f t="shared" si="12"/>
        <v>0</v>
      </c>
      <c r="Y12" s="148" t="s">
        <v>930</v>
      </c>
      <c r="Z12" s="157">
        <v>5.2999999999999999E-2</v>
      </c>
      <c r="AA12" s="103">
        <v>7.4999999999999997E-2</v>
      </c>
      <c r="AB12" s="163">
        <v>5.2999999999999999E-2</v>
      </c>
      <c r="AC12" s="169">
        <v>8.0000000000000002E-3</v>
      </c>
      <c r="AD12" s="170">
        <v>7.9000000000000008E-3</v>
      </c>
      <c r="AE12" s="305">
        <f t="shared" si="5"/>
        <v>0.11666666666666667</v>
      </c>
      <c r="AF12" s="296" t="b">
        <f t="shared" si="6"/>
        <v>1</v>
      </c>
      <c r="AG12" s="309">
        <f t="shared" si="7"/>
        <v>6.6665679038682294E-3</v>
      </c>
      <c r="AH12" s="310" t="b">
        <f t="shared" si="13"/>
        <v>0</v>
      </c>
      <c r="AI12" s="310" t="b">
        <f t="shared" si="14"/>
        <v>0</v>
      </c>
    </row>
    <row r="13" spans="1:35" ht="16" x14ac:dyDescent="0.2">
      <c r="A13" s="148" t="s">
        <v>931</v>
      </c>
      <c r="B13" s="157">
        <v>4.9000000000000002E-2</v>
      </c>
      <c r="C13" s="103">
        <v>6.9000000000000006E-2</v>
      </c>
      <c r="D13" s="163">
        <v>0.05</v>
      </c>
      <c r="E13" s="169">
        <v>7.4000000000000003E-3</v>
      </c>
      <c r="F13" s="179">
        <v>7.4999999999999997E-3</v>
      </c>
      <c r="G13" s="305">
        <f t="shared" si="0"/>
        <v>0.11666666666666667</v>
      </c>
      <c r="H13" s="308" t="b">
        <f t="shared" si="8"/>
        <v>1</v>
      </c>
      <c r="I13" s="309">
        <f t="shared" si="1"/>
        <v>6.6665679038682294E-3</v>
      </c>
      <c r="J13" s="310" t="b">
        <f t="shared" si="9"/>
        <v>0</v>
      </c>
      <c r="K13" s="310" t="b">
        <f t="shared" si="10"/>
        <v>0</v>
      </c>
      <c r="M13" s="295" t="s">
        <v>931</v>
      </c>
      <c r="N13" s="293">
        <v>5.0999999999999997E-2</v>
      </c>
      <c r="O13" s="103">
        <v>7.2999999999999995E-2</v>
      </c>
      <c r="P13" s="163">
        <v>5.1999999999999998E-2</v>
      </c>
      <c r="Q13" s="169">
        <v>7.7000000000000002E-3</v>
      </c>
      <c r="R13" s="170">
        <v>7.9000000000000008E-3</v>
      </c>
      <c r="S13" s="305">
        <f t="shared" si="2"/>
        <v>0.11666666666666667</v>
      </c>
      <c r="T13" s="296" t="b">
        <f t="shared" si="3"/>
        <v>1</v>
      </c>
      <c r="U13" s="309">
        <f t="shared" si="4"/>
        <v>6.6665679038682294E-3</v>
      </c>
      <c r="V13" s="310" t="b">
        <f t="shared" si="11"/>
        <v>0</v>
      </c>
      <c r="W13" s="310" t="b">
        <f t="shared" si="12"/>
        <v>0</v>
      </c>
      <c r="Y13" s="148" t="s">
        <v>931</v>
      </c>
      <c r="Z13" s="157">
        <v>5.0999999999999997E-2</v>
      </c>
      <c r="AA13" s="103">
        <v>7.1999999999999995E-2</v>
      </c>
      <c r="AB13" s="163">
        <v>5.0999999999999997E-2</v>
      </c>
      <c r="AC13" s="169">
        <v>7.7000000000000002E-3</v>
      </c>
      <c r="AD13" s="170">
        <v>7.7000000000000002E-3</v>
      </c>
      <c r="AE13" s="305">
        <f t="shared" si="5"/>
        <v>0.11666666666666667</v>
      </c>
      <c r="AF13" s="296" t="b">
        <f t="shared" si="6"/>
        <v>1</v>
      </c>
      <c r="AG13" s="309">
        <f t="shared" si="7"/>
        <v>6.6665679038682294E-3</v>
      </c>
      <c r="AH13" s="310" t="b">
        <f t="shared" si="13"/>
        <v>0</v>
      </c>
      <c r="AI13" s="310" t="b">
        <f t="shared" si="14"/>
        <v>0</v>
      </c>
    </row>
    <row r="14" spans="1:35" ht="16" x14ac:dyDescent="0.2">
      <c r="A14" s="148" t="s">
        <v>932</v>
      </c>
      <c r="B14" s="157">
        <v>4.8000000000000001E-2</v>
      </c>
      <c r="C14" s="103">
        <v>6.8000000000000005E-2</v>
      </c>
      <c r="D14" s="163">
        <v>4.8000000000000001E-2</v>
      </c>
      <c r="E14" s="169">
        <v>7.1999999999999998E-3</v>
      </c>
      <c r="F14" s="179">
        <v>7.3000000000000001E-3</v>
      </c>
      <c r="G14" s="305">
        <f t="shared" si="0"/>
        <v>0.11666666666666667</v>
      </c>
      <c r="H14" s="308" t="b">
        <f t="shared" si="8"/>
        <v>1</v>
      </c>
      <c r="I14" s="309">
        <f t="shared" si="1"/>
        <v>6.6665679038682294E-3</v>
      </c>
      <c r="J14" s="310" t="b">
        <f t="shared" si="9"/>
        <v>0</v>
      </c>
      <c r="K14" s="310" t="b">
        <f t="shared" si="10"/>
        <v>0</v>
      </c>
      <c r="M14" s="295" t="s">
        <v>932</v>
      </c>
      <c r="N14" s="293">
        <v>0.05</v>
      </c>
      <c r="O14" s="103">
        <v>7.0999999999999994E-2</v>
      </c>
      <c r="P14" s="163">
        <v>0.05</v>
      </c>
      <c r="Q14" s="169">
        <v>7.4999999999999997E-3</v>
      </c>
      <c r="R14" s="170">
        <v>7.6E-3</v>
      </c>
      <c r="S14" s="305">
        <f t="shared" si="2"/>
        <v>0.11666666666666667</v>
      </c>
      <c r="T14" s="296" t="b">
        <f t="shared" si="3"/>
        <v>1</v>
      </c>
      <c r="U14" s="309">
        <f t="shared" si="4"/>
        <v>6.6665679038682294E-3</v>
      </c>
      <c r="V14" s="310" t="b">
        <f t="shared" si="11"/>
        <v>0</v>
      </c>
      <c r="W14" s="310" t="b">
        <f t="shared" si="12"/>
        <v>0</v>
      </c>
      <c r="Y14" s="148" t="s">
        <v>932</v>
      </c>
      <c r="Z14" s="157">
        <v>0.05</v>
      </c>
      <c r="AA14" s="103">
        <v>7.0000000000000007E-2</v>
      </c>
      <c r="AB14" s="163">
        <v>0.05</v>
      </c>
      <c r="AC14" s="169">
        <v>7.4999999999999997E-3</v>
      </c>
      <c r="AD14" s="170">
        <v>7.4999999999999997E-3</v>
      </c>
      <c r="AE14" s="305">
        <f t="shared" si="5"/>
        <v>0.11666666666666667</v>
      </c>
      <c r="AF14" s="296" t="b">
        <f t="shared" si="6"/>
        <v>1</v>
      </c>
      <c r="AG14" s="309">
        <f t="shared" si="7"/>
        <v>6.6665679038682294E-3</v>
      </c>
      <c r="AH14" s="310" t="b">
        <f t="shared" si="13"/>
        <v>0</v>
      </c>
      <c r="AI14" s="310" t="b">
        <f t="shared" si="14"/>
        <v>0</v>
      </c>
    </row>
    <row r="15" spans="1:35" ht="16" x14ac:dyDescent="0.2">
      <c r="A15" s="148" t="s">
        <v>933</v>
      </c>
      <c r="B15" s="157">
        <v>4.7E-2</v>
      </c>
      <c r="C15" s="103">
        <v>6.7000000000000004E-2</v>
      </c>
      <c r="D15" s="163">
        <v>4.8000000000000001E-2</v>
      </c>
      <c r="E15" s="169">
        <v>7.1000000000000004E-3</v>
      </c>
      <c r="F15" s="179">
        <v>7.1000000000000004E-3</v>
      </c>
      <c r="G15" s="305">
        <f t="shared" si="0"/>
        <v>0.11666666666666667</v>
      </c>
      <c r="H15" s="308" t="b">
        <f t="shared" si="8"/>
        <v>1</v>
      </c>
      <c r="I15" s="309">
        <f t="shared" si="1"/>
        <v>6.6665679038682294E-3</v>
      </c>
      <c r="J15" s="310" t="b">
        <f t="shared" si="9"/>
        <v>0</v>
      </c>
      <c r="K15" s="310" t="b">
        <f t="shared" si="10"/>
        <v>0</v>
      </c>
      <c r="M15" s="295" t="s">
        <v>933</v>
      </c>
      <c r="N15" s="293">
        <v>4.8000000000000001E-2</v>
      </c>
      <c r="O15" s="103">
        <v>6.8000000000000005E-2</v>
      </c>
      <c r="P15" s="163">
        <v>4.9000000000000002E-2</v>
      </c>
      <c r="Q15" s="169">
        <v>7.3000000000000001E-3</v>
      </c>
      <c r="R15" s="170">
        <v>7.3000000000000001E-3</v>
      </c>
      <c r="S15" s="305">
        <f t="shared" si="2"/>
        <v>0.11666666666666667</v>
      </c>
      <c r="T15" s="296" t="b">
        <f t="shared" si="3"/>
        <v>1</v>
      </c>
      <c r="U15" s="309">
        <f t="shared" si="4"/>
        <v>6.6665679038682294E-3</v>
      </c>
      <c r="V15" s="310" t="b">
        <f t="shared" si="11"/>
        <v>0</v>
      </c>
      <c r="W15" s="310" t="b">
        <f t="shared" si="12"/>
        <v>0</v>
      </c>
      <c r="Y15" s="148" t="s">
        <v>933</v>
      </c>
      <c r="Z15" s="157">
        <v>4.8000000000000001E-2</v>
      </c>
      <c r="AA15" s="103">
        <v>6.8000000000000005E-2</v>
      </c>
      <c r="AB15" s="163">
        <v>4.8000000000000001E-2</v>
      </c>
      <c r="AC15" s="169">
        <v>7.3000000000000001E-3</v>
      </c>
      <c r="AD15" s="170">
        <v>7.3000000000000001E-3</v>
      </c>
      <c r="AE15" s="305">
        <f t="shared" si="5"/>
        <v>0.11666666666666667</v>
      </c>
      <c r="AF15" s="296" t="b">
        <f t="shared" si="6"/>
        <v>1</v>
      </c>
      <c r="AG15" s="309">
        <f t="shared" si="7"/>
        <v>6.6665679038682294E-3</v>
      </c>
      <c r="AH15" s="310" t="b">
        <f t="shared" si="13"/>
        <v>0</v>
      </c>
      <c r="AI15" s="310" t="b">
        <f t="shared" si="14"/>
        <v>0</v>
      </c>
    </row>
    <row r="16" spans="1:35" ht="16" x14ac:dyDescent="0.2">
      <c r="A16" s="148" t="s">
        <v>934</v>
      </c>
      <c r="B16" s="157">
        <v>4.5999999999999999E-2</v>
      </c>
      <c r="C16" s="103">
        <v>6.5000000000000002E-2</v>
      </c>
      <c r="D16" s="163">
        <v>4.5999999999999999E-2</v>
      </c>
      <c r="E16" s="248">
        <v>7.0000000000000001E-3</v>
      </c>
      <c r="F16" s="271">
        <v>7.0000000000000001E-3</v>
      </c>
      <c r="G16" s="305">
        <f t="shared" si="0"/>
        <v>0.11666666666666667</v>
      </c>
      <c r="H16" s="308" t="b">
        <f t="shared" si="8"/>
        <v>1</v>
      </c>
      <c r="I16" s="309">
        <f t="shared" si="1"/>
        <v>6.6665679038682294E-3</v>
      </c>
      <c r="J16" s="310" t="b">
        <f t="shared" si="9"/>
        <v>0</v>
      </c>
      <c r="K16" s="310" t="b">
        <f t="shared" si="10"/>
        <v>0</v>
      </c>
      <c r="M16" s="295" t="s">
        <v>934</v>
      </c>
      <c r="N16" s="293">
        <v>4.7E-2</v>
      </c>
      <c r="O16" s="103">
        <v>6.6000000000000003E-2</v>
      </c>
      <c r="P16" s="163">
        <v>4.8000000000000001E-2</v>
      </c>
      <c r="Q16" s="169">
        <v>7.1000000000000004E-3</v>
      </c>
      <c r="R16" s="170">
        <v>7.1000000000000004E-3</v>
      </c>
      <c r="S16" s="305">
        <f t="shared" si="2"/>
        <v>0.11666666666666667</v>
      </c>
      <c r="T16" s="296" t="b">
        <f t="shared" si="3"/>
        <v>1</v>
      </c>
      <c r="U16" s="309">
        <f t="shared" si="4"/>
        <v>6.6665679038682294E-3</v>
      </c>
      <c r="V16" s="310" t="b">
        <f t="shared" si="11"/>
        <v>0</v>
      </c>
      <c r="W16" s="310" t="b">
        <f t="shared" si="12"/>
        <v>0</v>
      </c>
      <c r="Y16" s="148" t="s">
        <v>934</v>
      </c>
      <c r="Z16" s="157">
        <v>0.04</v>
      </c>
      <c r="AA16" s="103">
        <v>6.6000000000000003E-2</v>
      </c>
      <c r="AB16" s="163">
        <v>4.7E-2</v>
      </c>
      <c r="AC16" s="248">
        <v>7.0000000000000001E-3</v>
      </c>
      <c r="AD16" s="247">
        <v>7.0000000000000001E-3</v>
      </c>
      <c r="AE16" s="305">
        <f t="shared" si="5"/>
        <v>0.11666666666666667</v>
      </c>
      <c r="AF16" s="296" t="b">
        <f t="shared" si="6"/>
        <v>1</v>
      </c>
      <c r="AG16" s="309">
        <f t="shared" si="7"/>
        <v>6.6665679038682294E-3</v>
      </c>
      <c r="AH16" s="310" t="b">
        <f t="shared" si="13"/>
        <v>0</v>
      </c>
      <c r="AI16" s="310" t="b">
        <f t="shared" si="14"/>
        <v>0</v>
      </c>
    </row>
    <row r="17" spans="1:35" ht="16" x14ac:dyDescent="0.2">
      <c r="A17" s="148" t="s">
        <v>935</v>
      </c>
      <c r="B17" s="157">
        <v>4.4999999999999998E-2</v>
      </c>
      <c r="C17" s="103">
        <v>6.4000000000000001E-2</v>
      </c>
      <c r="D17" s="163">
        <v>4.5999999999999999E-2</v>
      </c>
      <c r="E17" s="169">
        <v>6.7999999999999996E-3</v>
      </c>
      <c r="F17" s="179">
        <v>6.7999999999999996E-3</v>
      </c>
      <c r="G17" s="305">
        <f t="shared" si="0"/>
        <v>0.11666666666666667</v>
      </c>
      <c r="H17" s="308" t="b">
        <f t="shared" si="8"/>
        <v>1</v>
      </c>
      <c r="I17" s="309">
        <f t="shared" si="1"/>
        <v>6.6665679038682294E-3</v>
      </c>
      <c r="J17" s="310" t="b">
        <f t="shared" si="9"/>
        <v>0</v>
      </c>
      <c r="K17" s="310" t="b">
        <f t="shared" si="10"/>
        <v>0</v>
      </c>
      <c r="M17" s="295" t="s">
        <v>935</v>
      </c>
      <c r="N17" s="293">
        <v>4.5999999999999999E-2</v>
      </c>
      <c r="O17" s="103">
        <v>6.5000000000000002E-2</v>
      </c>
      <c r="P17" s="163">
        <v>4.5999999999999999E-2</v>
      </c>
      <c r="Q17" s="169">
        <v>6.8999999999999999E-3</v>
      </c>
      <c r="R17" s="170">
        <v>6.8999999999999999E-3</v>
      </c>
      <c r="S17" s="305">
        <f t="shared" si="2"/>
        <v>0.11666666666666667</v>
      </c>
      <c r="T17" s="296" t="b">
        <f t="shared" si="3"/>
        <v>1</v>
      </c>
      <c r="U17" s="309">
        <f t="shared" si="4"/>
        <v>6.6665679038682294E-3</v>
      </c>
      <c r="V17" s="310" t="b">
        <f t="shared" si="11"/>
        <v>0</v>
      </c>
      <c r="W17" s="310" t="b">
        <f t="shared" si="12"/>
        <v>0</v>
      </c>
      <c r="Y17" s="148" t="s">
        <v>935</v>
      </c>
      <c r="Z17" s="157">
        <v>4.4999999999999998E-2</v>
      </c>
      <c r="AA17" s="103">
        <v>6.4000000000000001E-2</v>
      </c>
      <c r="AB17" s="163">
        <v>4.4999999999999998E-2</v>
      </c>
      <c r="AC17" s="169">
        <v>6.8999999999999999E-3</v>
      </c>
      <c r="AD17" s="170">
        <v>6.8999999999999999E-3</v>
      </c>
      <c r="AE17" s="305">
        <f t="shared" si="5"/>
        <v>0.11666666666666667</v>
      </c>
      <c r="AF17" s="296" t="b">
        <f t="shared" si="6"/>
        <v>1</v>
      </c>
      <c r="AG17" s="309">
        <f t="shared" si="7"/>
        <v>6.6665679038682294E-3</v>
      </c>
      <c r="AH17" s="310" t="b">
        <f t="shared" si="13"/>
        <v>0</v>
      </c>
      <c r="AI17" s="310" t="b">
        <f t="shared" si="14"/>
        <v>0</v>
      </c>
    </row>
    <row r="18" spans="1:35" ht="16" x14ac:dyDescent="0.2">
      <c r="A18" s="148" t="s">
        <v>936</v>
      </c>
      <c r="B18" s="157">
        <v>4.4999999999999998E-2</v>
      </c>
      <c r="C18" s="103">
        <v>6.3E-2</v>
      </c>
      <c r="D18" s="163">
        <v>4.4999999999999998E-2</v>
      </c>
      <c r="E18" s="169">
        <v>6.7000000000000002E-3</v>
      </c>
      <c r="F18" s="179">
        <v>6.7000000000000002E-3</v>
      </c>
      <c r="G18" s="305">
        <f t="shared" si="0"/>
        <v>0.11666666666666667</v>
      </c>
      <c r="H18" s="308" t="b">
        <f t="shared" si="8"/>
        <v>1</v>
      </c>
      <c r="I18" s="309">
        <f t="shared" si="1"/>
        <v>6.6665679038682294E-3</v>
      </c>
      <c r="J18" s="310" t="b">
        <f t="shared" si="9"/>
        <v>0</v>
      </c>
      <c r="K18" s="310" t="b">
        <f t="shared" si="10"/>
        <v>0</v>
      </c>
      <c r="M18" s="295" t="s">
        <v>936</v>
      </c>
      <c r="N18" s="293">
        <v>4.4999999999999998E-2</v>
      </c>
      <c r="O18" s="103">
        <v>6.3E-2</v>
      </c>
      <c r="P18" s="163">
        <v>4.4999999999999998E-2</v>
      </c>
      <c r="Q18" s="169">
        <v>6.7999999999999996E-3</v>
      </c>
      <c r="R18" s="170">
        <v>6.7999999999999996E-3</v>
      </c>
      <c r="S18" s="305">
        <f t="shared" si="2"/>
        <v>0.11666666666666667</v>
      </c>
      <c r="T18" s="296" t="b">
        <f t="shared" si="3"/>
        <v>1</v>
      </c>
      <c r="U18" s="309">
        <f t="shared" si="4"/>
        <v>6.6665679038682294E-3</v>
      </c>
      <c r="V18" s="310" t="b">
        <f t="shared" si="11"/>
        <v>0</v>
      </c>
      <c r="W18" s="310" t="b">
        <f t="shared" si="12"/>
        <v>0</v>
      </c>
      <c r="Y18" s="148" t="s">
        <v>936</v>
      </c>
      <c r="Z18" s="157">
        <v>4.3999999999999997E-2</v>
      </c>
      <c r="AA18" s="103">
        <v>6.3E-2</v>
      </c>
      <c r="AB18" s="163">
        <v>4.3999999999999997E-2</v>
      </c>
      <c r="AC18" s="169">
        <v>6.7000000000000002E-3</v>
      </c>
      <c r="AD18" s="170">
        <v>6.7000000000000002E-3</v>
      </c>
      <c r="AE18" s="305">
        <f t="shared" si="5"/>
        <v>0.11666666666666667</v>
      </c>
      <c r="AF18" s="296" t="b">
        <f t="shared" si="6"/>
        <v>1</v>
      </c>
      <c r="AG18" s="309">
        <f t="shared" si="7"/>
        <v>6.6665679038682294E-3</v>
      </c>
      <c r="AH18" s="310" t="b">
        <f t="shared" si="13"/>
        <v>0</v>
      </c>
      <c r="AI18" s="310" t="b">
        <f t="shared" si="14"/>
        <v>0</v>
      </c>
    </row>
    <row r="19" spans="1:35" ht="16" x14ac:dyDescent="0.2">
      <c r="A19" s="148" t="s">
        <v>937</v>
      </c>
      <c r="B19" s="157">
        <v>4.3999999999999997E-2</v>
      </c>
      <c r="C19" s="103">
        <v>6.2E-2</v>
      </c>
      <c r="D19" s="163">
        <v>4.3999999999999997E-2</v>
      </c>
      <c r="E19" s="169">
        <v>6.6E-3</v>
      </c>
      <c r="F19" s="179">
        <v>6.6E-3</v>
      </c>
      <c r="G19" s="305">
        <f t="shared" si="0"/>
        <v>0.11666666666666667</v>
      </c>
      <c r="H19" s="308" t="b">
        <f t="shared" si="8"/>
        <v>1</v>
      </c>
      <c r="I19" s="309">
        <f t="shared" si="1"/>
        <v>6.6665679038682294E-3</v>
      </c>
      <c r="J19" s="311" t="b">
        <f t="shared" si="9"/>
        <v>1</v>
      </c>
      <c r="K19" s="311" t="b">
        <f t="shared" si="10"/>
        <v>1</v>
      </c>
      <c r="M19" s="295" t="s">
        <v>937</v>
      </c>
      <c r="N19" s="293">
        <v>4.3999999999999997E-2</v>
      </c>
      <c r="O19" s="103">
        <v>6.2E-2</v>
      </c>
      <c r="P19" s="163">
        <v>4.3999999999999997E-2</v>
      </c>
      <c r="Q19" s="169">
        <v>6.7000000000000002E-3</v>
      </c>
      <c r="R19" s="170">
        <v>6.7000000000000002E-3</v>
      </c>
      <c r="S19" s="305">
        <f t="shared" si="2"/>
        <v>0.11666666666666667</v>
      </c>
      <c r="T19" s="296" t="b">
        <f t="shared" si="3"/>
        <v>1</v>
      </c>
      <c r="U19" s="309">
        <f t="shared" si="4"/>
        <v>6.6665679038682294E-3</v>
      </c>
      <c r="V19" s="310" t="b">
        <f t="shared" si="11"/>
        <v>0</v>
      </c>
      <c r="W19" s="310" t="b">
        <f t="shared" si="12"/>
        <v>0</v>
      </c>
      <c r="Y19" s="148" t="s">
        <v>937</v>
      </c>
      <c r="Z19" s="157">
        <v>4.3999999999999997E-2</v>
      </c>
      <c r="AA19" s="103">
        <v>6.2E-2</v>
      </c>
      <c r="AB19" s="163">
        <v>4.3999999999999997E-2</v>
      </c>
      <c r="AC19" s="169">
        <v>6.6E-3</v>
      </c>
      <c r="AD19" s="170">
        <v>6.6E-3</v>
      </c>
      <c r="AE19" s="305">
        <f t="shared" si="5"/>
        <v>0.11666666666666667</v>
      </c>
      <c r="AF19" s="296" t="b">
        <f t="shared" si="6"/>
        <v>1</v>
      </c>
      <c r="AG19" s="309">
        <f t="shared" si="7"/>
        <v>6.6665679038682294E-3</v>
      </c>
      <c r="AH19" s="311" t="b">
        <f t="shared" si="13"/>
        <v>1</v>
      </c>
      <c r="AI19" s="311" t="b">
        <f t="shared" si="14"/>
        <v>1</v>
      </c>
    </row>
    <row r="20" spans="1:35" ht="16" x14ac:dyDescent="0.2">
      <c r="A20" s="148" t="s">
        <v>938</v>
      </c>
      <c r="B20" s="157">
        <v>4.3999999999999997E-2</v>
      </c>
      <c r="C20" s="103">
        <v>6.2E-2</v>
      </c>
      <c r="D20" s="163">
        <v>4.3999999999999997E-2</v>
      </c>
      <c r="E20" s="169">
        <v>6.6E-3</v>
      </c>
      <c r="F20" s="179">
        <v>6.6E-3</v>
      </c>
      <c r="G20" s="305">
        <f t="shared" si="0"/>
        <v>0.11666666666666667</v>
      </c>
      <c r="H20" s="308" t="b">
        <f t="shared" si="8"/>
        <v>1</v>
      </c>
      <c r="I20" s="309">
        <f t="shared" si="1"/>
        <v>6.6665679038682294E-3</v>
      </c>
      <c r="J20" s="311" t="b">
        <f t="shared" si="9"/>
        <v>1</v>
      </c>
      <c r="K20" s="311" t="b">
        <f t="shared" si="10"/>
        <v>1</v>
      </c>
      <c r="M20" s="295" t="s">
        <v>938</v>
      </c>
      <c r="N20" s="293">
        <v>4.3999999999999997E-2</v>
      </c>
      <c r="O20" s="103">
        <v>6.2E-2</v>
      </c>
      <c r="P20" s="163">
        <v>4.3999999999999997E-2</v>
      </c>
      <c r="Q20" s="169">
        <v>6.7000000000000002E-3</v>
      </c>
      <c r="R20" s="170">
        <v>6.7000000000000002E-3</v>
      </c>
      <c r="S20" s="305">
        <f t="shared" si="2"/>
        <v>0.11666666666666667</v>
      </c>
      <c r="T20" s="296" t="b">
        <f t="shared" si="3"/>
        <v>1</v>
      </c>
      <c r="U20" s="309">
        <f t="shared" si="4"/>
        <v>6.6665679038682294E-3</v>
      </c>
      <c r="V20" s="310" t="b">
        <f t="shared" si="11"/>
        <v>0</v>
      </c>
      <c r="W20" s="310" t="b">
        <f t="shared" si="12"/>
        <v>0</v>
      </c>
      <c r="Y20" s="148" t="s">
        <v>938</v>
      </c>
      <c r="Z20" s="157">
        <v>4.3999999999999997E-2</v>
      </c>
      <c r="AA20" s="103">
        <v>6.2E-2</v>
      </c>
      <c r="AB20" s="163">
        <v>4.3999999999999997E-2</v>
      </c>
      <c r="AC20" s="169">
        <v>6.6E-3</v>
      </c>
      <c r="AD20" s="170">
        <v>6.6E-3</v>
      </c>
      <c r="AE20" s="305">
        <f t="shared" si="5"/>
        <v>0.11666666666666667</v>
      </c>
      <c r="AF20" s="296" t="b">
        <f t="shared" si="6"/>
        <v>1</v>
      </c>
      <c r="AG20" s="309">
        <f t="shared" si="7"/>
        <v>6.6665679038682294E-3</v>
      </c>
      <c r="AH20" s="311" t="b">
        <f t="shared" si="13"/>
        <v>1</v>
      </c>
      <c r="AI20" s="311" t="b">
        <f t="shared" si="14"/>
        <v>1</v>
      </c>
    </row>
    <row r="21" spans="1:35" ht="16" x14ac:dyDescent="0.2">
      <c r="A21" s="148" t="s">
        <v>939</v>
      </c>
      <c r="B21" s="157">
        <v>4.3999999999999997E-2</v>
      </c>
      <c r="C21" s="103">
        <v>6.2E-2</v>
      </c>
      <c r="D21" s="163">
        <v>4.3999999999999997E-2</v>
      </c>
      <c r="E21" s="169">
        <v>6.6E-3</v>
      </c>
      <c r="F21" s="179">
        <v>6.6E-3</v>
      </c>
      <c r="G21" s="305">
        <f t="shared" si="0"/>
        <v>0.11666666666666667</v>
      </c>
      <c r="H21" s="308" t="b">
        <f t="shared" si="8"/>
        <v>1</v>
      </c>
      <c r="I21" s="309">
        <f t="shared" si="1"/>
        <v>6.6665679038682294E-3</v>
      </c>
      <c r="J21" s="311" t="b">
        <f t="shared" si="9"/>
        <v>1</v>
      </c>
      <c r="K21" s="311" t="b">
        <f t="shared" si="10"/>
        <v>1</v>
      </c>
      <c r="M21" s="295" t="s">
        <v>939</v>
      </c>
      <c r="N21" s="293">
        <v>4.3999999999999997E-2</v>
      </c>
      <c r="O21" s="103">
        <v>6.2E-2</v>
      </c>
      <c r="P21" s="163">
        <v>4.3999999999999997E-2</v>
      </c>
      <c r="Q21" s="169">
        <v>6.7000000000000002E-3</v>
      </c>
      <c r="R21" s="170">
        <v>6.7000000000000002E-3</v>
      </c>
      <c r="S21" s="305">
        <f t="shared" si="2"/>
        <v>0.11666666666666667</v>
      </c>
      <c r="T21" s="296" t="b">
        <f t="shared" si="3"/>
        <v>1</v>
      </c>
      <c r="U21" s="309">
        <f t="shared" si="4"/>
        <v>6.6665679038682294E-3</v>
      </c>
      <c r="V21" s="310" t="b">
        <f t="shared" si="11"/>
        <v>0</v>
      </c>
      <c r="W21" s="310" t="b">
        <f t="shared" si="12"/>
        <v>0</v>
      </c>
      <c r="Y21" s="148" t="s">
        <v>939</v>
      </c>
      <c r="Z21" s="157">
        <v>4.3999999999999997E-2</v>
      </c>
      <c r="AA21" s="103">
        <v>6.2E-2</v>
      </c>
      <c r="AB21" s="163">
        <v>4.3999999999999997E-2</v>
      </c>
      <c r="AC21" s="169">
        <v>6.6E-3</v>
      </c>
      <c r="AD21" s="170">
        <v>6.6E-3</v>
      </c>
      <c r="AE21" s="305">
        <f t="shared" si="5"/>
        <v>0.11666666666666667</v>
      </c>
      <c r="AF21" s="296" t="b">
        <f t="shared" si="6"/>
        <v>1</v>
      </c>
      <c r="AG21" s="309">
        <f t="shared" si="7"/>
        <v>6.6665679038682294E-3</v>
      </c>
      <c r="AH21" s="311" t="b">
        <f t="shared" si="13"/>
        <v>1</v>
      </c>
      <c r="AI21" s="311" t="b">
        <f t="shared" si="14"/>
        <v>1</v>
      </c>
    </row>
    <row r="22" spans="1:35" ht="16" x14ac:dyDescent="0.2">
      <c r="A22" s="148" t="s">
        <v>940</v>
      </c>
      <c r="B22" s="157">
        <v>4.3999999999999997E-2</v>
      </c>
      <c r="C22" s="103">
        <v>6.2E-2</v>
      </c>
      <c r="D22" s="163">
        <v>4.4999999999999998E-2</v>
      </c>
      <c r="E22" s="169">
        <v>6.6E-3</v>
      </c>
      <c r="F22" s="179">
        <v>6.6E-3</v>
      </c>
      <c r="G22" s="305">
        <f t="shared" si="0"/>
        <v>0.11666666666666667</v>
      </c>
      <c r="H22" s="308" t="b">
        <f t="shared" si="8"/>
        <v>1</v>
      </c>
      <c r="I22" s="309">
        <f t="shared" si="1"/>
        <v>6.6665679038682294E-3</v>
      </c>
      <c r="J22" s="311" t="b">
        <f t="shared" si="9"/>
        <v>1</v>
      </c>
      <c r="K22" s="311" t="b">
        <f t="shared" si="10"/>
        <v>1</v>
      </c>
      <c r="M22" s="295" t="s">
        <v>940</v>
      </c>
      <c r="N22" s="293">
        <v>4.3999999999999997E-2</v>
      </c>
      <c r="O22" s="103">
        <v>6.2E-2</v>
      </c>
      <c r="P22" s="163">
        <v>4.3999999999999997E-2</v>
      </c>
      <c r="Q22" s="169">
        <v>6.7000000000000002E-3</v>
      </c>
      <c r="R22" s="170">
        <v>6.7000000000000002E-3</v>
      </c>
      <c r="S22" s="305">
        <f t="shared" si="2"/>
        <v>0.11666666666666667</v>
      </c>
      <c r="T22" s="296" t="b">
        <f t="shared" si="3"/>
        <v>1</v>
      </c>
      <c r="U22" s="309">
        <f t="shared" si="4"/>
        <v>6.6665679038682294E-3</v>
      </c>
      <c r="V22" s="310" t="b">
        <f t="shared" si="11"/>
        <v>0</v>
      </c>
      <c r="W22" s="310" t="b">
        <f t="shared" si="12"/>
        <v>0</v>
      </c>
      <c r="Y22" s="148" t="s">
        <v>940</v>
      </c>
      <c r="Z22" s="157">
        <v>4.3999999999999997E-2</v>
      </c>
      <c r="AA22" s="103">
        <v>6.2E-2</v>
      </c>
      <c r="AB22" s="163">
        <v>4.3999999999999997E-2</v>
      </c>
      <c r="AC22" s="169">
        <v>6.6E-3</v>
      </c>
      <c r="AD22" s="170">
        <v>6.6E-3</v>
      </c>
      <c r="AE22" s="305">
        <f t="shared" si="5"/>
        <v>0.11666666666666667</v>
      </c>
      <c r="AF22" s="296" t="b">
        <f t="shared" si="6"/>
        <v>1</v>
      </c>
      <c r="AG22" s="309">
        <f t="shared" si="7"/>
        <v>6.6665679038682294E-3</v>
      </c>
      <c r="AH22" s="311" t="b">
        <f t="shared" si="13"/>
        <v>1</v>
      </c>
      <c r="AI22" s="311" t="b">
        <f t="shared" si="14"/>
        <v>1</v>
      </c>
    </row>
    <row r="23" spans="1:35" ht="16" x14ac:dyDescent="0.2">
      <c r="A23" s="148" t="s">
        <v>941</v>
      </c>
      <c r="B23" s="157">
        <v>4.3999999999999997E-2</v>
      </c>
      <c r="C23" s="103">
        <v>6.3E-2</v>
      </c>
      <c r="D23" s="163">
        <v>4.4999999999999998E-2</v>
      </c>
      <c r="E23" s="169">
        <v>6.7000000000000002E-3</v>
      </c>
      <c r="F23" s="179">
        <v>6.7000000000000002E-3</v>
      </c>
      <c r="G23" s="305">
        <f t="shared" si="0"/>
        <v>0.11666666666666667</v>
      </c>
      <c r="H23" s="308" t="b">
        <f t="shared" si="8"/>
        <v>1</v>
      </c>
      <c r="I23" s="309">
        <f t="shared" si="1"/>
        <v>6.6665679038682294E-3</v>
      </c>
      <c r="J23" s="310" t="b">
        <f t="shared" si="9"/>
        <v>0</v>
      </c>
      <c r="K23" s="310" t="b">
        <f t="shared" si="10"/>
        <v>0</v>
      </c>
      <c r="M23" s="295" t="s">
        <v>941</v>
      </c>
      <c r="N23" s="293">
        <v>4.4999999999999998E-2</v>
      </c>
      <c r="O23" s="103">
        <v>6.3E-2</v>
      </c>
      <c r="P23" s="163">
        <v>4.4999999999999998E-2</v>
      </c>
      <c r="Q23" s="169">
        <v>6.7999999999999996E-3</v>
      </c>
      <c r="R23" s="170">
        <v>6.7999999999999996E-3</v>
      </c>
      <c r="S23" s="305">
        <f t="shared" si="2"/>
        <v>0.11666666666666667</v>
      </c>
      <c r="T23" s="296" t="b">
        <f t="shared" si="3"/>
        <v>1</v>
      </c>
      <c r="U23" s="309">
        <f t="shared" si="4"/>
        <v>6.6665679038682294E-3</v>
      </c>
      <c r="V23" s="310" t="b">
        <f t="shared" si="11"/>
        <v>0</v>
      </c>
      <c r="W23" s="310" t="b">
        <f t="shared" si="12"/>
        <v>0</v>
      </c>
      <c r="Y23" s="148" t="s">
        <v>941</v>
      </c>
      <c r="Z23" s="157">
        <v>4.3999999999999997E-2</v>
      </c>
      <c r="AA23" s="103">
        <v>6.3E-2</v>
      </c>
      <c r="AB23" s="163">
        <v>4.3999999999999997E-2</v>
      </c>
      <c r="AC23" s="169">
        <v>6.7000000000000002E-3</v>
      </c>
      <c r="AD23" s="170">
        <v>6.7000000000000002E-3</v>
      </c>
      <c r="AE23" s="305">
        <f t="shared" si="5"/>
        <v>0.11666666666666667</v>
      </c>
      <c r="AF23" s="296" t="b">
        <f t="shared" si="6"/>
        <v>1</v>
      </c>
      <c r="AG23" s="309">
        <f t="shared" si="7"/>
        <v>6.6665679038682294E-3</v>
      </c>
      <c r="AH23" s="310" t="b">
        <f t="shared" si="13"/>
        <v>0</v>
      </c>
      <c r="AI23" s="310" t="b">
        <f t="shared" si="14"/>
        <v>0</v>
      </c>
    </row>
    <row r="24" spans="1:35" ht="16" x14ac:dyDescent="0.2">
      <c r="A24" s="148" t="s">
        <v>942</v>
      </c>
      <c r="B24" s="157">
        <v>4.5999999999999999E-2</v>
      </c>
      <c r="C24" s="103">
        <v>6.4000000000000001E-2</v>
      </c>
      <c r="D24" s="163">
        <v>4.4999999999999998E-2</v>
      </c>
      <c r="E24" s="169">
        <v>6.7999999999999996E-3</v>
      </c>
      <c r="F24" s="179">
        <v>6.7999999999999996E-3</v>
      </c>
      <c r="G24" s="305">
        <f t="shared" si="0"/>
        <v>0.11666666666666667</v>
      </c>
      <c r="H24" s="308" t="b">
        <f t="shared" si="8"/>
        <v>1</v>
      </c>
      <c r="I24" s="309">
        <f t="shared" si="1"/>
        <v>6.6665679038682294E-3</v>
      </c>
      <c r="J24" s="310" t="b">
        <f t="shared" si="9"/>
        <v>0</v>
      </c>
      <c r="K24" s="310" t="b">
        <f t="shared" si="10"/>
        <v>0</v>
      </c>
      <c r="M24" s="295" t="s">
        <v>942</v>
      </c>
      <c r="N24" s="293">
        <v>4.5999999999999999E-2</v>
      </c>
      <c r="O24" s="103">
        <v>6.5000000000000002E-2</v>
      </c>
      <c r="P24" s="163">
        <v>4.5999999999999999E-2</v>
      </c>
      <c r="Q24" s="169">
        <v>6.8999999999999999E-3</v>
      </c>
      <c r="R24" s="170">
        <v>6.8999999999999999E-3</v>
      </c>
      <c r="S24" s="305">
        <f t="shared" si="2"/>
        <v>0.11666666666666667</v>
      </c>
      <c r="T24" s="296" t="b">
        <f t="shared" si="3"/>
        <v>1</v>
      </c>
      <c r="U24" s="309">
        <f t="shared" si="4"/>
        <v>6.6665679038682294E-3</v>
      </c>
      <c r="V24" s="310" t="b">
        <f t="shared" si="11"/>
        <v>0</v>
      </c>
      <c r="W24" s="310" t="b">
        <f t="shared" si="12"/>
        <v>0</v>
      </c>
      <c r="Y24" s="148" t="s">
        <v>942</v>
      </c>
      <c r="Z24" s="157">
        <v>4.4999999999999998E-2</v>
      </c>
      <c r="AA24" s="103">
        <v>6.4000000000000001E-2</v>
      </c>
      <c r="AB24" s="163">
        <v>4.4999999999999998E-2</v>
      </c>
      <c r="AC24" s="169">
        <v>6.8999999999999999E-3</v>
      </c>
      <c r="AD24" s="170">
        <v>6.8999999999999999E-3</v>
      </c>
      <c r="AE24" s="305">
        <f t="shared" si="5"/>
        <v>0.11666666666666667</v>
      </c>
      <c r="AF24" s="296" t="b">
        <f t="shared" si="6"/>
        <v>1</v>
      </c>
      <c r="AG24" s="309">
        <f t="shared" si="7"/>
        <v>6.6665679038682294E-3</v>
      </c>
      <c r="AH24" s="310" t="b">
        <f t="shared" si="13"/>
        <v>0</v>
      </c>
      <c r="AI24" s="310" t="b">
        <f t="shared" si="14"/>
        <v>0</v>
      </c>
    </row>
    <row r="25" spans="1:35" ht="16" x14ac:dyDescent="0.2">
      <c r="A25" s="148" t="s">
        <v>943</v>
      </c>
      <c r="B25" s="157">
        <v>4.5999999999999999E-2</v>
      </c>
      <c r="C25" s="103">
        <v>6.5000000000000002E-2</v>
      </c>
      <c r="D25" s="163">
        <v>4.5999999999999999E-2</v>
      </c>
      <c r="E25" s="169">
        <v>7.0000000000000001E-3</v>
      </c>
      <c r="F25" s="179">
        <v>6.8999999999999999E-3</v>
      </c>
      <c r="G25" s="305">
        <f t="shared" si="0"/>
        <v>0.11666666666666667</v>
      </c>
      <c r="H25" s="308" t="b">
        <f t="shared" si="8"/>
        <v>1</v>
      </c>
      <c r="I25" s="309">
        <f t="shared" si="1"/>
        <v>6.6665679038682294E-3</v>
      </c>
      <c r="J25" s="310" t="b">
        <f t="shared" si="9"/>
        <v>0</v>
      </c>
      <c r="K25" s="310" t="b">
        <f t="shared" si="10"/>
        <v>0</v>
      </c>
      <c r="M25" s="295" t="s">
        <v>943</v>
      </c>
      <c r="N25" s="293">
        <v>4.7E-2</v>
      </c>
      <c r="O25" s="103">
        <v>6.6000000000000003E-2</v>
      </c>
      <c r="P25" s="163">
        <v>4.7E-2</v>
      </c>
      <c r="Q25" s="169">
        <v>7.1000000000000004E-3</v>
      </c>
      <c r="R25" s="170">
        <v>7.1000000000000004E-3</v>
      </c>
      <c r="S25" s="305">
        <f t="shared" si="2"/>
        <v>0.11666666666666667</v>
      </c>
      <c r="T25" s="296" t="b">
        <f t="shared" si="3"/>
        <v>1</v>
      </c>
      <c r="U25" s="309">
        <f t="shared" si="4"/>
        <v>6.6665679038682294E-3</v>
      </c>
      <c r="V25" s="310" t="b">
        <f t="shared" si="11"/>
        <v>0</v>
      </c>
      <c r="W25" s="310" t="b">
        <f t="shared" si="12"/>
        <v>0</v>
      </c>
      <c r="Y25" s="148" t="s">
        <v>943</v>
      </c>
      <c r="Z25" s="157">
        <v>0.04</v>
      </c>
      <c r="AA25" s="103">
        <v>6.6000000000000003E-2</v>
      </c>
      <c r="AB25" s="163">
        <v>4.7E-2</v>
      </c>
      <c r="AC25" s="169">
        <v>7.0000000000000001E-3</v>
      </c>
      <c r="AD25" s="170">
        <v>7.0000000000000001E-3</v>
      </c>
      <c r="AE25" s="305">
        <f t="shared" si="5"/>
        <v>0.11666666666666667</v>
      </c>
      <c r="AF25" s="296" t="b">
        <f t="shared" si="6"/>
        <v>1</v>
      </c>
      <c r="AG25" s="309">
        <f t="shared" si="7"/>
        <v>6.6665679038682294E-3</v>
      </c>
      <c r="AH25" s="310" t="b">
        <f t="shared" si="13"/>
        <v>0</v>
      </c>
      <c r="AI25" s="310" t="b">
        <f t="shared" si="14"/>
        <v>0</v>
      </c>
    </row>
    <row r="26" spans="1:35" ht="16" x14ac:dyDescent="0.2">
      <c r="A26" s="148" t="s">
        <v>944</v>
      </c>
      <c r="B26" s="157">
        <v>4.7E-2</v>
      </c>
      <c r="C26" s="103">
        <v>6.6000000000000003E-2</v>
      </c>
      <c r="D26" s="163">
        <v>4.7E-2</v>
      </c>
      <c r="E26" s="169">
        <v>7.1000000000000004E-3</v>
      </c>
      <c r="F26" s="179">
        <v>7.1000000000000004E-3</v>
      </c>
      <c r="G26" s="305">
        <f t="shared" si="0"/>
        <v>0.11666666666666667</v>
      </c>
      <c r="H26" s="308" t="b">
        <f t="shared" si="8"/>
        <v>1</v>
      </c>
      <c r="I26" s="309">
        <f t="shared" si="1"/>
        <v>6.6665679038682294E-3</v>
      </c>
      <c r="J26" s="310" t="b">
        <f t="shared" si="9"/>
        <v>0</v>
      </c>
      <c r="K26" s="310" t="b">
        <f t="shared" si="10"/>
        <v>0</v>
      </c>
      <c r="M26" s="295" t="s">
        <v>944</v>
      </c>
      <c r="N26" s="293">
        <v>4.9000000000000002E-2</v>
      </c>
      <c r="O26" s="103">
        <v>6.8000000000000005E-2</v>
      </c>
      <c r="P26" s="163">
        <v>4.8000000000000001E-2</v>
      </c>
      <c r="Q26" s="169">
        <v>7.3000000000000001E-3</v>
      </c>
      <c r="R26" s="170">
        <v>7.3000000000000001E-3</v>
      </c>
      <c r="S26" s="305">
        <f t="shared" si="2"/>
        <v>0.11666666666666667</v>
      </c>
      <c r="T26" s="296" t="b">
        <f t="shared" si="3"/>
        <v>1</v>
      </c>
      <c r="U26" s="309">
        <f t="shared" si="4"/>
        <v>6.6665679038682294E-3</v>
      </c>
      <c r="V26" s="310" t="b">
        <f t="shared" si="11"/>
        <v>0</v>
      </c>
      <c r="W26" s="310" t="b">
        <f t="shared" si="12"/>
        <v>0</v>
      </c>
      <c r="Y26" s="148" t="s">
        <v>944</v>
      </c>
      <c r="Z26" s="157">
        <v>4.8000000000000001E-2</v>
      </c>
      <c r="AA26" s="103">
        <v>6.8000000000000005E-2</v>
      </c>
      <c r="AB26" s="163">
        <v>4.8000000000000001E-2</v>
      </c>
      <c r="AC26" s="169">
        <v>7.3000000000000001E-3</v>
      </c>
      <c r="AD26" s="170">
        <v>7.3000000000000001E-3</v>
      </c>
      <c r="AE26" s="305">
        <f t="shared" si="5"/>
        <v>0.11666666666666667</v>
      </c>
      <c r="AF26" s="296" t="b">
        <f t="shared" si="6"/>
        <v>1</v>
      </c>
      <c r="AG26" s="309">
        <f t="shared" si="7"/>
        <v>6.6665679038682294E-3</v>
      </c>
      <c r="AH26" s="310" t="b">
        <f t="shared" si="13"/>
        <v>0</v>
      </c>
      <c r="AI26" s="310" t="b">
        <f t="shared" si="14"/>
        <v>0</v>
      </c>
    </row>
    <row r="27" spans="1:35" ht="16" x14ac:dyDescent="0.2">
      <c r="A27" s="148" t="s">
        <v>945</v>
      </c>
      <c r="B27" s="157">
        <v>4.8000000000000001E-2</v>
      </c>
      <c r="C27" s="103">
        <v>6.8000000000000005E-2</v>
      </c>
      <c r="D27" s="163">
        <v>4.8000000000000001E-2</v>
      </c>
      <c r="E27" s="169">
        <v>7.3000000000000001E-3</v>
      </c>
      <c r="F27" s="179">
        <v>7.1999999999999998E-3</v>
      </c>
      <c r="G27" s="305">
        <f t="shared" si="0"/>
        <v>0.11666666666666667</v>
      </c>
      <c r="H27" s="308" t="b">
        <f t="shared" si="8"/>
        <v>1</v>
      </c>
      <c r="I27" s="309">
        <f t="shared" si="1"/>
        <v>6.6665679038682294E-3</v>
      </c>
      <c r="J27" s="310" t="b">
        <f t="shared" si="9"/>
        <v>0</v>
      </c>
      <c r="K27" s="310" t="b">
        <f t="shared" si="10"/>
        <v>0</v>
      </c>
      <c r="M27" s="295" t="s">
        <v>945</v>
      </c>
      <c r="N27" s="293">
        <v>0.05</v>
      </c>
      <c r="O27" s="103">
        <v>7.0000000000000007E-2</v>
      </c>
      <c r="P27" s="163">
        <v>0.05</v>
      </c>
      <c r="Q27" s="169">
        <v>7.6E-3</v>
      </c>
      <c r="R27" s="170">
        <v>7.3000000000000001E-3</v>
      </c>
      <c r="S27" s="305">
        <f t="shared" si="2"/>
        <v>0.11666666666666667</v>
      </c>
      <c r="T27" s="296" t="b">
        <f t="shared" si="3"/>
        <v>1</v>
      </c>
      <c r="U27" s="309">
        <f t="shared" si="4"/>
        <v>6.6665679038682294E-3</v>
      </c>
      <c r="V27" s="310" t="b">
        <f t="shared" si="11"/>
        <v>0</v>
      </c>
      <c r="W27" s="310" t="b">
        <f t="shared" si="12"/>
        <v>0</v>
      </c>
      <c r="Y27" s="148" t="s">
        <v>945</v>
      </c>
      <c r="Z27" s="157">
        <v>0.05</v>
      </c>
      <c r="AA27" s="103">
        <v>7.0000000000000007E-2</v>
      </c>
      <c r="AB27" s="163">
        <v>0.05</v>
      </c>
      <c r="AC27" s="169">
        <v>7.4999999999999997E-3</v>
      </c>
      <c r="AD27" s="170">
        <v>7.4999999999999997E-3</v>
      </c>
      <c r="AE27" s="305">
        <f t="shared" si="5"/>
        <v>0.11666666666666667</v>
      </c>
      <c r="AF27" s="296" t="b">
        <f t="shared" si="6"/>
        <v>1</v>
      </c>
      <c r="AG27" s="309">
        <f t="shared" si="7"/>
        <v>6.6665679038682294E-3</v>
      </c>
      <c r="AH27" s="310" t="b">
        <f t="shared" si="13"/>
        <v>0</v>
      </c>
      <c r="AI27" s="310" t="b">
        <f t="shared" si="14"/>
        <v>0</v>
      </c>
    </row>
    <row r="28" spans="1:35" ht="16" x14ac:dyDescent="0.2">
      <c r="A28" s="148" t="s">
        <v>946</v>
      </c>
      <c r="B28" s="157">
        <v>0.05</v>
      </c>
      <c r="C28" s="103">
        <v>6.9000000000000006E-2</v>
      </c>
      <c r="D28" s="163">
        <v>4.9000000000000002E-2</v>
      </c>
      <c r="E28" s="169">
        <v>7.4999999999999997E-3</v>
      </c>
      <c r="F28" s="179">
        <v>7.4000000000000003E-3</v>
      </c>
      <c r="G28" s="305">
        <f t="shared" si="0"/>
        <v>0.11666666666666667</v>
      </c>
      <c r="H28" s="308" t="b">
        <f t="shared" si="8"/>
        <v>1</v>
      </c>
      <c r="I28" s="309">
        <f t="shared" si="1"/>
        <v>6.6665679038682294E-3</v>
      </c>
      <c r="J28" s="310" t="b">
        <f t="shared" si="9"/>
        <v>0</v>
      </c>
      <c r="K28" s="310" t="b">
        <f t="shared" si="10"/>
        <v>0</v>
      </c>
      <c r="M28" s="295" t="s">
        <v>946</v>
      </c>
      <c r="N28" s="293">
        <v>5.1999999999999998E-2</v>
      </c>
      <c r="O28" s="103">
        <v>7.2999999999999995E-2</v>
      </c>
      <c r="P28" s="163">
        <v>5.0999999999999997E-2</v>
      </c>
      <c r="Q28" s="169">
        <v>7.7999999999999996E-3</v>
      </c>
      <c r="R28" s="170">
        <v>7.7000000000000002E-3</v>
      </c>
      <c r="S28" s="305">
        <f t="shared" si="2"/>
        <v>0.11666666666666667</v>
      </c>
      <c r="T28" s="296" t="b">
        <f t="shared" si="3"/>
        <v>1</v>
      </c>
      <c r="U28" s="309">
        <f t="shared" si="4"/>
        <v>6.6665679038682294E-3</v>
      </c>
      <c r="V28" s="310" t="b">
        <f t="shared" si="11"/>
        <v>0</v>
      </c>
      <c r="W28" s="310" t="b">
        <f t="shared" si="12"/>
        <v>0</v>
      </c>
      <c r="Y28" s="148" t="s">
        <v>946</v>
      </c>
      <c r="Z28" s="157">
        <v>5.0999999999999997E-2</v>
      </c>
      <c r="AA28" s="103">
        <v>7.1999999999999995E-2</v>
      </c>
      <c r="AB28" s="163">
        <v>5.0999999999999997E-2</v>
      </c>
      <c r="AC28" s="169">
        <v>7.7000000000000002E-3</v>
      </c>
      <c r="AD28" s="170">
        <v>7.7000000000000002E-3</v>
      </c>
      <c r="AE28" s="305">
        <f t="shared" si="5"/>
        <v>0.11666666666666667</v>
      </c>
      <c r="AF28" s="296" t="b">
        <f t="shared" si="6"/>
        <v>1</v>
      </c>
      <c r="AG28" s="309">
        <f t="shared" si="7"/>
        <v>6.6665679038682294E-3</v>
      </c>
      <c r="AH28" s="310" t="b">
        <f t="shared" si="13"/>
        <v>0</v>
      </c>
      <c r="AI28" s="310" t="b">
        <f t="shared" si="14"/>
        <v>0</v>
      </c>
    </row>
    <row r="29" spans="1:35" ht="16" x14ac:dyDescent="0.2">
      <c r="A29" s="148" t="s">
        <v>947</v>
      </c>
      <c r="B29" s="157">
        <v>5.0999999999999997E-2</v>
      </c>
      <c r="C29" s="103">
        <v>7.0999999999999994E-2</v>
      </c>
      <c r="D29" s="163">
        <v>0.05</v>
      </c>
      <c r="E29" s="169">
        <v>7.7000000000000002E-3</v>
      </c>
      <c r="F29" s="179">
        <v>7.4999999999999997E-3</v>
      </c>
      <c r="G29" s="305">
        <f t="shared" si="0"/>
        <v>0.11666666666666667</v>
      </c>
      <c r="H29" s="308" t="b">
        <f t="shared" si="8"/>
        <v>1</v>
      </c>
      <c r="I29" s="309">
        <f t="shared" si="1"/>
        <v>6.6665679038682294E-3</v>
      </c>
      <c r="J29" s="310" t="b">
        <f t="shared" si="9"/>
        <v>0</v>
      </c>
      <c r="K29" s="310" t="b">
        <f t="shared" si="10"/>
        <v>0</v>
      </c>
      <c r="M29" s="295" t="s">
        <v>947</v>
      </c>
      <c r="N29" s="293">
        <v>5.3999999999999999E-2</v>
      </c>
      <c r="O29" s="103">
        <v>7.4999999999999997E-2</v>
      </c>
      <c r="P29" s="163">
        <v>5.2999999999999999E-2</v>
      </c>
      <c r="Q29" s="169">
        <v>8.0999999999999996E-3</v>
      </c>
      <c r="R29" s="170">
        <v>8.0000000000000002E-3</v>
      </c>
      <c r="S29" s="305">
        <f t="shared" si="2"/>
        <v>0.11666666666666667</v>
      </c>
      <c r="T29" s="296" t="b">
        <f t="shared" si="3"/>
        <v>1</v>
      </c>
      <c r="U29" s="309">
        <f t="shared" si="4"/>
        <v>6.6665679038682294E-3</v>
      </c>
      <c r="V29" s="310" t="b">
        <f t="shared" si="11"/>
        <v>0</v>
      </c>
      <c r="W29" s="310" t="b">
        <f t="shared" si="12"/>
        <v>0</v>
      </c>
      <c r="Y29" s="148" t="s">
        <v>947</v>
      </c>
      <c r="Z29" s="157">
        <v>5.2999999999999999E-2</v>
      </c>
      <c r="AA29" s="103">
        <v>7.4999999999999997E-2</v>
      </c>
      <c r="AB29" s="163">
        <v>5.2999999999999999E-2</v>
      </c>
      <c r="AC29" s="169">
        <v>7.9000000000000008E-3</v>
      </c>
      <c r="AD29" s="170">
        <v>8.0000000000000002E-3</v>
      </c>
      <c r="AE29" s="305">
        <f t="shared" si="5"/>
        <v>0.11666666666666667</v>
      </c>
      <c r="AF29" s="296" t="b">
        <f t="shared" si="6"/>
        <v>1</v>
      </c>
      <c r="AG29" s="309">
        <f t="shared" si="7"/>
        <v>6.6665679038682294E-3</v>
      </c>
      <c r="AH29" s="310" t="b">
        <f t="shared" si="13"/>
        <v>0</v>
      </c>
      <c r="AI29" s="310" t="b">
        <f t="shared" si="14"/>
        <v>0</v>
      </c>
    </row>
    <row r="30" spans="1:35" ht="16" x14ac:dyDescent="0.2">
      <c r="A30" s="148" t="s">
        <v>948</v>
      </c>
      <c r="B30" s="157">
        <v>5.1999999999999998E-2</v>
      </c>
      <c r="C30" s="103">
        <v>7.2999999999999995E-2</v>
      </c>
      <c r="D30" s="163">
        <v>5.0999999999999997E-2</v>
      </c>
      <c r="E30" s="169">
        <v>7.9000000000000008E-3</v>
      </c>
      <c r="F30" s="179">
        <v>7.6E-3</v>
      </c>
      <c r="G30" s="305">
        <f t="shared" si="0"/>
        <v>0.11666666666666667</v>
      </c>
      <c r="H30" s="308" t="b">
        <f t="shared" si="8"/>
        <v>1</v>
      </c>
      <c r="I30" s="309">
        <f t="shared" si="1"/>
        <v>6.6665679038682294E-3</v>
      </c>
      <c r="J30" s="310" t="b">
        <f t="shared" si="9"/>
        <v>0</v>
      </c>
      <c r="K30" s="310" t="b">
        <f t="shared" si="10"/>
        <v>0</v>
      </c>
      <c r="M30" s="295" t="s">
        <v>948</v>
      </c>
      <c r="N30" s="293">
        <v>5.5E-2</v>
      </c>
      <c r="O30" s="103">
        <v>7.6999999999999999E-2</v>
      </c>
      <c r="P30" s="163">
        <v>5.3999999999999999E-2</v>
      </c>
      <c r="Q30" s="169">
        <v>8.3000000000000001E-3</v>
      </c>
      <c r="R30" s="170">
        <v>8.2000000000000007E-3</v>
      </c>
      <c r="S30" s="305">
        <f t="shared" si="2"/>
        <v>0.11666666666666667</v>
      </c>
      <c r="T30" s="296" t="b">
        <f t="shared" si="3"/>
        <v>1</v>
      </c>
      <c r="U30" s="309">
        <f t="shared" si="4"/>
        <v>6.6665679038682294E-3</v>
      </c>
      <c r="V30" s="310" t="b">
        <f t="shared" si="11"/>
        <v>0</v>
      </c>
      <c r="W30" s="310" t="b">
        <f t="shared" si="12"/>
        <v>0</v>
      </c>
      <c r="Y30" s="148" t="s">
        <v>948</v>
      </c>
      <c r="Z30" s="157">
        <v>5.3999999999999999E-2</v>
      </c>
      <c r="AA30" s="103">
        <v>7.6999999999999999E-2</v>
      </c>
      <c r="AB30" s="163">
        <v>5.5E-2</v>
      </c>
      <c r="AC30" s="169">
        <v>8.0999999999999996E-3</v>
      </c>
      <c r="AD30" s="170">
        <v>8.2000000000000007E-3</v>
      </c>
      <c r="AE30" s="305">
        <f t="shared" si="5"/>
        <v>0.11666666666666667</v>
      </c>
      <c r="AF30" s="296" t="b">
        <f t="shared" si="6"/>
        <v>1</v>
      </c>
      <c r="AG30" s="309">
        <f t="shared" si="7"/>
        <v>6.6665679038682294E-3</v>
      </c>
      <c r="AH30" s="310" t="b">
        <f t="shared" si="13"/>
        <v>0</v>
      </c>
      <c r="AI30" s="310" t="b">
        <f t="shared" si="14"/>
        <v>0</v>
      </c>
    </row>
    <row r="31" spans="1:35" ht="17" thickBot="1" x14ac:dyDescent="0.25">
      <c r="A31" s="147" t="s">
        <v>949</v>
      </c>
      <c r="B31" s="158">
        <v>5.3999999999999999E-2</v>
      </c>
      <c r="C31" s="159">
        <v>7.3999999999999996E-2</v>
      </c>
      <c r="D31" s="165">
        <v>5.1999999999999998E-2</v>
      </c>
      <c r="E31" s="249">
        <v>8.0000000000000002E-3</v>
      </c>
      <c r="F31" s="165">
        <v>7.7000000000000002E-3</v>
      </c>
      <c r="G31" s="307">
        <f t="shared" si="0"/>
        <v>0.11666666666666667</v>
      </c>
      <c r="H31" s="308" t="b">
        <f t="shared" si="8"/>
        <v>1</v>
      </c>
      <c r="I31" s="309">
        <f t="shared" si="1"/>
        <v>6.6665679038682294E-3</v>
      </c>
      <c r="J31" s="310" t="b">
        <f t="shared" si="9"/>
        <v>0</v>
      </c>
      <c r="K31" s="310" t="b">
        <f t="shared" si="10"/>
        <v>0</v>
      </c>
      <c r="M31" s="147" t="s">
        <v>949</v>
      </c>
      <c r="N31" s="158">
        <v>5.7000000000000002E-2</v>
      </c>
      <c r="O31" s="159">
        <v>7.9000000000000001E-2</v>
      </c>
      <c r="P31" s="165">
        <v>5.6000000000000001E-2</v>
      </c>
      <c r="Q31" s="171">
        <v>8.6E-3</v>
      </c>
      <c r="R31" s="172">
        <v>8.3999999999999995E-3</v>
      </c>
      <c r="S31" s="307">
        <f t="shared" si="2"/>
        <v>0.11666666666666667</v>
      </c>
      <c r="T31" s="291" t="b">
        <f t="shared" si="3"/>
        <v>1</v>
      </c>
      <c r="U31" s="309">
        <f t="shared" si="4"/>
        <v>6.6665679038682294E-3</v>
      </c>
      <c r="V31" s="310" t="b">
        <f t="shared" si="11"/>
        <v>0</v>
      </c>
      <c r="W31" s="310" t="b">
        <f t="shared" si="12"/>
        <v>0</v>
      </c>
      <c r="Y31" s="147" t="s">
        <v>949</v>
      </c>
      <c r="Z31" s="158">
        <v>5.6000000000000001E-2</v>
      </c>
      <c r="AA31" s="159">
        <v>7.9000000000000001E-2</v>
      </c>
      <c r="AB31" s="165">
        <v>5.6000000000000001E-2</v>
      </c>
      <c r="AC31" s="171">
        <v>8.3000000000000001E-3</v>
      </c>
      <c r="AD31" s="172">
        <v>8.5000000000000006E-3</v>
      </c>
      <c r="AE31" s="307">
        <f t="shared" si="5"/>
        <v>0.11666666666666667</v>
      </c>
      <c r="AF31" s="291" t="b">
        <f t="shared" si="6"/>
        <v>1</v>
      </c>
      <c r="AG31" s="309">
        <f t="shared" si="7"/>
        <v>6.6665679038682294E-3</v>
      </c>
      <c r="AH31" s="310" t="b">
        <f t="shared" si="13"/>
        <v>0</v>
      </c>
      <c r="AI31" s="310" t="b">
        <f t="shared" si="14"/>
        <v>0</v>
      </c>
    </row>
    <row r="32" spans="1:35" ht="16" thickBot="1" x14ac:dyDescent="0.25"/>
    <row r="33" spans="1:35" ht="14.75" customHeight="1" thickBot="1" x14ac:dyDescent="0.25">
      <c r="A33" s="519" t="s">
        <v>959</v>
      </c>
      <c r="B33" s="520"/>
      <c r="C33" s="520"/>
      <c r="D33" s="520"/>
      <c r="E33" s="520"/>
      <c r="F33" s="521"/>
      <c r="G33" s="517" t="s">
        <v>1126</v>
      </c>
      <c r="H33" s="515" t="s">
        <v>1127</v>
      </c>
      <c r="I33" s="517" t="s">
        <v>1130</v>
      </c>
      <c r="J33" s="515" t="s">
        <v>1131</v>
      </c>
      <c r="K33" s="515" t="s">
        <v>1132</v>
      </c>
      <c r="M33" s="519" t="s">
        <v>960</v>
      </c>
      <c r="N33" s="520"/>
      <c r="O33" s="520"/>
      <c r="P33" s="520"/>
      <c r="Q33" s="520"/>
      <c r="R33" s="521"/>
      <c r="S33" s="517" t="s">
        <v>1126</v>
      </c>
      <c r="T33" s="515" t="s">
        <v>1127</v>
      </c>
      <c r="U33" s="517" t="s">
        <v>1130</v>
      </c>
      <c r="V33" s="515" t="s">
        <v>1131</v>
      </c>
      <c r="W33" s="515" t="s">
        <v>1132</v>
      </c>
      <c r="Y33" s="519" t="s">
        <v>961</v>
      </c>
      <c r="Z33" s="520"/>
      <c r="AA33" s="520"/>
      <c r="AB33" s="520"/>
      <c r="AC33" s="520"/>
      <c r="AD33" s="521"/>
      <c r="AE33" s="517" t="s">
        <v>1126</v>
      </c>
      <c r="AF33" s="515" t="s">
        <v>1127</v>
      </c>
      <c r="AG33" s="517" t="s">
        <v>1130</v>
      </c>
      <c r="AH33" s="515" t="s">
        <v>1131</v>
      </c>
      <c r="AI33" s="515" t="s">
        <v>1132</v>
      </c>
    </row>
    <row r="34" spans="1:35" ht="14.75" customHeight="1" thickBot="1" x14ac:dyDescent="0.25">
      <c r="A34" s="151"/>
      <c r="B34" s="524" t="s">
        <v>1092</v>
      </c>
      <c r="C34" s="524"/>
      <c r="D34" s="525"/>
      <c r="E34" s="522" t="s">
        <v>958</v>
      </c>
      <c r="F34" s="523"/>
      <c r="G34" s="529"/>
      <c r="H34" s="527"/>
      <c r="I34" s="529"/>
      <c r="J34" s="527"/>
      <c r="K34" s="527"/>
      <c r="M34" s="281"/>
      <c r="N34" s="526" t="s">
        <v>1092</v>
      </c>
      <c r="O34" s="524"/>
      <c r="P34" s="525"/>
      <c r="Q34" s="522" t="s">
        <v>958</v>
      </c>
      <c r="R34" s="523"/>
      <c r="S34" s="518"/>
      <c r="T34" s="516"/>
      <c r="U34" s="529"/>
      <c r="V34" s="527"/>
      <c r="W34" s="527"/>
      <c r="Y34" s="151"/>
      <c r="Z34" s="524" t="s">
        <v>1092</v>
      </c>
      <c r="AA34" s="524"/>
      <c r="AB34" s="525"/>
      <c r="AC34" s="522" t="s">
        <v>958</v>
      </c>
      <c r="AD34" s="523"/>
      <c r="AE34" s="518"/>
      <c r="AF34" s="516"/>
      <c r="AG34" s="529"/>
      <c r="AH34" s="527"/>
      <c r="AI34" s="527"/>
    </row>
    <row r="35" spans="1:35" ht="17" thickBot="1" x14ac:dyDescent="0.25">
      <c r="A35" s="152" t="s">
        <v>790</v>
      </c>
      <c r="B35" s="153" t="s">
        <v>950</v>
      </c>
      <c r="C35" s="153" t="s">
        <v>951</v>
      </c>
      <c r="D35" s="154" t="s">
        <v>952</v>
      </c>
      <c r="E35" s="166" t="s">
        <v>956</v>
      </c>
      <c r="F35" s="167" t="s">
        <v>957</v>
      </c>
      <c r="G35" s="530"/>
      <c r="H35" s="528"/>
      <c r="I35" s="530"/>
      <c r="J35" s="528"/>
      <c r="K35" s="528"/>
      <c r="M35" s="294" t="s">
        <v>790</v>
      </c>
      <c r="N35" s="292" t="s">
        <v>950</v>
      </c>
      <c r="O35" s="153" t="s">
        <v>951</v>
      </c>
      <c r="P35" s="154" t="s">
        <v>952</v>
      </c>
      <c r="Q35" s="166" t="s">
        <v>956</v>
      </c>
      <c r="R35" s="167" t="s">
        <v>957</v>
      </c>
      <c r="S35" s="306">
        <f>35/300</f>
        <v>0.11666666666666667</v>
      </c>
      <c r="T35" s="296" t="b">
        <f>IF(O36&lt;S35,TRUE,FALSE)</f>
        <v>1</v>
      </c>
      <c r="U35" s="530"/>
      <c r="V35" s="528"/>
      <c r="W35" s="528"/>
      <c r="Y35" s="152" t="s">
        <v>790</v>
      </c>
      <c r="Z35" s="153" t="s">
        <v>950</v>
      </c>
      <c r="AA35" s="153" t="s">
        <v>951</v>
      </c>
      <c r="AB35" s="154" t="s">
        <v>952</v>
      </c>
      <c r="AC35" s="166" t="s">
        <v>956</v>
      </c>
      <c r="AD35" s="167" t="s">
        <v>957</v>
      </c>
      <c r="AE35" s="306">
        <f>35/300</f>
        <v>0.11666666666666667</v>
      </c>
      <c r="AF35" s="296" t="b">
        <f>IF(AA36&lt;AE35,TRUE,FALSE)</f>
        <v>1</v>
      </c>
      <c r="AG35" s="530"/>
      <c r="AH35" s="528"/>
      <c r="AI35" s="528"/>
    </row>
    <row r="36" spans="1:35" ht="16" x14ac:dyDescent="0.2">
      <c r="A36" s="149" t="s">
        <v>928</v>
      </c>
      <c r="B36" s="155">
        <v>5.8999999999999997E-2</v>
      </c>
      <c r="C36" s="156">
        <v>8.4000000000000005E-2</v>
      </c>
      <c r="D36" s="164">
        <v>0.06</v>
      </c>
      <c r="E36" s="151">
        <v>8.8000000000000005E-3</v>
      </c>
      <c r="F36" s="168">
        <v>9.1000000000000004E-3</v>
      </c>
      <c r="G36" s="305">
        <f t="shared" ref="G36:G57" si="15">35/300</f>
        <v>0.11666666666666667</v>
      </c>
      <c r="H36" s="296" t="b">
        <f t="shared" ref="H36:H57" si="16">IF(C37&lt;G36,TRUE,FALSE)</f>
        <v>1</v>
      </c>
      <c r="I36" s="309">
        <f t="shared" ref="I36:I57" si="17">ATAN(G36/(35/2))</f>
        <v>6.6665679038682294E-3</v>
      </c>
      <c r="J36" s="310" t="b">
        <f>IF(F36&lt;I36,TRUE,FALSE)</f>
        <v>0</v>
      </c>
      <c r="K36" s="310" t="b">
        <f>IF(E36&lt;I36,TRUE,FALSE)</f>
        <v>0</v>
      </c>
      <c r="M36" s="219" t="s">
        <v>928</v>
      </c>
      <c r="N36" s="155">
        <v>4.3999999999999997E-2</v>
      </c>
      <c r="O36" s="156">
        <v>6.4000000000000001E-2</v>
      </c>
      <c r="P36" s="164">
        <v>4.4999999999999998E-2</v>
      </c>
      <c r="Q36" s="151">
        <v>6.6E-3</v>
      </c>
      <c r="R36" s="168">
        <v>6.6E-3</v>
      </c>
      <c r="S36" s="305">
        <f t="shared" ref="S36:S57" si="18">35/300</f>
        <v>0.11666666666666667</v>
      </c>
      <c r="T36" s="296" t="b">
        <f t="shared" ref="T36:T57" si="19">IF(O37&lt;S36,TRUE,FALSE)</f>
        <v>1</v>
      </c>
      <c r="U36" s="309">
        <f t="shared" ref="U36:U57" si="20">ATAN(S36/(35/2))</f>
        <v>6.6665679038682294E-3</v>
      </c>
      <c r="V36" s="311" t="b">
        <f>IF(R36&lt;U36,TRUE,FALSE)</f>
        <v>1</v>
      </c>
      <c r="W36" s="311" t="b">
        <f>IF(Q36&lt;U36,TRUE,FALSE)</f>
        <v>1</v>
      </c>
      <c r="Y36" s="149" t="s">
        <v>928</v>
      </c>
      <c r="Z36" s="155">
        <v>0.06</v>
      </c>
      <c r="AA36" s="156">
        <v>8.3000000000000004E-2</v>
      </c>
      <c r="AB36" s="164">
        <v>5.8000000000000003E-2</v>
      </c>
      <c r="AC36" s="151">
        <v>8.8999999999999999E-3</v>
      </c>
      <c r="AD36" s="168">
        <v>8.6999999999999994E-3</v>
      </c>
      <c r="AE36" s="305">
        <f t="shared" ref="AE36:AE57" si="21">35/300</f>
        <v>0.11666666666666667</v>
      </c>
      <c r="AF36" s="296" t="b">
        <f t="shared" ref="AF36:AF57" si="22">IF(AA37&lt;AE36,TRUE,FALSE)</f>
        <v>1</v>
      </c>
      <c r="AG36" s="309">
        <f t="shared" ref="AG36:AG57" si="23">ATAN(AE36/(35/2))</f>
        <v>6.6665679038682294E-3</v>
      </c>
      <c r="AH36" s="310" t="b">
        <f>IF(AD36&lt;AG36,TRUE,FALSE)</f>
        <v>0</v>
      </c>
      <c r="AI36" s="310" t="b">
        <f>IF(AC36&lt;AG36,TRUE,FALSE)</f>
        <v>0</v>
      </c>
    </row>
    <row r="37" spans="1:35" ht="16" x14ac:dyDescent="0.2">
      <c r="A37" s="148" t="s">
        <v>929</v>
      </c>
      <c r="B37" s="157">
        <v>5.7000000000000002E-2</v>
      </c>
      <c r="C37" s="103">
        <v>8.1000000000000003E-2</v>
      </c>
      <c r="D37" s="163">
        <v>5.8000000000000003E-2</v>
      </c>
      <c r="E37" s="169">
        <v>8.5000000000000006E-3</v>
      </c>
      <c r="F37" s="170">
        <v>8.8000000000000005E-3</v>
      </c>
      <c r="G37" s="305">
        <f t="shared" si="15"/>
        <v>0.11666666666666667</v>
      </c>
      <c r="H37" s="296" t="b">
        <f t="shared" si="16"/>
        <v>1</v>
      </c>
      <c r="I37" s="309">
        <f t="shared" si="17"/>
        <v>6.6665679038682294E-3</v>
      </c>
      <c r="J37" s="310" t="b">
        <f t="shared" ref="J37:J57" si="24">IF(F37&lt;I37,TRUE,FALSE)</f>
        <v>0</v>
      </c>
      <c r="K37" s="310" t="b">
        <f t="shared" ref="K37:K57" si="25">IF(E37&lt;I37,TRUE,FALSE)</f>
        <v>0</v>
      </c>
      <c r="M37" s="295" t="s">
        <v>929</v>
      </c>
      <c r="N37" s="293">
        <v>4.4999999999999998E-2</v>
      </c>
      <c r="O37" s="103">
        <v>6.3E-2</v>
      </c>
      <c r="P37" s="163">
        <v>4.4999999999999998E-2</v>
      </c>
      <c r="Q37" s="169">
        <v>6.7000000000000002E-3</v>
      </c>
      <c r="R37" s="170">
        <v>6.7000000000000002E-3</v>
      </c>
      <c r="S37" s="305">
        <f t="shared" si="18"/>
        <v>0.11666666666666667</v>
      </c>
      <c r="T37" s="296" t="b">
        <f t="shared" si="19"/>
        <v>1</v>
      </c>
      <c r="U37" s="309">
        <f t="shared" si="20"/>
        <v>6.6665679038682294E-3</v>
      </c>
      <c r="V37" s="310" t="b">
        <f t="shared" ref="V37:V57" si="26">IF(R37&lt;U37,TRUE,FALSE)</f>
        <v>0</v>
      </c>
      <c r="W37" s="310" t="b">
        <f t="shared" ref="W37:W57" si="27">IF(Q37&lt;U37,TRUE,FALSE)</f>
        <v>0</v>
      </c>
      <c r="Y37" s="148" t="s">
        <v>929</v>
      </c>
      <c r="Z37" s="157">
        <v>5.7000000000000002E-2</v>
      </c>
      <c r="AA37" s="103">
        <v>8.1000000000000003E-2</v>
      </c>
      <c r="AB37" s="163">
        <v>5.6000000000000001E-2</v>
      </c>
      <c r="AC37" s="169">
        <v>8.6999999999999994E-3</v>
      </c>
      <c r="AD37" s="170">
        <v>8.3999999999999995E-3</v>
      </c>
      <c r="AE37" s="305">
        <f t="shared" si="21"/>
        <v>0.11666666666666667</v>
      </c>
      <c r="AF37" s="296" t="b">
        <f t="shared" si="22"/>
        <v>1</v>
      </c>
      <c r="AG37" s="309">
        <f t="shared" si="23"/>
        <v>6.6665679038682294E-3</v>
      </c>
      <c r="AH37" s="310" t="b">
        <f t="shared" ref="AH37:AH57" si="28">IF(AD37&lt;AG37,TRUE,FALSE)</f>
        <v>0</v>
      </c>
      <c r="AI37" s="310" t="b">
        <f t="shared" ref="AI37:AI57" si="29">IF(AC37&lt;AG37,TRUE,FALSE)</f>
        <v>0</v>
      </c>
    </row>
    <row r="38" spans="1:35" ht="16" x14ac:dyDescent="0.2">
      <c r="A38" s="148" t="s">
        <v>930</v>
      </c>
      <c r="B38" s="157">
        <v>5.5E-2</v>
      </c>
      <c r="C38" s="103">
        <v>7.8E-2</v>
      </c>
      <c r="D38" s="163">
        <v>5.6000000000000001E-2</v>
      </c>
      <c r="E38" s="169">
        <v>8.3000000000000001E-3</v>
      </c>
      <c r="F38" s="170">
        <v>8.5000000000000006E-3</v>
      </c>
      <c r="G38" s="305">
        <f t="shared" si="15"/>
        <v>0.11666666666666667</v>
      </c>
      <c r="H38" s="296" t="b">
        <f t="shared" si="16"/>
        <v>1</v>
      </c>
      <c r="I38" s="309">
        <f t="shared" si="17"/>
        <v>6.6665679038682294E-3</v>
      </c>
      <c r="J38" s="310" t="b">
        <f t="shared" si="24"/>
        <v>0</v>
      </c>
      <c r="K38" s="310" t="b">
        <f t="shared" si="25"/>
        <v>0</v>
      </c>
      <c r="M38" s="295" t="s">
        <v>930</v>
      </c>
      <c r="N38" s="293">
        <v>4.4999999999999998E-2</v>
      </c>
      <c r="O38" s="103">
        <v>6.3E-2</v>
      </c>
      <c r="P38" s="163">
        <v>4.4999999999999998E-2</v>
      </c>
      <c r="Q38" s="169">
        <v>6.7000000000000002E-3</v>
      </c>
      <c r="R38" s="170">
        <v>6.7000000000000002E-3</v>
      </c>
      <c r="S38" s="305">
        <f t="shared" si="18"/>
        <v>0.11666666666666667</v>
      </c>
      <c r="T38" s="296" t="b">
        <f t="shared" si="19"/>
        <v>1</v>
      </c>
      <c r="U38" s="309">
        <f t="shared" si="20"/>
        <v>6.6665679038682294E-3</v>
      </c>
      <c r="V38" s="310" t="b">
        <f t="shared" si="26"/>
        <v>0</v>
      </c>
      <c r="W38" s="310" t="b">
        <f t="shared" si="27"/>
        <v>0</v>
      </c>
      <c r="Y38" s="148" t="s">
        <v>930</v>
      </c>
      <c r="Z38" s="157">
        <v>5.5E-2</v>
      </c>
      <c r="AA38" s="103">
        <v>7.6999999999999999E-2</v>
      </c>
      <c r="AB38" s="163">
        <v>5.3999999999999999E-2</v>
      </c>
      <c r="AC38" s="169">
        <v>8.3999999999999995E-3</v>
      </c>
      <c r="AD38" s="170">
        <v>8.2000000000000007E-3</v>
      </c>
      <c r="AE38" s="305">
        <f t="shared" si="21"/>
        <v>0.11666666666666667</v>
      </c>
      <c r="AF38" s="296" t="b">
        <f t="shared" si="22"/>
        <v>1</v>
      </c>
      <c r="AG38" s="309">
        <f t="shared" si="23"/>
        <v>6.6665679038682294E-3</v>
      </c>
      <c r="AH38" s="310" t="b">
        <f t="shared" si="28"/>
        <v>0</v>
      </c>
      <c r="AI38" s="310" t="b">
        <f t="shared" si="29"/>
        <v>0</v>
      </c>
    </row>
    <row r="39" spans="1:35" ht="16" x14ac:dyDescent="0.2">
      <c r="A39" s="148" t="s">
        <v>931</v>
      </c>
      <c r="B39" s="157">
        <v>5.2999999999999999E-2</v>
      </c>
      <c r="C39" s="103">
        <v>7.4999999999999997E-2</v>
      </c>
      <c r="D39" s="163">
        <v>5.3999999999999999E-2</v>
      </c>
      <c r="E39" s="169">
        <v>8.0000000000000002E-3</v>
      </c>
      <c r="F39" s="170">
        <v>8.0999999999999996E-3</v>
      </c>
      <c r="G39" s="305">
        <f t="shared" si="15"/>
        <v>0.11666666666666667</v>
      </c>
      <c r="H39" s="296" t="b">
        <f t="shared" si="16"/>
        <v>1</v>
      </c>
      <c r="I39" s="309">
        <f t="shared" si="17"/>
        <v>6.6665679038682294E-3</v>
      </c>
      <c r="J39" s="310" t="b">
        <f t="shared" si="24"/>
        <v>0</v>
      </c>
      <c r="K39" s="310" t="b">
        <f t="shared" si="25"/>
        <v>0</v>
      </c>
      <c r="M39" s="295" t="s">
        <v>931</v>
      </c>
      <c r="N39" s="293">
        <v>4.4999999999999998E-2</v>
      </c>
      <c r="O39" s="103">
        <v>6.3E-2</v>
      </c>
      <c r="P39" s="163">
        <v>4.4999999999999998E-2</v>
      </c>
      <c r="Q39" s="169">
        <v>6.7999999999999996E-3</v>
      </c>
      <c r="R39" s="170">
        <v>6.7999999999999996E-3</v>
      </c>
      <c r="S39" s="305">
        <f t="shared" si="18"/>
        <v>0.11666666666666667</v>
      </c>
      <c r="T39" s="296" t="b">
        <f t="shared" si="19"/>
        <v>1</v>
      </c>
      <c r="U39" s="309">
        <f t="shared" si="20"/>
        <v>6.6665679038682294E-3</v>
      </c>
      <c r="V39" s="310" t="b">
        <f t="shared" si="26"/>
        <v>0</v>
      </c>
      <c r="W39" s="310" t="b">
        <f t="shared" si="27"/>
        <v>0</v>
      </c>
      <c r="Y39" s="148" t="s">
        <v>931</v>
      </c>
      <c r="Z39" s="157">
        <v>5.2999999999999999E-2</v>
      </c>
      <c r="AA39" s="103">
        <v>7.4999999999999997E-2</v>
      </c>
      <c r="AB39" s="163">
        <v>5.2999999999999999E-2</v>
      </c>
      <c r="AC39" s="169">
        <v>0.30080000000000001</v>
      </c>
      <c r="AD39" s="170">
        <v>7.9000000000000008E-3</v>
      </c>
      <c r="AE39" s="305">
        <f t="shared" si="21"/>
        <v>0.11666666666666667</v>
      </c>
      <c r="AF39" s="296" t="b">
        <f t="shared" si="22"/>
        <v>1</v>
      </c>
      <c r="AG39" s="309">
        <f t="shared" si="23"/>
        <v>6.6665679038682294E-3</v>
      </c>
      <c r="AH39" s="310" t="b">
        <f t="shared" si="28"/>
        <v>0</v>
      </c>
      <c r="AI39" s="310" t="b">
        <f t="shared" si="29"/>
        <v>0</v>
      </c>
    </row>
    <row r="40" spans="1:35" ht="16" x14ac:dyDescent="0.2">
      <c r="A40" s="148" t="s">
        <v>932</v>
      </c>
      <c r="B40" s="157">
        <v>5.0999999999999997E-2</v>
      </c>
      <c r="C40" s="103">
        <v>7.1999999999999995E-2</v>
      </c>
      <c r="D40" s="163">
        <v>5.1999999999999998E-2</v>
      </c>
      <c r="E40" s="169">
        <v>7.7000000000000002E-3</v>
      </c>
      <c r="F40" s="170">
        <v>7.7999999999999996E-3</v>
      </c>
      <c r="G40" s="305">
        <f t="shared" si="15"/>
        <v>0.11666666666666667</v>
      </c>
      <c r="H40" s="296" t="b">
        <f t="shared" si="16"/>
        <v>1</v>
      </c>
      <c r="I40" s="309">
        <f t="shared" si="17"/>
        <v>6.6665679038682294E-3</v>
      </c>
      <c r="J40" s="310" t="b">
        <f t="shared" si="24"/>
        <v>0</v>
      </c>
      <c r="K40" s="310" t="b">
        <f t="shared" si="25"/>
        <v>0</v>
      </c>
      <c r="M40" s="295" t="s">
        <v>932</v>
      </c>
      <c r="N40" s="293">
        <v>4.4999999999999998E-2</v>
      </c>
      <c r="O40" s="103">
        <v>6.3E-2</v>
      </c>
      <c r="P40" s="163">
        <v>4.4999999999999998E-2</v>
      </c>
      <c r="Q40" s="169">
        <v>6.7000000000000002E-3</v>
      </c>
      <c r="R40" s="170">
        <v>6.7999999999999996E-3</v>
      </c>
      <c r="S40" s="305">
        <f t="shared" si="18"/>
        <v>0.11666666666666667</v>
      </c>
      <c r="T40" s="296" t="b">
        <f t="shared" si="19"/>
        <v>1</v>
      </c>
      <c r="U40" s="309">
        <f t="shared" si="20"/>
        <v>6.6665679038682294E-3</v>
      </c>
      <c r="V40" s="310" t="b">
        <f t="shared" si="26"/>
        <v>0</v>
      </c>
      <c r="W40" s="310" t="b">
        <f t="shared" si="27"/>
        <v>0</v>
      </c>
      <c r="Y40" s="148" t="s">
        <v>932</v>
      </c>
      <c r="Z40" s="157">
        <v>5.0999999999999997E-2</v>
      </c>
      <c r="AA40" s="103">
        <v>7.2999999999999995E-2</v>
      </c>
      <c r="AB40" s="163">
        <v>5.1999999999999998E-2</v>
      </c>
      <c r="AC40" s="169">
        <v>7.7000000000000002E-3</v>
      </c>
      <c r="AD40" s="170">
        <v>7.6E-3</v>
      </c>
      <c r="AE40" s="305">
        <f t="shared" si="21"/>
        <v>0.11666666666666667</v>
      </c>
      <c r="AF40" s="296" t="b">
        <f t="shared" si="22"/>
        <v>1</v>
      </c>
      <c r="AG40" s="309">
        <f t="shared" si="23"/>
        <v>6.6665679038682294E-3</v>
      </c>
      <c r="AH40" s="310" t="b">
        <f t="shared" si="28"/>
        <v>0</v>
      </c>
      <c r="AI40" s="310" t="b">
        <f t="shared" si="29"/>
        <v>0</v>
      </c>
    </row>
    <row r="41" spans="1:35" ht="16" x14ac:dyDescent="0.2">
      <c r="A41" s="148" t="s">
        <v>933</v>
      </c>
      <c r="B41" s="157">
        <v>4.9000000000000002E-2</v>
      </c>
      <c r="C41" s="103">
        <v>7.0000000000000007E-2</v>
      </c>
      <c r="D41" s="163">
        <v>0.05</v>
      </c>
      <c r="E41" s="169">
        <v>7.4000000000000003E-3</v>
      </c>
      <c r="F41" s="170">
        <v>7.4999999999999997E-3</v>
      </c>
      <c r="G41" s="305">
        <f t="shared" si="15"/>
        <v>0.11666666666666667</v>
      </c>
      <c r="H41" s="296" t="b">
        <f t="shared" si="16"/>
        <v>1</v>
      </c>
      <c r="I41" s="309">
        <f t="shared" si="17"/>
        <v>6.6665679038682294E-3</v>
      </c>
      <c r="J41" s="310" t="b">
        <f t="shared" si="24"/>
        <v>0</v>
      </c>
      <c r="K41" s="310" t="b">
        <f t="shared" si="25"/>
        <v>0</v>
      </c>
      <c r="M41" s="295" t="s">
        <v>933</v>
      </c>
      <c r="N41" s="293">
        <v>4.4999999999999998E-2</v>
      </c>
      <c r="O41" s="103">
        <v>6.2E-2</v>
      </c>
      <c r="P41" s="163">
        <v>4.4999999999999998E-2</v>
      </c>
      <c r="Q41" s="169">
        <v>6.7000000000000002E-3</v>
      </c>
      <c r="R41" s="170">
        <v>6.7999999999999996E-3</v>
      </c>
      <c r="S41" s="305">
        <f t="shared" si="18"/>
        <v>0.11666666666666667</v>
      </c>
      <c r="T41" s="296" t="b">
        <f t="shared" si="19"/>
        <v>1</v>
      </c>
      <c r="U41" s="309">
        <f t="shared" si="20"/>
        <v>6.6665679038682294E-3</v>
      </c>
      <c r="V41" s="310" t="b">
        <f t="shared" si="26"/>
        <v>0</v>
      </c>
      <c r="W41" s="310" t="b">
        <f t="shared" si="27"/>
        <v>0</v>
      </c>
      <c r="Y41" s="148" t="s">
        <v>933</v>
      </c>
      <c r="Z41" s="157">
        <v>4.9000000000000002E-2</v>
      </c>
      <c r="AA41" s="103">
        <v>7.0000000000000007E-2</v>
      </c>
      <c r="AB41" s="163">
        <v>0.05</v>
      </c>
      <c r="AC41" s="169">
        <v>7.4000000000000003E-3</v>
      </c>
      <c r="AD41" s="170">
        <v>7.4000000000000003E-3</v>
      </c>
      <c r="AE41" s="305">
        <f t="shared" si="21"/>
        <v>0.11666666666666667</v>
      </c>
      <c r="AF41" s="296" t="b">
        <f t="shared" si="22"/>
        <v>1</v>
      </c>
      <c r="AG41" s="309">
        <f t="shared" si="23"/>
        <v>6.6665679038682294E-3</v>
      </c>
      <c r="AH41" s="310" t="b">
        <f t="shared" si="28"/>
        <v>0</v>
      </c>
      <c r="AI41" s="310" t="b">
        <f t="shared" si="29"/>
        <v>0</v>
      </c>
    </row>
    <row r="42" spans="1:35" ht="16" x14ac:dyDescent="0.2">
      <c r="A42" s="148" t="s">
        <v>934</v>
      </c>
      <c r="B42" s="157">
        <v>4.8000000000000001E-2</v>
      </c>
      <c r="C42" s="103">
        <v>6.7000000000000004E-2</v>
      </c>
      <c r="D42" s="163">
        <v>4.8000000000000001E-2</v>
      </c>
      <c r="E42" s="169">
        <v>7.1999999999999998E-3</v>
      </c>
      <c r="F42" s="170">
        <v>7.1999999999999998E-3</v>
      </c>
      <c r="G42" s="305">
        <f t="shared" si="15"/>
        <v>0.11666666666666667</v>
      </c>
      <c r="H42" s="296" t="b">
        <f t="shared" si="16"/>
        <v>1</v>
      </c>
      <c r="I42" s="309">
        <f t="shared" si="17"/>
        <v>6.6665679038682294E-3</v>
      </c>
      <c r="J42" s="310" t="b">
        <f t="shared" si="24"/>
        <v>0</v>
      </c>
      <c r="K42" s="310" t="b">
        <f t="shared" si="25"/>
        <v>0</v>
      </c>
      <c r="M42" s="295" t="s">
        <v>934</v>
      </c>
      <c r="N42" s="293">
        <v>4.3999999999999997E-2</v>
      </c>
      <c r="O42" s="103">
        <v>6.2E-2</v>
      </c>
      <c r="P42" s="163">
        <v>4.3999999999999997E-2</v>
      </c>
      <c r="Q42" s="169">
        <v>6.7000000000000002E-3</v>
      </c>
      <c r="R42" s="170">
        <v>6.7000000000000002E-3</v>
      </c>
      <c r="S42" s="305">
        <f t="shared" si="18"/>
        <v>0.11666666666666667</v>
      </c>
      <c r="T42" s="296" t="b">
        <f t="shared" si="19"/>
        <v>1</v>
      </c>
      <c r="U42" s="309">
        <f t="shared" si="20"/>
        <v>6.6665679038682294E-3</v>
      </c>
      <c r="V42" s="310" t="b">
        <f t="shared" si="26"/>
        <v>0</v>
      </c>
      <c r="W42" s="310" t="b">
        <f t="shared" si="27"/>
        <v>0</v>
      </c>
      <c r="Y42" s="148" t="s">
        <v>934</v>
      </c>
      <c r="Z42" s="157">
        <v>4.7E-2</v>
      </c>
      <c r="AA42" s="103">
        <v>6.7000000000000004E-2</v>
      </c>
      <c r="AB42" s="163">
        <v>4.7E-2</v>
      </c>
      <c r="AC42" s="169">
        <v>7.1999999999999998E-3</v>
      </c>
      <c r="AD42" s="170">
        <v>7.1000000000000004E-3</v>
      </c>
      <c r="AE42" s="305">
        <f t="shared" si="21"/>
        <v>0.11666666666666667</v>
      </c>
      <c r="AF42" s="296" t="b">
        <f t="shared" si="22"/>
        <v>1</v>
      </c>
      <c r="AG42" s="309">
        <f t="shared" si="23"/>
        <v>6.6665679038682294E-3</v>
      </c>
      <c r="AH42" s="310" t="b">
        <f t="shared" si="28"/>
        <v>0</v>
      </c>
      <c r="AI42" s="310" t="b">
        <f t="shared" si="29"/>
        <v>0</v>
      </c>
    </row>
    <row r="43" spans="1:35" ht="16" x14ac:dyDescent="0.2">
      <c r="A43" s="148" t="s">
        <v>935</v>
      </c>
      <c r="B43" s="157">
        <v>4.5999999999999999E-2</v>
      </c>
      <c r="C43" s="103">
        <v>6.5000000000000002E-2</v>
      </c>
      <c r="D43" s="163">
        <v>4.5999999999999999E-2</v>
      </c>
      <c r="E43" s="169">
        <v>7.0000000000000001E-3</v>
      </c>
      <c r="F43" s="170">
        <v>7.0000000000000001E-3</v>
      </c>
      <c r="G43" s="305">
        <f t="shared" si="15"/>
        <v>0.11666666666666667</v>
      </c>
      <c r="H43" s="296" t="b">
        <f t="shared" si="16"/>
        <v>1</v>
      </c>
      <c r="I43" s="309">
        <f t="shared" si="17"/>
        <v>6.6665679038682294E-3</v>
      </c>
      <c r="J43" s="310" t="b">
        <f t="shared" si="24"/>
        <v>0</v>
      </c>
      <c r="K43" s="310" t="b">
        <f t="shared" si="25"/>
        <v>0</v>
      </c>
      <c r="M43" s="295" t="s">
        <v>935</v>
      </c>
      <c r="N43" s="293">
        <v>4.3999999999999997E-2</v>
      </c>
      <c r="O43" s="103">
        <v>6.2E-2</v>
      </c>
      <c r="P43" s="163">
        <v>4.3999999999999997E-2</v>
      </c>
      <c r="Q43" s="169">
        <v>6.6E-3</v>
      </c>
      <c r="R43" s="170">
        <v>6.6E-3</v>
      </c>
      <c r="S43" s="305">
        <f t="shared" si="18"/>
        <v>0.11666666666666667</v>
      </c>
      <c r="T43" s="296" t="b">
        <f t="shared" si="19"/>
        <v>1</v>
      </c>
      <c r="U43" s="309">
        <f t="shared" si="20"/>
        <v>6.6665679038682294E-3</v>
      </c>
      <c r="V43" s="311" t="b">
        <f t="shared" si="26"/>
        <v>1</v>
      </c>
      <c r="W43" s="311" t="b">
        <f t="shared" si="27"/>
        <v>1</v>
      </c>
      <c r="Y43" s="148" t="s">
        <v>935</v>
      </c>
      <c r="Z43" s="157">
        <v>4.5999999999999999E-2</v>
      </c>
      <c r="AA43" s="103">
        <v>6.5000000000000002E-2</v>
      </c>
      <c r="AB43" s="163">
        <v>4.5999999999999999E-2</v>
      </c>
      <c r="AC43" s="169">
        <v>7.0000000000000001E-3</v>
      </c>
      <c r="AD43" s="170">
        <v>6.8999999999999999E-3</v>
      </c>
      <c r="AE43" s="305">
        <f t="shared" si="21"/>
        <v>0.11666666666666667</v>
      </c>
      <c r="AF43" s="296" t="b">
        <f t="shared" si="22"/>
        <v>1</v>
      </c>
      <c r="AG43" s="309">
        <f t="shared" si="23"/>
        <v>6.6665679038682294E-3</v>
      </c>
      <c r="AH43" s="310" t="b">
        <f t="shared" si="28"/>
        <v>0</v>
      </c>
      <c r="AI43" s="310" t="b">
        <f t="shared" si="29"/>
        <v>0</v>
      </c>
    </row>
    <row r="44" spans="1:35" ht="16" x14ac:dyDescent="0.2">
      <c r="A44" s="148" t="s">
        <v>936</v>
      </c>
      <c r="B44" s="157">
        <v>4.4999999999999998E-2</v>
      </c>
      <c r="C44" s="103">
        <v>6.3E-2</v>
      </c>
      <c r="D44" s="163">
        <v>4.4999999999999998E-2</v>
      </c>
      <c r="E44" s="169">
        <v>6.7999999999999996E-3</v>
      </c>
      <c r="F44" s="170">
        <v>6.7999999999999996E-3</v>
      </c>
      <c r="G44" s="305">
        <f t="shared" si="15"/>
        <v>0.11666666666666667</v>
      </c>
      <c r="H44" s="296" t="b">
        <f t="shared" si="16"/>
        <v>1</v>
      </c>
      <c r="I44" s="309">
        <f t="shared" si="17"/>
        <v>6.6665679038682294E-3</v>
      </c>
      <c r="J44" s="310" t="b">
        <f t="shared" si="24"/>
        <v>0</v>
      </c>
      <c r="K44" s="310" t="b">
        <f t="shared" si="25"/>
        <v>0</v>
      </c>
      <c r="M44" s="295" t="s">
        <v>936</v>
      </c>
      <c r="N44" s="293">
        <v>4.3999999999999997E-2</v>
      </c>
      <c r="O44" s="103">
        <v>6.0999999999999999E-2</v>
      </c>
      <c r="P44" s="163">
        <v>4.3999999999999997E-2</v>
      </c>
      <c r="Q44" s="169">
        <v>6.6E-3</v>
      </c>
      <c r="R44" s="170">
        <v>6.6E-3</v>
      </c>
      <c r="S44" s="305">
        <f t="shared" si="18"/>
        <v>0.11666666666666667</v>
      </c>
      <c r="T44" s="296" t="b">
        <f t="shared" si="19"/>
        <v>1</v>
      </c>
      <c r="U44" s="309">
        <f t="shared" si="20"/>
        <v>6.6665679038682294E-3</v>
      </c>
      <c r="V44" s="311" t="b">
        <f t="shared" si="26"/>
        <v>1</v>
      </c>
      <c r="W44" s="311" t="b">
        <f t="shared" si="27"/>
        <v>1</v>
      </c>
      <c r="Y44" s="148" t="s">
        <v>936</v>
      </c>
      <c r="Z44" s="157">
        <v>4.4999999999999998E-2</v>
      </c>
      <c r="AA44" s="103">
        <v>6.4000000000000001E-2</v>
      </c>
      <c r="AB44" s="163">
        <v>4.4999999999999998E-2</v>
      </c>
      <c r="AC44" s="169">
        <v>6.7999999999999996E-3</v>
      </c>
      <c r="AD44" s="170">
        <v>6.7000000000000002E-3</v>
      </c>
      <c r="AE44" s="305">
        <f t="shared" si="21"/>
        <v>0.11666666666666667</v>
      </c>
      <c r="AF44" s="296" t="b">
        <f t="shared" si="22"/>
        <v>1</v>
      </c>
      <c r="AG44" s="309">
        <f t="shared" si="23"/>
        <v>6.6665679038682294E-3</v>
      </c>
      <c r="AH44" s="310" t="b">
        <f t="shared" si="28"/>
        <v>0</v>
      </c>
      <c r="AI44" s="310" t="b">
        <f t="shared" si="29"/>
        <v>0</v>
      </c>
    </row>
    <row r="45" spans="1:35" ht="16" x14ac:dyDescent="0.2">
      <c r="A45" s="148" t="s">
        <v>937</v>
      </c>
      <c r="B45" s="157">
        <v>4.4999999999999998E-2</v>
      </c>
      <c r="C45" s="103">
        <v>6.3E-2</v>
      </c>
      <c r="D45" s="163">
        <v>4.4999999999999998E-2</v>
      </c>
      <c r="E45" s="169">
        <v>6.7000000000000002E-3</v>
      </c>
      <c r="F45" s="170">
        <v>6.7000000000000002E-3</v>
      </c>
      <c r="G45" s="305">
        <f t="shared" si="15"/>
        <v>0.11666666666666667</v>
      </c>
      <c r="H45" s="296" t="b">
        <f t="shared" si="16"/>
        <v>1</v>
      </c>
      <c r="I45" s="309">
        <f t="shared" si="17"/>
        <v>6.6665679038682294E-3</v>
      </c>
      <c r="J45" s="310" t="b">
        <f t="shared" si="24"/>
        <v>0</v>
      </c>
      <c r="K45" s="310" t="b">
        <f t="shared" si="25"/>
        <v>0</v>
      </c>
      <c r="M45" s="295" t="s">
        <v>937</v>
      </c>
      <c r="N45" s="293">
        <v>4.2999999999999997E-2</v>
      </c>
      <c r="O45" s="103">
        <v>0.06</v>
      </c>
      <c r="P45" s="163">
        <v>4.2999999999999997E-2</v>
      </c>
      <c r="Q45" s="169">
        <v>6.4999999999999997E-3</v>
      </c>
      <c r="R45" s="170">
        <v>6.4999999999999997E-3</v>
      </c>
      <c r="S45" s="305">
        <f t="shared" si="18"/>
        <v>0.11666666666666667</v>
      </c>
      <c r="T45" s="296" t="b">
        <f t="shared" si="19"/>
        <v>1</v>
      </c>
      <c r="U45" s="309">
        <f t="shared" si="20"/>
        <v>6.6665679038682294E-3</v>
      </c>
      <c r="V45" s="311" t="b">
        <f t="shared" si="26"/>
        <v>1</v>
      </c>
      <c r="W45" s="311" t="b">
        <f t="shared" si="27"/>
        <v>1</v>
      </c>
      <c r="Y45" s="148" t="s">
        <v>937</v>
      </c>
      <c r="Z45" s="157">
        <v>4.3999999999999997E-2</v>
      </c>
      <c r="AA45" s="103">
        <v>6.2E-2</v>
      </c>
      <c r="AB45" s="163">
        <v>4.3999999999999997E-2</v>
      </c>
      <c r="AC45" s="169">
        <v>6.7000000000000002E-3</v>
      </c>
      <c r="AD45" s="170">
        <v>6.6E-3</v>
      </c>
      <c r="AE45" s="305">
        <f t="shared" si="21"/>
        <v>0.11666666666666667</v>
      </c>
      <c r="AF45" s="296" t="b">
        <f t="shared" si="22"/>
        <v>1</v>
      </c>
      <c r="AG45" s="309">
        <f t="shared" si="23"/>
        <v>6.6665679038682294E-3</v>
      </c>
      <c r="AH45" s="311" t="b">
        <f t="shared" si="28"/>
        <v>1</v>
      </c>
      <c r="AI45" s="310" t="b">
        <f t="shared" si="29"/>
        <v>0</v>
      </c>
    </row>
    <row r="46" spans="1:35" ht="16" x14ac:dyDescent="0.2">
      <c r="A46" s="148" t="s">
        <v>938</v>
      </c>
      <c r="B46" s="157">
        <v>4.4999999999999998E-2</v>
      </c>
      <c r="C46" s="103">
        <v>6.3E-2</v>
      </c>
      <c r="D46" s="163">
        <v>4.4999999999999998E-2</v>
      </c>
      <c r="E46" s="169">
        <v>6.7000000000000002E-3</v>
      </c>
      <c r="F46" s="170">
        <v>6.7000000000000002E-3</v>
      </c>
      <c r="G46" s="305">
        <f t="shared" si="15"/>
        <v>0.11666666666666667</v>
      </c>
      <c r="H46" s="296" t="b">
        <f t="shared" si="16"/>
        <v>1</v>
      </c>
      <c r="I46" s="309">
        <f t="shared" si="17"/>
        <v>6.6665679038682294E-3</v>
      </c>
      <c r="J46" s="310" t="b">
        <f t="shared" si="24"/>
        <v>0</v>
      </c>
      <c r="K46" s="310" t="b">
        <f t="shared" si="25"/>
        <v>0</v>
      </c>
      <c r="M46" s="295" t="s">
        <v>938</v>
      </c>
      <c r="N46" s="293">
        <v>4.2999999999999997E-2</v>
      </c>
      <c r="O46" s="103">
        <v>0.06</v>
      </c>
      <c r="P46" s="163">
        <v>4.2999999999999997E-2</v>
      </c>
      <c r="Q46" s="169">
        <v>6.4999999999999997E-3</v>
      </c>
      <c r="R46" s="170">
        <v>6.4999999999999997E-3</v>
      </c>
      <c r="S46" s="305">
        <f t="shared" si="18"/>
        <v>0.11666666666666667</v>
      </c>
      <c r="T46" s="296" t="b">
        <f t="shared" si="19"/>
        <v>1</v>
      </c>
      <c r="U46" s="309">
        <f t="shared" si="20"/>
        <v>6.6665679038682294E-3</v>
      </c>
      <c r="V46" s="311" t="b">
        <f t="shared" si="26"/>
        <v>1</v>
      </c>
      <c r="W46" s="311" t="b">
        <f t="shared" si="27"/>
        <v>1</v>
      </c>
      <c r="Y46" s="148" t="s">
        <v>938</v>
      </c>
      <c r="Z46" s="157">
        <v>4.3999999999999997E-2</v>
      </c>
      <c r="AA46" s="103">
        <v>6.2E-2</v>
      </c>
      <c r="AB46" s="163">
        <v>4.3999999999999997E-2</v>
      </c>
      <c r="AC46" s="169">
        <v>6.7000000000000002E-3</v>
      </c>
      <c r="AD46" s="170">
        <v>6.6E-3</v>
      </c>
      <c r="AE46" s="305">
        <f t="shared" si="21"/>
        <v>0.11666666666666667</v>
      </c>
      <c r="AF46" s="296" t="b">
        <f t="shared" si="22"/>
        <v>1</v>
      </c>
      <c r="AG46" s="309">
        <f t="shared" si="23"/>
        <v>6.6665679038682294E-3</v>
      </c>
      <c r="AH46" s="311" t="b">
        <f t="shared" si="28"/>
        <v>1</v>
      </c>
      <c r="AI46" s="310" t="b">
        <f t="shared" si="29"/>
        <v>0</v>
      </c>
    </row>
    <row r="47" spans="1:35" ht="16" x14ac:dyDescent="0.2">
      <c r="A47" s="148" t="s">
        <v>939</v>
      </c>
      <c r="B47" s="157">
        <v>4.4999999999999998E-2</v>
      </c>
      <c r="C47" s="103">
        <v>6.3E-2</v>
      </c>
      <c r="D47" s="163">
        <v>4.4999999999999998E-2</v>
      </c>
      <c r="E47" s="169">
        <v>6.7000000000000002E-3</v>
      </c>
      <c r="F47" s="170">
        <v>6.7000000000000002E-3</v>
      </c>
      <c r="G47" s="305">
        <f t="shared" si="15"/>
        <v>0.11666666666666667</v>
      </c>
      <c r="H47" s="296" t="b">
        <f t="shared" si="16"/>
        <v>1</v>
      </c>
      <c r="I47" s="309">
        <f t="shared" si="17"/>
        <v>6.6665679038682294E-3</v>
      </c>
      <c r="J47" s="310" t="b">
        <f t="shared" si="24"/>
        <v>0</v>
      </c>
      <c r="K47" s="310" t="b">
        <f t="shared" si="25"/>
        <v>0</v>
      </c>
      <c r="M47" s="295" t="s">
        <v>939</v>
      </c>
      <c r="N47" s="293">
        <v>4.2999999999999997E-2</v>
      </c>
      <c r="O47" s="103">
        <v>0.06</v>
      </c>
      <c r="P47" s="163">
        <v>4.2999999999999997E-2</v>
      </c>
      <c r="Q47" s="169">
        <v>6.4999999999999997E-3</v>
      </c>
      <c r="R47" s="170">
        <v>6.4999999999999997E-3</v>
      </c>
      <c r="S47" s="305">
        <f t="shared" si="18"/>
        <v>0.11666666666666667</v>
      </c>
      <c r="T47" s="296" t="b">
        <f t="shared" si="19"/>
        <v>1</v>
      </c>
      <c r="U47" s="309">
        <f t="shared" si="20"/>
        <v>6.6665679038682294E-3</v>
      </c>
      <c r="V47" s="311" t="b">
        <f t="shared" si="26"/>
        <v>1</v>
      </c>
      <c r="W47" s="311" t="b">
        <f t="shared" si="27"/>
        <v>1</v>
      </c>
      <c r="Y47" s="148" t="s">
        <v>939</v>
      </c>
      <c r="Z47" s="157">
        <v>4.3999999999999997E-2</v>
      </c>
      <c r="AA47" s="103">
        <v>6.2E-2</v>
      </c>
      <c r="AB47" s="163">
        <v>4.3999999999999997E-2</v>
      </c>
      <c r="AC47" s="169">
        <v>6.7000000000000002E-3</v>
      </c>
      <c r="AD47" s="170">
        <v>6.6E-3</v>
      </c>
      <c r="AE47" s="305">
        <f t="shared" si="21"/>
        <v>0.11666666666666667</v>
      </c>
      <c r="AF47" s="296" t="b">
        <f t="shared" si="22"/>
        <v>1</v>
      </c>
      <c r="AG47" s="309">
        <f t="shared" si="23"/>
        <v>6.6665679038682294E-3</v>
      </c>
      <c r="AH47" s="311" t="b">
        <f t="shared" si="28"/>
        <v>1</v>
      </c>
      <c r="AI47" s="310" t="b">
        <f t="shared" si="29"/>
        <v>0</v>
      </c>
    </row>
    <row r="48" spans="1:35" ht="16" x14ac:dyDescent="0.2">
      <c r="A48" s="148" t="s">
        <v>940</v>
      </c>
      <c r="B48" s="157">
        <v>4.4999999999999998E-2</v>
      </c>
      <c r="C48" s="103">
        <v>6.3E-2</v>
      </c>
      <c r="D48" s="163">
        <v>4.4999999999999998E-2</v>
      </c>
      <c r="E48" s="169">
        <v>6.7000000000000002E-3</v>
      </c>
      <c r="F48" s="170">
        <v>6.7000000000000002E-3</v>
      </c>
      <c r="G48" s="305">
        <f t="shared" si="15"/>
        <v>0.11666666666666667</v>
      </c>
      <c r="H48" s="296" t="b">
        <f t="shared" si="16"/>
        <v>1</v>
      </c>
      <c r="I48" s="309">
        <f t="shared" si="17"/>
        <v>6.6665679038682294E-3</v>
      </c>
      <c r="J48" s="310" t="b">
        <f t="shared" si="24"/>
        <v>0</v>
      </c>
      <c r="K48" s="310" t="b">
        <f t="shared" si="25"/>
        <v>0</v>
      </c>
      <c r="M48" s="295" t="s">
        <v>940</v>
      </c>
      <c r="N48" s="293">
        <v>4.2999999999999997E-2</v>
      </c>
      <c r="O48" s="103">
        <v>0.06</v>
      </c>
      <c r="P48" s="163">
        <v>4.2999999999999997E-2</v>
      </c>
      <c r="Q48" s="169">
        <v>6.4999999999999997E-3</v>
      </c>
      <c r="R48" s="170">
        <v>6.4999999999999997E-3</v>
      </c>
      <c r="S48" s="305">
        <f t="shared" si="18"/>
        <v>0.11666666666666667</v>
      </c>
      <c r="T48" s="296" t="b">
        <f t="shared" si="19"/>
        <v>1</v>
      </c>
      <c r="U48" s="309">
        <f t="shared" si="20"/>
        <v>6.6665679038682294E-3</v>
      </c>
      <c r="V48" s="311" t="b">
        <f t="shared" si="26"/>
        <v>1</v>
      </c>
      <c r="W48" s="311" t="b">
        <f t="shared" si="27"/>
        <v>1</v>
      </c>
      <c r="Y48" s="148" t="s">
        <v>940</v>
      </c>
      <c r="Z48" s="157">
        <v>4.3999999999999997E-2</v>
      </c>
      <c r="AA48" s="103">
        <v>6.2E-2</v>
      </c>
      <c r="AB48" s="163">
        <v>4.3999999999999997E-2</v>
      </c>
      <c r="AC48" s="169">
        <v>6.7000000000000002E-3</v>
      </c>
      <c r="AD48" s="170">
        <v>6.6E-3</v>
      </c>
      <c r="AE48" s="305">
        <f t="shared" si="21"/>
        <v>0.11666666666666667</v>
      </c>
      <c r="AF48" s="296" t="b">
        <f t="shared" si="22"/>
        <v>1</v>
      </c>
      <c r="AG48" s="309">
        <f t="shared" si="23"/>
        <v>6.6665679038682294E-3</v>
      </c>
      <c r="AH48" s="311" t="b">
        <f t="shared" si="28"/>
        <v>1</v>
      </c>
      <c r="AI48" s="310" t="b">
        <f t="shared" si="29"/>
        <v>0</v>
      </c>
    </row>
    <row r="49" spans="1:35" ht="16" x14ac:dyDescent="0.2">
      <c r="A49" s="148" t="s">
        <v>941</v>
      </c>
      <c r="B49" s="157">
        <v>4.4999999999999998E-2</v>
      </c>
      <c r="C49" s="103">
        <v>6.4000000000000001E-2</v>
      </c>
      <c r="D49" s="163">
        <v>4.5999999999999999E-2</v>
      </c>
      <c r="E49" s="169">
        <v>6.7999999999999996E-3</v>
      </c>
      <c r="F49" s="170">
        <v>6.7000000000000002E-3</v>
      </c>
      <c r="G49" s="305">
        <f t="shared" si="15"/>
        <v>0.11666666666666667</v>
      </c>
      <c r="H49" s="296" t="b">
        <f t="shared" si="16"/>
        <v>1</v>
      </c>
      <c r="I49" s="309">
        <f t="shared" si="17"/>
        <v>6.6665679038682294E-3</v>
      </c>
      <c r="J49" s="310" t="b">
        <f t="shared" si="24"/>
        <v>0</v>
      </c>
      <c r="K49" s="310" t="b">
        <f t="shared" si="25"/>
        <v>0</v>
      </c>
      <c r="M49" s="295" t="s">
        <v>941</v>
      </c>
      <c r="N49" s="293">
        <v>4.3999999999999997E-2</v>
      </c>
      <c r="O49" s="103">
        <v>6.0999999999999999E-2</v>
      </c>
      <c r="P49" s="163">
        <v>4.3999999999999997E-2</v>
      </c>
      <c r="Q49" s="169">
        <v>6.6E-3</v>
      </c>
      <c r="R49" s="170">
        <v>6.6E-3</v>
      </c>
      <c r="S49" s="305">
        <f t="shared" si="18"/>
        <v>0.11666666666666667</v>
      </c>
      <c r="T49" s="296" t="b">
        <f t="shared" si="19"/>
        <v>1</v>
      </c>
      <c r="U49" s="309">
        <f t="shared" si="20"/>
        <v>6.6665679038682294E-3</v>
      </c>
      <c r="V49" s="311" t="b">
        <f t="shared" si="26"/>
        <v>1</v>
      </c>
      <c r="W49" s="310" t="b">
        <f t="shared" si="27"/>
        <v>1</v>
      </c>
      <c r="Y49" s="148" t="s">
        <v>941</v>
      </c>
      <c r="Z49" s="157">
        <v>4.4999999999999998E-2</v>
      </c>
      <c r="AA49" s="103">
        <v>6.4000000000000001E-2</v>
      </c>
      <c r="AB49" s="163">
        <v>4.4999999999999998E-2</v>
      </c>
      <c r="AC49" s="169">
        <v>6.7999999999999996E-3</v>
      </c>
      <c r="AD49" s="170">
        <v>6.7999999999999996E-3</v>
      </c>
      <c r="AE49" s="305">
        <f t="shared" si="21"/>
        <v>0.11666666666666667</v>
      </c>
      <c r="AF49" s="296" t="b">
        <f t="shared" si="22"/>
        <v>1</v>
      </c>
      <c r="AG49" s="309">
        <f t="shared" si="23"/>
        <v>6.6665679038682294E-3</v>
      </c>
      <c r="AH49" s="310" t="b">
        <f t="shared" si="28"/>
        <v>0</v>
      </c>
      <c r="AI49" s="310" t="b">
        <f t="shared" si="29"/>
        <v>0</v>
      </c>
    </row>
    <row r="50" spans="1:35" ht="16" x14ac:dyDescent="0.2">
      <c r="A50" s="148" t="s">
        <v>942</v>
      </c>
      <c r="B50" s="157">
        <v>4.5999999999999999E-2</v>
      </c>
      <c r="C50" s="103">
        <v>6.5000000000000002E-2</v>
      </c>
      <c r="D50" s="163">
        <v>4.5999999999999999E-2</v>
      </c>
      <c r="E50" s="169">
        <v>7.0000000000000001E-3</v>
      </c>
      <c r="F50" s="170">
        <v>6.7999999999999996E-3</v>
      </c>
      <c r="G50" s="305">
        <f t="shared" si="15"/>
        <v>0.11666666666666667</v>
      </c>
      <c r="H50" s="296" t="b">
        <f t="shared" si="16"/>
        <v>1</v>
      </c>
      <c r="I50" s="309">
        <f t="shared" si="17"/>
        <v>6.6665679038682294E-3</v>
      </c>
      <c r="J50" s="310" t="b">
        <f t="shared" si="24"/>
        <v>0</v>
      </c>
      <c r="K50" s="310" t="b">
        <f t="shared" si="25"/>
        <v>0</v>
      </c>
      <c r="M50" s="295" t="s">
        <v>942</v>
      </c>
      <c r="N50" s="293">
        <v>4.3999999999999997E-2</v>
      </c>
      <c r="O50" s="103">
        <v>6.2E-2</v>
      </c>
      <c r="P50" s="163">
        <v>4.3999999999999997E-2</v>
      </c>
      <c r="Q50" s="169">
        <v>6.7000000000000002E-3</v>
      </c>
      <c r="R50" s="170">
        <v>6.6E-3</v>
      </c>
      <c r="S50" s="305">
        <f t="shared" si="18"/>
        <v>0.11666666666666667</v>
      </c>
      <c r="T50" s="296" t="b">
        <f t="shared" si="19"/>
        <v>1</v>
      </c>
      <c r="U50" s="309">
        <f t="shared" si="20"/>
        <v>6.6665679038682294E-3</v>
      </c>
      <c r="V50" s="311" t="b">
        <f t="shared" si="26"/>
        <v>1</v>
      </c>
      <c r="W50" s="310" t="b">
        <f t="shared" si="27"/>
        <v>0</v>
      </c>
      <c r="Y50" s="148" t="s">
        <v>942</v>
      </c>
      <c r="Z50" s="157">
        <v>4.5999999999999999E-2</v>
      </c>
      <c r="AA50" s="103">
        <v>6.5000000000000002E-2</v>
      </c>
      <c r="AB50" s="163">
        <v>4.5999999999999999E-2</v>
      </c>
      <c r="AC50" s="169">
        <v>6.8999999999999999E-3</v>
      </c>
      <c r="AD50" s="170">
        <v>6.8999999999999999E-3</v>
      </c>
      <c r="AE50" s="305">
        <f t="shared" si="21"/>
        <v>0.11666666666666667</v>
      </c>
      <c r="AF50" s="296" t="b">
        <f t="shared" si="22"/>
        <v>1</v>
      </c>
      <c r="AG50" s="309">
        <f t="shared" si="23"/>
        <v>6.6665679038682294E-3</v>
      </c>
      <c r="AH50" s="310" t="b">
        <f t="shared" si="28"/>
        <v>0</v>
      </c>
      <c r="AI50" s="310" t="b">
        <f t="shared" si="29"/>
        <v>0</v>
      </c>
    </row>
    <row r="51" spans="1:35" ht="16" x14ac:dyDescent="0.2">
      <c r="A51" s="148" t="s">
        <v>943</v>
      </c>
      <c r="B51" s="157">
        <v>4.8000000000000001E-2</v>
      </c>
      <c r="C51" s="103">
        <v>6.7000000000000004E-2</v>
      </c>
      <c r="D51" s="163">
        <v>4.8000000000000001E-2</v>
      </c>
      <c r="E51" s="169">
        <v>7.1999999999999998E-3</v>
      </c>
      <c r="F51" s="170">
        <v>7.9000000000000008E-3</v>
      </c>
      <c r="G51" s="305">
        <f t="shared" si="15"/>
        <v>0.11666666666666667</v>
      </c>
      <c r="H51" s="296" t="b">
        <f t="shared" si="16"/>
        <v>1</v>
      </c>
      <c r="I51" s="309">
        <f t="shared" si="17"/>
        <v>6.6665679038682294E-3</v>
      </c>
      <c r="J51" s="310" t="b">
        <f t="shared" si="24"/>
        <v>0</v>
      </c>
      <c r="K51" s="310" t="b">
        <f t="shared" si="25"/>
        <v>0</v>
      </c>
      <c r="M51" s="295" t="s">
        <v>943</v>
      </c>
      <c r="N51" s="293">
        <v>4.4999999999999998E-2</v>
      </c>
      <c r="O51" s="103">
        <v>6.3E-2</v>
      </c>
      <c r="P51" s="163">
        <v>4.4999999999999998E-2</v>
      </c>
      <c r="Q51" s="169">
        <v>6.7000000000000002E-3</v>
      </c>
      <c r="R51" s="170">
        <v>6.7000000000000002E-3</v>
      </c>
      <c r="S51" s="305">
        <f t="shared" si="18"/>
        <v>0.11666666666666667</v>
      </c>
      <c r="T51" s="296" t="b">
        <f t="shared" si="19"/>
        <v>1</v>
      </c>
      <c r="U51" s="309">
        <f t="shared" si="20"/>
        <v>6.6665679038682294E-3</v>
      </c>
      <c r="V51" s="310" t="b">
        <f t="shared" si="26"/>
        <v>0</v>
      </c>
      <c r="W51" s="310" t="b">
        <f t="shared" si="27"/>
        <v>0</v>
      </c>
      <c r="Y51" s="148" t="s">
        <v>943</v>
      </c>
      <c r="Z51" s="157">
        <v>4.7E-2</v>
      </c>
      <c r="AA51" s="103">
        <v>6.7000000000000004E-2</v>
      </c>
      <c r="AB51" s="163">
        <v>4.7E-2</v>
      </c>
      <c r="AC51" s="169">
        <v>7.1000000000000004E-3</v>
      </c>
      <c r="AD51" s="170">
        <v>7.1999999999999998E-3</v>
      </c>
      <c r="AE51" s="305">
        <f t="shared" si="21"/>
        <v>0.11666666666666667</v>
      </c>
      <c r="AF51" s="296" t="b">
        <f t="shared" si="22"/>
        <v>1</v>
      </c>
      <c r="AG51" s="309">
        <f t="shared" si="23"/>
        <v>6.6665679038682294E-3</v>
      </c>
      <c r="AH51" s="310" t="b">
        <f t="shared" si="28"/>
        <v>0</v>
      </c>
      <c r="AI51" s="310" t="b">
        <f t="shared" si="29"/>
        <v>0</v>
      </c>
    </row>
    <row r="52" spans="1:35" ht="16" x14ac:dyDescent="0.2">
      <c r="A52" s="148" t="s">
        <v>944</v>
      </c>
      <c r="B52" s="157">
        <v>0.05</v>
      </c>
      <c r="C52" s="103">
        <v>7.0000000000000007E-2</v>
      </c>
      <c r="D52" s="163">
        <v>4.9000000000000002E-2</v>
      </c>
      <c r="E52" s="169">
        <v>7.4999999999999997E-3</v>
      </c>
      <c r="F52" s="170">
        <v>7.1999999999999998E-3</v>
      </c>
      <c r="G52" s="305">
        <f t="shared" si="15"/>
        <v>0.11666666666666667</v>
      </c>
      <c r="H52" s="296" t="b">
        <f t="shared" si="16"/>
        <v>1</v>
      </c>
      <c r="I52" s="309">
        <f t="shared" si="17"/>
        <v>6.6665679038682294E-3</v>
      </c>
      <c r="J52" s="310" t="b">
        <f t="shared" si="24"/>
        <v>0</v>
      </c>
      <c r="K52" s="310" t="b">
        <f t="shared" si="25"/>
        <v>0</v>
      </c>
      <c r="M52" s="295" t="s">
        <v>944</v>
      </c>
      <c r="N52" s="293">
        <v>4.4999999999999998E-2</v>
      </c>
      <c r="O52" s="103">
        <v>6.3E-2</v>
      </c>
      <c r="P52" s="163">
        <v>4.4999999999999998E-2</v>
      </c>
      <c r="Q52" s="169">
        <v>6.7000000000000002E-3</v>
      </c>
      <c r="R52" s="170">
        <v>6.7000000000000002E-3</v>
      </c>
      <c r="S52" s="305">
        <f t="shared" si="18"/>
        <v>0.11666666666666667</v>
      </c>
      <c r="T52" s="296" t="b">
        <f t="shared" si="19"/>
        <v>1</v>
      </c>
      <c r="U52" s="309">
        <f t="shared" si="20"/>
        <v>6.6665679038682294E-3</v>
      </c>
      <c r="V52" s="310" t="b">
        <f t="shared" si="26"/>
        <v>0</v>
      </c>
      <c r="W52" s="310" t="b">
        <f t="shared" si="27"/>
        <v>0</v>
      </c>
      <c r="Y52" s="148" t="s">
        <v>944</v>
      </c>
      <c r="Z52" s="157">
        <v>0.05</v>
      </c>
      <c r="AA52" s="103">
        <v>6.9000000000000006E-2</v>
      </c>
      <c r="AB52" s="163">
        <v>0.05</v>
      </c>
      <c r="AC52" s="169">
        <v>7.4000000000000003E-3</v>
      </c>
      <c r="AD52" s="170">
        <v>7.4000000000000003E-3</v>
      </c>
      <c r="AE52" s="305">
        <f t="shared" si="21"/>
        <v>0.11666666666666667</v>
      </c>
      <c r="AF52" s="296" t="b">
        <f t="shared" si="22"/>
        <v>1</v>
      </c>
      <c r="AG52" s="309">
        <f t="shared" si="23"/>
        <v>6.6665679038682294E-3</v>
      </c>
      <c r="AH52" s="310" t="b">
        <f t="shared" si="28"/>
        <v>0</v>
      </c>
      <c r="AI52" s="310" t="b">
        <f t="shared" si="29"/>
        <v>0</v>
      </c>
    </row>
    <row r="53" spans="1:35" ht="16" x14ac:dyDescent="0.2">
      <c r="A53" s="148" t="s">
        <v>945</v>
      </c>
      <c r="B53" s="157">
        <v>5.1999999999999998E-2</v>
      </c>
      <c r="C53" s="103">
        <v>7.1999999999999995E-2</v>
      </c>
      <c r="D53" s="163">
        <v>5.0999999999999997E-2</v>
      </c>
      <c r="E53" s="169">
        <v>7.7999999999999996E-3</v>
      </c>
      <c r="F53" s="170">
        <v>7.4000000000000003E-3</v>
      </c>
      <c r="G53" s="305">
        <f t="shared" si="15"/>
        <v>0.11666666666666667</v>
      </c>
      <c r="H53" s="296" t="b">
        <f t="shared" si="16"/>
        <v>1</v>
      </c>
      <c r="I53" s="309">
        <f t="shared" si="17"/>
        <v>6.6665679038682294E-3</v>
      </c>
      <c r="J53" s="310" t="b">
        <f t="shared" si="24"/>
        <v>0</v>
      </c>
      <c r="K53" s="310" t="b">
        <f t="shared" si="25"/>
        <v>0</v>
      </c>
      <c r="M53" s="295" t="s">
        <v>945</v>
      </c>
      <c r="N53" s="293">
        <v>4.4999999999999998E-2</v>
      </c>
      <c r="O53" s="103">
        <v>6.3E-2</v>
      </c>
      <c r="P53" s="163">
        <v>4.4999999999999998E-2</v>
      </c>
      <c r="Q53" s="169">
        <v>6.7999999999999996E-3</v>
      </c>
      <c r="R53" s="170">
        <v>6.7999999999999996E-3</v>
      </c>
      <c r="S53" s="305">
        <f t="shared" si="18"/>
        <v>0.11666666666666667</v>
      </c>
      <c r="T53" s="296" t="b">
        <f t="shared" si="19"/>
        <v>1</v>
      </c>
      <c r="U53" s="309">
        <f t="shared" si="20"/>
        <v>6.6665679038682294E-3</v>
      </c>
      <c r="V53" s="310" t="b">
        <f t="shared" si="26"/>
        <v>0</v>
      </c>
      <c r="W53" s="310" t="b">
        <f t="shared" si="27"/>
        <v>0</v>
      </c>
      <c r="Y53" s="148" t="s">
        <v>945</v>
      </c>
      <c r="Z53" s="157">
        <v>5.0999999999999997E-2</v>
      </c>
      <c r="AA53" s="103">
        <v>7.2999999999999995E-2</v>
      </c>
      <c r="AB53" s="163">
        <v>5.0999999999999997E-2</v>
      </c>
      <c r="AC53" s="169">
        <v>7.7000000000000002E-3</v>
      </c>
      <c r="AD53" s="170">
        <v>7.7000000000000002E-3</v>
      </c>
      <c r="AE53" s="305">
        <f t="shared" si="21"/>
        <v>0.11666666666666667</v>
      </c>
      <c r="AF53" s="296" t="b">
        <f t="shared" si="22"/>
        <v>1</v>
      </c>
      <c r="AG53" s="309">
        <f t="shared" si="23"/>
        <v>6.6665679038682294E-3</v>
      </c>
      <c r="AH53" s="310" t="b">
        <f t="shared" si="28"/>
        <v>0</v>
      </c>
      <c r="AI53" s="310" t="b">
        <f t="shared" si="29"/>
        <v>0</v>
      </c>
    </row>
    <row r="54" spans="1:35" ht="16" x14ac:dyDescent="0.2">
      <c r="A54" s="148" t="s">
        <v>946</v>
      </c>
      <c r="B54" s="157">
        <v>5.3999999999999999E-2</v>
      </c>
      <c r="C54" s="103">
        <v>7.4999999999999997E-2</v>
      </c>
      <c r="D54" s="163">
        <v>5.2999999999999999E-2</v>
      </c>
      <c r="E54" s="169">
        <v>8.0999999999999996E-3</v>
      </c>
      <c r="F54" s="170">
        <v>7.7000000000000002E-3</v>
      </c>
      <c r="G54" s="305">
        <f t="shared" si="15"/>
        <v>0.11666666666666667</v>
      </c>
      <c r="H54" s="296" t="b">
        <f t="shared" si="16"/>
        <v>1</v>
      </c>
      <c r="I54" s="309">
        <f t="shared" si="17"/>
        <v>6.6665679038682294E-3</v>
      </c>
      <c r="J54" s="310" t="b">
        <f t="shared" si="24"/>
        <v>0</v>
      </c>
      <c r="K54" s="310" t="b">
        <f t="shared" si="25"/>
        <v>0</v>
      </c>
      <c r="M54" s="295" t="s">
        <v>946</v>
      </c>
      <c r="N54" s="293">
        <v>4.5999999999999999E-2</v>
      </c>
      <c r="O54" s="103">
        <v>6.4000000000000001E-2</v>
      </c>
      <c r="P54" s="163">
        <v>4.5999999999999999E-2</v>
      </c>
      <c r="Q54" s="169">
        <v>6.7999999999999996E-3</v>
      </c>
      <c r="R54" s="170">
        <v>6.7999999999999996E-3</v>
      </c>
      <c r="S54" s="305">
        <f t="shared" si="18"/>
        <v>0.11666666666666667</v>
      </c>
      <c r="T54" s="296" t="b">
        <f t="shared" si="19"/>
        <v>1</v>
      </c>
      <c r="U54" s="309">
        <f t="shared" si="20"/>
        <v>6.6665679038682294E-3</v>
      </c>
      <c r="V54" s="310" t="b">
        <f t="shared" si="26"/>
        <v>0</v>
      </c>
      <c r="W54" s="310" t="b">
        <f t="shared" si="27"/>
        <v>0</v>
      </c>
      <c r="Y54" s="148" t="s">
        <v>946</v>
      </c>
      <c r="Z54" s="157">
        <v>5.2999999999999999E-2</v>
      </c>
      <c r="AA54" s="103">
        <v>7.4999999999999997E-2</v>
      </c>
      <c r="AB54" s="163">
        <v>5.2999999999999999E-2</v>
      </c>
      <c r="AC54" s="169">
        <v>7.9000000000000008E-3</v>
      </c>
      <c r="AD54" s="170">
        <v>8.0999999999999996E-3</v>
      </c>
      <c r="AE54" s="305">
        <f t="shared" si="21"/>
        <v>0.11666666666666667</v>
      </c>
      <c r="AF54" s="296" t="b">
        <f t="shared" si="22"/>
        <v>1</v>
      </c>
      <c r="AG54" s="309">
        <f t="shared" si="23"/>
        <v>6.6665679038682294E-3</v>
      </c>
      <c r="AH54" s="310" t="b">
        <f t="shared" si="28"/>
        <v>0</v>
      </c>
      <c r="AI54" s="310" t="b">
        <f t="shared" si="29"/>
        <v>0</v>
      </c>
    </row>
    <row r="55" spans="1:35" ht="16" x14ac:dyDescent="0.2">
      <c r="A55" s="148" t="s">
        <v>947</v>
      </c>
      <c r="B55" s="157">
        <v>5.6000000000000001E-2</v>
      </c>
      <c r="C55" s="103">
        <v>7.8E-2</v>
      </c>
      <c r="D55" s="163">
        <v>5.5E-2</v>
      </c>
      <c r="E55" s="169">
        <v>8.3999999999999995E-3</v>
      </c>
      <c r="F55" s="170">
        <v>8.0000000000000002E-3</v>
      </c>
      <c r="G55" s="305">
        <f t="shared" si="15"/>
        <v>0.11666666666666667</v>
      </c>
      <c r="H55" s="296" t="b">
        <f t="shared" si="16"/>
        <v>1</v>
      </c>
      <c r="I55" s="309">
        <f t="shared" si="17"/>
        <v>6.6665679038682294E-3</v>
      </c>
      <c r="J55" s="310" t="b">
        <f t="shared" si="24"/>
        <v>0</v>
      </c>
      <c r="K55" s="310" t="b">
        <f t="shared" si="25"/>
        <v>0</v>
      </c>
      <c r="M55" s="295" t="s">
        <v>947</v>
      </c>
      <c r="N55" s="293">
        <v>4.5999999999999999E-2</v>
      </c>
      <c r="O55" s="103">
        <v>6.3E-2</v>
      </c>
      <c r="P55" s="163">
        <v>4.5999999999999999E-2</v>
      </c>
      <c r="Q55" s="169">
        <v>6.8999999999999999E-3</v>
      </c>
      <c r="R55" s="170">
        <v>6.8999999999999999E-3</v>
      </c>
      <c r="S55" s="305">
        <f t="shared" si="18"/>
        <v>0.11666666666666667</v>
      </c>
      <c r="T55" s="296" t="b">
        <f t="shared" si="19"/>
        <v>1</v>
      </c>
      <c r="U55" s="309">
        <f t="shared" si="20"/>
        <v>6.6665679038682294E-3</v>
      </c>
      <c r="V55" s="310" t="b">
        <f t="shared" si="26"/>
        <v>0</v>
      </c>
      <c r="W55" s="310" t="b">
        <f t="shared" si="27"/>
        <v>0</v>
      </c>
      <c r="Y55" s="148" t="s">
        <v>947</v>
      </c>
      <c r="Z55" s="157">
        <v>5.5E-2</v>
      </c>
      <c r="AA55" s="103">
        <v>7.8E-2</v>
      </c>
      <c r="AB55" s="163">
        <v>5.5E-2</v>
      </c>
      <c r="AC55" s="169">
        <v>8.2000000000000007E-3</v>
      </c>
      <c r="AD55" s="170">
        <v>8.3999999999999995E-3</v>
      </c>
      <c r="AE55" s="305">
        <f t="shared" si="21"/>
        <v>0.11666666666666667</v>
      </c>
      <c r="AF55" s="296" t="b">
        <f t="shared" si="22"/>
        <v>1</v>
      </c>
      <c r="AG55" s="309">
        <f t="shared" si="23"/>
        <v>6.6665679038682294E-3</v>
      </c>
      <c r="AH55" s="310" t="b">
        <f t="shared" si="28"/>
        <v>0</v>
      </c>
      <c r="AI55" s="310" t="b">
        <f t="shared" si="29"/>
        <v>0</v>
      </c>
    </row>
    <row r="56" spans="1:35" ht="16" x14ac:dyDescent="0.2">
      <c r="A56" s="148" t="s">
        <v>948</v>
      </c>
      <c r="B56" s="157">
        <v>5.8000000000000003E-2</v>
      </c>
      <c r="C56" s="103">
        <v>8.1000000000000003E-2</v>
      </c>
      <c r="D56" s="163">
        <v>5.7000000000000002E-2</v>
      </c>
      <c r="E56" s="169">
        <v>8.8000000000000005E-3</v>
      </c>
      <c r="F56" s="170">
        <v>8.3000000000000001E-3</v>
      </c>
      <c r="G56" s="305">
        <f t="shared" si="15"/>
        <v>0.11666666666666667</v>
      </c>
      <c r="H56" s="296" t="b">
        <f t="shared" si="16"/>
        <v>1</v>
      </c>
      <c r="I56" s="309">
        <f t="shared" si="17"/>
        <v>6.6665679038682294E-3</v>
      </c>
      <c r="J56" s="310" t="b">
        <f t="shared" si="24"/>
        <v>0</v>
      </c>
      <c r="K56" s="310" t="b">
        <f t="shared" si="25"/>
        <v>0</v>
      </c>
      <c r="M56" s="295" t="s">
        <v>948</v>
      </c>
      <c r="N56" s="293">
        <v>4.5999999999999999E-2</v>
      </c>
      <c r="O56" s="103">
        <v>6.3E-2</v>
      </c>
      <c r="P56" s="163">
        <v>4.5999999999999999E-2</v>
      </c>
      <c r="Q56" s="169">
        <v>6.8999999999999999E-3</v>
      </c>
      <c r="R56" s="170">
        <v>6.8999999999999999E-3</v>
      </c>
      <c r="S56" s="305">
        <f t="shared" si="18"/>
        <v>0.11666666666666667</v>
      </c>
      <c r="T56" s="296" t="b">
        <f t="shared" si="19"/>
        <v>1</v>
      </c>
      <c r="U56" s="309">
        <f t="shared" si="20"/>
        <v>6.6665679038682294E-3</v>
      </c>
      <c r="V56" s="310" t="b">
        <f t="shared" si="26"/>
        <v>0</v>
      </c>
      <c r="W56" s="310" t="b">
        <f t="shared" si="27"/>
        <v>0</v>
      </c>
      <c r="Y56" s="148" t="s">
        <v>948</v>
      </c>
      <c r="Z56" s="157">
        <v>5.6000000000000001E-2</v>
      </c>
      <c r="AA56" s="103">
        <v>8.1000000000000003E-2</v>
      </c>
      <c r="AB56" s="163">
        <v>5.7000000000000002E-2</v>
      </c>
      <c r="AC56" s="169">
        <v>8.3999999999999995E-3</v>
      </c>
      <c r="AD56" s="170">
        <v>8.6999999999999994E-3</v>
      </c>
      <c r="AE56" s="305">
        <f t="shared" si="21"/>
        <v>0.11666666666666667</v>
      </c>
      <c r="AF56" s="296" t="b">
        <f t="shared" si="22"/>
        <v>1</v>
      </c>
      <c r="AG56" s="309">
        <f t="shared" si="23"/>
        <v>6.6665679038682294E-3</v>
      </c>
      <c r="AH56" s="310" t="b">
        <f t="shared" si="28"/>
        <v>0</v>
      </c>
      <c r="AI56" s="310" t="b">
        <f t="shared" si="29"/>
        <v>0</v>
      </c>
    </row>
    <row r="57" spans="1:35" ht="17" thickBot="1" x14ac:dyDescent="0.25">
      <c r="A57" s="147" t="s">
        <v>949</v>
      </c>
      <c r="B57" s="158">
        <v>0.06</v>
      </c>
      <c r="C57" s="159">
        <v>8.4000000000000005E-2</v>
      </c>
      <c r="D57" s="165">
        <v>5.8999999999999997E-2</v>
      </c>
      <c r="E57" s="171">
        <v>8.9999999999999993E-3</v>
      </c>
      <c r="F57" s="172">
        <v>8.6E-3</v>
      </c>
      <c r="G57" s="307">
        <f t="shared" si="15"/>
        <v>0.11666666666666667</v>
      </c>
      <c r="H57" s="291" t="b">
        <f t="shared" si="16"/>
        <v>1</v>
      </c>
      <c r="I57" s="309">
        <f t="shared" si="17"/>
        <v>6.6665679038682294E-3</v>
      </c>
      <c r="J57" s="310" t="b">
        <f t="shared" si="24"/>
        <v>0</v>
      </c>
      <c r="K57" s="310" t="b">
        <f t="shared" si="25"/>
        <v>0</v>
      </c>
      <c r="M57" s="147" t="s">
        <v>949</v>
      </c>
      <c r="N57" s="158">
        <v>4.5999999999999999E-2</v>
      </c>
      <c r="O57" s="159">
        <v>6.4000000000000001E-2</v>
      </c>
      <c r="P57" s="165">
        <v>4.5999999999999999E-2</v>
      </c>
      <c r="Q57" s="171">
        <v>6.8999999999999999E-3</v>
      </c>
      <c r="R57" s="172">
        <v>6.8999999999999999E-3</v>
      </c>
      <c r="S57" s="307">
        <f t="shared" si="18"/>
        <v>0.11666666666666667</v>
      </c>
      <c r="T57" s="291" t="b">
        <f t="shared" si="19"/>
        <v>1</v>
      </c>
      <c r="U57" s="309">
        <f t="shared" si="20"/>
        <v>6.6665679038682294E-3</v>
      </c>
      <c r="V57" s="310" t="b">
        <f t="shared" si="26"/>
        <v>0</v>
      </c>
      <c r="W57" s="310" t="b">
        <f t="shared" si="27"/>
        <v>0</v>
      </c>
      <c r="Y57" s="147" t="s">
        <v>949</v>
      </c>
      <c r="Z57" s="158">
        <v>5.8999999999999997E-2</v>
      </c>
      <c r="AA57" s="159">
        <v>8.4000000000000005E-2</v>
      </c>
      <c r="AB57" s="165">
        <v>5.8999999999999997E-2</v>
      </c>
      <c r="AC57" s="171">
        <v>8.6E-3</v>
      </c>
      <c r="AD57" s="172">
        <v>8.9999999999999993E-3</v>
      </c>
      <c r="AE57" s="307">
        <f t="shared" si="21"/>
        <v>0.11666666666666667</v>
      </c>
      <c r="AF57" s="291" t="b">
        <f t="shared" si="22"/>
        <v>1</v>
      </c>
      <c r="AG57" s="309">
        <f t="shared" si="23"/>
        <v>6.6665679038682294E-3</v>
      </c>
      <c r="AH57" s="310" t="b">
        <f t="shared" si="28"/>
        <v>0</v>
      </c>
      <c r="AI57" s="310" t="b">
        <f t="shared" si="29"/>
        <v>0</v>
      </c>
    </row>
    <row r="59" spans="1:35" ht="16" thickBot="1" x14ac:dyDescent="0.25"/>
    <row r="60" spans="1:35" ht="14.75" customHeight="1" thickBot="1" x14ac:dyDescent="0.25">
      <c r="A60" s="519" t="s">
        <v>962</v>
      </c>
      <c r="B60" s="520"/>
      <c r="C60" s="520"/>
      <c r="D60" s="520"/>
      <c r="E60" s="520"/>
      <c r="F60" s="521"/>
      <c r="G60" s="517" t="s">
        <v>1126</v>
      </c>
      <c r="H60" s="515" t="s">
        <v>1127</v>
      </c>
      <c r="I60" s="517" t="s">
        <v>1130</v>
      </c>
      <c r="J60" s="515" t="s">
        <v>1131</v>
      </c>
      <c r="K60" s="515" t="s">
        <v>1132</v>
      </c>
      <c r="M60" s="519" t="s">
        <v>963</v>
      </c>
      <c r="N60" s="520"/>
      <c r="O60" s="520"/>
      <c r="P60" s="520"/>
      <c r="Q60" s="520"/>
      <c r="R60" s="521"/>
      <c r="S60" s="517" t="s">
        <v>1126</v>
      </c>
      <c r="T60" s="515" t="s">
        <v>1127</v>
      </c>
      <c r="U60" s="517" t="s">
        <v>1130</v>
      </c>
      <c r="V60" s="515" t="s">
        <v>1131</v>
      </c>
      <c r="W60" s="515" t="s">
        <v>1132</v>
      </c>
      <c r="Y60" s="519" t="s">
        <v>964</v>
      </c>
      <c r="Z60" s="520"/>
      <c r="AA60" s="520"/>
      <c r="AB60" s="520"/>
      <c r="AC60" s="520"/>
      <c r="AD60" s="521"/>
      <c r="AE60" s="517" t="s">
        <v>1126</v>
      </c>
      <c r="AF60" s="515" t="s">
        <v>1127</v>
      </c>
      <c r="AG60" s="517" t="s">
        <v>1130</v>
      </c>
      <c r="AH60" s="515" t="s">
        <v>1131</v>
      </c>
      <c r="AI60" s="515" t="s">
        <v>1132</v>
      </c>
    </row>
    <row r="61" spans="1:35" ht="14.75" customHeight="1" thickBot="1" x14ac:dyDescent="0.25">
      <c r="A61" s="151"/>
      <c r="B61" s="524" t="s">
        <v>1092</v>
      </c>
      <c r="C61" s="524"/>
      <c r="D61" s="525"/>
      <c r="E61" s="522" t="s">
        <v>958</v>
      </c>
      <c r="F61" s="523"/>
      <c r="G61" s="518"/>
      <c r="H61" s="516"/>
      <c r="I61" s="529"/>
      <c r="J61" s="527"/>
      <c r="K61" s="527"/>
      <c r="M61" s="281"/>
      <c r="N61" s="526" t="s">
        <v>1092</v>
      </c>
      <c r="O61" s="524"/>
      <c r="P61" s="525"/>
      <c r="Q61" s="522" t="s">
        <v>958</v>
      </c>
      <c r="R61" s="523"/>
      <c r="S61" s="518"/>
      <c r="T61" s="516"/>
      <c r="U61" s="529"/>
      <c r="V61" s="527"/>
      <c r="W61" s="527"/>
      <c r="Y61" s="151"/>
      <c r="Z61" s="524" t="s">
        <v>1092</v>
      </c>
      <c r="AA61" s="524"/>
      <c r="AB61" s="525"/>
      <c r="AC61" s="522" t="s">
        <v>958</v>
      </c>
      <c r="AD61" s="523"/>
      <c r="AE61" s="518"/>
      <c r="AF61" s="516"/>
      <c r="AG61" s="529"/>
      <c r="AH61" s="527"/>
      <c r="AI61" s="527"/>
    </row>
    <row r="62" spans="1:35" ht="17" thickBot="1" x14ac:dyDescent="0.25">
      <c r="A62" s="152" t="s">
        <v>790</v>
      </c>
      <c r="B62" s="153" t="s">
        <v>950</v>
      </c>
      <c r="C62" s="153" t="s">
        <v>951</v>
      </c>
      <c r="D62" s="154" t="s">
        <v>952</v>
      </c>
      <c r="E62" s="166" t="s">
        <v>956</v>
      </c>
      <c r="F62" s="167" t="s">
        <v>957</v>
      </c>
      <c r="G62" s="306">
        <f>35/300</f>
        <v>0.11666666666666667</v>
      </c>
      <c r="H62" s="296" t="b">
        <f>IF(C63&lt;G62,TRUE,FALSE)</f>
        <v>1</v>
      </c>
      <c r="I62" s="530"/>
      <c r="J62" s="528"/>
      <c r="K62" s="528"/>
      <c r="M62" s="294" t="s">
        <v>790</v>
      </c>
      <c r="N62" s="292" t="s">
        <v>950</v>
      </c>
      <c r="O62" s="153" t="s">
        <v>951</v>
      </c>
      <c r="P62" s="154" t="s">
        <v>952</v>
      </c>
      <c r="Q62" s="166" t="s">
        <v>956</v>
      </c>
      <c r="R62" s="167" t="s">
        <v>957</v>
      </c>
      <c r="S62" s="306">
        <f>35/300</f>
        <v>0.11666666666666667</v>
      </c>
      <c r="T62" s="296" t="b">
        <f>IF(O63&lt;S62,TRUE,FALSE)</f>
        <v>1</v>
      </c>
      <c r="U62" s="530"/>
      <c r="V62" s="528"/>
      <c r="W62" s="528"/>
      <c r="Y62" s="152" t="s">
        <v>790</v>
      </c>
      <c r="Z62" s="153" t="s">
        <v>950</v>
      </c>
      <c r="AA62" s="153" t="s">
        <v>951</v>
      </c>
      <c r="AB62" s="154" t="s">
        <v>952</v>
      </c>
      <c r="AC62" s="166" t="s">
        <v>956</v>
      </c>
      <c r="AD62" s="167" t="s">
        <v>957</v>
      </c>
      <c r="AE62" s="306">
        <f>35/300</f>
        <v>0.11666666666666667</v>
      </c>
      <c r="AF62" s="296" t="b">
        <f>IF(AA63&lt;AE62,TRUE,FALSE)</f>
        <v>1</v>
      </c>
      <c r="AG62" s="530"/>
      <c r="AH62" s="528"/>
      <c r="AI62" s="528"/>
    </row>
    <row r="63" spans="1:35" ht="16" x14ac:dyDescent="0.2">
      <c r="A63" s="149" t="s">
        <v>928</v>
      </c>
      <c r="B63" s="155">
        <v>4.3999999999999997E-2</v>
      </c>
      <c r="C63" s="156">
        <v>6.3E-2</v>
      </c>
      <c r="D63" s="164">
        <v>4.3999999999999997E-2</v>
      </c>
      <c r="E63" s="151">
        <v>6.6E-3</v>
      </c>
      <c r="F63" s="168">
        <v>6.6E-3</v>
      </c>
      <c r="G63" s="305">
        <f t="shared" ref="G63:G84" si="30">35/300</f>
        <v>0.11666666666666667</v>
      </c>
      <c r="H63" s="296" t="b">
        <f t="shared" ref="H63:H84" si="31">IF(C64&lt;G63,TRUE,FALSE)</f>
        <v>1</v>
      </c>
      <c r="I63" s="309">
        <f t="shared" ref="I63:I84" si="32">ATAN(G63/(35/2))</f>
        <v>6.6665679038682294E-3</v>
      </c>
      <c r="J63" s="311" t="b">
        <f>IF(F63&lt;I63,TRUE,FALSE)</f>
        <v>1</v>
      </c>
      <c r="K63" s="311" t="b">
        <f>IF(E63&lt;I63,TRUE,FALSE)</f>
        <v>1</v>
      </c>
      <c r="M63" s="219" t="s">
        <v>928</v>
      </c>
      <c r="N63" s="155">
        <v>5.6000000000000001E-2</v>
      </c>
      <c r="O63" s="156">
        <v>0.08</v>
      </c>
      <c r="P63" s="164">
        <v>5.6000000000000001E-2</v>
      </c>
      <c r="Q63" s="151">
        <v>8.3000000000000001E-3</v>
      </c>
      <c r="R63" s="168">
        <v>8.3999999999999995E-3</v>
      </c>
      <c r="S63" s="305">
        <f t="shared" ref="S63:S84" si="33">35/300</f>
        <v>0.11666666666666667</v>
      </c>
      <c r="T63" s="296" t="b">
        <f t="shared" ref="T63:T84" si="34">IF(O64&lt;S63,TRUE,FALSE)</f>
        <v>1</v>
      </c>
      <c r="U63" s="309">
        <f t="shared" ref="U63:U84" si="35">ATAN(S63/(35/2))</f>
        <v>6.6665679038682294E-3</v>
      </c>
      <c r="V63" s="310" t="b">
        <f>IF(R63&lt;U63,TRUE,FALSE)</f>
        <v>0</v>
      </c>
      <c r="W63" s="310" t="b">
        <f>IF(Q63&lt;U63,TRUE,FALSE)</f>
        <v>0</v>
      </c>
      <c r="Y63" s="149" t="s">
        <v>928</v>
      </c>
      <c r="Z63" s="155">
        <v>5.5E-2</v>
      </c>
      <c r="AA63" s="156">
        <v>7.6999999999999999E-2</v>
      </c>
      <c r="AB63" s="164">
        <v>5.5E-2</v>
      </c>
      <c r="AC63" s="151">
        <v>8.3000000000000001E-3</v>
      </c>
      <c r="AD63" s="168">
        <v>8.2000000000000007E-3</v>
      </c>
      <c r="AE63" s="305">
        <f t="shared" ref="AE63:AE84" si="36">35/300</f>
        <v>0.11666666666666667</v>
      </c>
      <c r="AF63" s="296" t="b">
        <f t="shared" ref="AF63:AF84" si="37">IF(AA64&lt;AE63,TRUE,FALSE)</f>
        <v>1</v>
      </c>
      <c r="AG63" s="309">
        <f t="shared" ref="AG63:AG84" si="38">ATAN(AE63/(35/2))</f>
        <v>6.6665679038682294E-3</v>
      </c>
      <c r="AH63" s="310" t="b">
        <f>IF(AD63&lt;AG63,TRUE,FALSE)</f>
        <v>0</v>
      </c>
      <c r="AI63" s="310" t="b">
        <f>IF(AC63&lt;AG63,TRUE,FALSE)</f>
        <v>0</v>
      </c>
    </row>
    <row r="64" spans="1:35" ht="16" x14ac:dyDescent="0.2">
      <c r="A64" s="148" t="s">
        <v>929</v>
      </c>
      <c r="B64" s="157">
        <v>4.4999999999999998E-2</v>
      </c>
      <c r="C64" s="103">
        <v>6.3E-2</v>
      </c>
      <c r="D64" s="163">
        <v>4.4999999999999998E-2</v>
      </c>
      <c r="E64" s="169">
        <v>6.7000000000000002E-3</v>
      </c>
      <c r="F64" s="170">
        <v>6.7000000000000002E-3</v>
      </c>
      <c r="G64" s="305">
        <f t="shared" si="30"/>
        <v>0.11666666666666667</v>
      </c>
      <c r="H64" s="296" t="b">
        <f t="shared" si="31"/>
        <v>1</v>
      </c>
      <c r="I64" s="309">
        <f t="shared" si="32"/>
        <v>6.6665679038682294E-3</v>
      </c>
      <c r="J64" s="310" t="b">
        <f t="shared" ref="J64:J84" si="39">IF(F64&lt;I64,TRUE,FALSE)</f>
        <v>0</v>
      </c>
      <c r="K64" s="310" t="b">
        <f t="shared" ref="K64:K84" si="40">IF(E64&lt;I64,TRUE,FALSE)</f>
        <v>0</v>
      </c>
      <c r="M64" s="295" t="s">
        <v>929</v>
      </c>
      <c r="N64" s="293">
        <v>5.5E-2</v>
      </c>
      <c r="O64" s="103">
        <v>7.6999999999999999E-2</v>
      </c>
      <c r="P64" s="163">
        <v>5.5E-2</v>
      </c>
      <c r="Q64" s="169">
        <v>8.2000000000000007E-3</v>
      </c>
      <c r="R64" s="170">
        <v>8.3000000000000001E-3</v>
      </c>
      <c r="S64" s="305">
        <f t="shared" si="33"/>
        <v>0.11666666666666667</v>
      </c>
      <c r="T64" s="296" t="b">
        <f t="shared" si="34"/>
        <v>1</v>
      </c>
      <c r="U64" s="309">
        <f t="shared" si="35"/>
        <v>6.6665679038682294E-3</v>
      </c>
      <c r="V64" s="310" t="b">
        <f t="shared" ref="V64:V84" si="41">IF(R64&lt;U64,TRUE,FALSE)</f>
        <v>0</v>
      </c>
      <c r="W64" s="310" t="b">
        <f t="shared" ref="W64:W84" si="42">IF(Q64&lt;U64,TRUE,FALSE)</f>
        <v>0</v>
      </c>
      <c r="Y64" s="148" t="s">
        <v>929</v>
      </c>
      <c r="Z64" s="157">
        <v>5.3999999999999999E-2</v>
      </c>
      <c r="AA64" s="103">
        <v>7.6999999999999999E-2</v>
      </c>
      <c r="AB64" s="163">
        <v>5.3999999999999999E-2</v>
      </c>
      <c r="AC64" s="169">
        <v>8.2000000000000007E-3</v>
      </c>
      <c r="AD64" s="170">
        <v>8.0999999999999996E-3</v>
      </c>
      <c r="AE64" s="305">
        <f t="shared" si="36"/>
        <v>0.11666666666666667</v>
      </c>
      <c r="AF64" s="296" t="b">
        <f t="shared" si="37"/>
        <v>1</v>
      </c>
      <c r="AG64" s="309">
        <f t="shared" si="38"/>
        <v>6.6665679038682294E-3</v>
      </c>
      <c r="AH64" s="310" t="b">
        <f t="shared" ref="AH64:AH84" si="43">IF(AD64&lt;AG64,TRUE,FALSE)</f>
        <v>0</v>
      </c>
      <c r="AI64" s="310" t="b">
        <f t="shared" ref="AI64:AI84" si="44">IF(AC64&lt;AG64,TRUE,FALSE)</f>
        <v>0</v>
      </c>
    </row>
    <row r="65" spans="1:35" ht="16" x14ac:dyDescent="0.2">
      <c r="A65" s="148" t="s">
        <v>930</v>
      </c>
      <c r="B65" s="157">
        <v>4.4999999999999998E-2</v>
      </c>
      <c r="C65" s="103">
        <v>6.3E-2</v>
      </c>
      <c r="D65" s="163">
        <v>4.4999999999999998E-2</v>
      </c>
      <c r="E65" s="169">
        <v>6.7000000000000002E-3</v>
      </c>
      <c r="F65" s="170">
        <v>6.7999999999999996E-3</v>
      </c>
      <c r="G65" s="305">
        <f t="shared" si="30"/>
        <v>0.11666666666666667</v>
      </c>
      <c r="H65" s="296" t="b">
        <f t="shared" si="31"/>
        <v>1</v>
      </c>
      <c r="I65" s="309">
        <f t="shared" si="32"/>
        <v>6.6665679038682294E-3</v>
      </c>
      <c r="J65" s="310" t="b">
        <f t="shared" si="39"/>
        <v>0</v>
      </c>
      <c r="K65" s="310" t="b">
        <f t="shared" si="40"/>
        <v>0</v>
      </c>
      <c r="M65" s="295" t="s">
        <v>930</v>
      </c>
      <c r="N65" s="293">
        <v>5.3999999999999999E-2</v>
      </c>
      <c r="O65" s="103">
        <v>7.5999999999999998E-2</v>
      </c>
      <c r="P65" s="163">
        <v>5.3999999999999999E-2</v>
      </c>
      <c r="Q65" s="169">
        <v>8.0999999999999996E-3</v>
      </c>
      <c r="R65" s="170">
        <v>8.2000000000000007E-3</v>
      </c>
      <c r="S65" s="305">
        <f t="shared" si="33"/>
        <v>0.11666666666666667</v>
      </c>
      <c r="T65" s="296" t="b">
        <f t="shared" si="34"/>
        <v>1</v>
      </c>
      <c r="U65" s="309">
        <f t="shared" si="35"/>
        <v>6.6665679038682294E-3</v>
      </c>
      <c r="V65" s="310" t="b">
        <f t="shared" si="41"/>
        <v>0</v>
      </c>
      <c r="W65" s="310" t="b">
        <f t="shared" si="42"/>
        <v>0</v>
      </c>
      <c r="Y65" s="148" t="s">
        <v>930</v>
      </c>
      <c r="Z65" s="157">
        <v>5.3999999999999999E-2</v>
      </c>
      <c r="AA65" s="103">
        <v>7.4999999999999997E-2</v>
      </c>
      <c r="AB65" s="163">
        <v>5.3999999999999999E-2</v>
      </c>
      <c r="AC65" s="169">
        <v>8.0999999999999996E-3</v>
      </c>
      <c r="AD65" s="170">
        <v>7.9000000000000008E-3</v>
      </c>
      <c r="AE65" s="305">
        <f t="shared" si="36"/>
        <v>0.11666666666666667</v>
      </c>
      <c r="AF65" s="296" t="b">
        <f t="shared" si="37"/>
        <v>1</v>
      </c>
      <c r="AG65" s="309">
        <f t="shared" si="38"/>
        <v>6.6665679038682294E-3</v>
      </c>
      <c r="AH65" s="310" t="b">
        <f t="shared" si="43"/>
        <v>0</v>
      </c>
      <c r="AI65" s="310" t="b">
        <f t="shared" si="44"/>
        <v>0</v>
      </c>
    </row>
    <row r="66" spans="1:35" ht="16" x14ac:dyDescent="0.2">
      <c r="A66" s="148" t="s">
        <v>931</v>
      </c>
      <c r="B66" s="157">
        <v>4.4999999999999998E-2</v>
      </c>
      <c r="C66" s="103">
        <v>6.3E-2</v>
      </c>
      <c r="D66" s="163">
        <v>4.4999999999999998E-2</v>
      </c>
      <c r="E66" s="169">
        <v>6.7999999999999996E-3</v>
      </c>
      <c r="F66" s="170">
        <v>6.7999999999999996E-3</v>
      </c>
      <c r="G66" s="305">
        <f t="shared" si="30"/>
        <v>0.11666666666666667</v>
      </c>
      <c r="H66" s="296" t="b">
        <f t="shared" si="31"/>
        <v>1</v>
      </c>
      <c r="I66" s="309">
        <f t="shared" si="32"/>
        <v>6.6665679038682294E-3</v>
      </c>
      <c r="J66" s="310" t="b">
        <f t="shared" si="39"/>
        <v>0</v>
      </c>
      <c r="K66" s="310" t="b">
        <f t="shared" si="40"/>
        <v>0</v>
      </c>
      <c r="M66" s="295" t="s">
        <v>931</v>
      </c>
      <c r="N66" s="293">
        <v>5.2999999999999999E-2</v>
      </c>
      <c r="O66" s="103">
        <v>7.4999999999999997E-2</v>
      </c>
      <c r="P66" s="163">
        <v>5.2999999999999999E-2</v>
      </c>
      <c r="Q66" s="169">
        <v>7.9000000000000008E-3</v>
      </c>
      <c r="R66" s="170">
        <v>8.0000000000000002E-3</v>
      </c>
      <c r="S66" s="305">
        <f t="shared" si="33"/>
        <v>0.11666666666666667</v>
      </c>
      <c r="T66" s="296" t="b">
        <f t="shared" si="34"/>
        <v>1</v>
      </c>
      <c r="U66" s="309">
        <f t="shared" si="35"/>
        <v>6.6665679038682294E-3</v>
      </c>
      <c r="V66" s="310" t="b">
        <f t="shared" si="41"/>
        <v>0</v>
      </c>
      <c r="W66" s="310" t="b">
        <f t="shared" si="42"/>
        <v>0</v>
      </c>
      <c r="Y66" s="148" t="s">
        <v>931</v>
      </c>
      <c r="Z66" s="157">
        <v>5.1999999999999998E-2</v>
      </c>
      <c r="AA66" s="103">
        <v>7.3999999999999996E-2</v>
      </c>
      <c r="AB66" s="163">
        <v>5.1999999999999998E-2</v>
      </c>
      <c r="AC66" s="169">
        <v>7.9000000000000008E-3</v>
      </c>
      <c r="AD66" s="170">
        <v>7.7999999999999996E-3</v>
      </c>
      <c r="AE66" s="305">
        <f t="shared" si="36"/>
        <v>0.11666666666666667</v>
      </c>
      <c r="AF66" s="296" t="b">
        <f t="shared" si="37"/>
        <v>1</v>
      </c>
      <c r="AG66" s="309">
        <f t="shared" si="38"/>
        <v>6.6665679038682294E-3</v>
      </c>
      <c r="AH66" s="310" t="b">
        <f t="shared" si="43"/>
        <v>0</v>
      </c>
      <c r="AI66" s="310" t="b">
        <f t="shared" si="44"/>
        <v>0</v>
      </c>
    </row>
    <row r="67" spans="1:35" ht="16" x14ac:dyDescent="0.2">
      <c r="A67" s="148" t="s">
        <v>932</v>
      </c>
      <c r="B67" s="157">
        <v>4.4999999999999998E-2</v>
      </c>
      <c r="C67" s="103">
        <v>6.3E-2</v>
      </c>
      <c r="D67" s="163">
        <v>4.4999999999999998E-2</v>
      </c>
      <c r="E67" s="169">
        <v>6.7999999999999996E-3</v>
      </c>
      <c r="F67" s="170">
        <v>6.7999999999999996E-3</v>
      </c>
      <c r="G67" s="305">
        <f t="shared" si="30"/>
        <v>0.11666666666666667</v>
      </c>
      <c r="H67" s="296" t="b">
        <f t="shared" si="31"/>
        <v>1</v>
      </c>
      <c r="I67" s="309">
        <f t="shared" si="32"/>
        <v>6.6665679038682294E-3</v>
      </c>
      <c r="J67" s="310" t="b">
        <f t="shared" si="39"/>
        <v>0</v>
      </c>
      <c r="K67" s="310" t="b">
        <f t="shared" si="40"/>
        <v>0</v>
      </c>
      <c r="M67" s="295" t="s">
        <v>932</v>
      </c>
      <c r="N67" s="293">
        <v>5.1999999999999998E-2</v>
      </c>
      <c r="O67" s="103">
        <v>7.2999999999999995E-2</v>
      </c>
      <c r="P67" s="163">
        <v>5.1999999999999998E-2</v>
      </c>
      <c r="Q67" s="169">
        <v>7.7999999999999996E-3</v>
      </c>
      <c r="R67" s="170">
        <v>7.7999999999999996E-3</v>
      </c>
      <c r="S67" s="305">
        <f t="shared" si="33"/>
        <v>0.11666666666666667</v>
      </c>
      <c r="T67" s="296" t="b">
        <f t="shared" si="34"/>
        <v>1</v>
      </c>
      <c r="U67" s="309">
        <f t="shared" si="35"/>
        <v>6.6665679038682294E-3</v>
      </c>
      <c r="V67" s="310" t="b">
        <f t="shared" si="41"/>
        <v>0</v>
      </c>
      <c r="W67" s="310" t="b">
        <f t="shared" si="42"/>
        <v>0</v>
      </c>
      <c r="Y67" s="148" t="s">
        <v>932</v>
      </c>
      <c r="Z67" s="157">
        <v>5.0999999999999997E-2</v>
      </c>
      <c r="AA67" s="103">
        <v>7.1999999999999995E-2</v>
      </c>
      <c r="AB67" s="163">
        <v>5.0999999999999997E-2</v>
      </c>
      <c r="AC67" s="169">
        <v>7.7000000000000002E-3</v>
      </c>
      <c r="AD67" s="170">
        <v>7.6E-3</v>
      </c>
      <c r="AE67" s="305">
        <f t="shared" si="36"/>
        <v>0.11666666666666667</v>
      </c>
      <c r="AF67" s="296" t="b">
        <f t="shared" si="37"/>
        <v>1</v>
      </c>
      <c r="AG67" s="309">
        <f t="shared" si="38"/>
        <v>6.6665679038682294E-3</v>
      </c>
      <c r="AH67" s="310" t="b">
        <f t="shared" si="43"/>
        <v>0</v>
      </c>
      <c r="AI67" s="310" t="b">
        <f t="shared" si="44"/>
        <v>0</v>
      </c>
    </row>
    <row r="68" spans="1:35" ht="16" x14ac:dyDescent="0.2">
      <c r="A68" s="148" t="s">
        <v>933</v>
      </c>
      <c r="B68" s="157">
        <v>4.4999999999999998E-2</v>
      </c>
      <c r="C68" s="103">
        <v>6.3E-2</v>
      </c>
      <c r="D68" s="163">
        <v>4.4999999999999998E-2</v>
      </c>
      <c r="E68" s="169">
        <v>6.7000000000000002E-3</v>
      </c>
      <c r="F68" s="170">
        <v>6.7999999999999996E-3</v>
      </c>
      <c r="G68" s="305">
        <f t="shared" si="30"/>
        <v>0.11666666666666667</v>
      </c>
      <c r="H68" s="296" t="b">
        <f t="shared" si="31"/>
        <v>1</v>
      </c>
      <c r="I68" s="309">
        <f t="shared" si="32"/>
        <v>6.6665679038682294E-3</v>
      </c>
      <c r="J68" s="310" t="b">
        <f t="shared" si="39"/>
        <v>0</v>
      </c>
      <c r="K68" s="310" t="b">
        <f t="shared" si="40"/>
        <v>0</v>
      </c>
      <c r="M68" s="295" t="s">
        <v>933</v>
      </c>
      <c r="N68" s="293">
        <v>0.05</v>
      </c>
      <c r="O68" s="103">
        <v>7.0999999999999994E-2</v>
      </c>
      <c r="P68" s="163">
        <v>0.05</v>
      </c>
      <c r="Q68" s="169">
        <v>7.4999999999999997E-3</v>
      </c>
      <c r="R68" s="170">
        <v>7.6E-3</v>
      </c>
      <c r="S68" s="305">
        <f t="shared" si="33"/>
        <v>0.11666666666666667</v>
      </c>
      <c r="T68" s="296" t="b">
        <f t="shared" si="34"/>
        <v>1</v>
      </c>
      <c r="U68" s="309">
        <f t="shared" si="35"/>
        <v>6.6665679038682294E-3</v>
      </c>
      <c r="V68" s="310" t="b">
        <f t="shared" si="41"/>
        <v>0</v>
      </c>
      <c r="W68" s="310" t="b">
        <f t="shared" si="42"/>
        <v>0</v>
      </c>
      <c r="Y68" s="148" t="s">
        <v>933</v>
      </c>
      <c r="Z68" s="157">
        <v>4.9000000000000002E-2</v>
      </c>
      <c r="AA68" s="103">
        <v>6.9000000000000006E-2</v>
      </c>
      <c r="AB68" s="163">
        <v>4.9000000000000002E-2</v>
      </c>
      <c r="AC68" s="169">
        <v>7.4999999999999997E-3</v>
      </c>
      <c r="AD68" s="170">
        <v>7.4000000000000003E-3</v>
      </c>
      <c r="AE68" s="305">
        <f t="shared" si="36"/>
        <v>0.11666666666666667</v>
      </c>
      <c r="AF68" s="296" t="b">
        <f t="shared" si="37"/>
        <v>1</v>
      </c>
      <c r="AG68" s="309">
        <f t="shared" si="38"/>
        <v>6.6665679038682294E-3</v>
      </c>
      <c r="AH68" s="310" t="b">
        <f t="shared" si="43"/>
        <v>0</v>
      </c>
      <c r="AI68" s="310" t="b">
        <f t="shared" si="44"/>
        <v>0</v>
      </c>
    </row>
    <row r="69" spans="1:35" ht="16" x14ac:dyDescent="0.2">
      <c r="A69" s="148" t="s">
        <v>934</v>
      </c>
      <c r="B69" s="157">
        <v>4.3999999999999997E-2</v>
      </c>
      <c r="C69" s="103">
        <v>6.2E-2</v>
      </c>
      <c r="D69" s="163">
        <v>4.3999999999999997E-2</v>
      </c>
      <c r="E69" s="169">
        <v>6.6E-3</v>
      </c>
      <c r="F69" s="170">
        <v>6.7000000000000002E-3</v>
      </c>
      <c r="G69" s="305">
        <f t="shared" si="30"/>
        <v>0.11666666666666667</v>
      </c>
      <c r="H69" s="296" t="b">
        <f t="shared" si="31"/>
        <v>1</v>
      </c>
      <c r="I69" s="309">
        <f t="shared" si="32"/>
        <v>6.6665679038682294E-3</v>
      </c>
      <c r="J69" s="310" t="b">
        <f t="shared" si="39"/>
        <v>0</v>
      </c>
      <c r="K69" s="311" t="b">
        <f t="shared" si="40"/>
        <v>1</v>
      </c>
      <c r="M69" s="295" t="s">
        <v>934</v>
      </c>
      <c r="N69" s="293">
        <v>4.9000000000000002E-2</v>
      </c>
      <c r="O69" s="103">
        <v>6.8000000000000005E-2</v>
      </c>
      <c r="P69" s="163">
        <v>4.9000000000000002E-2</v>
      </c>
      <c r="Q69" s="169">
        <v>7.3000000000000001E-3</v>
      </c>
      <c r="R69" s="170">
        <v>7.3000000000000001E-3</v>
      </c>
      <c r="S69" s="305">
        <f t="shared" si="33"/>
        <v>0.11666666666666667</v>
      </c>
      <c r="T69" s="296" t="b">
        <f t="shared" si="34"/>
        <v>1</v>
      </c>
      <c r="U69" s="309">
        <f t="shared" si="35"/>
        <v>6.6665679038682294E-3</v>
      </c>
      <c r="V69" s="310" t="b">
        <f t="shared" si="41"/>
        <v>0</v>
      </c>
      <c r="W69" s="310" t="b">
        <f t="shared" si="42"/>
        <v>0</v>
      </c>
      <c r="Y69" s="148" t="s">
        <v>934</v>
      </c>
      <c r="Z69" s="157">
        <v>4.8000000000000001E-2</v>
      </c>
      <c r="AA69" s="103">
        <v>6.7000000000000004E-2</v>
      </c>
      <c r="AB69" s="163">
        <v>4.8000000000000001E-2</v>
      </c>
      <c r="AC69" s="169">
        <v>7.1999999999999998E-3</v>
      </c>
      <c r="AD69" s="170">
        <v>7.1999999999999998E-3</v>
      </c>
      <c r="AE69" s="305">
        <f t="shared" si="36"/>
        <v>0.11666666666666667</v>
      </c>
      <c r="AF69" s="296" t="b">
        <f t="shared" si="37"/>
        <v>1</v>
      </c>
      <c r="AG69" s="309">
        <f t="shared" si="38"/>
        <v>6.6665679038682294E-3</v>
      </c>
      <c r="AH69" s="310" t="b">
        <f t="shared" si="43"/>
        <v>0</v>
      </c>
      <c r="AI69" s="310" t="b">
        <f t="shared" si="44"/>
        <v>0</v>
      </c>
    </row>
    <row r="70" spans="1:35" ht="16" x14ac:dyDescent="0.2">
      <c r="A70" s="148" t="s">
        <v>935</v>
      </c>
      <c r="B70" s="157">
        <v>4.3999999999999997E-2</v>
      </c>
      <c r="C70" s="103">
        <v>6.0999999999999999E-2</v>
      </c>
      <c r="D70" s="163">
        <v>4.3999999999999997E-2</v>
      </c>
      <c r="E70" s="169">
        <v>6.6E-3</v>
      </c>
      <c r="F70" s="170">
        <v>6.6E-3</v>
      </c>
      <c r="G70" s="305">
        <f t="shared" si="30"/>
        <v>0.11666666666666667</v>
      </c>
      <c r="H70" s="296" t="b">
        <f t="shared" si="31"/>
        <v>1</v>
      </c>
      <c r="I70" s="309">
        <f t="shared" si="32"/>
        <v>6.6665679038682294E-3</v>
      </c>
      <c r="J70" s="311" t="b">
        <f t="shared" si="39"/>
        <v>1</v>
      </c>
      <c r="K70" s="311" t="b">
        <f t="shared" si="40"/>
        <v>1</v>
      </c>
      <c r="M70" s="295" t="s">
        <v>935</v>
      </c>
      <c r="N70" s="293">
        <v>4.7E-2</v>
      </c>
      <c r="O70" s="103">
        <v>6.6000000000000003E-2</v>
      </c>
      <c r="P70" s="163">
        <v>4.7E-2</v>
      </c>
      <c r="Q70" s="169">
        <v>7.1000000000000004E-3</v>
      </c>
      <c r="R70" s="170">
        <v>7.1000000000000004E-3</v>
      </c>
      <c r="S70" s="305">
        <f t="shared" si="33"/>
        <v>0.11666666666666667</v>
      </c>
      <c r="T70" s="296" t="b">
        <f t="shared" si="34"/>
        <v>1</v>
      </c>
      <c r="U70" s="309">
        <f t="shared" si="35"/>
        <v>6.6665679038682294E-3</v>
      </c>
      <c r="V70" s="310" t="b">
        <f t="shared" si="41"/>
        <v>0</v>
      </c>
      <c r="W70" s="310" t="b">
        <f t="shared" si="42"/>
        <v>0</v>
      </c>
      <c r="Y70" s="148" t="s">
        <v>935</v>
      </c>
      <c r="Z70" s="157">
        <v>4.7E-2</v>
      </c>
      <c r="AA70" s="103">
        <v>6.6000000000000003E-2</v>
      </c>
      <c r="AB70" s="163">
        <v>4.7E-2</v>
      </c>
      <c r="AC70" s="169">
        <v>7.0000000000000001E-3</v>
      </c>
      <c r="AD70" s="170">
        <v>7.1000000000000004E-3</v>
      </c>
      <c r="AE70" s="305">
        <f t="shared" si="36"/>
        <v>0.11666666666666667</v>
      </c>
      <c r="AF70" s="296" t="b">
        <f t="shared" si="37"/>
        <v>1</v>
      </c>
      <c r="AG70" s="309">
        <f t="shared" si="38"/>
        <v>6.6665679038682294E-3</v>
      </c>
      <c r="AH70" s="310" t="b">
        <f t="shared" si="43"/>
        <v>0</v>
      </c>
      <c r="AI70" s="310" t="b">
        <f t="shared" si="44"/>
        <v>0</v>
      </c>
    </row>
    <row r="71" spans="1:35" ht="16" x14ac:dyDescent="0.2">
      <c r="A71" s="148" t="s">
        <v>936</v>
      </c>
      <c r="B71" s="157">
        <v>4.3999999999999997E-2</v>
      </c>
      <c r="C71" s="103">
        <v>6.0999999999999999E-2</v>
      </c>
      <c r="D71" s="163">
        <v>4.3999999999999997E-2</v>
      </c>
      <c r="E71" s="169">
        <v>6.6E-3</v>
      </c>
      <c r="F71" s="170">
        <v>6.6E-3</v>
      </c>
      <c r="G71" s="305">
        <f t="shared" si="30"/>
        <v>0.11666666666666667</v>
      </c>
      <c r="H71" s="296" t="b">
        <f t="shared" si="31"/>
        <v>1</v>
      </c>
      <c r="I71" s="309">
        <f t="shared" si="32"/>
        <v>6.6665679038682294E-3</v>
      </c>
      <c r="J71" s="311" t="b">
        <f t="shared" si="39"/>
        <v>1</v>
      </c>
      <c r="K71" s="311" t="b">
        <f t="shared" si="40"/>
        <v>1</v>
      </c>
      <c r="M71" s="295" t="s">
        <v>936</v>
      </c>
      <c r="N71" s="293">
        <v>4.5999999999999999E-2</v>
      </c>
      <c r="O71" s="103">
        <v>6.5000000000000002E-2</v>
      </c>
      <c r="P71" s="163">
        <v>4.5999999999999999E-2</v>
      </c>
      <c r="Q71" s="169">
        <v>6.8999999999999999E-3</v>
      </c>
      <c r="R71" s="170">
        <v>6.8999999999999999E-3</v>
      </c>
      <c r="S71" s="305">
        <f t="shared" si="33"/>
        <v>0.11666666666666667</v>
      </c>
      <c r="T71" s="296" t="b">
        <f t="shared" si="34"/>
        <v>1</v>
      </c>
      <c r="U71" s="309">
        <f t="shared" si="35"/>
        <v>6.6665679038682294E-3</v>
      </c>
      <c r="V71" s="310" t="b">
        <f t="shared" si="41"/>
        <v>0</v>
      </c>
      <c r="W71" s="310" t="b">
        <f t="shared" si="42"/>
        <v>0</v>
      </c>
      <c r="Y71" s="148" t="s">
        <v>936</v>
      </c>
      <c r="Z71" s="157">
        <v>4.5999999999999999E-2</v>
      </c>
      <c r="AA71" s="103">
        <v>6.4000000000000001E-2</v>
      </c>
      <c r="AB71" s="163">
        <v>4.5999999999999999E-2</v>
      </c>
      <c r="AC71" s="169">
        <v>6.8999999999999999E-3</v>
      </c>
      <c r="AD71" s="170">
        <v>6.8999999999999999E-3</v>
      </c>
      <c r="AE71" s="305">
        <f t="shared" si="36"/>
        <v>0.11666666666666667</v>
      </c>
      <c r="AF71" s="296" t="b">
        <f t="shared" si="37"/>
        <v>1</v>
      </c>
      <c r="AG71" s="309">
        <f t="shared" si="38"/>
        <v>6.6665679038682294E-3</v>
      </c>
      <c r="AH71" s="310" t="b">
        <f t="shared" si="43"/>
        <v>0</v>
      </c>
      <c r="AI71" s="310" t="b">
        <f t="shared" si="44"/>
        <v>0</v>
      </c>
    </row>
    <row r="72" spans="1:35" ht="16" x14ac:dyDescent="0.2">
      <c r="A72" s="148" t="s">
        <v>937</v>
      </c>
      <c r="B72" s="157">
        <v>4.2999999999999997E-2</v>
      </c>
      <c r="C72" s="103">
        <v>6.0999999999999999E-2</v>
      </c>
      <c r="D72" s="163">
        <v>0.43</v>
      </c>
      <c r="E72" s="169">
        <v>6.4999999999999997E-3</v>
      </c>
      <c r="F72" s="170">
        <v>6.4999999999999997E-3</v>
      </c>
      <c r="G72" s="305">
        <f t="shared" si="30"/>
        <v>0.11666666666666667</v>
      </c>
      <c r="H72" s="296" t="b">
        <f t="shared" si="31"/>
        <v>1</v>
      </c>
      <c r="I72" s="309">
        <f t="shared" si="32"/>
        <v>6.6665679038682294E-3</v>
      </c>
      <c r="J72" s="311" t="b">
        <f t="shared" si="39"/>
        <v>1</v>
      </c>
      <c r="K72" s="311" t="b">
        <f t="shared" si="40"/>
        <v>1</v>
      </c>
      <c r="M72" s="295" t="s">
        <v>937</v>
      </c>
      <c r="N72" s="293">
        <v>4.3999999999999997E-2</v>
      </c>
      <c r="O72" s="103">
        <v>6.4000000000000001E-2</v>
      </c>
      <c r="P72" s="163">
        <v>4.3999999999999997E-2</v>
      </c>
      <c r="Q72" s="169">
        <v>6.7999999999999996E-3</v>
      </c>
      <c r="R72" s="170">
        <v>6.7999999999999996E-3</v>
      </c>
      <c r="S72" s="305">
        <f t="shared" si="33"/>
        <v>0.11666666666666667</v>
      </c>
      <c r="T72" s="296" t="b">
        <f t="shared" si="34"/>
        <v>1</v>
      </c>
      <c r="U72" s="309">
        <f t="shared" si="35"/>
        <v>6.6665679038682294E-3</v>
      </c>
      <c r="V72" s="310" t="b">
        <f t="shared" si="41"/>
        <v>0</v>
      </c>
      <c r="W72" s="310" t="b">
        <f t="shared" si="42"/>
        <v>0</v>
      </c>
      <c r="Y72" s="148" t="s">
        <v>937</v>
      </c>
      <c r="Z72" s="157">
        <v>4.4999999999999998E-2</v>
      </c>
      <c r="AA72" s="103">
        <v>6.3E-2</v>
      </c>
      <c r="AB72" s="163">
        <v>4.4999999999999998E-2</v>
      </c>
      <c r="AC72" s="169">
        <v>6.7999999999999996E-3</v>
      </c>
      <c r="AD72" s="170">
        <v>6.7999999999999996E-3</v>
      </c>
      <c r="AE72" s="305">
        <f t="shared" si="36"/>
        <v>0.11666666666666667</v>
      </c>
      <c r="AF72" s="296" t="b">
        <f t="shared" si="37"/>
        <v>1</v>
      </c>
      <c r="AG72" s="309">
        <f t="shared" si="38"/>
        <v>6.6665679038682294E-3</v>
      </c>
      <c r="AH72" s="310" t="b">
        <f t="shared" si="43"/>
        <v>0</v>
      </c>
      <c r="AI72" s="310" t="b">
        <f t="shared" si="44"/>
        <v>0</v>
      </c>
    </row>
    <row r="73" spans="1:35" ht="16" x14ac:dyDescent="0.2">
      <c r="A73" s="148" t="s">
        <v>938</v>
      </c>
      <c r="B73" s="157">
        <v>4.2999999999999997E-2</v>
      </c>
      <c r="C73" s="103">
        <v>6.0999999999999999E-2</v>
      </c>
      <c r="D73" s="163">
        <v>0.43</v>
      </c>
      <c r="E73" s="169">
        <v>6.4999999999999997E-3</v>
      </c>
      <c r="F73" s="170">
        <v>6.4999999999999997E-3</v>
      </c>
      <c r="G73" s="305">
        <f t="shared" si="30"/>
        <v>0.11666666666666667</v>
      </c>
      <c r="H73" s="296" t="b">
        <f t="shared" si="31"/>
        <v>1</v>
      </c>
      <c r="I73" s="309">
        <f t="shared" si="32"/>
        <v>6.6665679038682294E-3</v>
      </c>
      <c r="J73" s="311" t="b">
        <f t="shared" si="39"/>
        <v>1</v>
      </c>
      <c r="K73" s="311" t="b">
        <f t="shared" si="40"/>
        <v>1</v>
      </c>
      <c r="M73" s="295" t="s">
        <v>938</v>
      </c>
      <c r="N73" s="293">
        <v>4.3999999999999997E-2</v>
      </c>
      <c r="O73" s="103">
        <v>6.4000000000000001E-2</v>
      </c>
      <c r="P73" s="163">
        <v>4.3999999999999997E-2</v>
      </c>
      <c r="Q73" s="169">
        <v>6.7999999999999996E-3</v>
      </c>
      <c r="R73" s="170">
        <v>6.7999999999999996E-3</v>
      </c>
      <c r="S73" s="305">
        <f t="shared" si="33"/>
        <v>0.11666666666666667</v>
      </c>
      <c r="T73" s="296" t="b">
        <f t="shared" si="34"/>
        <v>1</v>
      </c>
      <c r="U73" s="309">
        <f t="shared" si="35"/>
        <v>6.6665679038682294E-3</v>
      </c>
      <c r="V73" s="310" t="b">
        <f t="shared" si="41"/>
        <v>0</v>
      </c>
      <c r="W73" s="310" t="b">
        <f t="shared" si="42"/>
        <v>0</v>
      </c>
      <c r="Y73" s="148" t="s">
        <v>938</v>
      </c>
      <c r="Z73" s="157">
        <v>4.4999999999999998E-2</v>
      </c>
      <c r="AA73" s="103">
        <v>6.3E-2</v>
      </c>
      <c r="AB73" s="163">
        <v>4.4999999999999998E-2</v>
      </c>
      <c r="AC73" s="169">
        <v>6.7999999999999996E-3</v>
      </c>
      <c r="AD73" s="170">
        <v>6.7999999999999996E-3</v>
      </c>
      <c r="AE73" s="305">
        <f t="shared" si="36"/>
        <v>0.11666666666666667</v>
      </c>
      <c r="AF73" s="296" t="b">
        <f t="shared" si="37"/>
        <v>1</v>
      </c>
      <c r="AG73" s="309">
        <f t="shared" si="38"/>
        <v>6.6665679038682294E-3</v>
      </c>
      <c r="AH73" s="310" t="b">
        <f t="shared" si="43"/>
        <v>0</v>
      </c>
      <c r="AI73" s="310" t="b">
        <f t="shared" si="44"/>
        <v>0</v>
      </c>
    </row>
    <row r="74" spans="1:35" ht="16" x14ac:dyDescent="0.2">
      <c r="A74" s="148" t="s">
        <v>939</v>
      </c>
      <c r="B74" s="157">
        <v>4.2999999999999997E-2</v>
      </c>
      <c r="C74" s="103">
        <v>6.0999999999999999E-2</v>
      </c>
      <c r="D74" s="163">
        <v>0.43</v>
      </c>
      <c r="E74" s="169">
        <v>6.4999999999999997E-3</v>
      </c>
      <c r="F74" s="170">
        <v>6.4999999999999997E-3</v>
      </c>
      <c r="G74" s="305">
        <f t="shared" si="30"/>
        <v>0.11666666666666667</v>
      </c>
      <c r="H74" s="296" t="b">
        <f t="shared" si="31"/>
        <v>1</v>
      </c>
      <c r="I74" s="309">
        <f t="shared" si="32"/>
        <v>6.6665679038682294E-3</v>
      </c>
      <c r="J74" s="311" t="b">
        <f t="shared" si="39"/>
        <v>1</v>
      </c>
      <c r="K74" s="311" t="b">
        <f t="shared" si="40"/>
        <v>1</v>
      </c>
      <c r="M74" s="295" t="s">
        <v>939</v>
      </c>
      <c r="N74" s="293">
        <v>4.3999999999999997E-2</v>
      </c>
      <c r="O74" s="103">
        <v>6.4000000000000001E-2</v>
      </c>
      <c r="P74" s="163">
        <v>4.3999999999999997E-2</v>
      </c>
      <c r="Q74" s="169">
        <v>6.7999999999999996E-3</v>
      </c>
      <c r="R74" s="170">
        <v>6.7999999999999996E-3</v>
      </c>
      <c r="S74" s="305">
        <f t="shared" si="33"/>
        <v>0.11666666666666667</v>
      </c>
      <c r="T74" s="296" t="b">
        <f t="shared" si="34"/>
        <v>1</v>
      </c>
      <c r="U74" s="309">
        <f t="shared" si="35"/>
        <v>6.6665679038682294E-3</v>
      </c>
      <c r="V74" s="310" t="b">
        <f t="shared" si="41"/>
        <v>0</v>
      </c>
      <c r="W74" s="310" t="b">
        <f t="shared" si="42"/>
        <v>0</v>
      </c>
      <c r="Y74" s="148" t="s">
        <v>939</v>
      </c>
      <c r="Z74" s="157">
        <v>4.4999999999999998E-2</v>
      </c>
      <c r="AA74" s="103">
        <v>6.3E-2</v>
      </c>
      <c r="AB74" s="163">
        <v>4.4999999999999998E-2</v>
      </c>
      <c r="AC74" s="169">
        <v>6.7999999999999996E-3</v>
      </c>
      <c r="AD74" s="170">
        <v>6.7999999999999996E-3</v>
      </c>
      <c r="AE74" s="305">
        <f t="shared" si="36"/>
        <v>0.11666666666666667</v>
      </c>
      <c r="AF74" s="296" t="b">
        <f t="shared" si="37"/>
        <v>1</v>
      </c>
      <c r="AG74" s="309">
        <f t="shared" si="38"/>
        <v>6.6665679038682294E-3</v>
      </c>
      <c r="AH74" s="310" t="b">
        <f t="shared" si="43"/>
        <v>0</v>
      </c>
      <c r="AI74" s="310" t="b">
        <f t="shared" si="44"/>
        <v>0</v>
      </c>
    </row>
    <row r="75" spans="1:35" ht="16" x14ac:dyDescent="0.2">
      <c r="A75" s="148" t="s">
        <v>940</v>
      </c>
      <c r="B75" s="157">
        <v>4.2999999999999997E-2</v>
      </c>
      <c r="C75" s="103">
        <v>6.0999999999999999E-2</v>
      </c>
      <c r="D75" s="163">
        <v>0.43</v>
      </c>
      <c r="E75" s="169">
        <v>6.4999999999999997E-3</v>
      </c>
      <c r="F75" s="170">
        <v>6.4999999999999997E-3</v>
      </c>
      <c r="G75" s="305">
        <f t="shared" si="30"/>
        <v>0.11666666666666667</v>
      </c>
      <c r="H75" s="296" t="b">
        <f t="shared" si="31"/>
        <v>1</v>
      </c>
      <c r="I75" s="309">
        <f t="shared" si="32"/>
        <v>6.6665679038682294E-3</v>
      </c>
      <c r="J75" s="311" t="b">
        <f t="shared" si="39"/>
        <v>1</v>
      </c>
      <c r="K75" s="311" t="b">
        <f t="shared" si="40"/>
        <v>1</v>
      </c>
      <c r="M75" s="295" t="s">
        <v>940</v>
      </c>
      <c r="N75" s="293">
        <v>4.3999999999999997E-2</v>
      </c>
      <c r="O75" s="103">
        <v>6.4000000000000001E-2</v>
      </c>
      <c r="P75" s="163">
        <v>4.3999999999999997E-2</v>
      </c>
      <c r="Q75" s="169">
        <v>6.7999999999999996E-3</v>
      </c>
      <c r="R75" s="170">
        <v>6.7999999999999996E-3</v>
      </c>
      <c r="S75" s="305">
        <f t="shared" si="33"/>
        <v>0.11666666666666667</v>
      </c>
      <c r="T75" s="296" t="b">
        <f t="shared" si="34"/>
        <v>1</v>
      </c>
      <c r="U75" s="309">
        <f t="shared" si="35"/>
        <v>6.6665679038682294E-3</v>
      </c>
      <c r="V75" s="310" t="b">
        <f t="shared" si="41"/>
        <v>0</v>
      </c>
      <c r="W75" s="310" t="b">
        <f t="shared" si="42"/>
        <v>0</v>
      </c>
      <c r="Y75" s="148" t="s">
        <v>940</v>
      </c>
      <c r="Z75" s="157">
        <v>4.4999999999999998E-2</v>
      </c>
      <c r="AA75" s="103">
        <v>6.3E-2</v>
      </c>
      <c r="AB75" s="163">
        <v>4.4999999999999998E-2</v>
      </c>
      <c r="AC75" s="169">
        <v>6.7999999999999996E-3</v>
      </c>
      <c r="AD75" s="170">
        <v>6.7999999999999996E-3</v>
      </c>
      <c r="AE75" s="305">
        <f t="shared" si="36"/>
        <v>0.11666666666666667</v>
      </c>
      <c r="AF75" s="296" t="b">
        <f t="shared" si="37"/>
        <v>1</v>
      </c>
      <c r="AG75" s="309">
        <f t="shared" si="38"/>
        <v>6.6665679038682294E-3</v>
      </c>
      <c r="AH75" s="310" t="b">
        <f t="shared" si="43"/>
        <v>0</v>
      </c>
      <c r="AI75" s="310" t="b">
        <f t="shared" si="44"/>
        <v>0</v>
      </c>
    </row>
    <row r="76" spans="1:35" ht="16" x14ac:dyDescent="0.2">
      <c r="A76" s="148" t="s">
        <v>941</v>
      </c>
      <c r="B76" s="157">
        <v>4.3999999999999997E-2</v>
      </c>
      <c r="C76" s="103">
        <v>6.0999999999999999E-2</v>
      </c>
      <c r="D76" s="163">
        <v>4.3999999999999997E-2</v>
      </c>
      <c r="E76" s="169">
        <v>6.6E-3</v>
      </c>
      <c r="F76" s="170">
        <v>6.6E-3</v>
      </c>
      <c r="G76" s="305">
        <f t="shared" si="30"/>
        <v>0.11666666666666667</v>
      </c>
      <c r="H76" s="296" t="b">
        <f t="shared" si="31"/>
        <v>1</v>
      </c>
      <c r="I76" s="309">
        <f t="shared" si="32"/>
        <v>6.6665679038682294E-3</v>
      </c>
      <c r="J76" s="311" t="b">
        <f t="shared" si="39"/>
        <v>1</v>
      </c>
      <c r="K76" s="311" t="b">
        <f t="shared" si="40"/>
        <v>1</v>
      </c>
      <c r="M76" s="295" t="s">
        <v>941</v>
      </c>
      <c r="N76" s="293">
        <v>4.5999999999999999E-2</v>
      </c>
      <c r="O76" s="103">
        <v>6.5000000000000002E-2</v>
      </c>
      <c r="P76" s="163">
        <v>4.5999999999999999E-2</v>
      </c>
      <c r="Q76" s="169">
        <v>6.8999999999999999E-3</v>
      </c>
      <c r="R76" s="170">
        <v>6.8999999999999999E-3</v>
      </c>
      <c r="S76" s="305">
        <f t="shared" si="33"/>
        <v>0.11666666666666667</v>
      </c>
      <c r="T76" s="296" t="b">
        <f t="shared" si="34"/>
        <v>1</v>
      </c>
      <c r="U76" s="309">
        <f t="shared" si="35"/>
        <v>6.6665679038682294E-3</v>
      </c>
      <c r="V76" s="310" t="b">
        <f t="shared" si="41"/>
        <v>0</v>
      </c>
      <c r="W76" s="310" t="b">
        <f t="shared" si="42"/>
        <v>0</v>
      </c>
      <c r="Y76" s="148" t="s">
        <v>941</v>
      </c>
      <c r="Z76" s="157">
        <v>4.4999999999999998E-2</v>
      </c>
      <c r="AA76" s="103">
        <v>6.4000000000000001E-2</v>
      </c>
      <c r="AB76" s="163">
        <v>4.4999999999999998E-2</v>
      </c>
      <c r="AC76" s="169">
        <v>6.8999999999999999E-3</v>
      </c>
      <c r="AD76" s="170">
        <v>6.8999999999999999E-3</v>
      </c>
      <c r="AE76" s="305">
        <f t="shared" si="36"/>
        <v>0.11666666666666667</v>
      </c>
      <c r="AF76" s="296" t="b">
        <f t="shared" si="37"/>
        <v>1</v>
      </c>
      <c r="AG76" s="309">
        <f t="shared" si="38"/>
        <v>6.6665679038682294E-3</v>
      </c>
      <c r="AH76" s="310" t="b">
        <f t="shared" si="43"/>
        <v>0</v>
      </c>
      <c r="AI76" s="310" t="b">
        <f t="shared" si="44"/>
        <v>0</v>
      </c>
    </row>
    <row r="77" spans="1:35" ht="16" x14ac:dyDescent="0.2">
      <c r="A77" s="148" t="s">
        <v>942</v>
      </c>
      <c r="B77" s="157">
        <v>4.3999999999999997E-2</v>
      </c>
      <c r="C77" s="103">
        <v>6.2E-2</v>
      </c>
      <c r="D77" s="163">
        <v>4.3999999999999997E-2</v>
      </c>
      <c r="E77" s="169">
        <v>6.7000000000000002E-3</v>
      </c>
      <c r="F77" s="170">
        <v>6.6E-3</v>
      </c>
      <c r="G77" s="305">
        <f t="shared" si="30"/>
        <v>0.11666666666666667</v>
      </c>
      <c r="H77" s="296" t="b">
        <f t="shared" si="31"/>
        <v>1</v>
      </c>
      <c r="I77" s="309">
        <f t="shared" si="32"/>
        <v>6.6665679038682294E-3</v>
      </c>
      <c r="J77" s="311" t="b">
        <f t="shared" si="39"/>
        <v>1</v>
      </c>
      <c r="K77" s="310" t="b">
        <f t="shared" si="40"/>
        <v>0</v>
      </c>
      <c r="M77" s="295" t="s">
        <v>942</v>
      </c>
      <c r="N77" s="293">
        <v>4.7E-2</v>
      </c>
      <c r="O77" s="103">
        <v>6.6000000000000003E-2</v>
      </c>
      <c r="P77" s="163">
        <v>4.7E-2</v>
      </c>
      <c r="Q77" s="169">
        <v>7.1000000000000004E-3</v>
      </c>
      <c r="R77" s="170">
        <v>7.1000000000000004E-3</v>
      </c>
      <c r="S77" s="305">
        <f t="shared" si="33"/>
        <v>0.11666666666666667</v>
      </c>
      <c r="T77" s="296" t="b">
        <f t="shared" si="34"/>
        <v>1</v>
      </c>
      <c r="U77" s="309">
        <f t="shared" si="35"/>
        <v>6.6665679038682294E-3</v>
      </c>
      <c r="V77" s="310" t="b">
        <f t="shared" si="41"/>
        <v>0</v>
      </c>
      <c r="W77" s="310" t="b">
        <f t="shared" si="42"/>
        <v>0</v>
      </c>
      <c r="Y77" s="148" t="s">
        <v>942</v>
      </c>
      <c r="Z77" s="157">
        <v>4.7E-2</v>
      </c>
      <c r="AA77" s="103">
        <v>6.6000000000000003E-2</v>
      </c>
      <c r="AB77" s="163">
        <v>4.7E-2</v>
      </c>
      <c r="AC77" s="169">
        <v>7.0000000000000001E-3</v>
      </c>
      <c r="AD77" s="170">
        <v>7.0000000000000001E-3</v>
      </c>
      <c r="AE77" s="305">
        <f t="shared" si="36"/>
        <v>0.11666666666666667</v>
      </c>
      <c r="AF77" s="296" t="b">
        <f t="shared" si="37"/>
        <v>1</v>
      </c>
      <c r="AG77" s="309">
        <f t="shared" si="38"/>
        <v>6.6665679038682294E-3</v>
      </c>
      <c r="AH77" s="310" t="b">
        <f t="shared" si="43"/>
        <v>0</v>
      </c>
      <c r="AI77" s="310" t="b">
        <f t="shared" si="44"/>
        <v>0</v>
      </c>
    </row>
    <row r="78" spans="1:35" ht="16" x14ac:dyDescent="0.2">
      <c r="A78" s="148" t="s">
        <v>943</v>
      </c>
      <c r="B78" s="157">
        <v>4.3999999999999997E-2</v>
      </c>
      <c r="C78" s="103">
        <v>6.3E-2</v>
      </c>
      <c r="D78" s="163">
        <v>4.3999999999999997E-2</v>
      </c>
      <c r="E78" s="169">
        <v>6.7000000000000002E-3</v>
      </c>
      <c r="F78" s="170">
        <v>6.7000000000000002E-3</v>
      </c>
      <c r="G78" s="305">
        <f t="shared" si="30"/>
        <v>0.11666666666666667</v>
      </c>
      <c r="H78" s="296" t="b">
        <f t="shared" si="31"/>
        <v>1</v>
      </c>
      <c r="I78" s="309">
        <f t="shared" si="32"/>
        <v>6.6665679038682294E-3</v>
      </c>
      <c r="J78" s="310" t="b">
        <f t="shared" si="39"/>
        <v>0</v>
      </c>
      <c r="K78" s="310" t="b">
        <f t="shared" si="40"/>
        <v>0</v>
      </c>
      <c r="M78" s="295" t="s">
        <v>943</v>
      </c>
      <c r="N78" s="293">
        <v>4.9000000000000002E-2</v>
      </c>
      <c r="O78" s="103">
        <v>6.8000000000000005E-2</v>
      </c>
      <c r="P78" s="163">
        <v>4.9000000000000002E-2</v>
      </c>
      <c r="Q78" s="169">
        <v>7.3000000000000001E-3</v>
      </c>
      <c r="R78" s="170">
        <v>7.3000000000000001E-3</v>
      </c>
      <c r="S78" s="305">
        <f t="shared" si="33"/>
        <v>0.11666666666666667</v>
      </c>
      <c r="T78" s="296" t="b">
        <f t="shared" si="34"/>
        <v>1</v>
      </c>
      <c r="U78" s="309">
        <f t="shared" si="35"/>
        <v>6.6665679038682294E-3</v>
      </c>
      <c r="V78" s="310" t="b">
        <f t="shared" si="41"/>
        <v>0</v>
      </c>
      <c r="W78" s="310" t="b">
        <f t="shared" si="42"/>
        <v>0</v>
      </c>
      <c r="Y78" s="148" t="s">
        <v>943</v>
      </c>
      <c r="Z78" s="157">
        <v>4.8000000000000001E-2</v>
      </c>
      <c r="AA78" s="103">
        <v>6.7000000000000004E-2</v>
      </c>
      <c r="AB78" s="163">
        <v>4.8000000000000001E-2</v>
      </c>
      <c r="AC78" s="169">
        <v>7.1999999999999998E-3</v>
      </c>
      <c r="AD78" s="170">
        <v>7.1999999999999998E-3</v>
      </c>
      <c r="AE78" s="305">
        <f t="shared" si="36"/>
        <v>0.11666666666666667</v>
      </c>
      <c r="AF78" s="296" t="b">
        <f t="shared" si="37"/>
        <v>1</v>
      </c>
      <c r="AG78" s="309">
        <f t="shared" si="38"/>
        <v>6.6665679038682294E-3</v>
      </c>
      <c r="AH78" s="310" t="b">
        <f t="shared" si="43"/>
        <v>0</v>
      </c>
      <c r="AI78" s="310" t="b">
        <f t="shared" si="44"/>
        <v>0</v>
      </c>
    </row>
    <row r="79" spans="1:35" ht="16" x14ac:dyDescent="0.2">
      <c r="A79" s="148" t="s">
        <v>944</v>
      </c>
      <c r="B79" s="157">
        <v>4.4999999999999998E-2</v>
      </c>
      <c r="C79" s="103">
        <v>6.3E-2</v>
      </c>
      <c r="D79" s="163">
        <v>4.4999999999999998E-2</v>
      </c>
      <c r="E79" s="169">
        <v>6.7999999999999996E-3</v>
      </c>
      <c r="F79" s="170">
        <v>6.7000000000000002E-3</v>
      </c>
      <c r="G79" s="305">
        <f t="shared" si="30"/>
        <v>0.11666666666666667</v>
      </c>
      <c r="H79" s="296" t="b">
        <f t="shared" si="31"/>
        <v>1</v>
      </c>
      <c r="I79" s="309">
        <f t="shared" si="32"/>
        <v>6.6665679038682294E-3</v>
      </c>
      <c r="J79" s="310" t="b">
        <f t="shared" si="39"/>
        <v>0</v>
      </c>
      <c r="K79" s="310" t="b">
        <f t="shared" si="40"/>
        <v>0</v>
      </c>
      <c r="M79" s="295" t="s">
        <v>944</v>
      </c>
      <c r="N79" s="293">
        <v>5.0999999999999997E-2</v>
      </c>
      <c r="O79" s="103">
        <v>7.0999999999999994E-2</v>
      </c>
      <c r="P79" s="163">
        <v>5.0999999999999997E-2</v>
      </c>
      <c r="Q79" s="169">
        <v>7.6E-3</v>
      </c>
      <c r="R79" s="170">
        <v>7.4999999999999997E-3</v>
      </c>
      <c r="S79" s="305">
        <f t="shared" si="33"/>
        <v>0.11666666666666667</v>
      </c>
      <c r="T79" s="296" t="b">
        <f t="shared" si="34"/>
        <v>1</v>
      </c>
      <c r="U79" s="309">
        <f t="shared" si="35"/>
        <v>6.6665679038682294E-3</v>
      </c>
      <c r="V79" s="310" t="b">
        <f t="shared" si="41"/>
        <v>0</v>
      </c>
      <c r="W79" s="310" t="b">
        <f t="shared" si="42"/>
        <v>0</v>
      </c>
      <c r="Y79" s="148" t="s">
        <v>944</v>
      </c>
      <c r="Z79" s="157">
        <v>5.0999999999999997E-2</v>
      </c>
      <c r="AA79" s="103">
        <v>6.9000000000000006E-2</v>
      </c>
      <c r="AB79" s="163">
        <v>5.0999999999999997E-2</v>
      </c>
      <c r="AC79" s="169">
        <v>7.4000000000000003E-3</v>
      </c>
      <c r="AD79" s="170">
        <v>7.4999999999999997E-3</v>
      </c>
      <c r="AE79" s="305">
        <f t="shared" si="36"/>
        <v>0.11666666666666667</v>
      </c>
      <c r="AF79" s="296" t="b">
        <f t="shared" si="37"/>
        <v>1</v>
      </c>
      <c r="AG79" s="309">
        <f t="shared" si="38"/>
        <v>6.6665679038682294E-3</v>
      </c>
      <c r="AH79" s="310" t="b">
        <f t="shared" si="43"/>
        <v>0</v>
      </c>
      <c r="AI79" s="310" t="b">
        <f t="shared" si="44"/>
        <v>0</v>
      </c>
    </row>
    <row r="80" spans="1:35" ht="16" x14ac:dyDescent="0.2">
      <c r="A80" s="148" t="s">
        <v>945</v>
      </c>
      <c r="B80" s="157">
        <v>4.4999999999999998E-2</v>
      </c>
      <c r="C80" s="103">
        <v>6.3E-2</v>
      </c>
      <c r="D80" s="163">
        <v>4.4999999999999998E-2</v>
      </c>
      <c r="E80" s="169">
        <v>6.7999999999999996E-3</v>
      </c>
      <c r="F80" s="170">
        <v>6.7999999999999996E-3</v>
      </c>
      <c r="G80" s="305">
        <f t="shared" si="30"/>
        <v>0.11666666666666667</v>
      </c>
      <c r="H80" s="296" t="b">
        <f t="shared" si="31"/>
        <v>1</v>
      </c>
      <c r="I80" s="309">
        <f t="shared" si="32"/>
        <v>6.6665679038682294E-3</v>
      </c>
      <c r="J80" s="310" t="b">
        <f t="shared" si="39"/>
        <v>0</v>
      </c>
      <c r="K80" s="310" t="b">
        <f t="shared" si="40"/>
        <v>0</v>
      </c>
      <c r="M80" s="295" t="s">
        <v>945</v>
      </c>
      <c r="N80" s="293">
        <v>5.1999999999999998E-2</v>
      </c>
      <c r="O80" s="103">
        <v>7.2999999999999995E-2</v>
      </c>
      <c r="P80" s="163">
        <v>5.1999999999999998E-2</v>
      </c>
      <c r="Q80" s="169">
        <v>7.7999999999999996E-3</v>
      </c>
      <c r="R80" s="170">
        <v>7.7999999999999996E-3</v>
      </c>
      <c r="S80" s="305">
        <f t="shared" si="33"/>
        <v>0.11666666666666667</v>
      </c>
      <c r="T80" s="296" t="b">
        <f t="shared" si="34"/>
        <v>1</v>
      </c>
      <c r="U80" s="309">
        <f t="shared" si="35"/>
        <v>6.6665679038682294E-3</v>
      </c>
      <c r="V80" s="310" t="b">
        <f t="shared" si="41"/>
        <v>0</v>
      </c>
      <c r="W80" s="310" t="b">
        <f t="shared" si="42"/>
        <v>0</v>
      </c>
      <c r="Y80" s="148" t="s">
        <v>945</v>
      </c>
      <c r="Z80" s="157">
        <v>5.0999999999999997E-2</v>
      </c>
      <c r="AA80" s="103">
        <v>7.1999999999999995E-2</v>
      </c>
      <c r="AB80" s="163">
        <v>5.0999999999999997E-2</v>
      </c>
      <c r="AC80" s="169">
        <v>7.6E-3</v>
      </c>
      <c r="AD80" s="170">
        <v>7.7000000000000002E-3</v>
      </c>
      <c r="AE80" s="305">
        <f t="shared" si="36"/>
        <v>0.11666666666666667</v>
      </c>
      <c r="AF80" s="296" t="b">
        <f t="shared" si="37"/>
        <v>1</v>
      </c>
      <c r="AG80" s="309">
        <f t="shared" si="38"/>
        <v>6.6665679038682294E-3</v>
      </c>
      <c r="AH80" s="310" t="b">
        <f t="shared" si="43"/>
        <v>0</v>
      </c>
      <c r="AI80" s="310" t="b">
        <f t="shared" si="44"/>
        <v>0</v>
      </c>
    </row>
    <row r="81" spans="1:35" ht="16" x14ac:dyDescent="0.2">
      <c r="A81" s="148" t="s">
        <v>946</v>
      </c>
      <c r="B81" s="157">
        <v>4.4999999999999998E-2</v>
      </c>
      <c r="C81" s="103">
        <v>6.3E-2</v>
      </c>
      <c r="D81" s="163">
        <v>4.4999999999999998E-2</v>
      </c>
      <c r="E81" s="169">
        <v>6.7999999999999996E-3</v>
      </c>
      <c r="F81" s="170">
        <v>6.7999999999999996E-3</v>
      </c>
      <c r="G81" s="305">
        <f t="shared" si="30"/>
        <v>0.11666666666666667</v>
      </c>
      <c r="H81" s="296" t="b">
        <f t="shared" si="31"/>
        <v>1</v>
      </c>
      <c r="I81" s="309">
        <f t="shared" si="32"/>
        <v>6.6665679038682294E-3</v>
      </c>
      <c r="J81" s="310" t="b">
        <f t="shared" si="39"/>
        <v>0</v>
      </c>
      <c r="K81" s="310" t="b">
        <f t="shared" si="40"/>
        <v>0</v>
      </c>
      <c r="M81" s="295" t="s">
        <v>946</v>
      </c>
      <c r="N81" s="293">
        <v>5.2999999999999999E-2</v>
      </c>
      <c r="O81" s="103">
        <v>7.4999999999999997E-2</v>
      </c>
      <c r="P81" s="163">
        <v>5.2999999999999999E-2</v>
      </c>
      <c r="Q81" s="169">
        <v>8.0000000000000002E-3</v>
      </c>
      <c r="R81" s="170">
        <v>7.9000000000000008E-3</v>
      </c>
      <c r="S81" s="305">
        <f t="shared" si="33"/>
        <v>0.11666666666666667</v>
      </c>
      <c r="T81" s="296" t="b">
        <f t="shared" si="34"/>
        <v>1</v>
      </c>
      <c r="U81" s="309">
        <f t="shared" si="35"/>
        <v>6.6665679038682294E-3</v>
      </c>
      <c r="V81" s="310" t="b">
        <f t="shared" si="41"/>
        <v>0</v>
      </c>
      <c r="W81" s="310" t="b">
        <f t="shared" si="42"/>
        <v>0</v>
      </c>
      <c r="Y81" s="148" t="s">
        <v>946</v>
      </c>
      <c r="Z81" s="157">
        <v>5.1999999999999998E-2</v>
      </c>
      <c r="AA81" s="103">
        <v>7.3999999999999996E-2</v>
      </c>
      <c r="AB81" s="163">
        <v>5.1999999999999998E-2</v>
      </c>
      <c r="AC81" s="169">
        <v>7.7999999999999996E-3</v>
      </c>
      <c r="AD81" s="170">
        <v>8.0000000000000002E-3</v>
      </c>
      <c r="AE81" s="305">
        <f t="shared" si="36"/>
        <v>0.11666666666666667</v>
      </c>
      <c r="AF81" s="296" t="b">
        <f t="shared" si="37"/>
        <v>1</v>
      </c>
      <c r="AG81" s="309">
        <f t="shared" si="38"/>
        <v>6.6665679038682294E-3</v>
      </c>
      <c r="AH81" s="310" t="b">
        <f t="shared" si="43"/>
        <v>0</v>
      </c>
      <c r="AI81" s="310" t="b">
        <f t="shared" si="44"/>
        <v>0</v>
      </c>
    </row>
    <row r="82" spans="1:35" ht="16" x14ac:dyDescent="0.2">
      <c r="A82" s="148" t="s">
        <v>947</v>
      </c>
      <c r="B82" s="157">
        <v>4.4999999999999998E-2</v>
      </c>
      <c r="C82" s="103">
        <v>6.3E-2</v>
      </c>
      <c r="D82" s="163">
        <v>4.4999999999999998E-2</v>
      </c>
      <c r="E82" s="169">
        <v>6.7000000000000002E-3</v>
      </c>
      <c r="F82" s="170">
        <v>6.7999999999999996E-3</v>
      </c>
      <c r="G82" s="305">
        <f t="shared" si="30"/>
        <v>0.11666666666666667</v>
      </c>
      <c r="H82" s="296" t="b">
        <f t="shared" si="31"/>
        <v>1</v>
      </c>
      <c r="I82" s="309">
        <f t="shared" si="32"/>
        <v>6.6665679038682294E-3</v>
      </c>
      <c r="J82" s="310" t="b">
        <f t="shared" si="39"/>
        <v>0</v>
      </c>
      <c r="K82" s="310" t="b">
        <f t="shared" si="40"/>
        <v>0</v>
      </c>
      <c r="M82" s="295" t="s">
        <v>947</v>
      </c>
      <c r="N82" s="293">
        <v>5.5E-2</v>
      </c>
      <c r="O82" s="103">
        <v>7.5999999999999998E-2</v>
      </c>
      <c r="P82" s="163">
        <v>5.5E-2</v>
      </c>
      <c r="Q82" s="169">
        <v>8.2000000000000007E-3</v>
      </c>
      <c r="R82" s="170">
        <v>8.0999999999999996E-3</v>
      </c>
      <c r="S82" s="305">
        <f t="shared" si="33"/>
        <v>0.11666666666666667</v>
      </c>
      <c r="T82" s="296" t="b">
        <f t="shared" si="34"/>
        <v>1</v>
      </c>
      <c r="U82" s="309">
        <f t="shared" si="35"/>
        <v>6.6665679038682294E-3</v>
      </c>
      <c r="V82" s="310" t="b">
        <f t="shared" si="41"/>
        <v>0</v>
      </c>
      <c r="W82" s="310" t="b">
        <f t="shared" si="42"/>
        <v>0</v>
      </c>
      <c r="Y82" s="148" t="s">
        <v>947</v>
      </c>
      <c r="Z82" s="157">
        <v>5.2999999999999999E-2</v>
      </c>
      <c r="AA82" s="103">
        <v>7.4999999999999997E-2</v>
      </c>
      <c r="AB82" s="163">
        <v>5.2999999999999999E-2</v>
      </c>
      <c r="AC82" s="169">
        <v>7.9000000000000008E-3</v>
      </c>
      <c r="AD82" s="170">
        <v>8.0999999999999996E-3</v>
      </c>
      <c r="AE82" s="305">
        <f t="shared" si="36"/>
        <v>0.11666666666666667</v>
      </c>
      <c r="AF82" s="296" t="b">
        <f t="shared" si="37"/>
        <v>1</v>
      </c>
      <c r="AG82" s="309">
        <f t="shared" si="38"/>
        <v>6.6665679038682294E-3</v>
      </c>
      <c r="AH82" s="310" t="b">
        <f t="shared" si="43"/>
        <v>0</v>
      </c>
      <c r="AI82" s="310" t="b">
        <f t="shared" si="44"/>
        <v>0</v>
      </c>
    </row>
    <row r="83" spans="1:35" ht="16" x14ac:dyDescent="0.2">
      <c r="A83" s="148" t="s">
        <v>948</v>
      </c>
      <c r="B83" s="157">
        <v>4.4999999999999998E-2</v>
      </c>
      <c r="C83" s="103">
        <v>6.3E-2</v>
      </c>
      <c r="D83" s="163">
        <v>4.4999999999999998E-2</v>
      </c>
      <c r="E83" s="169">
        <v>6.7999999999999996E-3</v>
      </c>
      <c r="F83" s="170">
        <v>6.7000000000000002E-3</v>
      </c>
      <c r="G83" s="305">
        <f t="shared" si="30"/>
        <v>0.11666666666666667</v>
      </c>
      <c r="H83" s="296" t="b">
        <f t="shared" si="31"/>
        <v>1</v>
      </c>
      <c r="I83" s="309">
        <f t="shared" si="32"/>
        <v>6.6665679038682294E-3</v>
      </c>
      <c r="J83" s="310" t="b">
        <f t="shared" si="39"/>
        <v>0</v>
      </c>
      <c r="K83" s="310" t="b">
        <f t="shared" si="40"/>
        <v>0</v>
      </c>
      <c r="M83" s="295" t="s">
        <v>948</v>
      </c>
      <c r="N83" s="293">
        <v>5.6000000000000001E-2</v>
      </c>
      <c r="O83" s="103">
        <v>7.8E-2</v>
      </c>
      <c r="P83" s="163">
        <v>5.6000000000000001E-2</v>
      </c>
      <c r="Q83" s="169">
        <v>8.3000000000000001E-3</v>
      </c>
      <c r="R83" s="170">
        <v>8.2000000000000007E-3</v>
      </c>
      <c r="S83" s="305">
        <f t="shared" si="33"/>
        <v>0.11666666666666667</v>
      </c>
      <c r="T83" s="296" t="b">
        <f t="shared" si="34"/>
        <v>1</v>
      </c>
      <c r="U83" s="309">
        <f t="shared" si="35"/>
        <v>6.6665679038682294E-3</v>
      </c>
      <c r="V83" s="310" t="b">
        <f t="shared" si="41"/>
        <v>0</v>
      </c>
      <c r="W83" s="310" t="b">
        <f t="shared" si="42"/>
        <v>0</v>
      </c>
      <c r="Y83" s="148" t="s">
        <v>948</v>
      </c>
      <c r="Z83" s="157">
        <v>5.3999999999999999E-2</v>
      </c>
      <c r="AA83" s="103">
        <v>7.6999999999999999E-2</v>
      </c>
      <c r="AB83" s="163">
        <v>5.3999999999999999E-2</v>
      </c>
      <c r="AC83" s="169">
        <v>8.0999999999999996E-3</v>
      </c>
      <c r="AD83" s="170">
        <v>8.2000000000000007E-3</v>
      </c>
      <c r="AE83" s="305">
        <f t="shared" si="36"/>
        <v>0.11666666666666667</v>
      </c>
      <c r="AF83" s="296" t="b">
        <f t="shared" si="37"/>
        <v>1</v>
      </c>
      <c r="AG83" s="309">
        <f t="shared" si="38"/>
        <v>6.6665679038682294E-3</v>
      </c>
      <c r="AH83" s="310" t="b">
        <f t="shared" si="43"/>
        <v>0</v>
      </c>
      <c r="AI83" s="310" t="b">
        <f t="shared" si="44"/>
        <v>0</v>
      </c>
    </row>
    <row r="84" spans="1:35" ht="17" thickBot="1" x14ac:dyDescent="0.25">
      <c r="A84" s="147" t="s">
        <v>949</v>
      </c>
      <c r="B84" s="158">
        <v>4.4999999999999998E-2</v>
      </c>
      <c r="C84" s="159">
        <v>6.4000000000000001E-2</v>
      </c>
      <c r="D84" s="165">
        <v>4.4999999999999998E-2</v>
      </c>
      <c r="E84" s="171">
        <v>6.7000000000000002E-3</v>
      </c>
      <c r="F84" s="172">
        <v>6.7000000000000002E-3</v>
      </c>
      <c r="G84" s="307">
        <f t="shared" si="30"/>
        <v>0.11666666666666667</v>
      </c>
      <c r="H84" s="291" t="b">
        <f t="shared" si="31"/>
        <v>1</v>
      </c>
      <c r="I84" s="309">
        <f t="shared" si="32"/>
        <v>6.6665679038682294E-3</v>
      </c>
      <c r="J84" s="310" t="b">
        <f t="shared" si="39"/>
        <v>0</v>
      </c>
      <c r="K84" s="310" t="b">
        <f t="shared" si="40"/>
        <v>0</v>
      </c>
      <c r="M84" s="147" t="s">
        <v>949</v>
      </c>
      <c r="N84" s="158">
        <v>5.6000000000000001E-2</v>
      </c>
      <c r="O84" s="159">
        <v>7.9000000000000001E-2</v>
      </c>
      <c r="P84" s="165">
        <v>5.6000000000000001E-2</v>
      </c>
      <c r="Q84" s="171">
        <v>8.5000000000000006E-3</v>
      </c>
      <c r="R84" s="172">
        <v>8.3999999999999995E-3</v>
      </c>
      <c r="S84" s="307">
        <f t="shared" si="33"/>
        <v>0.11666666666666667</v>
      </c>
      <c r="T84" s="291" t="b">
        <f t="shared" si="34"/>
        <v>1</v>
      </c>
      <c r="U84" s="309">
        <f t="shared" si="35"/>
        <v>6.6665679038682294E-3</v>
      </c>
      <c r="V84" s="310" t="b">
        <f t="shared" si="41"/>
        <v>0</v>
      </c>
      <c r="W84" s="310" t="b">
        <f t="shared" si="42"/>
        <v>0</v>
      </c>
      <c r="Y84" s="147" t="s">
        <v>949</v>
      </c>
      <c r="Z84" s="158">
        <v>5.5E-2</v>
      </c>
      <c r="AA84" s="159">
        <v>7.8E-2</v>
      </c>
      <c r="AB84" s="165">
        <v>5.5E-2</v>
      </c>
      <c r="AC84" s="171">
        <v>8.2000000000000007E-3</v>
      </c>
      <c r="AD84" s="172">
        <v>8.3000000000000001E-3</v>
      </c>
      <c r="AE84" s="307">
        <f t="shared" si="36"/>
        <v>0.11666666666666667</v>
      </c>
      <c r="AF84" s="291" t="b">
        <f t="shared" si="37"/>
        <v>1</v>
      </c>
      <c r="AG84" s="309">
        <f t="shared" si="38"/>
        <v>6.6665679038682294E-3</v>
      </c>
      <c r="AH84" s="310" t="b">
        <f t="shared" si="43"/>
        <v>0</v>
      </c>
      <c r="AI84" s="310" t="b">
        <f t="shared" si="44"/>
        <v>0</v>
      </c>
    </row>
    <row r="86" spans="1:35" ht="16" thickBot="1" x14ac:dyDescent="0.25"/>
    <row r="87" spans="1:35" ht="14.75" customHeight="1" thickBot="1" x14ac:dyDescent="0.25">
      <c r="A87" s="519" t="s">
        <v>965</v>
      </c>
      <c r="B87" s="520"/>
      <c r="C87" s="520"/>
      <c r="D87" s="520"/>
      <c r="E87" s="520"/>
      <c r="F87" s="521"/>
      <c r="G87" s="517" t="s">
        <v>1126</v>
      </c>
      <c r="H87" s="515" t="s">
        <v>1127</v>
      </c>
      <c r="I87" s="517" t="s">
        <v>1130</v>
      </c>
      <c r="J87" s="515" t="s">
        <v>1131</v>
      </c>
      <c r="K87" s="515" t="s">
        <v>1132</v>
      </c>
      <c r="M87" s="519" t="s">
        <v>966</v>
      </c>
      <c r="N87" s="520"/>
      <c r="O87" s="520"/>
      <c r="P87" s="520"/>
      <c r="Q87" s="520"/>
      <c r="R87" s="521"/>
      <c r="S87" s="517" t="s">
        <v>1126</v>
      </c>
      <c r="T87" s="515" t="s">
        <v>1127</v>
      </c>
      <c r="U87" s="517" t="s">
        <v>1130</v>
      </c>
      <c r="V87" s="515" t="s">
        <v>1131</v>
      </c>
      <c r="W87" s="515" t="s">
        <v>1132</v>
      </c>
      <c r="Y87" s="519" t="s">
        <v>967</v>
      </c>
      <c r="Z87" s="520"/>
      <c r="AA87" s="520"/>
      <c r="AB87" s="520"/>
      <c r="AC87" s="520"/>
      <c r="AD87" s="521"/>
      <c r="AE87" s="517" t="s">
        <v>1126</v>
      </c>
      <c r="AF87" s="515" t="s">
        <v>1127</v>
      </c>
      <c r="AG87" s="517" t="s">
        <v>1130</v>
      </c>
      <c r="AH87" s="515" t="s">
        <v>1131</v>
      </c>
      <c r="AI87" s="515" t="s">
        <v>1132</v>
      </c>
    </row>
    <row r="88" spans="1:35" ht="14.75" customHeight="1" thickBot="1" x14ac:dyDescent="0.25">
      <c r="A88" s="151"/>
      <c r="B88" s="524" t="s">
        <v>1092</v>
      </c>
      <c r="C88" s="524"/>
      <c r="D88" s="525"/>
      <c r="E88" s="522" t="s">
        <v>958</v>
      </c>
      <c r="F88" s="523"/>
      <c r="G88" s="518"/>
      <c r="H88" s="516"/>
      <c r="I88" s="529"/>
      <c r="J88" s="527"/>
      <c r="K88" s="527"/>
      <c r="M88" s="281"/>
      <c r="N88" s="526" t="s">
        <v>1092</v>
      </c>
      <c r="O88" s="524"/>
      <c r="P88" s="525"/>
      <c r="Q88" s="522" t="s">
        <v>958</v>
      </c>
      <c r="R88" s="523"/>
      <c r="S88" s="518"/>
      <c r="T88" s="516"/>
      <c r="U88" s="529"/>
      <c r="V88" s="527"/>
      <c r="W88" s="527"/>
      <c r="Y88" s="151"/>
      <c r="Z88" s="524" t="s">
        <v>1092</v>
      </c>
      <c r="AA88" s="524"/>
      <c r="AB88" s="525"/>
      <c r="AC88" s="522" t="s">
        <v>958</v>
      </c>
      <c r="AD88" s="523"/>
      <c r="AE88" s="518"/>
      <c r="AF88" s="516"/>
      <c r="AG88" s="529"/>
      <c r="AH88" s="527"/>
      <c r="AI88" s="527"/>
    </row>
    <row r="89" spans="1:35" ht="17" thickBot="1" x14ac:dyDescent="0.25">
      <c r="A89" s="152" t="s">
        <v>790</v>
      </c>
      <c r="B89" s="153" t="s">
        <v>950</v>
      </c>
      <c r="C89" s="153" t="s">
        <v>951</v>
      </c>
      <c r="D89" s="154" t="s">
        <v>952</v>
      </c>
      <c r="E89" s="166" t="s">
        <v>956</v>
      </c>
      <c r="F89" s="167" t="s">
        <v>957</v>
      </c>
      <c r="G89" s="306">
        <f>35/300</f>
        <v>0.11666666666666667</v>
      </c>
      <c r="H89" s="296" t="b">
        <f>IF(C90&lt;G89,TRUE,FALSE)</f>
        <v>1</v>
      </c>
      <c r="I89" s="530"/>
      <c r="J89" s="528"/>
      <c r="K89" s="528"/>
      <c r="M89" s="294" t="s">
        <v>790</v>
      </c>
      <c r="N89" s="292" t="s">
        <v>950</v>
      </c>
      <c r="O89" s="153" t="s">
        <v>951</v>
      </c>
      <c r="P89" s="154" t="s">
        <v>952</v>
      </c>
      <c r="Q89" s="166" t="s">
        <v>956</v>
      </c>
      <c r="R89" s="167" t="s">
        <v>957</v>
      </c>
      <c r="S89" s="306">
        <f>35/300</f>
        <v>0.11666666666666667</v>
      </c>
      <c r="T89" s="296" t="b">
        <f>IF(O90&lt;S89,TRUE,FALSE)</f>
        <v>1</v>
      </c>
      <c r="U89" s="530"/>
      <c r="V89" s="528"/>
      <c r="W89" s="528"/>
      <c r="Y89" s="152" t="s">
        <v>790</v>
      </c>
      <c r="Z89" s="153" t="s">
        <v>950</v>
      </c>
      <c r="AA89" s="153" t="s">
        <v>951</v>
      </c>
      <c r="AB89" s="154" t="s">
        <v>952</v>
      </c>
      <c r="AC89" s="166" t="s">
        <v>956</v>
      </c>
      <c r="AD89" s="167" t="s">
        <v>957</v>
      </c>
      <c r="AE89" s="306">
        <f>35/300</f>
        <v>0.11666666666666667</v>
      </c>
      <c r="AF89" s="296" t="b">
        <f>IF(AA90&lt;AE89,TRUE,FALSE)</f>
        <v>1</v>
      </c>
      <c r="AG89" s="530"/>
      <c r="AH89" s="528"/>
      <c r="AI89" s="528"/>
    </row>
    <row r="90" spans="1:35" ht="16" x14ac:dyDescent="0.2">
      <c r="A90" s="149" t="s">
        <v>928</v>
      </c>
      <c r="B90" s="155">
        <v>4.8000000000000001E-2</v>
      </c>
      <c r="C90" s="156">
        <v>6.8000000000000005E-2</v>
      </c>
      <c r="D90" s="164">
        <v>4.8000000000000001E-2</v>
      </c>
      <c r="E90" s="151">
        <v>7.1000000000000004E-3</v>
      </c>
      <c r="F90" s="168">
        <v>7.3000000000000001E-3</v>
      </c>
      <c r="G90" s="305">
        <f t="shared" ref="G90:G111" si="45">35/300</f>
        <v>0.11666666666666667</v>
      </c>
      <c r="H90" s="296" t="b">
        <f t="shared" ref="H90:H111" si="46">IF(C91&lt;G90,TRUE,FALSE)</f>
        <v>1</v>
      </c>
      <c r="I90" s="309">
        <f t="shared" ref="I90:I111" si="47">ATAN(G90/(35/2))</f>
        <v>6.6665679038682294E-3</v>
      </c>
      <c r="J90" s="310" t="b">
        <f>IF(F90&lt;I90,TRUE,FALSE)</f>
        <v>0</v>
      </c>
      <c r="K90" s="310" t="b">
        <f>IF(E90&lt;I90,TRUE,FALSE)</f>
        <v>0</v>
      </c>
      <c r="M90" s="219" t="s">
        <v>928</v>
      </c>
      <c r="N90" s="155">
        <v>5.1999999999999998E-2</v>
      </c>
      <c r="O90" s="156">
        <v>7.2999999999999995E-2</v>
      </c>
      <c r="P90" s="164">
        <v>5.1999999999999998E-2</v>
      </c>
      <c r="Q90" s="151">
        <v>7.6E-3</v>
      </c>
      <c r="R90" s="168">
        <v>7.9000000000000008E-3</v>
      </c>
      <c r="S90" s="305">
        <f t="shared" ref="S90:S111" si="48">35/300</f>
        <v>0.11666666666666667</v>
      </c>
      <c r="T90" s="296" t="b">
        <f t="shared" ref="T90:T111" si="49">IF(O91&lt;S90,TRUE,FALSE)</f>
        <v>1</v>
      </c>
      <c r="U90" s="309">
        <f t="shared" ref="U90:U111" si="50">ATAN(S90/(35/2))</f>
        <v>6.6665679038682294E-3</v>
      </c>
      <c r="V90" s="310" t="b">
        <f>IF(R90&lt;U90,TRUE,FALSE)</f>
        <v>0</v>
      </c>
      <c r="W90" s="310" t="b">
        <f>IF(Q90&lt;U90,TRUE,FALSE)</f>
        <v>0</v>
      </c>
      <c r="Y90" s="149" t="s">
        <v>928</v>
      </c>
      <c r="Z90" s="155">
        <v>5.2999999999999999E-2</v>
      </c>
      <c r="AA90" s="156">
        <v>7.3999999999999996E-2</v>
      </c>
      <c r="AB90" s="164">
        <v>5.2999999999999999E-2</v>
      </c>
      <c r="AC90" s="151">
        <v>8.0000000000000002E-3</v>
      </c>
      <c r="AD90" s="168">
        <v>8.0000000000000002E-3</v>
      </c>
      <c r="AE90" s="305">
        <f t="shared" ref="AE90:AE111" si="51">35/300</f>
        <v>0.11666666666666667</v>
      </c>
      <c r="AF90" s="296" t="b">
        <f t="shared" ref="AF90:AF111" si="52">IF(AA91&lt;AE90,TRUE,FALSE)</f>
        <v>1</v>
      </c>
      <c r="AG90" s="309">
        <f t="shared" ref="AG90:AG111" si="53">ATAN(AE90/(35/2))</f>
        <v>6.6665679038682294E-3</v>
      </c>
      <c r="AH90" s="310" t="b">
        <f>IF(AD90&lt;AG90,TRUE,FALSE)</f>
        <v>0</v>
      </c>
      <c r="AI90" s="310" t="b">
        <f>IF(AC90&lt;AG90,TRUE,FALSE)</f>
        <v>0</v>
      </c>
    </row>
    <row r="91" spans="1:35" ht="16" x14ac:dyDescent="0.2">
      <c r="A91" s="148" t="s">
        <v>929</v>
      </c>
      <c r="B91" s="157">
        <v>4.8000000000000001E-2</v>
      </c>
      <c r="C91" s="103">
        <v>6.7000000000000004E-2</v>
      </c>
      <c r="D91" s="163">
        <v>4.9000000000000002E-2</v>
      </c>
      <c r="E91" s="169">
        <v>7.1000000000000004E-3</v>
      </c>
      <c r="F91" s="170">
        <v>7.4000000000000003E-3</v>
      </c>
      <c r="G91" s="305">
        <f t="shared" si="45"/>
        <v>0.11666666666666667</v>
      </c>
      <c r="H91" s="296" t="b">
        <f t="shared" si="46"/>
        <v>1</v>
      </c>
      <c r="I91" s="309">
        <f t="shared" si="47"/>
        <v>6.6665679038682294E-3</v>
      </c>
      <c r="J91" s="310" t="b">
        <f t="shared" ref="J91:J111" si="54">IF(F91&lt;I91,TRUE,FALSE)</f>
        <v>0</v>
      </c>
      <c r="K91" s="310" t="b">
        <f t="shared" ref="K91:K111" si="55">IF(E91&lt;I91,TRUE,FALSE)</f>
        <v>0</v>
      </c>
      <c r="M91" s="295" t="s">
        <v>929</v>
      </c>
      <c r="N91" s="293">
        <v>5.0999999999999997E-2</v>
      </c>
      <c r="O91" s="103">
        <v>7.1999999999999995E-2</v>
      </c>
      <c r="P91" s="163">
        <v>5.0999999999999997E-2</v>
      </c>
      <c r="Q91" s="169">
        <v>7.6E-3</v>
      </c>
      <c r="R91" s="170">
        <v>7.7999999999999996E-3</v>
      </c>
      <c r="S91" s="305">
        <f t="shared" si="48"/>
        <v>0.11666666666666667</v>
      </c>
      <c r="T91" s="296" t="b">
        <f t="shared" si="49"/>
        <v>1</v>
      </c>
      <c r="U91" s="309">
        <f t="shared" si="50"/>
        <v>6.6665679038682294E-3</v>
      </c>
      <c r="V91" s="310" t="b">
        <f t="shared" ref="V91:V111" si="56">IF(R91&lt;U91,TRUE,FALSE)</f>
        <v>0</v>
      </c>
      <c r="W91" s="310" t="b">
        <f t="shared" ref="W91:W111" si="57">IF(Q91&lt;U91,TRUE,FALSE)</f>
        <v>0</v>
      </c>
      <c r="Y91" s="148" t="s">
        <v>929</v>
      </c>
      <c r="Z91" s="157">
        <v>5.1999999999999998E-2</v>
      </c>
      <c r="AA91" s="103">
        <v>7.3999999999999996E-2</v>
      </c>
      <c r="AB91" s="163">
        <v>5.1999999999999998E-2</v>
      </c>
      <c r="AC91" s="169">
        <v>7.7999999999999996E-3</v>
      </c>
      <c r="AD91" s="170">
        <v>7.7999999999999996E-3</v>
      </c>
      <c r="AE91" s="305">
        <f t="shared" si="51"/>
        <v>0.11666666666666667</v>
      </c>
      <c r="AF91" s="296" t="b">
        <f t="shared" si="52"/>
        <v>1</v>
      </c>
      <c r="AG91" s="309">
        <f t="shared" si="53"/>
        <v>6.6665679038682294E-3</v>
      </c>
      <c r="AH91" s="310" t="b">
        <f t="shared" ref="AH91:AH111" si="58">IF(AD91&lt;AG91,TRUE,FALSE)</f>
        <v>0</v>
      </c>
      <c r="AI91" s="310" t="b">
        <f t="shared" ref="AI91:AI111" si="59">IF(AC91&lt;AG91,TRUE,FALSE)</f>
        <v>0</v>
      </c>
    </row>
    <row r="92" spans="1:35" ht="16" x14ac:dyDescent="0.2">
      <c r="A92" s="148" t="s">
        <v>930</v>
      </c>
      <c r="B92" s="157">
        <v>4.7E-2</v>
      </c>
      <c r="C92" s="103">
        <v>6.7000000000000004E-2</v>
      </c>
      <c r="D92" s="163">
        <v>4.9000000000000002E-2</v>
      </c>
      <c r="E92" s="169">
        <v>7.1000000000000004E-3</v>
      </c>
      <c r="F92" s="170">
        <v>7.4000000000000003E-3</v>
      </c>
      <c r="G92" s="305">
        <f t="shared" si="45"/>
        <v>0.11666666666666667</v>
      </c>
      <c r="H92" s="296" t="b">
        <f t="shared" si="46"/>
        <v>1</v>
      </c>
      <c r="I92" s="309">
        <f t="shared" si="47"/>
        <v>6.6665679038682294E-3</v>
      </c>
      <c r="J92" s="310" t="b">
        <f t="shared" si="54"/>
        <v>0</v>
      </c>
      <c r="K92" s="310" t="b">
        <f t="shared" si="55"/>
        <v>0</v>
      </c>
      <c r="M92" s="295" t="s">
        <v>930</v>
      </c>
      <c r="N92" s="293">
        <v>0.05</v>
      </c>
      <c r="O92" s="103">
        <v>7.1999999999999995E-2</v>
      </c>
      <c r="P92" s="163">
        <v>0.05</v>
      </c>
      <c r="Q92" s="169">
        <v>7.6E-3</v>
      </c>
      <c r="R92" s="170">
        <v>7.7999999999999996E-3</v>
      </c>
      <c r="S92" s="305">
        <f t="shared" si="48"/>
        <v>0.11666666666666667</v>
      </c>
      <c r="T92" s="296" t="b">
        <f t="shared" si="49"/>
        <v>1</v>
      </c>
      <c r="U92" s="309">
        <f t="shared" si="50"/>
        <v>6.6665679038682294E-3</v>
      </c>
      <c r="V92" s="310" t="b">
        <f t="shared" si="56"/>
        <v>0</v>
      </c>
      <c r="W92" s="310" t="b">
        <f t="shared" si="57"/>
        <v>0</v>
      </c>
      <c r="Y92" s="148" t="s">
        <v>930</v>
      </c>
      <c r="Z92" s="157">
        <v>5.0999999999999997E-2</v>
      </c>
      <c r="AA92" s="103">
        <v>7.2999999999999995E-2</v>
      </c>
      <c r="AB92" s="163">
        <v>5.0999999999999997E-2</v>
      </c>
      <c r="AC92" s="169">
        <v>7.7000000000000002E-3</v>
      </c>
      <c r="AD92" s="170">
        <v>7.7000000000000002E-3</v>
      </c>
      <c r="AE92" s="305">
        <f t="shared" si="51"/>
        <v>0.11666666666666667</v>
      </c>
      <c r="AF92" s="296" t="b">
        <f t="shared" si="52"/>
        <v>1</v>
      </c>
      <c r="AG92" s="309">
        <f t="shared" si="53"/>
        <v>6.6665679038682294E-3</v>
      </c>
      <c r="AH92" s="310" t="b">
        <f t="shared" si="58"/>
        <v>0</v>
      </c>
      <c r="AI92" s="310" t="b">
        <f t="shared" si="59"/>
        <v>0</v>
      </c>
    </row>
    <row r="93" spans="1:35" ht="16" x14ac:dyDescent="0.2">
      <c r="A93" s="148" t="s">
        <v>931</v>
      </c>
      <c r="B93" s="157">
        <v>4.8000000000000001E-2</v>
      </c>
      <c r="C93" s="103">
        <v>6.7000000000000004E-2</v>
      </c>
      <c r="D93" s="163">
        <v>4.9000000000000002E-2</v>
      </c>
      <c r="E93" s="169">
        <v>7.1000000000000004E-3</v>
      </c>
      <c r="F93" s="170">
        <v>7.3000000000000001E-3</v>
      </c>
      <c r="G93" s="305">
        <f t="shared" si="45"/>
        <v>0.11666666666666667</v>
      </c>
      <c r="H93" s="296" t="b">
        <f t="shared" si="46"/>
        <v>1</v>
      </c>
      <c r="I93" s="309">
        <f t="shared" si="47"/>
        <v>6.6665679038682294E-3</v>
      </c>
      <c r="J93" s="310" t="b">
        <f t="shared" si="54"/>
        <v>0</v>
      </c>
      <c r="K93" s="310" t="b">
        <f t="shared" si="55"/>
        <v>0</v>
      </c>
      <c r="M93" s="295" t="s">
        <v>931</v>
      </c>
      <c r="N93" s="293">
        <v>0.05</v>
      </c>
      <c r="O93" s="103">
        <v>7.0999999999999994E-2</v>
      </c>
      <c r="P93" s="163">
        <v>0.05</v>
      </c>
      <c r="Q93" s="169">
        <v>7.4999999999999997E-3</v>
      </c>
      <c r="R93" s="170">
        <v>7.7000000000000002E-3</v>
      </c>
      <c r="S93" s="305">
        <f t="shared" si="48"/>
        <v>0.11666666666666667</v>
      </c>
      <c r="T93" s="296" t="b">
        <f t="shared" si="49"/>
        <v>1</v>
      </c>
      <c r="U93" s="309">
        <f t="shared" si="50"/>
        <v>6.6665679038682294E-3</v>
      </c>
      <c r="V93" s="310" t="b">
        <f t="shared" si="56"/>
        <v>0</v>
      </c>
      <c r="W93" s="310" t="b">
        <f t="shared" si="57"/>
        <v>0</v>
      </c>
      <c r="Y93" s="148" t="s">
        <v>931</v>
      </c>
      <c r="Z93" s="157">
        <v>5.0999999999999997E-2</v>
      </c>
      <c r="AA93" s="103">
        <v>7.1999999999999995E-2</v>
      </c>
      <c r="AB93" s="163">
        <v>5.0999999999999997E-2</v>
      </c>
      <c r="AC93" s="169">
        <v>7.6E-3</v>
      </c>
      <c r="AD93" s="170">
        <v>7.6E-3</v>
      </c>
      <c r="AE93" s="305">
        <f t="shared" si="51"/>
        <v>0.11666666666666667</v>
      </c>
      <c r="AF93" s="296" t="b">
        <f t="shared" si="52"/>
        <v>1</v>
      </c>
      <c r="AG93" s="309">
        <f t="shared" si="53"/>
        <v>6.6665679038682294E-3</v>
      </c>
      <c r="AH93" s="310" t="b">
        <f t="shared" si="58"/>
        <v>0</v>
      </c>
      <c r="AI93" s="310" t="b">
        <f t="shared" si="59"/>
        <v>0</v>
      </c>
    </row>
    <row r="94" spans="1:35" ht="16" x14ac:dyDescent="0.2">
      <c r="A94" s="148" t="s">
        <v>932</v>
      </c>
      <c r="B94" s="157">
        <v>4.7E-2</v>
      </c>
      <c r="C94" s="103">
        <v>6.7000000000000004E-2</v>
      </c>
      <c r="D94" s="163">
        <v>4.8000000000000001E-2</v>
      </c>
      <c r="E94" s="169">
        <v>7.1000000000000004E-3</v>
      </c>
      <c r="F94" s="170">
        <v>7.3000000000000001E-3</v>
      </c>
      <c r="G94" s="305">
        <f t="shared" si="45"/>
        <v>0.11666666666666667</v>
      </c>
      <c r="H94" s="296" t="b">
        <f t="shared" si="46"/>
        <v>1</v>
      </c>
      <c r="I94" s="309">
        <f t="shared" si="47"/>
        <v>6.6665679038682294E-3</v>
      </c>
      <c r="J94" s="310" t="b">
        <f t="shared" si="54"/>
        <v>0</v>
      </c>
      <c r="K94" s="310" t="b">
        <f t="shared" si="55"/>
        <v>0</v>
      </c>
      <c r="M94" s="295" t="s">
        <v>932</v>
      </c>
      <c r="N94" s="293">
        <v>4.9000000000000002E-2</v>
      </c>
      <c r="O94" s="103">
        <v>7.0000000000000007E-2</v>
      </c>
      <c r="P94" s="163">
        <v>0.05</v>
      </c>
      <c r="Q94" s="169">
        <v>7.4000000000000003E-3</v>
      </c>
      <c r="R94" s="170">
        <v>7.4999999999999997E-3</v>
      </c>
      <c r="S94" s="305">
        <f t="shared" si="48"/>
        <v>0.11666666666666667</v>
      </c>
      <c r="T94" s="296" t="b">
        <f t="shared" si="49"/>
        <v>1</v>
      </c>
      <c r="U94" s="309">
        <f t="shared" si="50"/>
        <v>6.6665679038682294E-3</v>
      </c>
      <c r="V94" s="310" t="b">
        <f t="shared" si="56"/>
        <v>0</v>
      </c>
      <c r="W94" s="310" t="b">
        <f t="shared" si="57"/>
        <v>0</v>
      </c>
      <c r="Y94" s="148" t="s">
        <v>932</v>
      </c>
      <c r="Z94" s="157">
        <v>0.05</v>
      </c>
      <c r="AA94" s="103">
        <v>7.0000000000000007E-2</v>
      </c>
      <c r="AB94" s="163">
        <v>0.05</v>
      </c>
      <c r="AC94" s="169">
        <v>7.4999999999999997E-3</v>
      </c>
      <c r="AD94" s="170">
        <v>7.4999999999999997E-3</v>
      </c>
      <c r="AE94" s="305">
        <f t="shared" si="51"/>
        <v>0.11666666666666667</v>
      </c>
      <c r="AF94" s="296" t="b">
        <f t="shared" si="52"/>
        <v>1</v>
      </c>
      <c r="AG94" s="309">
        <f t="shared" si="53"/>
        <v>6.6665679038682294E-3</v>
      </c>
      <c r="AH94" s="310" t="b">
        <f t="shared" si="58"/>
        <v>0</v>
      </c>
      <c r="AI94" s="310" t="b">
        <f t="shared" si="59"/>
        <v>0</v>
      </c>
    </row>
    <row r="95" spans="1:35" ht="16" x14ac:dyDescent="0.2">
      <c r="A95" s="148" t="s">
        <v>933</v>
      </c>
      <c r="B95" s="157">
        <v>4.7E-2</v>
      </c>
      <c r="C95" s="103">
        <v>6.6000000000000003E-2</v>
      </c>
      <c r="D95" s="163">
        <v>4.7E-2</v>
      </c>
      <c r="E95" s="169">
        <v>7.0000000000000001E-3</v>
      </c>
      <c r="F95" s="170">
        <v>7.3000000000000001E-3</v>
      </c>
      <c r="G95" s="305">
        <f t="shared" si="45"/>
        <v>0.11666666666666667</v>
      </c>
      <c r="H95" s="296" t="b">
        <f t="shared" si="46"/>
        <v>1</v>
      </c>
      <c r="I95" s="309">
        <f t="shared" si="47"/>
        <v>6.6665679038682294E-3</v>
      </c>
      <c r="J95" s="310" t="b">
        <f t="shared" si="54"/>
        <v>0</v>
      </c>
      <c r="K95" s="310" t="b">
        <f t="shared" si="55"/>
        <v>0</v>
      </c>
      <c r="M95" s="295" t="s">
        <v>933</v>
      </c>
      <c r="N95" s="293">
        <v>4.8000000000000001E-2</v>
      </c>
      <c r="O95" s="103">
        <v>6.8000000000000005E-2</v>
      </c>
      <c r="P95" s="163">
        <v>4.9000000000000002E-2</v>
      </c>
      <c r="Q95" s="169">
        <v>7.3000000000000001E-3</v>
      </c>
      <c r="R95" s="170">
        <v>7.4000000000000003E-3</v>
      </c>
      <c r="S95" s="305">
        <f t="shared" si="48"/>
        <v>0.11666666666666667</v>
      </c>
      <c r="T95" s="296" t="b">
        <f t="shared" si="49"/>
        <v>1</v>
      </c>
      <c r="U95" s="309">
        <f t="shared" si="50"/>
        <v>6.6665679038682294E-3</v>
      </c>
      <c r="V95" s="310" t="b">
        <f t="shared" si="56"/>
        <v>0</v>
      </c>
      <c r="W95" s="310" t="b">
        <f t="shared" si="57"/>
        <v>0</v>
      </c>
      <c r="Y95" s="148" t="s">
        <v>933</v>
      </c>
      <c r="Z95" s="157">
        <v>4.9000000000000002E-2</v>
      </c>
      <c r="AA95" s="103">
        <v>6.8000000000000005E-2</v>
      </c>
      <c r="AB95" s="163">
        <v>4.9000000000000002E-2</v>
      </c>
      <c r="AC95" s="169">
        <v>7.3000000000000001E-3</v>
      </c>
      <c r="AD95" s="170">
        <v>7.3000000000000001E-3</v>
      </c>
      <c r="AE95" s="305">
        <f t="shared" si="51"/>
        <v>0.11666666666666667</v>
      </c>
      <c r="AF95" s="296" t="b">
        <f t="shared" si="52"/>
        <v>1</v>
      </c>
      <c r="AG95" s="309">
        <f t="shared" si="53"/>
        <v>6.6665679038682294E-3</v>
      </c>
      <c r="AH95" s="310" t="b">
        <f t="shared" si="58"/>
        <v>0</v>
      </c>
      <c r="AI95" s="310" t="b">
        <f t="shared" si="59"/>
        <v>0</v>
      </c>
    </row>
    <row r="96" spans="1:35" ht="16" x14ac:dyDescent="0.2">
      <c r="A96" s="148" t="s">
        <v>934</v>
      </c>
      <c r="B96" s="157">
        <v>4.5999999999999999E-2</v>
      </c>
      <c r="C96" s="103">
        <v>6.5000000000000002E-2</v>
      </c>
      <c r="D96" s="163">
        <v>4.5999999999999999E-2</v>
      </c>
      <c r="E96" s="169">
        <v>6.8999999999999999E-3</v>
      </c>
      <c r="F96" s="170">
        <v>7.1000000000000004E-3</v>
      </c>
      <c r="G96" s="305">
        <f t="shared" si="45"/>
        <v>0.11666666666666667</v>
      </c>
      <c r="H96" s="296" t="b">
        <f t="shared" si="46"/>
        <v>1</v>
      </c>
      <c r="I96" s="309">
        <f t="shared" si="47"/>
        <v>6.6665679038682294E-3</v>
      </c>
      <c r="J96" s="310" t="b">
        <f t="shared" si="54"/>
        <v>0</v>
      </c>
      <c r="K96" s="310" t="b">
        <f t="shared" si="55"/>
        <v>0</v>
      </c>
      <c r="M96" s="295" t="s">
        <v>934</v>
      </c>
      <c r="N96" s="293">
        <v>4.7E-2</v>
      </c>
      <c r="O96" s="103">
        <v>6.7000000000000004E-2</v>
      </c>
      <c r="P96" s="163">
        <v>4.8000000000000001E-2</v>
      </c>
      <c r="Q96" s="169">
        <v>7.1000000000000004E-3</v>
      </c>
      <c r="R96" s="170">
        <v>7.1999999999999998E-3</v>
      </c>
      <c r="S96" s="305">
        <f t="shared" si="48"/>
        <v>0.11666666666666667</v>
      </c>
      <c r="T96" s="296" t="b">
        <f t="shared" si="49"/>
        <v>1</v>
      </c>
      <c r="U96" s="309">
        <f t="shared" si="50"/>
        <v>6.6665679038682294E-3</v>
      </c>
      <c r="V96" s="310" t="b">
        <f t="shared" si="56"/>
        <v>0</v>
      </c>
      <c r="W96" s="310" t="b">
        <f t="shared" si="57"/>
        <v>0</v>
      </c>
      <c r="Y96" s="148" t="s">
        <v>934</v>
      </c>
      <c r="Z96" s="157">
        <v>4.7E-2</v>
      </c>
      <c r="AA96" s="103">
        <v>6.7000000000000004E-2</v>
      </c>
      <c r="AB96" s="163">
        <v>4.7E-2</v>
      </c>
      <c r="AC96" s="169">
        <v>7.1999999999999998E-3</v>
      </c>
      <c r="AD96" s="170">
        <v>7.1000000000000004E-3</v>
      </c>
      <c r="AE96" s="305">
        <f t="shared" si="51"/>
        <v>0.11666666666666667</v>
      </c>
      <c r="AF96" s="296" t="b">
        <f t="shared" si="52"/>
        <v>1</v>
      </c>
      <c r="AG96" s="309">
        <f t="shared" si="53"/>
        <v>6.6665679038682294E-3</v>
      </c>
      <c r="AH96" s="310" t="b">
        <f t="shared" si="58"/>
        <v>0</v>
      </c>
      <c r="AI96" s="310" t="b">
        <f t="shared" si="59"/>
        <v>0</v>
      </c>
    </row>
    <row r="97" spans="1:35" ht="16" x14ac:dyDescent="0.2">
      <c r="A97" s="148" t="s">
        <v>935</v>
      </c>
      <c r="B97" s="157">
        <v>4.4999999999999998E-2</v>
      </c>
      <c r="C97" s="103">
        <v>6.4000000000000001E-2</v>
      </c>
      <c r="D97" s="163">
        <v>4.4999999999999998E-2</v>
      </c>
      <c r="E97" s="169">
        <v>6.7999999999999996E-3</v>
      </c>
      <c r="F97" s="170">
        <v>6.7999999999999996E-3</v>
      </c>
      <c r="G97" s="305">
        <f t="shared" si="45"/>
        <v>0.11666666666666667</v>
      </c>
      <c r="H97" s="296" t="b">
        <f t="shared" si="46"/>
        <v>1</v>
      </c>
      <c r="I97" s="309">
        <f t="shared" si="47"/>
        <v>6.6665679038682294E-3</v>
      </c>
      <c r="J97" s="310" t="b">
        <f t="shared" si="54"/>
        <v>0</v>
      </c>
      <c r="K97" s="310" t="b">
        <f t="shared" si="55"/>
        <v>0</v>
      </c>
      <c r="M97" s="295" t="s">
        <v>935</v>
      </c>
      <c r="N97" s="293">
        <v>4.5999999999999999E-2</v>
      </c>
      <c r="O97" s="103">
        <v>6.5000000000000002E-2</v>
      </c>
      <c r="P97" s="163">
        <v>4.5999999999999999E-2</v>
      </c>
      <c r="Q97" s="169">
        <v>7.0000000000000001E-3</v>
      </c>
      <c r="R97" s="170">
        <v>7.0000000000000001E-3</v>
      </c>
      <c r="S97" s="305">
        <f t="shared" si="48"/>
        <v>0.11666666666666667</v>
      </c>
      <c r="T97" s="296" t="b">
        <f t="shared" si="49"/>
        <v>1</v>
      </c>
      <c r="U97" s="309">
        <f t="shared" si="50"/>
        <v>6.6665679038682294E-3</v>
      </c>
      <c r="V97" s="310" t="b">
        <f t="shared" si="56"/>
        <v>0</v>
      </c>
      <c r="W97" s="310" t="b">
        <f t="shared" si="57"/>
        <v>0</v>
      </c>
      <c r="Y97" s="148" t="s">
        <v>935</v>
      </c>
      <c r="Z97" s="157">
        <v>4.5999999999999999E-2</v>
      </c>
      <c r="AA97" s="103">
        <v>6.5000000000000002E-2</v>
      </c>
      <c r="AB97" s="163">
        <v>4.5999999999999999E-2</v>
      </c>
      <c r="AC97" s="169">
        <v>7.0000000000000001E-3</v>
      </c>
      <c r="AD97" s="170">
        <v>7.0000000000000001E-3</v>
      </c>
      <c r="AE97" s="305">
        <f t="shared" si="51"/>
        <v>0.11666666666666667</v>
      </c>
      <c r="AF97" s="296" t="b">
        <f t="shared" si="52"/>
        <v>1</v>
      </c>
      <c r="AG97" s="309">
        <f t="shared" si="53"/>
        <v>6.6665679038682294E-3</v>
      </c>
      <c r="AH97" s="310" t="b">
        <f t="shared" si="58"/>
        <v>0</v>
      </c>
      <c r="AI97" s="310" t="b">
        <f t="shared" si="59"/>
        <v>0</v>
      </c>
    </row>
    <row r="98" spans="1:35" ht="16" x14ac:dyDescent="0.2">
      <c r="A98" s="148" t="s">
        <v>936</v>
      </c>
      <c r="B98" s="157">
        <v>4.4999999999999998E-2</v>
      </c>
      <c r="C98" s="103">
        <v>6.3E-2</v>
      </c>
      <c r="D98" s="163">
        <v>4.4999999999999998E-2</v>
      </c>
      <c r="E98" s="169">
        <v>6.7999999999999996E-3</v>
      </c>
      <c r="F98" s="170">
        <v>6.8999999999999999E-3</v>
      </c>
      <c r="G98" s="305">
        <f t="shared" si="45"/>
        <v>0.11666666666666667</v>
      </c>
      <c r="H98" s="296" t="b">
        <f t="shared" si="46"/>
        <v>1</v>
      </c>
      <c r="I98" s="309">
        <f t="shared" si="47"/>
        <v>6.6665679038682294E-3</v>
      </c>
      <c r="J98" s="310" t="b">
        <f t="shared" si="54"/>
        <v>0</v>
      </c>
      <c r="K98" s="310" t="b">
        <f t="shared" si="55"/>
        <v>0</v>
      </c>
      <c r="M98" s="295" t="s">
        <v>936</v>
      </c>
      <c r="N98" s="293">
        <v>4.5999999999999999E-2</v>
      </c>
      <c r="O98" s="103">
        <v>6.4000000000000001E-2</v>
      </c>
      <c r="P98" s="163">
        <v>4.5999999999999999E-2</v>
      </c>
      <c r="Q98" s="169">
        <v>6.7999999999999996E-3</v>
      </c>
      <c r="R98" s="170">
        <v>6.8999999999999999E-3</v>
      </c>
      <c r="S98" s="305">
        <f t="shared" si="48"/>
        <v>0.11666666666666667</v>
      </c>
      <c r="T98" s="296" t="b">
        <f t="shared" si="49"/>
        <v>1</v>
      </c>
      <c r="U98" s="309">
        <f t="shared" si="50"/>
        <v>6.6665679038682294E-3</v>
      </c>
      <c r="V98" s="310" t="b">
        <f t="shared" si="56"/>
        <v>0</v>
      </c>
      <c r="W98" s="310" t="b">
        <f t="shared" si="57"/>
        <v>0</v>
      </c>
      <c r="Y98" s="148" t="s">
        <v>936</v>
      </c>
      <c r="Z98" s="157">
        <v>4.4999999999999998E-2</v>
      </c>
      <c r="AA98" s="103">
        <v>6.4000000000000001E-2</v>
      </c>
      <c r="AB98" s="163">
        <v>4.4999999999999998E-2</v>
      </c>
      <c r="AC98" s="169">
        <v>6.7999999999999996E-3</v>
      </c>
      <c r="AD98" s="170">
        <v>6.7999999999999996E-3</v>
      </c>
      <c r="AE98" s="305">
        <f t="shared" si="51"/>
        <v>0.11666666666666667</v>
      </c>
      <c r="AF98" s="296" t="b">
        <f t="shared" si="52"/>
        <v>1</v>
      </c>
      <c r="AG98" s="309">
        <f t="shared" si="53"/>
        <v>6.6665679038682294E-3</v>
      </c>
      <c r="AH98" s="310" t="b">
        <f t="shared" si="58"/>
        <v>0</v>
      </c>
      <c r="AI98" s="310" t="b">
        <f t="shared" si="59"/>
        <v>0</v>
      </c>
    </row>
    <row r="99" spans="1:35" ht="16" x14ac:dyDescent="0.2">
      <c r="A99" s="148" t="s">
        <v>937</v>
      </c>
      <c r="B99" s="157">
        <v>4.3999999999999997E-2</v>
      </c>
      <c r="C99" s="103">
        <v>6.3E-2</v>
      </c>
      <c r="D99" s="163">
        <v>4.3999999999999997E-2</v>
      </c>
      <c r="E99" s="169">
        <v>6.7000000000000002E-3</v>
      </c>
      <c r="F99" s="170">
        <v>6.7999999999999996E-3</v>
      </c>
      <c r="G99" s="305">
        <f t="shared" si="45"/>
        <v>0.11666666666666667</v>
      </c>
      <c r="H99" s="296" t="b">
        <f t="shared" si="46"/>
        <v>1</v>
      </c>
      <c r="I99" s="309">
        <f t="shared" si="47"/>
        <v>6.6665679038682294E-3</v>
      </c>
      <c r="J99" s="310" t="b">
        <f t="shared" si="54"/>
        <v>0</v>
      </c>
      <c r="K99" s="310" t="b">
        <f t="shared" si="55"/>
        <v>0</v>
      </c>
      <c r="M99" s="295" t="s">
        <v>937</v>
      </c>
      <c r="N99" s="293">
        <v>4.4999999999999998E-2</v>
      </c>
      <c r="O99" s="103">
        <v>6.4000000000000001E-2</v>
      </c>
      <c r="P99" s="163">
        <v>4.4999999999999998E-2</v>
      </c>
      <c r="Q99" s="169">
        <v>6.7999999999999996E-3</v>
      </c>
      <c r="R99" s="170">
        <v>6.7999999999999996E-3</v>
      </c>
      <c r="S99" s="305">
        <f t="shared" si="48"/>
        <v>0.11666666666666667</v>
      </c>
      <c r="T99" s="296" t="b">
        <f t="shared" si="49"/>
        <v>1</v>
      </c>
      <c r="U99" s="309">
        <f t="shared" si="50"/>
        <v>6.6665679038682294E-3</v>
      </c>
      <c r="V99" s="310" t="b">
        <f t="shared" si="56"/>
        <v>0</v>
      </c>
      <c r="W99" s="310" t="b">
        <f t="shared" si="57"/>
        <v>0</v>
      </c>
      <c r="Y99" s="148" t="s">
        <v>937</v>
      </c>
      <c r="Z99" s="157">
        <v>4.4999999999999998E-2</v>
      </c>
      <c r="AA99" s="103">
        <v>6.3E-2</v>
      </c>
      <c r="AB99" s="163">
        <v>4.4999999999999998E-2</v>
      </c>
      <c r="AC99" s="169">
        <v>6.7999999999999996E-3</v>
      </c>
      <c r="AD99" s="170">
        <v>6.7000000000000002E-3</v>
      </c>
      <c r="AE99" s="305">
        <f t="shared" si="51"/>
        <v>0.11666666666666667</v>
      </c>
      <c r="AF99" s="296" t="b">
        <f t="shared" si="52"/>
        <v>1</v>
      </c>
      <c r="AG99" s="309">
        <f t="shared" si="53"/>
        <v>6.6665679038682294E-3</v>
      </c>
      <c r="AH99" s="310" t="b">
        <f t="shared" si="58"/>
        <v>0</v>
      </c>
      <c r="AI99" s="310" t="b">
        <f t="shared" si="59"/>
        <v>0</v>
      </c>
    </row>
    <row r="100" spans="1:35" ht="16" x14ac:dyDescent="0.2">
      <c r="A100" s="148" t="s">
        <v>938</v>
      </c>
      <c r="B100" s="157">
        <v>4.3999999999999997E-2</v>
      </c>
      <c r="C100" s="103">
        <v>6.3E-2</v>
      </c>
      <c r="D100" s="163">
        <v>4.3999999999999997E-2</v>
      </c>
      <c r="E100" s="169">
        <v>6.7000000000000002E-3</v>
      </c>
      <c r="F100" s="170">
        <v>6.7999999999999996E-3</v>
      </c>
      <c r="G100" s="305">
        <f t="shared" si="45"/>
        <v>0.11666666666666667</v>
      </c>
      <c r="H100" s="296" t="b">
        <f t="shared" si="46"/>
        <v>1</v>
      </c>
      <c r="I100" s="309">
        <f t="shared" si="47"/>
        <v>6.6665679038682294E-3</v>
      </c>
      <c r="J100" s="310" t="b">
        <f t="shared" si="54"/>
        <v>0</v>
      </c>
      <c r="K100" s="310" t="b">
        <f t="shared" si="55"/>
        <v>0</v>
      </c>
      <c r="M100" s="295" t="s">
        <v>938</v>
      </c>
      <c r="N100" s="293">
        <v>4.4999999999999998E-2</v>
      </c>
      <c r="O100" s="103">
        <v>6.4000000000000001E-2</v>
      </c>
      <c r="P100" s="163">
        <v>4.4999999999999998E-2</v>
      </c>
      <c r="Q100" s="169">
        <v>6.7999999999999996E-3</v>
      </c>
      <c r="R100" s="170">
        <v>6.7999999999999996E-3</v>
      </c>
      <c r="S100" s="305">
        <f t="shared" si="48"/>
        <v>0.11666666666666667</v>
      </c>
      <c r="T100" s="296" t="b">
        <f t="shared" si="49"/>
        <v>1</v>
      </c>
      <c r="U100" s="309">
        <f t="shared" si="50"/>
        <v>6.6665679038682294E-3</v>
      </c>
      <c r="V100" s="310" t="b">
        <f t="shared" si="56"/>
        <v>0</v>
      </c>
      <c r="W100" s="310" t="b">
        <f t="shared" si="57"/>
        <v>0</v>
      </c>
      <c r="Y100" s="148" t="s">
        <v>938</v>
      </c>
      <c r="Z100" s="157">
        <v>4.4999999999999998E-2</v>
      </c>
      <c r="AA100" s="103">
        <v>6.3E-2</v>
      </c>
      <c r="AB100" s="163">
        <v>4.4999999999999998E-2</v>
      </c>
      <c r="AC100" s="169">
        <v>6.7999999999999996E-3</v>
      </c>
      <c r="AD100" s="170">
        <v>6.7000000000000002E-3</v>
      </c>
      <c r="AE100" s="305">
        <f t="shared" si="51"/>
        <v>0.11666666666666667</v>
      </c>
      <c r="AF100" s="296" t="b">
        <f t="shared" si="52"/>
        <v>1</v>
      </c>
      <c r="AG100" s="309">
        <f t="shared" si="53"/>
        <v>6.6665679038682294E-3</v>
      </c>
      <c r="AH100" s="310" t="b">
        <f t="shared" si="58"/>
        <v>0</v>
      </c>
      <c r="AI100" s="310" t="b">
        <f t="shared" si="59"/>
        <v>0</v>
      </c>
    </row>
    <row r="101" spans="1:35" ht="16" x14ac:dyDescent="0.2">
      <c r="A101" s="148" t="s">
        <v>939</v>
      </c>
      <c r="B101" s="157">
        <v>4.3999999999999997E-2</v>
      </c>
      <c r="C101" s="103">
        <v>6.3E-2</v>
      </c>
      <c r="D101" s="163">
        <v>4.3999999999999997E-2</v>
      </c>
      <c r="E101" s="169">
        <v>6.7000000000000002E-3</v>
      </c>
      <c r="F101" s="170">
        <v>6.7999999999999996E-3</v>
      </c>
      <c r="G101" s="305">
        <f t="shared" si="45"/>
        <v>0.11666666666666667</v>
      </c>
      <c r="H101" s="296" t="b">
        <f t="shared" si="46"/>
        <v>1</v>
      </c>
      <c r="I101" s="309">
        <f t="shared" si="47"/>
        <v>6.6665679038682294E-3</v>
      </c>
      <c r="J101" s="310" t="b">
        <f t="shared" si="54"/>
        <v>0</v>
      </c>
      <c r="K101" s="310" t="b">
        <f t="shared" si="55"/>
        <v>0</v>
      </c>
      <c r="M101" s="295" t="s">
        <v>939</v>
      </c>
      <c r="N101" s="293">
        <v>4.4999999999999998E-2</v>
      </c>
      <c r="O101" s="103">
        <v>6.4000000000000001E-2</v>
      </c>
      <c r="P101" s="163">
        <v>4.4999999999999998E-2</v>
      </c>
      <c r="Q101" s="169">
        <v>6.7999999999999996E-3</v>
      </c>
      <c r="R101" s="170">
        <v>6.7999999999999996E-3</v>
      </c>
      <c r="S101" s="305">
        <f t="shared" si="48"/>
        <v>0.11666666666666667</v>
      </c>
      <c r="T101" s="296" t="b">
        <f t="shared" si="49"/>
        <v>1</v>
      </c>
      <c r="U101" s="309">
        <f t="shared" si="50"/>
        <v>6.6665679038682294E-3</v>
      </c>
      <c r="V101" s="310" t="b">
        <f t="shared" si="56"/>
        <v>0</v>
      </c>
      <c r="W101" s="310" t="b">
        <f t="shared" si="57"/>
        <v>0</v>
      </c>
      <c r="Y101" s="148" t="s">
        <v>939</v>
      </c>
      <c r="Z101" s="157">
        <v>4.4999999999999998E-2</v>
      </c>
      <c r="AA101" s="103">
        <v>6.3E-2</v>
      </c>
      <c r="AB101" s="163">
        <v>4.4999999999999998E-2</v>
      </c>
      <c r="AC101" s="169">
        <v>6.7999999999999996E-3</v>
      </c>
      <c r="AD101" s="170">
        <v>6.7000000000000002E-3</v>
      </c>
      <c r="AE101" s="305">
        <f t="shared" si="51"/>
        <v>0.11666666666666667</v>
      </c>
      <c r="AF101" s="296" t="b">
        <f t="shared" si="52"/>
        <v>1</v>
      </c>
      <c r="AG101" s="309">
        <f t="shared" si="53"/>
        <v>6.6665679038682294E-3</v>
      </c>
      <c r="AH101" s="310" t="b">
        <f t="shared" si="58"/>
        <v>0</v>
      </c>
      <c r="AI101" s="310" t="b">
        <f t="shared" si="59"/>
        <v>0</v>
      </c>
    </row>
    <row r="102" spans="1:35" ht="16" x14ac:dyDescent="0.2">
      <c r="A102" s="148" t="s">
        <v>940</v>
      </c>
      <c r="B102" s="157">
        <v>4.3999999999999997E-2</v>
      </c>
      <c r="C102" s="103">
        <v>6.3E-2</v>
      </c>
      <c r="D102" s="163">
        <v>4.3999999999999997E-2</v>
      </c>
      <c r="E102" s="169">
        <v>6.7000000000000002E-3</v>
      </c>
      <c r="F102" s="170">
        <v>6.7999999999999996E-3</v>
      </c>
      <c r="G102" s="305">
        <f t="shared" si="45"/>
        <v>0.11666666666666667</v>
      </c>
      <c r="H102" s="296" t="b">
        <f t="shared" si="46"/>
        <v>1</v>
      </c>
      <c r="I102" s="309">
        <f t="shared" si="47"/>
        <v>6.6665679038682294E-3</v>
      </c>
      <c r="J102" s="310" t="b">
        <f t="shared" si="54"/>
        <v>0</v>
      </c>
      <c r="K102" s="310" t="b">
        <f t="shared" si="55"/>
        <v>0</v>
      </c>
      <c r="M102" s="295" t="s">
        <v>940</v>
      </c>
      <c r="N102" s="293">
        <v>4.4999999999999998E-2</v>
      </c>
      <c r="O102" s="103">
        <v>6.4000000000000001E-2</v>
      </c>
      <c r="P102" s="163">
        <v>4.4999999999999998E-2</v>
      </c>
      <c r="Q102" s="169">
        <v>6.7999999999999996E-3</v>
      </c>
      <c r="R102" s="170">
        <v>6.7999999999999996E-3</v>
      </c>
      <c r="S102" s="305">
        <f t="shared" si="48"/>
        <v>0.11666666666666667</v>
      </c>
      <c r="T102" s="296" t="b">
        <f t="shared" si="49"/>
        <v>1</v>
      </c>
      <c r="U102" s="309">
        <f t="shared" si="50"/>
        <v>6.6665679038682294E-3</v>
      </c>
      <c r="V102" s="310" t="b">
        <f t="shared" si="56"/>
        <v>0</v>
      </c>
      <c r="W102" s="310" t="b">
        <f t="shared" si="57"/>
        <v>0</v>
      </c>
      <c r="Y102" s="148" t="s">
        <v>940</v>
      </c>
      <c r="Z102" s="157">
        <v>4.4999999999999998E-2</v>
      </c>
      <c r="AA102" s="103">
        <v>6.3E-2</v>
      </c>
      <c r="AB102" s="163">
        <v>4.4999999999999998E-2</v>
      </c>
      <c r="AC102" s="169">
        <v>6.7999999999999996E-3</v>
      </c>
      <c r="AD102" s="170">
        <v>6.7000000000000002E-3</v>
      </c>
      <c r="AE102" s="305">
        <f t="shared" si="51"/>
        <v>0.11666666666666667</v>
      </c>
      <c r="AF102" s="296" t="b">
        <f t="shared" si="52"/>
        <v>1</v>
      </c>
      <c r="AG102" s="309">
        <f t="shared" si="53"/>
        <v>6.6665679038682294E-3</v>
      </c>
      <c r="AH102" s="310" t="b">
        <f t="shared" si="58"/>
        <v>0</v>
      </c>
      <c r="AI102" s="310" t="b">
        <f t="shared" si="59"/>
        <v>0</v>
      </c>
    </row>
    <row r="103" spans="1:35" ht="16" x14ac:dyDescent="0.2">
      <c r="A103" s="148" t="s">
        <v>941</v>
      </c>
      <c r="B103" s="157">
        <v>4.4999999999999998E-2</v>
      </c>
      <c r="C103" s="103">
        <v>6.3E-2</v>
      </c>
      <c r="D103" s="163">
        <v>4.4999999999999998E-2</v>
      </c>
      <c r="E103" s="169">
        <v>6.7999999999999996E-3</v>
      </c>
      <c r="F103" s="170">
        <v>6.7999999999999996E-3</v>
      </c>
      <c r="G103" s="305">
        <f t="shared" si="45"/>
        <v>0.11666666666666667</v>
      </c>
      <c r="H103" s="296" t="b">
        <f t="shared" si="46"/>
        <v>1</v>
      </c>
      <c r="I103" s="309">
        <f t="shared" si="47"/>
        <v>6.6665679038682294E-3</v>
      </c>
      <c r="J103" s="310" t="b">
        <f t="shared" si="54"/>
        <v>0</v>
      </c>
      <c r="K103" s="310" t="b">
        <f t="shared" si="55"/>
        <v>0</v>
      </c>
      <c r="M103" s="295" t="s">
        <v>941</v>
      </c>
      <c r="N103" s="293">
        <v>4.5999999999999999E-2</v>
      </c>
      <c r="O103" s="103">
        <v>6.4000000000000001E-2</v>
      </c>
      <c r="P103" s="163">
        <v>4.5999999999999999E-2</v>
      </c>
      <c r="Q103" s="169">
        <v>6.8999999999999999E-3</v>
      </c>
      <c r="R103" s="170">
        <v>6.8999999999999999E-3</v>
      </c>
      <c r="S103" s="305">
        <f t="shared" si="48"/>
        <v>0.11666666666666667</v>
      </c>
      <c r="T103" s="296" t="b">
        <f t="shared" si="49"/>
        <v>1</v>
      </c>
      <c r="U103" s="309">
        <f t="shared" si="50"/>
        <v>6.6665679038682294E-3</v>
      </c>
      <c r="V103" s="310" t="b">
        <f t="shared" si="56"/>
        <v>0</v>
      </c>
      <c r="W103" s="310" t="b">
        <f t="shared" si="57"/>
        <v>0</v>
      </c>
      <c r="Y103" s="148" t="s">
        <v>941</v>
      </c>
      <c r="Z103" s="157">
        <v>4.4999999999999998E-2</v>
      </c>
      <c r="AA103" s="103">
        <v>6.4000000000000001E-2</v>
      </c>
      <c r="AB103" s="163">
        <v>4.4999999999999998E-2</v>
      </c>
      <c r="AC103" s="169">
        <v>6.7999999999999996E-3</v>
      </c>
      <c r="AD103" s="170">
        <v>6.8999999999999999E-3</v>
      </c>
      <c r="AE103" s="305">
        <f t="shared" si="51"/>
        <v>0.11666666666666667</v>
      </c>
      <c r="AF103" s="296" t="b">
        <f t="shared" si="52"/>
        <v>1</v>
      </c>
      <c r="AG103" s="309">
        <f t="shared" si="53"/>
        <v>6.6665679038682294E-3</v>
      </c>
      <c r="AH103" s="310" t="b">
        <f t="shared" si="58"/>
        <v>0</v>
      </c>
      <c r="AI103" s="310" t="b">
        <f t="shared" si="59"/>
        <v>0</v>
      </c>
    </row>
    <row r="104" spans="1:35" ht="16" x14ac:dyDescent="0.2">
      <c r="A104" s="148" t="s">
        <v>942</v>
      </c>
      <c r="B104" s="157">
        <v>4.5999999999999999E-2</v>
      </c>
      <c r="C104" s="103">
        <v>6.4000000000000001E-2</v>
      </c>
      <c r="D104" s="163">
        <v>4.5999999999999999E-2</v>
      </c>
      <c r="E104" s="169">
        <v>6.8999999999999999E-3</v>
      </c>
      <c r="F104" s="170">
        <v>6.8999999999999999E-3</v>
      </c>
      <c r="G104" s="305">
        <f t="shared" si="45"/>
        <v>0.11666666666666667</v>
      </c>
      <c r="H104" s="296" t="b">
        <f t="shared" si="46"/>
        <v>1</v>
      </c>
      <c r="I104" s="309">
        <f t="shared" si="47"/>
        <v>6.6665679038682294E-3</v>
      </c>
      <c r="J104" s="310" t="b">
        <f t="shared" si="54"/>
        <v>0</v>
      </c>
      <c r="K104" s="310" t="b">
        <f t="shared" si="55"/>
        <v>0</v>
      </c>
      <c r="M104" s="295" t="s">
        <v>942</v>
      </c>
      <c r="N104" s="293">
        <v>4.7E-2</v>
      </c>
      <c r="O104" s="103">
        <v>6.5000000000000002E-2</v>
      </c>
      <c r="P104" s="163">
        <v>4.5999999999999999E-2</v>
      </c>
      <c r="Q104" s="169">
        <v>7.0000000000000001E-3</v>
      </c>
      <c r="R104" s="170">
        <v>7.0000000000000001E-3</v>
      </c>
      <c r="S104" s="305">
        <f t="shared" si="48"/>
        <v>0.11666666666666667</v>
      </c>
      <c r="T104" s="296" t="b">
        <f t="shared" si="49"/>
        <v>1</v>
      </c>
      <c r="U104" s="309">
        <f t="shared" si="50"/>
        <v>6.6665679038682294E-3</v>
      </c>
      <c r="V104" s="310" t="b">
        <f t="shared" si="56"/>
        <v>0</v>
      </c>
      <c r="W104" s="310" t="b">
        <f t="shared" si="57"/>
        <v>0</v>
      </c>
      <c r="Y104" s="148" t="s">
        <v>942</v>
      </c>
      <c r="Z104" s="157">
        <v>4.5999999999999999E-2</v>
      </c>
      <c r="AA104" s="103">
        <v>6.5000000000000002E-2</v>
      </c>
      <c r="AB104" s="163">
        <v>4.5999999999999999E-2</v>
      </c>
      <c r="AC104" s="169">
        <v>7.0000000000000001E-3</v>
      </c>
      <c r="AD104" s="170">
        <v>7.0000000000000001E-3</v>
      </c>
      <c r="AE104" s="305">
        <f t="shared" si="51"/>
        <v>0.11666666666666667</v>
      </c>
      <c r="AF104" s="296" t="b">
        <f t="shared" si="52"/>
        <v>1</v>
      </c>
      <c r="AG104" s="309">
        <f t="shared" si="53"/>
        <v>6.6665679038682294E-3</v>
      </c>
      <c r="AH104" s="310" t="b">
        <f t="shared" si="58"/>
        <v>0</v>
      </c>
      <c r="AI104" s="310" t="b">
        <f t="shared" si="59"/>
        <v>0</v>
      </c>
    </row>
    <row r="105" spans="1:35" ht="16" x14ac:dyDescent="0.2">
      <c r="A105" s="148" t="s">
        <v>943</v>
      </c>
      <c r="B105" s="157">
        <v>4.5999999999999999E-2</v>
      </c>
      <c r="C105" s="103">
        <v>6.5000000000000002E-2</v>
      </c>
      <c r="D105" s="163">
        <v>4.5999999999999999E-2</v>
      </c>
      <c r="E105" s="169">
        <v>7.0000000000000001E-3</v>
      </c>
      <c r="F105" s="170">
        <v>7.0000000000000001E-3</v>
      </c>
      <c r="G105" s="305">
        <f t="shared" si="45"/>
        <v>0.11666666666666667</v>
      </c>
      <c r="H105" s="296" t="b">
        <f t="shared" si="46"/>
        <v>1</v>
      </c>
      <c r="I105" s="309">
        <f t="shared" si="47"/>
        <v>6.6665679038682294E-3</v>
      </c>
      <c r="J105" s="310" t="b">
        <f t="shared" si="54"/>
        <v>0</v>
      </c>
      <c r="K105" s="310" t="b">
        <f t="shared" si="55"/>
        <v>0</v>
      </c>
      <c r="M105" s="295" t="s">
        <v>943</v>
      </c>
      <c r="N105" s="293">
        <v>4.8000000000000001E-2</v>
      </c>
      <c r="O105" s="103">
        <v>6.7000000000000004E-2</v>
      </c>
      <c r="P105" s="163">
        <v>4.8000000000000001E-2</v>
      </c>
      <c r="Q105" s="169">
        <v>7.1999999999999998E-3</v>
      </c>
      <c r="R105" s="170">
        <v>7.1000000000000004E-3</v>
      </c>
      <c r="S105" s="305">
        <f t="shared" si="48"/>
        <v>0.11666666666666667</v>
      </c>
      <c r="T105" s="296" t="b">
        <f t="shared" si="49"/>
        <v>1</v>
      </c>
      <c r="U105" s="309">
        <f t="shared" si="50"/>
        <v>6.6665679038682294E-3</v>
      </c>
      <c r="V105" s="310" t="b">
        <f t="shared" si="56"/>
        <v>0</v>
      </c>
      <c r="W105" s="310" t="b">
        <f t="shared" si="57"/>
        <v>0</v>
      </c>
      <c r="Y105" s="148" t="s">
        <v>943</v>
      </c>
      <c r="Z105" s="157">
        <v>4.7E-2</v>
      </c>
      <c r="AA105" s="103">
        <v>6.7000000000000004E-2</v>
      </c>
      <c r="AB105" s="163">
        <v>4.7E-2</v>
      </c>
      <c r="AC105" s="169">
        <v>7.1999999999999998E-3</v>
      </c>
      <c r="AD105" s="170">
        <v>7.1999999999999998E-3</v>
      </c>
      <c r="AE105" s="305">
        <f t="shared" si="51"/>
        <v>0.11666666666666667</v>
      </c>
      <c r="AF105" s="296" t="b">
        <f t="shared" si="52"/>
        <v>1</v>
      </c>
      <c r="AG105" s="309">
        <f t="shared" si="53"/>
        <v>6.6665679038682294E-3</v>
      </c>
      <c r="AH105" s="310" t="b">
        <f t="shared" si="58"/>
        <v>0</v>
      </c>
      <c r="AI105" s="310" t="b">
        <f t="shared" si="59"/>
        <v>0</v>
      </c>
    </row>
    <row r="106" spans="1:35" ht="16" x14ac:dyDescent="0.2">
      <c r="A106" s="148" t="s">
        <v>944</v>
      </c>
      <c r="B106" s="157">
        <v>4.7E-2</v>
      </c>
      <c r="C106" s="103">
        <v>6.6000000000000003E-2</v>
      </c>
      <c r="D106" s="163">
        <v>4.7E-2</v>
      </c>
      <c r="E106" s="169">
        <v>7.1999999999999998E-3</v>
      </c>
      <c r="F106" s="170">
        <v>7.1000000000000004E-3</v>
      </c>
      <c r="G106" s="305">
        <f t="shared" si="45"/>
        <v>0.11666666666666667</v>
      </c>
      <c r="H106" s="296" t="b">
        <f t="shared" si="46"/>
        <v>1</v>
      </c>
      <c r="I106" s="309">
        <f t="shared" si="47"/>
        <v>6.6665679038682294E-3</v>
      </c>
      <c r="J106" s="310" t="b">
        <f t="shared" si="54"/>
        <v>0</v>
      </c>
      <c r="K106" s="310" t="b">
        <f t="shared" si="55"/>
        <v>0</v>
      </c>
      <c r="M106" s="295" t="s">
        <v>944</v>
      </c>
      <c r="N106" s="293">
        <v>4.9000000000000002E-2</v>
      </c>
      <c r="O106" s="103">
        <v>6.8000000000000005E-2</v>
      </c>
      <c r="P106" s="163">
        <v>4.8000000000000001E-2</v>
      </c>
      <c r="Q106" s="169">
        <v>7.4000000000000003E-3</v>
      </c>
      <c r="R106" s="170">
        <v>7.3000000000000001E-3</v>
      </c>
      <c r="S106" s="305">
        <f t="shared" si="48"/>
        <v>0.11666666666666667</v>
      </c>
      <c r="T106" s="296" t="b">
        <f t="shared" si="49"/>
        <v>1</v>
      </c>
      <c r="U106" s="309">
        <f t="shared" si="50"/>
        <v>6.6665679038682294E-3</v>
      </c>
      <c r="V106" s="310" t="b">
        <f t="shared" si="56"/>
        <v>0</v>
      </c>
      <c r="W106" s="310" t="b">
        <f t="shared" si="57"/>
        <v>0</v>
      </c>
      <c r="Y106" s="148" t="s">
        <v>944</v>
      </c>
      <c r="Z106" s="157">
        <v>4.9000000000000002E-2</v>
      </c>
      <c r="AA106" s="103">
        <v>6.9000000000000006E-2</v>
      </c>
      <c r="AB106" s="163">
        <v>4.9000000000000002E-2</v>
      </c>
      <c r="AC106" s="169">
        <v>7.3000000000000001E-3</v>
      </c>
      <c r="AD106" s="170">
        <v>7.3000000000000001E-3</v>
      </c>
      <c r="AE106" s="305">
        <f t="shared" si="51"/>
        <v>0.11666666666666667</v>
      </c>
      <c r="AF106" s="296" t="b">
        <f t="shared" si="52"/>
        <v>1</v>
      </c>
      <c r="AG106" s="309">
        <f t="shared" si="53"/>
        <v>6.6665679038682294E-3</v>
      </c>
      <c r="AH106" s="310" t="b">
        <f t="shared" si="58"/>
        <v>0</v>
      </c>
      <c r="AI106" s="310" t="b">
        <f t="shared" si="59"/>
        <v>0</v>
      </c>
    </row>
    <row r="107" spans="1:35" ht="16" x14ac:dyDescent="0.2">
      <c r="A107" s="148" t="s">
        <v>945</v>
      </c>
      <c r="B107" s="157">
        <v>4.8000000000000001E-2</v>
      </c>
      <c r="C107" s="103">
        <v>6.7000000000000004E-2</v>
      </c>
      <c r="D107" s="163">
        <v>4.9000000000000002E-2</v>
      </c>
      <c r="E107" s="169">
        <v>7.1999999999999998E-3</v>
      </c>
      <c r="F107" s="170">
        <v>7.1000000000000004E-3</v>
      </c>
      <c r="G107" s="305">
        <f t="shared" si="45"/>
        <v>0.11666666666666667</v>
      </c>
      <c r="H107" s="296" t="b">
        <f t="shared" si="46"/>
        <v>1</v>
      </c>
      <c r="I107" s="309">
        <f t="shared" si="47"/>
        <v>6.6665679038682294E-3</v>
      </c>
      <c r="J107" s="310" t="b">
        <f t="shared" si="54"/>
        <v>0</v>
      </c>
      <c r="K107" s="310" t="b">
        <f t="shared" si="55"/>
        <v>0</v>
      </c>
      <c r="M107" s="295" t="s">
        <v>945</v>
      </c>
      <c r="N107" s="293">
        <v>5.0999999999999997E-2</v>
      </c>
      <c r="O107" s="103">
        <v>7.0999999999999994E-2</v>
      </c>
      <c r="P107" s="163">
        <v>0.05</v>
      </c>
      <c r="Q107" s="169">
        <v>7.6E-3</v>
      </c>
      <c r="R107" s="170">
        <v>7.4000000000000003E-3</v>
      </c>
      <c r="S107" s="305">
        <f t="shared" si="48"/>
        <v>0.11666666666666667</v>
      </c>
      <c r="T107" s="296" t="b">
        <f t="shared" si="49"/>
        <v>1</v>
      </c>
      <c r="U107" s="309">
        <f t="shared" si="50"/>
        <v>6.6665679038682294E-3</v>
      </c>
      <c r="V107" s="310" t="b">
        <f t="shared" si="56"/>
        <v>0</v>
      </c>
      <c r="W107" s="310" t="b">
        <f t="shared" si="57"/>
        <v>0</v>
      </c>
      <c r="Y107" s="148" t="s">
        <v>945</v>
      </c>
      <c r="Z107" s="157">
        <v>0.05</v>
      </c>
      <c r="AA107" s="103">
        <v>7.0999999999999994E-2</v>
      </c>
      <c r="AB107" s="163">
        <v>0.05</v>
      </c>
      <c r="AC107" s="169">
        <v>7.4999999999999997E-3</v>
      </c>
      <c r="AD107" s="170">
        <v>7.4999999999999997E-3</v>
      </c>
      <c r="AE107" s="305">
        <f t="shared" si="51"/>
        <v>0.11666666666666667</v>
      </c>
      <c r="AF107" s="296" t="b">
        <f t="shared" si="52"/>
        <v>1</v>
      </c>
      <c r="AG107" s="309">
        <f t="shared" si="53"/>
        <v>6.6665679038682294E-3</v>
      </c>
      <c r="AH107" s="310" t="b">
        <f t="shared" si="58"/>
        <v>0</v>
      </c>
      <c r="AI107" s="310" t="b">
        <f t="shared" si="59"/>
        <v>0</v>
      </c>
    </row>
    <row r="108" spans="1:35" ht="16" x14ac:dyDescent="0.2">
      <c r="A108" s="148" t="s">
        <v>946</v>
      </c>
      <c r="B108" s="157">
        <v>4.9000000000000002E-2</v>
      </c>
      <c r="C108" s="103">
        <v>6.8000000000000005E-2</v>
      </c>
      <c r="D108" s="163">
        <v>4.9000000000000002E-2</v>
      </c>
      <c r="E108" s="169">
        <v>7.4000000000000003E-3</v>
      </c>
      <c r="F108" s="170">
        <v>7.1999999999999998E-3</v>
      </c>
      <c r="G108" s="305">
        <f t="shared" si="45"/>
        <v>0.11666666666666667</v>
      </c>
      <c r="H108" s="296" t="b">
        <f t="shared" si="46"/>
        <v>1</v>
      </c>
      <c r="I108" s="309">
        <f t="shared" si="47"/>
        <v>6.6665679038682294E-3</v>
      </c>
      <c r="J108" s="310" t="b">
        <f t="shared" si="54"/>
        <v>0</v>
      </c>
      <c r="K108" s="310" t="b">
        <f t="shared" si="55"/>
        <v>0</v>
      </c>
      <c r="M108" s="295" t="s">
        <v>946</v>
      </c>
      <c r="N108" s="293">
        <v>5.0999999999999997E-2</v>
      </c>
      <c r="O108" s="103">
        <v>7.1999999999999995E-2</v>
      </c>
      <c r="P108" s="163">
        <v>0.05</v>
      </c>
      <c r="Q108" s="169">
        <v>7.7000000000000002E-3</v>
      </c>
      <c r="R108" s="170">
        <v>7.6E-3</v>
      </c>
      <c r="S108" s="305">
        <f t="shared" si="48"/>
        <v>0.11666666666666667</v>
      </c>
      <c r="T108" s="296" t="b">
        <f t="shared" si="49"/>
        <v>1</v>
      </c>
      <c r="U108" s="309">
        <f t="shared" si="50"/>
        <v>6.6665679038682294E-3</v>
      </c>
      <c r="V108" s="310" t="b">
        <f t="shared" si="56"/>
        <v>0</v>
      </c>
      <c r="W108" s="310" t="b">
        <f t="shared" si="57"/>
        <v>0</v>
      </c>
      <c r="Y108" s="148" t="s">
        <v>946</v>
      </c>
      <c r="Z108" s="157">
        <v>5.0999999999999997E-2</v>
      </c>
      <c r="AA108" s="103">
        <v>7.1999999999999995E-2</v>
      </c>
      <c r="AB108" s="163">
        <v>5.0999999999999997E-2</v>
      </c>
      <c r="AC108" s="169">
        <v>7.7000000000000002E-3</v>
      </c>
      <c r="AD108" s="170">
        <v>7.7000000000000002E-3</v>
      </c>
      <c r="AE108" s="305">
        <f t="shared" si="51"/>
        <v>0.11666666666666667</v>
      </c>
      <c r="AF108" s="296" t="b">
        <f t="shared" si="52"/>
        <v>1</v>
      </c>
      <c r="AG108" s="309">
        <f t="shared" si="53"/>
        <v>6.6665679038682294E-3</v>
      </c>
      <c r="AH108" s="310" t="b">
        <f t="shared" si="58"/>
        <v>0</v>
      </c>
      <c r="AI108" s="310" t="b">
        <f t="shared" si="59"/>
        <v>0</v>
      </c>
    </row>
    <row r="109" spans="1:35" ht="16" x14ac:dyDescent="0.2">
      <c r="A109" s="148" t="s">
        <v>947</v>
      </c>
      <c r="B109" s="157">
        <v>4.9000000000000002E-2</v>
      </c>
      <c r="C109" s="103">
        <v>6.8000000000000005E-2</v>
      </c>
      <c r="D109" s="163">
        <v>4.8000000000000001E-2</v>
      </c>
      <c r="E109" s="169">
        <v>7.4000000000000003E-3</v>
      </c>
      <c r="F109" s="170">
        <v>7.1999999999999998E-3</v>
      </c>
      <c r="G109" s="305">
        <f t="shared" si="45"/>
        <v>0.11666666666666667</v>
      </c>
      <c r="H109" s="296" t="b">
        <f t="shared" si="46"/>
        <v>1</v>
      </c>
      <c r="I109" s="309">
        <f t="shared" si="47"/>
        <v>6.6665679038682294E-3</v>
      </c>
      <c r="J109" s="310" t="b">
        <f t="shared" si="54"/>
        <v>0</v>
      </c>
      <c r="K109" s="310" t="b">
        <f t="shared" si="55"/>
        <v>0</v>
      </c>
      <c r="M109" s="295" t="s">
        <v>947</v>
      </c>
      <c r="N109" s="293">
        <v>5.1999999999999998E-2</v>
      </c>
      <c r="O109" s="103">
        <v>7.2999999999999995E-2</v>
      </c>
      <c r="P109" s="163">
        <v>5.0999999999999997E-2</v>
      </c>
      <c r="Q109" s="169">
        <v>7.7999999999999996E-3</v>
      </c>
      <c r="R109" s="170">
        <v>7.6E-3</v>
      </c>
      <c r="S109" s="305">
        <f t="shared" si="48"/>
        <v>0.11666666666666667</v>
      </c>
      <c r="T109" s="296" t="b">
        <f t="shared" si="49"/>
        <v>1</v>
      </c>
      <c r="U109" s="309">
        <f t="shared" si="50"/>
        <v>6.6665679038682294E-3</v>
      </c>
      <c r="V109" s="310" t="b">
        <f t="shared" si="56"/>
        <v>0</v>
      </c>
      <c r="W109" s="310" t="b">
        <f t="shared" si="57"/>
        <v>0</v>
      </c>
      <c r="Y109" s="148" t="s">
        <v>947</v>
      </c>
      <c r="Z109" s="157">
        <v>5.1999999999999998E-2</v>
      </c>
      <c r="AA109" s="103">
        <v>7.2999999999999995E-2</v>
      </c>
      <c r="AB109" s="163">
        <v>5.1999999999999998E-2</v>
      </c>
      <c r="AC109" s="169">
        <v>7.7000000000000002E-3</v>
      </c>
      <c r="AD109" s="170">
        <v>7.7999999999999996E-3</v>
      </c>
      <c r="AE109" s="305">
        <f t="shared" si="51"/>
        <v>0.11666666666666667</v>
      </c>
      <c r="AF109" s="296" t="b">
        <f t="shared" si="52"/>
        <v>1</v>
      </c>
      <c r="AG109" s="309">
        <f t="shared" si="53"/>
        <v>6.6665679038682294E-3</v>
      </c>
      <c r="AH109" s="310" t="b">
        <f t="shared" si="58"/>
        <v>0</v>
      </c>
      <c r="AI109" s="310" t="b">
        <f t="shared" si="59"/>
        <v>0</v>
      </c>
    </row>
    <row r="110" spans="1:35" ht="16" x14ac:dyDescent="0.2">
      <c r="A110" s="148" t="s">
        <v>948</v>
      </c>
      <c r="B110" s="157">
        <v>4.9000000000000002E-2</v>
      </c>
      <c r="C110" s="103">
        <v>6.8000000000000005E-2</v>
      </c>
      <c r="D110" s="163">
        <v>4.8000000000000001E-2</v>
      </c>
      <c r="E110" s="169">
        <v>7.4000000000000003E-3</v>
      </c>
      <c r="F110" s="170">
        <v>7.1999999999999998E-3</v>
      </c>
      <c r="G110" s="305">
        <f t="shared" si="45"/>
        <v>0.11666666666666667</v>
      </c>
      <c r="H110" s="296" t="b">
        <f t="shared" si="46"/>
        <v>1</v>
      </c>
      <c r="I110" s="309">
        <f t="shared" si="47"/>
        <v>6.6665679038682294E-3</v>
      </c>
      <c r="J110" s="310" t="b">
        <f t="shared" si="54"/>
        <v>0</v>
      </c>
      <c r="K110" s="310" t="b">
        <f t="shared" si="55"/>
        <v>0</v>
      </c>
      <c r="M110" s="295" t="s">
        <v>948</v>
      </c>
      <c r="N110" s="293">
        <v>5.1999999999999998E-2</v>
      </c>
      <c r="O110" s="103">
        <v>7.2999999999999995E-2</v>
      </c>
      <c r="P110" s="163">
        <v>0.05</v>
      </c>
      <c r="Q110" s="169">
        <v>7.7999999999999996E-3</v>
      </c>
      <c r="R110" s="170">
        <v>7.6E-3</v>
      </c>
      <c r="S110" s="305">
        <f t="shared" si="48"/>
        <v>0.11666666666666667</v>
      </c>
      <c r="T110" s="296" t="b">
        <f t="shared" si="49"/>
        <v>1</v>
      </c>
      <c r="U110" s="309">
        <f t="shared" si="50"/>
        <v>6.6665679038682294E-3</v>
      </c>
      <c r="V110" s="310" t="b">
        <f t="shared" si="56"/>
        <v>0</v>
      </c>
      <c r="W110" s="310" t="b">
        <f t="shared" si="57"/>
        <v>0</v>
      </c>
      <c r="Y110" s="148" t="s">
        <v>948</v>
      </c>
      <c r="Z110" s="157">
        <v>5.1999999999999998E-2</v>
      </c>
      <c r="AA110" s="103">
        <v>7.3999999999999996E-2</v>
      </c>
      <c r="AB110" s="163">
        <v>5.1999999999999998E-2</v>
      </c>
      <c r="AC110" s="169">
        <v>7.7999999999999996E-3</v>
      </c>
      <c r="AD110" s="170">
        <v>7.7999999999999996E-3</v>
      </c>
      <c r="AE110" s="305">
        <f t="shared" si="51"/>
        <v>0.11666666666666667</v>
      </c>
      <c r="AF110" s="296" t="b">
        <f t="shared" si="52"/>
        <v>1</v>
      </c>
      <c r="AG110" s="309">
        <f t="shared" si="53"/>
        <v>6.6665679038682294E-3</v>
      </c>
      <c r="AH110" s="310" t="b">
        <f t="shared" si="58"/>
        <v>0</v>
      </c>
      <c r="AI110" s="310" t="b">
        <f t="shared" si="59"/>
        <v>0</v>
      </c>
    </row>
    <row r="111" spans="1:35" ht="17" thickBot="1" x14ac:dyDescent="0.25">
      <c r="A111" s="147" t="s">
        <v>949</v>
      </c>
      <c r="B111" s="158">
        <v>0.05</v>
      </c>
      <c r="C111" s="159">
        <v>6.9000000000000006E-2</v>
      </c>
      <c r="D111" s="165">
        <v>4.8000000000000001E-2</v>
      </c>
      <c r="E111" s="171">
        <v>7.4000000000000003E-3</v>
      </c>
      <c r="F111" s="172">
        <v>7.1999999999999998E-3</v>
      </c>
      <c r="G111" s="307">
        <f t="shared" si="45"/>
        <v>0.11666666666666667</v>
      </c>
      <c r="H111" s="291" t="b">
        <f t="shared" si="46"/>
        <v>1</v>
      </c>
      <c r="I111" s="309">
        <f t="shared" si="47"/>
        <v>6.6665679038682294E-3</v>
      </c>
      <c r="J111" s="310" t="b">
        <f t="shared" si="54"/>
        <v>0</v>
      </c>
      <c r="K111" s="310" t="b">
        <f t="shared" si="55"/>
        <v>0</v>
      </c>
      <c r="M111" s="147" t="s">
        <v>949</v>
      </c>
      <c r="N111" s="158">
        <v>5.2999999999999999E-2</v>
      </c>
      <c r="O111" s="159">
        <v>7.3999999999999996E-2</v>
      </c>
      <c r="P111" s="165">
        <v>5.0999999999999997E-2</v>
      </c>
      <c r="Q111" s="171">
        <v>7.9000000000000008E-3</v>
      </c>
      <c r="R111" s="172">
        <v>7.7000000000000002E-3</v>
      </c>
      <c r="S111" s="307">
        <f t="shared" si="48"/>
        <v>0.11666666666666667</v>
      </c>
      <c r="T111" s="291" t="b">
        <f t="shared" si="49"/>
        <v>1</v>
      </c>
      <c r="U111" s="309">
        <f t="shared" si="50"/>
        <v>6.6665679038682294E-3</v>
      </c>
      <c r="V111" s="310" t="b">
        <f t="shared" si="56"/>
        <v>0</v>
      </c>
      <c r="W111" s="310" t="b">
        <f t="shared" si="57"/>
        <v>0</v>
      </c>
      <c r="Y111" s="147" t="s">
        <v>949</v>
      </c>
      <c r="Z111" s="158">
        <v>5.2999999999999999E-2</v>
      </c>
      <c r="AA111" s="159">
        <v>7.4999999999999997E-2</v>
      </c>
      <c r="AB111" s="165">
        <v>5.2999999999999999E-2</v>
      </c>
      <c r="AC111" s="171">
        <v>8.0000000000000002E-3</v>
      </c>
      <c r="AD111" s="172">
        <v>8.0000000000000002E-3</v>
      </c>
      <c r="AE111" s="307">
        <f t="shared" si="51"/>
        <v>0.11666666666666667</v>
      </c>
      <c r="AF111" s="291" t="b">
        <f t="shared" si="52"/>
        <v>1</v>
      </c>
      <c r="AG111" s="309">
        <f t="shared" si="53"/>
        <v>6.6665679038682294E-3</v>
      </c>
      <c r="AH111" s="310" t="b">
        <f t="shared" si="58"/>
        <v>0</v>
      </c>
      <c r="AI111" s="310" t="b">
        <f t="shared" si="59"/>
        <v>0</v>
      </c>
    </row>
    <row r="113" spans="1:35" ht="16" thickBot="1" x14ac:dyDescent="0.25"/>
    <row r="114" spans="1:35" ht="14.75" customHeight="1" thickBot="1" x14ac:dyDescent="0.25">
      <c r="A114" s="519" t="s">
        <v>970</v>
      </c>
      <c r="B114" s="520"/>
      <c r="C114" s="520"/>
      <c r="D114" s="520"/>
      <c r="E114" s="520"/>
      <c r="F114" s="521"/>
      <c r="G114" s="517" t="s">
        <v>1126</v>
      </c>
      <c r="H114" s="515" t="s">
        <v>1127</v>
      </c>
      <c r="I114" s="517" t="s">
        <v>1130</v>
      </c>
      <c r="J114" s="515" t="s">
        <v>1131</v>
      </c>
      <c r="K114" s="515" t="s">
        <v>1132</v>
      </c>
      <c r="M114" s="519" t="s">
        <v>968</v>
      </c>
      <c r="N114" s="520"/>
      <c r="O114" s="520"/>
      <c r="P114" s="520"/>
      <c r="Q114" s="520"/>
      <c r="R114" s="521"/>
      <c r="S114" s="517" t="s">
        <v>1126</v>
      </c>
      <c r="T114" s="515" t="s">
        <v>1127</v>
      </c>
      <c r="U114" s="517" t="s">
        <v>1130</v>
      </c>
      <c r="V114" s="515" t="s">
        <v>1131</v>
      </c>
      <c r="W114" s="515" t="s">
        <v>1132</v>
      </c>
      <c r="Y114" s="519" t="s">
        <v>969</v>
      </c>
      <c r="Z114" s="520"/>
      <c r="AA114" s="520"/>
      <c r="AB114" s="520"/>
      <c r="AC114" s="520"/>
      <c r="AD114" s="521"/>
      <c r="AE114" s="517" t="s">
        <v>1126</v>
      </c>
      <c r="AF114" s="515" t="s">
        <v>1127</v>
      </c>
      <c r="AG114" s="517" t="s">
        <v>1130</v>
      </c>
      <c r="AH114" s="515" t="s">
        <v>1131</v>
      </c>
      <c r="AI114" s="515" t="s">
        <v>1132</v>
      </c>
    </row>
    <row r="115" spans="1:35" ht="14.75" customHeight="1" thickBot="1" x14ac:dyDescent="0.25">
      <c r="A115" s="151"/>
      <c r="B115" s="524" t="s">
        <v>1092</v>
      </c>
      <c r="C115" s="524"/>
      <c r="D115" s="525"/>
      <c r="E115" s="522" t="s">
        <v>958</v>
      </c>
      <c r="F115" s="523"/>
      <c r="G115" s="518"/>
      <c r="H115" s="516"/>
      <c r="I115" s="529"/>
      <c r="J115" s="527"/>
      <c r="K115" s="527"/>
      <c r="M115" s="281"/>
      <c r="N115" s="526" t="s">
        <v>1092</v>
      </c>
      <c r="O115" s="524"/>
      <c r="P115" s="525"/>
      <c r="Q115" s="522" t="s">
        <v>958</v>
      </c>
      <c r="R115" s="523"/>
      <c r="S115" s="518"/>
      <c r="T115" s="516"/>
      <c r="U115" s="529"/>
      <c r="V115" s="527"/>
      <c r="W115" s="527"/>
      <c r="Y115" s="151"/>
      <c r="Z115" s="524" t="s">
        <v>1092</v>
      </c>
      <c r="AA115" s="524"/>
      <c r="AB115" s="525"/>
      <c r="AC115" s="522" t="s">
        <v>958</v>
      </c>
      <c r="AD115" s="523"/>
      <c r="AE115" s="518"/>
      <c r="AF115" s="516"/>
      <c r="AG115" s="529"/>
      <c r="AH115" s="527"/>
      <c r="AI115" s="527"/>
    </row>
    <row r="116" spans="1:35" ht="17" thickBot="1" x14ac:dyDescent="0.25">
      <c r="A116" s="152" t="s">
        <v>790</v>
      </c>
      <c r="B116" s="153" t="s">
        <v>950</v>
      </c>
      <c r="C116" s="153" t="s">
        <v>951</v>
      </c>
      <c r="D116" s="154" t="s">
        <v>952</v>
      </c>
      <c r="E116" s="166" t="s">
        <v>956</v>
      </c>
      <c r="F116" s="167" t="s">
        <v>957</v>
      </c>
      <c r="G116" s="306">
        <f>35/300</f>
        <v>0.11666666666666667</v>
      </c>
      <c r="H116" s="296" t="b">
        <f>IF(C117&lt;G116,TRUE,FALSE)</f>
        <v>1</v>
      </c>
      <c r="I116" s="530"/>
      <c r="J116" s="528"/>
      <c r="K116" s="528"/>
      <c r="M116" s="294" t="s">
        <v>790</v>
      </c>
      <c r="N116" s="292" t="s">
        <v>950</v>
      </c>
      <c r="O116" s="153" t="s">
        <v>951</v>
      </c>
      <c r="P116" s="154" t="s">
        <v>952</v>
      </c>
      <c r="Q116" s="166" t="s">
        <v>956</v>
      </c>
      <c r="R116" s="167" t="s">
        <v>957</v>
      </c>
      <c r="S116" s="306">
        <f>35/300</f>
        <v>0.11666666666666667</v>
      </c>
      <c r="T116" s="296" t="b">
        <f>IF(O117&lt;S116,TRUE,FALSE)</f>
        <v>1</v>
      </c>
      <c r="U116" s="530"/>
      <c r="V116" s="528"/>
      <c r="W116" s="528"/>
      <c r="Y116" s="152" t="s">
        <v>790</v>
      </c>
      <c r="Z116" s="153" t="s">
        <v>950</v>
      </c>
      <c r="AA116" s="153" t="s">
        <v>951</v>
      </c>
      <c r="AB116" s="154" t="s">
        <v>952</v>
      </c>
      <c r="AC116" s="166" t="s">
        <v>956</v>
      </c>
      <c r="AD116" s="167" t="s">
        <v>957</v>
      </c>
      <c r="AE116" s="306">
        <f>35/300</f>
        <v>0.11666666666666667</v>
      </c>
      <c r="AF116" s="296" t="b">
        <f>IF(AA117&lt;AE116,TRUE,FALSE)</f>
        <v>1</v>
      </c>
      <c r="AG116" s="530"/>
      <c r="AH116" s="528"/>
      <c r="AI116" s="528"/>
    </row>
    <row r="117" spans="1:35" ht="16" x14ac:dyDescent="0.2">
      <c r="A117" s="149" t="s">
        <v>928</v>
      </c>
      <c r="B117" s="155">
        <v>0.05</v>
      </c>
      <c r="C117" s="156">
        <v>7.1999999999999995E-2</v>
      </c>
      <c r="D117" s="164">
        <v>5.1999999999999998E-2</v>
      </c>
      <c r="E117" s="151">
        <v>7.6E-3</v>
      </c>
      <c r="F117" s="168">
        <v>7.7999999999999996E-3</v>
      </c>
      <c r="G117" s="305">
        <f t="shared" ref="G117:G138" si="60">35/300</f>
        <v>0.11666666666666667</v>
      </c>
      <c r="H117" s="296" t="b">
        <f t="shared" ref="H117:H138" si="61">IF(C118&lt;G117,TRUE,FALSE)</f>
        <v>1</v>
      </c>
      <c r="I117" s="309">
        <f t="shared" ref="I117:I138" si="62">ATAN(G117/(35/2))</f>
        <v>6.6665679038682294E-3</v>
      </c>
      <c r="J117" s="310" t="b">
        <f>IF(F117&lt;I117,TRUE,FALSE)</f>
        <v>0</v>
      </c>
      <c r="K117" s="310" t="b">
        <f>IF(E117&lt;I117,TRUE,FALSE)</f>
        <v>0</v>
      </c>
      <c r="M117" s="219" t="s">
        <v>928</v>
      </c>
      <c r="N117" s="155">
        <v>5.3999999999999999E-2</v>
      </c>
      <c r="O117" s="156">
        <v>7.6999999999999999E-2</v>
      </c>
      <c r="P117" s="164">
        <v>5.5E-2</v>
      </c>
      <c r="Q117" s="151">
        <v>8.0999999999999996E-3</v>
      </c>
      <c r="R117" s="168">
        <v>8.2000000000000007E-3</v>
      </c>
      <c r="S117" s="305">
        <f t="shared" ref="S117:S138" si="63">35/300</f>
        <v>0.11666666666666667</v>
      </c>
      <c r="T117" s="296" t="b">
        <f t="shared" ref="T117:T138" si="64">IF(O118&lt;S117,TRUE,FALSE)</f>
        <v>1</v>
      </c>
      <c r="U117" s="309">
        <f t="shared" ref="U117:U138" si="65">ATAN(S117/(35/2))</f>
        <v>6.6665679038682294E-3</v>
      </c>
      <c r="V117" s="310" t="b">
        <f>IF(R117&lt;U117,TRUE,FALSE)</f>
        <v>0</v>
      </c>
      <c r="W117" s="310" t="b">
        <f>IF(Q117&lt;U117,TRUE,FALSE)</f>
        <v>0</v>
      </c>
      <c r="Y117" s="149" t="s">
        <v>928</v>
      </c>
      <c r="Z117" s="155">
        <v>5.3999999999999999E-2</v>
      </c>
      <c r="AA117" s="156">
        <v>7.5999999999999998E-2</v>
      </c>
      <c r="AB117" s="164">
        <v>5.3999999999999999E-2</v>
      </c>
      <c r="AC117" s="151">
        <v>8.2000000000000007E-3</v>
      </c>
      <c r="AD117" s="168">
        <v>8.0999999999999996E-3</v>
      </c>
      <c r="AE117" s="305">
        <f t="shared" ref="AE117:AE138" si="66">35/300</f>
        <v>0.11666666666666667</v>
      </c>
      <c r="AF117" s="296" t="b">
        <f t="shared" ref="AF117:AF138" si="67">IF(AA118&lt;AE117,TRUE,FALSE)</f>
        <v>1</v>
      </c>
      <c r="AG117" s="309">
        <f t="shared" ref="AG117:AG138" si="68">ATAN(AE117/(35/2))</f>
        <v>6.6665679038682294E-3</v>
      </c>
      <c r="AH117" s="310" t="b">
        <f>IF(AD117&lt;AG117,TRUE,FALSE)</f>
        <v>0</v>
      </c>
      <c r="AI117" s="310" t="b">
        <f>IF(AC117&lt;AG117,TRUE,FALSE)</f>
        <v>0</v>
      </c>
    </row>
    <row r="118" spans="1:35" ht="16" x14ac:dyDescent="0.2">
      <c r="A118" s="148" t="s">
        <v>929</v>
      </c>
      <c r="B118" s="157">
        <v>0.05</v>
      </c>
      <c r="C118" s="103">
        <v>7.0999999999999994E-2</v>
      </c>
      <c r="D118" s="163">
        <v>5.0999999999999997E-2</v>
      </c>
      <c r="E118" s="169">
        <v>7.6E-3</v>
      </c>
      <c r="F118" s="170">
        <v>7.7999999999999996E-3</v>
      </c>
      <c r="G118" s="305">
        <f t="shared" si="60"/>
        <v>0.11666666666666667</v>
      </c>
      <c r="H118" s="296" t="b">
        <f t="shared" si="61"/>
        <v>1</v>
      </c>
      <c r="I118" s="309">
        <f t="shared" si="62"/>
        <v>6.6665679038682294E-3</v>
      </c>
      <c r="J118" s="310" t="b">
        <f t="shared" ref="J118:J138" si="69">IF(F118&lt;I118,TRUE,FALSE)</f>
        <v>0</v>
      </c>
      <c r="K118" s="310" t="b">
        <f t="shared" ref="K118:K138" si="70">IF(E118&lt;I118,TRUE,FALSE)</f>
        <v>0</v>
      </c>
      <c r="M118" s="295" t="s">
        <v>929</v>
      </c>
      <c r="N118" s="293">
        <v>5.2999999999999999E-2</v>
      </c>
      <c r="O118" s="103">
        <v>7.4999999999999997E-2</v>
      </c>
      <c r="P118" s="163">
        <v>5.3999999999999999E-2</v>
      </c>
      <c r="Q118" s="169">
        <v>8.0000000000000002E-3</v>
      </c>
      <c r="R118" s="170">
        <v>8.0999999999999996E-3</v>
      </c>
      <c r="S118" s="305">
        <f t="shared" si="63"/>
        <v>0.11666666666666667</v>
      </c>
      <c r="T118" s="296" t="b">
        <f t="shared" si="64"/>
        <v>1</v>
      </c>
      <c r="U118" s="309">
        <f t="shared" si="65"/>
        <v>6.6665679038682294E-3</v>
      </c>
      <c r="V118" s="310" t="b">
        <f t="shared" ref="V118:V138" si="71">IF(R118&lt;U118,TRUE,FALSE)</f>
        <v>0</v>
      </c>
      <c r="W118" s="310" t="b">
        <f t="shared" ref="W118:W138" si="72">IF(Q118&lt;U118,TRUE,FALSE)</f>
        <v>0</v>
      </c>
      <c r="Y118" s="148" t="s">
        <v>929</v>
      </c>
      <c r="Z118" s="157">
        <v>5.3999999999999999E-2</v>
      </c>
      <c r="AA118" s="103">
        <v>7.4999999999999997E-2</v>
      </c>
      <c r="AB118" s="163">
        <v>5.3999999999999999E-2</v>
      </c>
      <c r="AC118" s="169">
        <v>8.0999999999999996E-3</v>
      </c>
      <c r="AD118" s="170">
        <v>8.0000000000000002E-3</v>
      </c>
      <c r="AE118" s="305">
        <f t="shared" si="66"/>
        <v>0.11666666666666667</v>
      </c>
      <c r="AF118" s="296" t="b">
        <f t="shared" si="67"/>
        <v>1</v>
      </c>
      <c r="AG118" s="309">
        <f t="shared" si="68"/>
        <v>6.6665679038682294E-3</v>
      </c>
      <c r="AH118" s="310" t="b">
        <f t="shared" ref="AH118:AH138" si="73">IF(AD118&lt;AG118,TRUE,FALSE)</f>
        <v>0</v>
      </c>
      <c r="AI118" s="310" t="b">
        <f t="shared" ref="AI118:AI138" si="74">IF(AC118&lt;AG118,TRUE,FALSE)</f>
        <v>0</v>
      </c>
    </row>
    <row r="119" spans="1:35" ht="16" x14ac:dyDescent="0.2">
      <c r="A119" s="148" t="s">
        <v>930</v>
      </c>
      <c r="B119" s="157">
        <v>4.9000000000000002E-2</v>
      </c>
      <c r="C119" s="103">
        <v>7.0000000000000007E-2</v>
      </c>
      <c r="D119" s="163">
        <v>0.05</v>
      </c>
      <c r="E119" s="169">
        <v>7.1500000000000001E-3</v>
      </c>
      <c r="F119" s="170">
        <v>7.7000000000000002E-3</v>
      </c>
      <c r="G119" s="305">
        <f t="shared" si="60"/>
        <v>0.11666666666666667</v>
      </c>
      <c r="H119" s="296" t="b">
        <f t="shared" si="61"/>
        <v>1</v>
      </c>
      <c r="I119" s="309">
        <f t="shared" si="62"/>
        <v>6.6665679038682294E-3</v>
      </c>
      <c r="J119" s="310" t="b">
        <f t="shared" si="69"/>
        <v>0</v>
      </c>
      <c r="K119" s="310" t="b">
        <f t="shared" si="70"/>
        <v>0</v>
      </c>
      <c r="M119" s="295" t="s">
        <v>930</v>
      </c>
      <c r="N119" s="293">
        <v>5.1999999999999998E-2</v>
      </c>
      <c r="O119" s="103">
        <v>7.3999999999999996E-2</v>
      </c>
      <c r="P119" s="163">
        <v>5.2999999999999999E-2</v>
      </c>
      <c r="Q119" s="169">
        <v>7.9000000000000008E-3</v>
      </c>
      <c r="R119" s="170">
        <v>8.0000000000000002E-3</v>
      </c>
      <c r="S119" s="305">
        <f t="shared" si="63"/>
        <v>0.11666666666666667</v>
      </c>
      <c r="T119" s="296" t="b">
        <f t="shared" si="64"/>
        <v>1</v>
      </c>
      <c r="U119" s="309">
        <f t="shared" si="65"/>
        <v>6.6665679038682294E-3</v>
      </c>
      <c r="V119" s="310" t="b">
        <f t="shared" si="71"/>
        <v>0</v>
      </c>
      <c r="W119" s="310" t="b">
        <f t="shared" si="72"/>
        <v>0</v>
      </c>
      <c r="Y119" s="148" t="s">
        <v>930</v>
      </c>
      <c r="Z119" s="157">
        <v>5.2999999999999999E-2</v>
      </c>
      <c r="AA119" s="103">
        <v>7.3999999999999996E-2</v>
      </c>
      <c r="AB119" s="163">
        <v>5.1999999999999998E-2</v>
      </c>
      <c r="AC119" s="169">
        <v>7.9000000000000008E-3</v>
      </c>
      <c r="AD119" s="170">
        <v>7.9000000000000008E-3</v>
      </c>
      <c r="AE119" s="305">
        <f t="shared" si="66"/>
        <v>0.11666666666666667</v>
      </c>
      <c r="AF119" s="296" t="b">
        <f t="shared" si="67"/>
        <v>1</v>
      </c>
      <c r="AG119" s="309">
        <f t="shared" si="68"/>
        <v>6.6665679038682294E-3</v>
      </c>
      <c r="AH119" s="310" t="b">
        <f t="shared" si="73"/>
        <v>0</v>
      </c>
      <c r="AI119" s="310" t="b">
        <f t="shared" si="74"/>
        <v>0</v>
      </c>
    </row>
    <row r="120" spans="1:35" ht="16" x14ac:dyDescent="0.2">
      <c r="A120" s="148" t="s">
        <v>931</v>
      </c>
      <c r="B120" s="157">
        <v>4.9000000000000002E-2</v>
      </c>
      <c r="C120" s="103">
        <v>6.9000000000000006E-2</v>
      </c>
      <c r="D120" s="163">
        <v>0.05</v>
      </c>
      <c r="E120" s="169">
        <v>7.1399999999999996E-3</v>
      </c>
      <c r="F120" s="170">
        <v>7.4999999999999997E-3</v>
      </c>
      <c r="G120" s="305">
        <f t="shared" si="60"/>
        <v>0.11666666666666667</v>
      </c>
      <c r="H120" s="296" t="b">
        <f t="shared" si="61"/>
        <v>1</v>
      </c>
      <c r="I120" s="309">
        <f t="shared" si="62"/>
        <v>6.6665679038682294E-3</v>
      </c>
      <c r="J120" s="310" t="b">
        <f t="shared" si="69"/>
        <v>0</v>
      </c>
      <c r="K120" s="310" t="b">
        <f t="shared" si="70"/>
        <v>0</v>
      </c>
      <c r="M120" s="295" t="s">
        <v>931</v>
      </c>
      <c r="N120" s="293">
        <v>5.0999999999999997E-2</v>
      </c>
      <c r="O120" s="103">
        <v>7.2999999999999995E-2</v>
      </c>
      <c r="P120" s="163">
        <v>5.0999999999999997E-2</v>
      </c>
      <c r="Q120" s="169">
        <v>7.7000000000000002E-3</v>
      </c>
      <c r="R120" s="170">
        <v>7.9000000000000008E-3</v>
      </c>
      <c r="S120" s="305">
        <f t="shared" si="63"/>
        <v>0.11666666666666667</v>
      </c>
      <c r="T120" s="296" t="b">
        <f t="shared" si="64"/>
        <v>1</v>
      </c>
      <c r="U120" s="309">
        <f t="shared" si="65"/>
        <v>6.6665679038682294E-3</v>
      </c>
      <c r="V120" s="310" t="b">
        <f t="shared" si="71"/>
        <v>0</v>
      </c>
      <c r="W120" s="310" t="b">
        <f t="shared" si="72"/>
        <v>0</v>
      </c>
      <c r="Y120" s="148" t="s">
        <v>931</v>
      </c>
      <c r="Z120" s="157">
        <v>5.1999999999999998E-2</v>
      </c>
      <c r="AA120" s="103">
        <v>7.2999999999999995E-2</v>
      </c>
      <c r="AB120" s="163">
        <v>5.0999999999999997E-2</v>
      </c>
      <c r="AC120" s="169">
        <v>7.7999999999999996E-3</v>
      </c>
      <c r="AD120" s="170">
        <v>7.7000000000000002E-3</v>
      </c>
      <c r="AE120" s="305">
        <f t="shared" si="66"/>
        <v>0.11666666666666667</v>
      </c>
      <c r="AF120" s="296" t="b">
        <f t="shared" si="67"/>
        <v>1</v>
      </c>
      <c r="AG120" s="309">
        <f t="shared" si="68"/>
        <v>6.6665679038682294E-3</v>
      </c>
      <c r="AH120" s="310" t="b">
        <f t="shared" si="73"/>
        <v>0</v>
      </c>
      <c r="AI120" s="310" t="b">
        <f t="shared" si="74"/>
        <v>0</v>
      </c>
    </row>
    <row r="121" spans="1:35" ht="16" x14ac:dyDescent="0.2">
      <c r="A121" s="148" t="s">
        <v>932</v>
      </c>
      <c r="B121" s="157">
        <v>4.8000000000000001E-2</v>
      </c>
      <c r="C121" s="103">
        <v>6.8000000000000005E-2</v>
      </c>
      <c r="D121" s="163">
        <v>4.9000000000000002E-2</v>
      </c>
      <c r="E121" s="169">
        <v>7.1999999999999998E-3</v>
      </c>
      <c r="F121" s="170">
        <v>7.4000000000000003E-3</v>
      </c>
      <c r="G121" s="305">
        <f t="shared" si="60"/>
        <v>0.11666666666666667</v>
      </c>
      <c r="H121" s="296" t="b">
        <f t="shared" si="61"/>
        <v>1</v>
      </c>
      <c r="I121" s="309">
        <f t="shared" si="62"/>
        <v>6.6665679038682294E-3</v>
      </c>
      <c r="J121" s="310" t="b">
        <f t="shared" si="69"/>
        <v>0</v>
      </c>
      <c r="K121" s="310" t="b">
        <f t="shared" si="70"/>
        <v>0</v>
      </c>
      <c r="M121" s="295" t="s">
        <v>932</v>
      </c>
      <c r="N121" s="293">
        <v>4.9000000000000002E-2</v>
      </c>
      <c r="O121" s="103">
        <v>7.0000000000000007E-2</v>
      </c>
      <c r="P121" s="163">
        <v>0.05</v>
      </c>
      <c r="Q121" s="169">
        <v>7.4999999999999997E-3</v>
      </c>
      <c r="R121" s="170">
        <v>7.7000000000000002E-3</v>
      </c>
      <c r="S121" s="305">
        <f t="shared" si="63"/>
        <v>0.11666666666666667</v>
      </c>
      <c r="T121" s="296" t="b">
        <f t="shared" si="64"/>
        <v>1</v>
      </c>
      <c r="U121" s="309">
        <f t="shared" si="65"/>
        <v>6.6665679038682294E-3</v>
      </c>
      <c r="V121" s="310" t="b">
        <f t="shared" si="71"/>
        <v>0</v>
      </c>
      <c r="W121" s="310" t="b">
        <f t="shared" si="72"/>
        <v>0</v>
      </c>
      <c r="Y121" s="148" t="s">
        <v>932</v>
      </c>
      <c r="Z121" s="157">
        <v>0.05</v>
      </c>
      <c r="AA121" s="103">
        <v>7.0999999999999994E-2</v>
      </c>
      <c r="AB121" s="163">
        <v>0.05</v>
      </c>
      <c r="AC121" s="169">
        <v>7.6E-3</v>
      </c>
      <c r="AD121" s="170">
        <v>7.6E-3</v>
      </c>
      <c r="AE121" s="305">
        <f t="shared" si="66"/>
        <v>0.11666666666666667</v>
      </c>
      <c r="AF121" s="296" t="b">
        <f t="shared" si="67"/>
        <v>1</v>
      </c>
      <c r="AG121" s="309">
        <f t="shared" si="68"/>
        <v>6.6665679038682294E-3</v>
      </c>
      <c r="AH121" s="310" t="b">
        <f t="shared" si="73"/>
        <v>0</v>
      </c>
      <c r="AI121" s="310" t="b">
        <f t="shared" si="74"/>
        <v>0</v>
      </c>
    </row>
    <row r="122" spans="1:35" ht="16" x14ac:dyDescent="0.2">
      <c r="A122" s="148" t="s">
        <v>933</v>
      </c>
      <c r="B122" s="157">
        <v>4.7E-2</v>
      </c>
      <c r="C122" s="103">
        <v>6.6000000000000003E-2</v>
      </c>
      <c r="D122" s="163">
        <v>4.7E-2</v>
      </c>
      <c r="E122" s="169">
        <v>7.0000000000000001E-3</v>
      </c>
      <c r="F122" s="170">
        <v>7.1999999999999998E-3</v>
      </c>
      <c r="G122" s="305">
        <f t="shared" si="60"/>
        <v>0.11666666666666667</v>
      </c>
      <c r="H122" s="296" t="b">
        <f t="shared" si="61"/>
        <v>1</v>
      </c>
      <c r="I122" s="309">
        <f t="shared" si="62"/>
        <v>6.6665679038682294E-3</v>
      </c>
      <c r="J122" s="310" t="b">
        <f t="shared" si="69"/>
        <v>0</v>
      </c>
      <c r="K122" s="310" t="b">
        <f t="shared" si="70"/>
        <v>0</v>
      </c>
      <c r="M122" s="295" t="s">
        <v>933</v>
      </c>
      <c r="N122" s="293">
        <v>4.9000000000000002E-2</v>
      </c>
      <c r="O122" s="103">
        <v>6.9000000000000006E-2</v>
      </c>
      <c r="P122" s="163">
        <v>4.9000000000000002E-2</v>
      </c>
      <c r="Q122" s="169">
        <v>7.4000000000000003E-3</v>
      </c>
      <c r="R122" s="170">
        <v>7.4000000000000003E-3</v>
      </c>
      <c r="S122" s="305">
        <f t="shared" si="63"/>
        <v>0.11666666666666667</v>
      </c>
      <c r="T122" s="296" t="b">
        <f t="shared" si="64"/>
        <v>1</v>
      </c>
      <c r="U122" s="309">
        <f t="shared" si="65"/>
        <v>6.6665679038682294E-3</v>
      </c>
      <c r="V122" s="310" t="b">
        <f t="shared" si="71"/>
        <v>0</v>
      </c>
      <c r="W122" s="310" t="b">
        <f t="shared" si="72"/>
        <v>0</v>
      </c>
      <c r="Y122" s="148" t="s">
        <v>933</v>
      </c>
      <c r="Z122" s="157">
        <v>4.9000000000000002E-2</v>
      </c>
      <c r="AA122" s="103">
        <v>6.9000000000000006E-2</v>
      </c>
      <c r="AB122" s="163">
        <v>4.9000000000000002E-2</v>
      </c>
      <c r="AC122" s="169">
        <v>7.4000000000000003E-3</v>
      </c>
      <c r="AD122" s="170">
        <v>7.4000000000000003E-3</v>
      </c>
      <c r="AE122" s="305">
        <f t="shared" si="66"/>
        <v>0.11666666666666667</v>
      </c>
      <c r="AF122" s="296" t="b">
        <f t="shared" si="67"/>
        <v>1</v>
      </c>
      <c r="AG122" s="309">
        <f t="shared" si="68"/>
        <v>6.6665679038682294E-3</v>
      </c>
      <c r="AH122" s="310" t="b">
        <f t="shared" si="73"/>
        <v>0</v>
      </c>
      <c r="AI122" s="310" t="b">
        <f t="shared" si="74"/>
        <v>0</v>
      </c>
    </row>
    <row r="123" spans="1:35" ht="16" x14ac:dyDescent="0.2">
      <c r="A123" s="148" t="s">
        <v>934</v>
      </c>
      <c r="B123" s="157">
        <v>4.5999999999999999E-2</v>
      </c>
      <c r="C123" s="103">
        <v>6.5000000000000002E-2</v>
      </c>
      <c r="D123" s="163">
        <v>4.5999999999999999E-2</v>
      </c>
      <c r="E123" s="169">
        <v>6.8999999999999999E-3</v>
      </c>
      <c r="F123" s="170">
        <v>7.0000000000000001E-3</v>
      </c>
      <c r="G123" s="305">
        <f t="shared" si="60"/>
        <v>0.11666666666666667</v>
      </c>
      <c r="H123" s="296" t="b">
        <f t="shared" si="61"/>
        <v>1</v>
      </c>
      <c r="I123" s="309">
        <f t="shared" si="62"/>
        <v>6.6665679038682294E-3</v>
      </c>
      <c r="J123" s="310" t="b">
        <f t="shared" si="69"/>
        <v>0</v>
      </c>
      <c r="K123" s="310" t="b">
        <f t="shared" si="70"/>
        <v>0</v>
      </c>
      <c r="M123" s="295" t="s">
        <v>934</v>
      </c>
      <c r="N123" s="293">
        <v>4.8000000000000001E-2</v>
      </c>
      <c r="O123" s="103">
        <v>6.7000000000000004E-2</v>
      </c>
      <c r="P123" s="163">
        <v>4.8000000000000001E-2</v>
      </c>
      <c r="Q123" s="169">
        <v>7.1999999999999998E-3</v>
      </c>
      <c r="R123" s="170">
        <v>7.1999999999999998E-3</v>
      </c>
      <c r="S123" s="305">
        <f t="shared" si="63"/>
        <v>0.11666666666666667</v>
      </c>
      <c r="T123" s="296" t="b">
        <f t="shared" si="64"/>
        <v>1</v>
      </c>
      <c r="U123" s="309">
        <f t="shared" si="65"/>
        <v>6.6665679038682294E-3</v>
      </c>
      <c r="V123" s="310" t="b">
        <f t="shared" si="71"/>
        <v>0</v>
      </c>
      <c r="W123" s="310" t="b">
        <f t="shared" si="72"/>
        <v>0</v>
      </c>
      <c r="Y123" s="148" t="s">
        <v>934</v>
      </c>
      <c r="Z123" s="157">
        <v>4.8000000000000001E-2</v>
      </c>
      <c r="AA123" s="103">
        <v>6.7000000000000004E-2</v>
      </c>
      <c r="AB123" s="163">
        <v>4.8000000000000001E-2</v>
      </c>
      <c r="AC123" s="169">
        <v>7.1999999999999998E-3</v>
      </c>
      <c r="AD123" s="170">
        <v>7.1000000000000004E-3</v>
      </c>
      <c r="AE123" s="305">
        <f t="shared" si="66"/>
        <v>0.11666666666666667</v>
      </c>
      <c r="AF123" s="296" t="b">
        <f t="shared" si="67"/>
        <v>1</v>
      </c>
      <c r="AG123" s="309">
        <f t="shared" si="68"/>
        <v>6.6665679038682294E-3</v>
      </c>
      <c r="AH123" s="310" t="b">
        <f t="shared" si="73"/>
        <v>0</v>
      </c>
      <c r="AI123" s="310" t="b">
        <f t="shared" si="74"/>
        <v>0</v>
      </c>
    </row>
    <row r="124" spans="1:35" ht="16" x14ac:dyDescent="0.2">
      <c r="A124" s="148" t="s">
        <v>935</v>
      </c>
      <c r="B124" s="157">
        <v>4.4999999999999998E-2</v>
      </c>
      <c r="C124" s="103">
        <v>6.4000000000000001E-2</v>
      </c>
      <c r="D124" s="163">
        <v>4.4999999999999998E-2</v>
      </c>
      <c r="E124" s="169">
        <v>6.7999999999999996E-3</v>
      </c>
      <c r="F124" s="170">
        <v>7.0000000000000001E-3</v>
      </c>
      <c r="G124" s="305">
        <f t="shared" si="60"/>
        <v>0.11666666666666667</v>
      </c>
      <c r="H124" s="296" t="b">
        <f t="shared" si="61"/>
        <v>1</v>
      </c>
      <c r="I124" s="309">
        <f t="shared" si="62"/>
        <v>6.6665679038682294E-3</v>
      </c>
      <c r="J124" s="310" t="b">
        <f t="shared" si="69"/>
        <v>0</v>
      </c>
      <c r="K124" s="310" t="b">
        <f t="shared" si="70"/>
        <v>0</v>
      </c>
      <c r="M124" s="295" t="s">
        <v>935</v>
      </c>
      <c r="N124" s="293">
        <v>4.5999999999999999E-2</v>
      </c>
      <c r="O124" s="103">
        <v>6.5000000000000002E-2</v>
      </c>
      <c r="P124" s="163">
        <v>4.5999999999999999E-2</v>
      </c>
      <c r="Q124" s="169">
        <v>7.0000000000000001E-3</v>
      </c>
      <c r="R124" s="170">
        <v>7.0000000000000001E-3</v>
      </c>
      <c r="S124" s="305">
        <f t="shared" si="63"/>
        <v>0.11666666666666667</v>
      </c>
      <c r="T124" s="296" t="b">
        <f t="shared" si="64"/>
        <v>1</v>
      </c>
      <c r="U124" s="309">
        <f t="shared" si="65"/>
        <v>6.6665679038682294E-3</v>
      </c>
      <c r="V124" s="310" t="b">
        <f t="shared" si="71"/>
        <v>0</v>
      </c>
      <c r="W124" s="310" t="b">
        <f t="shared" si="72"/>
        <v>0</v>
      </c>
      <c r="Y124" s="148" t="s">
        <v>935</v>
      </c>
      <c r="Z124" s="157">
        <v>4.5999999999999999E-2</v>
      </c>
      <c r="AA124" s="103">
        <v>6.5000000000000002E-2</v>
      </c>
      <c r="AB124" s="163">
        <v>4.5999999999999999E-2</v>
      </c>
      <c r="AC124" s="169">
        <v>7.0000000000000001E-3</v>
      </c>
      <c r="AD124" s="170">
        <v>7.0000000000000001E-3</v>
      </c>
      <c r="AE124" s="305">
        <f t="shared" si="66"/>
        <v>0.11666666666666667</v>
      </c>
      <c r="AF124" s="296" t="b">
        <f t="shared" si="67"/>
        <v>1</v>
      </c>
      <c r="AG124" s="309">
        <f t="shared" si="68"/>
        <v>6.6665679038682294E-3</v>
      </c>
      <c r="AH124" s="310" t="b">
        <f t="shared" si="73"/>
        <v>0</v>
      </c>
      <c r="AI124" s="310" t="b">
        <f t="shared" si="74"/>
        <v>0</v>
      </c>
    </row>
    <row r="125" spans="1:35" ht="16" x14ac:dyDescent="0.2">
      <c r="A125" s="148" t="s">
        <v>936</v>
      </c>
      <c r="B125" s="157">
        <v>4.3999999999999997E-2</v>
      </c>
      <c r="C125" s="103">
        <v>6.2E-2</v>
      </c>
      <c r="D125" s="163">
        <v>4.3999999999999997E-2</v>
      </c>
      <c r="E125" s="169">
        <v>6.7999999999999996E-3</v>
      </c>
      <c r="F125" s="170">
        <v>6.8999999999999999E-3</v>
      </c>
      <c r="G125" s="305">
        <f t="shared" si="60"/>
        <v>0.11666666666666667</v>
      </c>
      <c r="H125" s="296" t="b">
        <f t="shared" si="61"/>
        <v>1</v>
      </c>
      <c r="I125" s="309">
        <f t="shared" si="62"/>
        <v>6.6665679038682294E-3</v>
      </c>
      <c r="J125" s="310" t="b">
        <f t="shared" si="69"/>
        <v>0</v>
      </c>
      <c r="K125" s="310" t="b">
        <f t="shared" si="70"/>
        <v>0</v>
      </c>
      <c r="M125" s="295" t="s">
        <v>936</v>
      </c>
      <c r="N125" s="293">
        <v>4.4999999999999998E-2</v>
      </c>
      <c r="O125" s="103">
        <v>6.4000000000000001E-2</v>
      </c>
      <c r="P125" s="163">
        <v>4.5999999999999999E-2</v>
      </c>
      <c r="Q125" s="169">
        <v>6.8999999999999999E-3</v>
      </c>
      <c r="R125" s="170">
        <v>6.8999999999999999E-3</v>
      </c>
      <c r="S125" s="305">
        <f t="shared" si="63"/>
        <v>0.11666666666666667</v>
      </c>
      <c r="T125" s="296" t="b">
        <f t="shared" si="64"/>
        <v>1</v>
      </c>
      <c r="U125" s="309">
        <f t="shared" si="65"/>
        <v>6.6665679038682294E-3</v>
      </c>
      <c r="V125" s="310" t="b">
        <f t="shared" si="71"/>
        <v>0</v>
      </c>
      <c r="W125" s="310" t="b">
        <f t="shared" si="72"/>
        <v>0</v>
      </c>
      <c r="Y125" s="148" t="s">
        <v>936</v>
      </c>
      <c r="Z125" s="157">
        <v>4.4999999999999998E-2</v>
      </c>
      <c r="AA125" s="103">
        <v>6.4000000000000001E-2</v>
      </c>
      <c r="AB125" s="163">
        <v>4.4999999999999998E-2</v>
      </c>
      <c r="AC125" s="169">
        <v>6.7999999999999996E-3</v>
      </c>
      <c r="AD125" s="170">
        <v>6.7999999999999996E-3</v>
      </c>
      <c r="AE125" s="305">
        <f t="shared" si="66"/>
        <v>0.11666666666666667</v>
      </c>
      <c r="AF125" s="296" t="b">
        <f t="shared" si="67"/>
        <v>1</v>
      </c>
      <c r="AG125" s="309">
        <f t="shared" si="68"/>
        <v>6.6665679038682294E-3</v>
      </c>
      <c r="AH125" s="310" t="b">
        <f t="shared" si="73"/>
        <v>0</v>
      </c>
      <c r="AI125" s="310" t="b">
        <f t="shared" si="74"/>
        <v>0</v>
      </c>
    </row>
    <row r="126" spans="1:35" ht="16" x14ac:dyDescent="0.2">
      <c r="A126" s="148" t="s">
        <v>937</v>
      </c>
      <c r="B126" s="157">
        <v>4.3999999999999997E-2</v>
      </c>
      <c r="C126" s="103">
        <v>6.2E-2</v>
      </c>
      <c r="D126" s="163">
        <v>4.3999999999999997E-2</v>
      </c>
      <c r="E126" s="169">
        <v>6.7000000000000002E-3</v>
      </c>
      <c r="F126" s="170">
        <v>6.7000000000000002E-3</v>
      </c>
      <c r="G126" s="305">
        <f t="shared" si="60"/>
        <v>0.11666666666666667</v>
      </c>
      <c r="H126" s="296" t="b">
        <f t="shared" si="61"/>
        <v>1</v>
      </c>
      <c r="I126" s="309">
        <f t="shared" si="62"/>
        <v>6.6665679038682294E-3</v>
      </c>
      <c r="J126" s="310" t="b">
        <f t="shared" si="69"/>
        <v>0</v>
      </c>
      <c r="K126" s="310" t="b">
        <f t="shared" si="70"/>
        <v>0</v>
      </c>
      <c r="M126" s="295" t="s">
        <v>937</v>
      </c>
      <c r="N126" s="293">
        <v>4.4999999999999998E-2</v>
      </c>
      <c r="O126" s="103">
        <v>6.3E-2</v>
      </c>
      <c r="P126" s="163">
        <v>4.4999999999999998E-2</v>
      </c>
      <c r="Q126" s="169">
        <v>6.7999999999999996E-3</v>
      </c>
      <c r="R126" s="170">
        <v>6.7999999999999996E-3</v>
      </c>
      <c r="S126" s="305">
        <f t="shared" si="63"/>
        <v>0.11666666666666667</v>
      </c>
      <c r="T126" s="296" t="b">
        <f t="shared" si="64"/>
        <v>1</v>
      </c>
      <c r="U126" s="309">
        <f t="shared" si="65"/>
        <v>6.6665679038682294E-3</v>
      </c>
      <c r="V126" s="310" t="b">
        <f t="shared" si="71"/>
        <v>0</v>
      </c>
      <c r="W126" s="310" t="b">
        <f t="shared" si="72"/>
        <v>0</v>
      </c>
      <c r="Y126" s="148" t="s">
        <v>937</v>
      </c>
      <c r="Z126" s="157">
        <v>4.4999999999999998E-2</v>
      </c>
      <c r="AA126" s="103">
        <v>6.3E-2</v>
      </c>
      <c r="AB126" s="163">
        <v>4.4999999999999998E-2</v>
      </c>
      <c r="AC126" s="169">
        <v>6.7999999999999996E-3</v>
      </c>
      <c r="AD126" s="170">
        <v>6.7000000000000002E-3</v>
      </c>
      <c r="AE126" s="305">
        <f t="shared" si="66"/>
        <v>0.11666666666666667</v>
      </c>
      <c r="AF126" s="296" t="b">
        <f t="shared" si="67"/>
        <v>1</v>
      </c>
      <c r="AG126" s="309">
        <f t="shared" si="68"/>
        <v>6.6665679038682294E-3</v>
      </c>
      <c r="AH126" s="310" t="b">
        <f t="shared" si="73"/>
        <v>0</v>
      </c>
      <c r="AI126" s="310" t="b">
        <f t="shared" si="74"/>
        <v>0</v>
      </c>
    </row>
    <row r="127" spans="1:35" ht="16" x14ac:dyDescent="0.2">
      <c r="A127" s="148" t="s">
        <v>938</v>
      </c>
      <c r="B127" s="157">
        <v>4.3999999999999997E-2</v>
      </c>
      <c r="C127" s="103">
        <v>6.2E-2</v>
      </c>
      <c r="D127" s="163">
        <v>4.3999999999999997E-2</v>
      </c>
      <c r="E127" s="169">
        <v>6.7000000000000002E-3</v>
      </c>
      <c r="F127" s="170">
        <v>6.7000000000000002E-3</v>
      </c>
      <c r="G127" s="305">
        <f t="shared" si="60"/>
        <v>0.11666666666666667</v>
      </c>
      <c r="H127" s="296" t="b">
        <f t="shared" si="61"/>
        <v>1</v>
      </c>
      <c r="I127" s="309">
        <f t="shared" si="62"/>
        <v>6.6665679038682294E-3</v>
      </c>
      <c r="J127" s="310" t="b">
        <f t="shared" si="69"/>
        <v>0</v>
      </c>
      <c r="K127" s="310" t="b">
        <f t="shared" si="70"/>
        <v>0</v>
      </c>
      <c r="M127" s="295" t="s">
        <v>938</v>
      </c>
      <c r="N127" s="293">
        <v>4.4999999999999998E-2</v>
      </c>
      <c r="O127" s="103">
        <v>6.3E-2</v>
      </c>
      <c r="P127" s="163">
        <v>4.4999999999999998E-2</v>
      </c>
      <c r="Q127" s="169">
        <v>6.7999999999999996E-3</v>
      </c>
      <c r="R127" s="170">
        <v>6.7000000000000002E-3</v>
      </c>
      <c r="S127" s="305">
        <f t="shared" si="63"/>
        <v>0.11666666666666667</v>
      </c>
      <c r="T127" s="296" t="b">
        <f t="shared" si="64"/>
        <v>1</v>
      </c>
      <c r="U127" s="309">
        <f t="shared" si="65"/>
        <v>6.6665679038682294E-3</v>
      </c>
      <c r="V127" s="310" t="b">
        <f t="shared" si="71"/>
        <v>0</v>
      </c>
      <c r="W127" s="310" t="b">
        <f t="shared" si="72"/>
        <v>0</v>
      </c>
      <c r="Y127" s="148" t="s">
        <v>938</v>
      </c>
      <c r="Z127" s="157">
        <v>4.4999999999999998E-2</v>
      </c>
      <c r="AA127" s="103">
        <v>6.3E-2</v>
      </c>
      <c r="AB127" s="163">
        <v>4.4999999999999998E-2</v>
      </c>
      <c r="AC127" s="169">
        <v>6.7000000000000002E-3</v>
      </c>
      <c r="AD127" s="170">
        <v>6.7000000000000002E-3</v>
      </c>
      <c r="AE127" s="305">
        <f t="shared" si="66"/>
        <v>0.11666666666666667</v>
      </c>
      <c r="AF127" s="296" t="b">
        <f t="shared" si="67"/>
        <v>1</v>
      </c>
      <c r="AG127" s="309">
        <f t="shared" si="68"/>
        <v>6.6665679038682294E-3</v>
      </c>
      <c r="AH127" s="310" t="b">
        <f t="shared" si="73"/>
        <v>0</v>
      </c>
      <c r="AI127" s="310" t="b">
        <f t="shared" si="74"/>
        <v>0</v>
      </c>
    </row>
    <row r="128" spans="1:35" ht="16" x14ac:dyDescent="0.2">
      <c r="A128" s="148" t="s">
        <v>939</v>
      </c>
      <c r="B128" s="157">
        <v>4.3999999999999997E-2</v>
      </c>
      <c r="C128" s="103">
        <v>6.2E-2</v>
      </c>
      <c r="D128" s="163">
        <v>4.3999999999999997E-2</v>
      </c>
      <c r="E128" s="169">
        <v>6.7000000000000002E-3</v>
      </c>
      <c r="F128" s="170">
        <v>6.6E-3</v>
      </c>
      <c r="G128" s="305">
        <f t="shared" si="60"/>
        <v>0.11666666666666667</v>
      </c>
      <c r="H128" s="296" t="b">
        <f t="shared" si="61"/>
        <v>1</v>
      </c>
      <c r="I128" s="309">
        <f t="shared" si="62"/>
        <v>6.6665679038682294E-3</v>
      </c>
      <c r="J128" s="311" t="b">
        <f t="shared" si="69"/>
        <v>1</v>
      </c>
      <c r="K128" s="310" t="b">
        <f t="shared" si="70"/>
        <v>0</v>
      </c>
      <c r="M128" s="295" t="s">
        <v>939</v>
      </c>
      <c r="N128" s="293">
        <v>4.4999999999999998E-2</v>
      </c>
      <c r="O128" s="103">
        <v>6.3E-2</v>
      </c>
      <c r="P128" s="163">
        <v>4.4999999999999998E-2</v>
      </c>
      <c r="Q128" s="169">
        <v>6.7999999999999996E-3</v>
      </c>
      <c r="R128" s="170">
        <v>6.7000000000000002E-3</v>
      </c>
      <c r="S128" s="305">
        <f t="shared" si="63"/>
        <v>0.11666666666666667</v>
      </c>
      <c r="T128" s="296" t="b">
        <f t="shared" si="64"/>
        <v>1</v>
      </c>
      <c r="U128" s="309">
        <f t="shared" si="65"/>
        <v>6.6665679038682294E-3</v>
      </c>
      <c r="V128" s="310" t="b">
        <f t="shared" si="71"/>
        <v>0</v>
      </c>
      <c r="W128" s="310" t="b">
        <f t="shared" si="72"/>
        <v>0</v>
      </c>
      <c r="Y128" s="148" t="s">
        <v>939</v>
      </c>
      <c r="Z128" s="157">
        <v>4.4999999999999998E-2</v>
      </c>
      <c r="AA128" s="103">
        <v>6.3E-2</v>
      </c>
      <c r="AB128" s="163">
        <v>4.4999999999999998E-2</v>
      </c>
      <c r="AC128" s="169">
        <v>6.7000000000000002E-3</v>
      </c>
      <c r="AD128" s="170">
        <v>6.7000000000000002E-3</v>
      </c>
      <c r="AE128" s="305">
        <f t="shared" si="66"/>
        <v>0.11666666666666667</v>
      </c>
      <c r="AF128" s="296" t="b">
        <f t="shared" si="67"/>
        <v>1</v>
      </c>
      <c r="AG128" s="309">
        <f t="shared" si="68"/>
        <v>6.6665679038682294E-3</v>
      </c>
      <c r="AH128" s="310" t="b">
        <f t="shared" si="73"/>
        <v>0</v>
      </c>
      <c r="AI128" s="310" t="b">
        <f t="shared" si="74"/>
        <v>0</v>
      </c>
    </row>
    <row r="129" spans="1:35" ht="16" x14ac:dyDescent="0.2">
      <c r="A129" s="148" t="s">
        <v>940</v>
      </c>
      <c r="B129" s="157">
        <v>4.3999999999999997E-2</v>
      </c>
      <c r="C129" s="103">
        <v>6.2E-2</v>
      </c>
      <c r="D129" s="163">
        <v>4.3999999999999997E-2</v>
      </c>
      <c r="E129" s="169">
        <v>6.7000000000000002E-3</v>
      </c>
      <c r="F129" s="170">
        <v>6.6E-3</v>
      </c>
      <c r="G129" s="305">
        <f t="shared" si="60"/>
        <v>0.11666666666666667</v>
      </c>
      <c r="H129" s="296" t="b">
        <f t="shared" si="61"/>
        <v>1</v>
      </c>
      <c r="I129" s="309">
        <f t="shared" si="62"/>
        <v>6.6665679038682294E-3</v>
      </c>
      <c r="J129" s="311" t="b">
        <f t="shared" si="69"/>
        <v>1</v>
      </c>
      <c r="K129" s="310" t="b">
        <f t="shared" si="70"/>
        <v>0</v>
      </c>
      <c r="M129" s="295" t="s">
        <v>940</v>
      </c>
      <c r="N129" s="293">
        <v>4.4999999999999998E-2</v>
      </c>
      <c r="O129" s="103">
        <v>6.3E-2</v>
      </c>
      <c r="P129" s="163">
        <v>4.4999999999999998E-2</v>
      </c>
      <c r="Q129" s="169">
        <v>6.7999999999999996E-3</v>
      </c>
      <c r="R129" s="170">
        <v>6.7999999999999996E-3</v>
      </c>
      <c r="S129" s="305">
        <f t="shared" si="63"/>
        <v>0.11666666666666667</v>
      </c>
      <c r="T129" s="296" t="b">
        <f t="shared" si="64"/>
        <v>1</v>
      </c>
      <c r="U129" s="309">
        <f t="shared" si="65"/>
        <v>6.6665679038682294E-3</v>
      </c>
      <c r="V129" s="310" t="b">
        <f t="shared" si="71"/>
        <v>0</v>
      </c>
      <c r="W129" s="310" t="b">
        <f t="shared" si="72"/>
        <v>0</v>
      </c>
      <c r="Y129" s="148" t="s">
        <v>940</v>
      </c>
      <c r="Z129" s="157">
        <v>4.4999999999999998E-2</v>
      </c>
      <c r="AA129" s="103">
        <v>6.3E-2</v>
      </c>
      <c r="AB129" s="163">
        <v>4.4999999999999998E-2</v>
      </c>
      <c r="AC129" s="169">
        <v>6.7999999999999996E-3</v>
      </c>
      <c r="AD129" s="170">
        <v>6.7999999999999996E-3</v>
      </c>
      <c r="AE129" s="305">
        <f t="shared" si="66"/>
        <v>0.11666666666666667</v>
      </c>
      <c r="AF129" s="296" t="b">
        <f t="shared" si="67"/>
        <v>1</v>
      </c>
      <c r="AG129" s="309">
        <f t="shared" si="68"/>
        <v>6.6665679038682294E-3</v>
      </c>
      <c r="AH129" s="310" t="b">
        <f t="shared" si="73"/>
        <v>0</v>
      </c>
      <c r="AI129" s="310" t="b">
        <f t="shared" si="74"/>
        <v>0</v>
      </c>
    </row>
    <row r="130" spans="1:35" ht="16" x14ac:dyDescent="0.2">
      <c r="A130" s="148" t="s">
        <v>941</v>
      </c>
      <c r="B130" s="157">
        <v>4.4999999999999998E-2</v>
      </c>
      <c r="C130" s="103">
        <v>6.3E-2</v>
      </c>
      <c r="D130" s="163">
        <v>4.3999999999999997E-2</v>
      </c>
      <c r="E130" s="169">
        <v>6.7999999999999996E-3</v>
      </c>
      <c r="F130" s="170">
        <v>6.6E-3</v>
      </c>
      <c r="G130" s="305">
        <f t="shared" si="60"/>
        <v>0.11666666666666667</v>
      </c>
      <c r="H130" s="296" t="b">
        <f t="shared" si="61"/>
        <v>1</v>
      </c>
      <c r="I130" s="309">
        <f t="shared" si="62"/>
        <v>6.6665679038682294E-3</v>
      </c>
      <c r="J130" s="311" t="b">
        <f t="shared" si="69"/>
        <v>1</v>
      </c>
      <c r="K130" s="310" t="b">
        <f t="shared" si="70"/>
        <v>0</v>
      </c>
      <c r="M130" s="295" t="s">
        <v>941</v>
      </c>
      <c r="N130" s="293">
        <v>4.4999999999999998E-2</v>
      </c>
      <c r="O130" s="103">
        <v>6.4000000000000001E-2</v>
      </c>
      <c r="P130" s="163">
        <v>4.4999999999999998E-2</v>
      </c>
      <c r="Q130" s="169">
        <v>6.8999999999999999E-3</v>
      </c>
      <c r="R130" s="170">
        <v>6.7999999999999996E-3</v>
      </c>
      <c r="S130" s="305">
        <f t="shared" si="63"/>
        <v>0.11666666666666667</v>
      </c>
      <c r="T130" s="296" t="b">
        <f t="shared" si="64"/>
        <v>1</v>
      </c>
      <c r="U130" s="309">
        <f t="shared" si="65"/>
        <v>6.6665679038682294E-3</v>
      </c>
      <c r="V130" s="310" t="b">
        <f t="shared" si="71"/>
        <v>0</v>
      </c>
      <c r="W130" s="310" t="b">
        <f t="shared" si="72"/>
        <v>0</v>
      </c>
      <c r="Y130" s="148" t="s">
        <v>941</v>
      </c>
      <c r="Z130" s="157">
        <v>4.4999999999999998E-2</v>
      </c>
      <c r="AA130" s="103">
        <v>6.4000000000000001E-2</v>
      </c>
      <c r="AB130" s="163">
        <v>4.4999999999999998E-2</v>
      </c>
      <c r="AC130" s="169">
        <v>6.7999999999999996E-3</v>
      </c>
      <c r="AD130" s="170">
        <v>6.7999999999999996E-3</v>
      </c>
      <c r="AE130" s="305">
        <f t="shared" si="66"/>
        <v>0.11666666666666667</v>
      </c>
      <c r="AF130" s="296" t="b">
        <f t="shared" si="67"/>
        <v>1</v>
      </c>
      <c r="AG130" s="309">
        <f t="shared" si="68"/>
        <v>6.6665679038682294E-3</v>
      </c>
      <c r="AH130" s="310" t="b">
        <f t="shared" si="73"/>
        <v>0</v>
      </c>
      <c r="AI130" s="310" t="b">
        <f t="shared" si="74"/>
        <v>0</v>
      </c>
    </row>
    <row r="131" spans="1:35" ht="16" x14ac:dyDescent="0.2">
      <c r="A131" s="148" t="s">
        <v>942</v>
      </c>
      <c r="B131" s="157">
        <v>4.4999999999999998E-2</v>
      </c>
      <c r="C131" s="103">
        <v>6.4000000000000001E-2</v>
      </c>
      <c r="D131" s="163">
        <v>4.4999999999999998E-2</v>
      </c>
      <c r="E131" s="169">
        <v>6.8999999999999999E-3</v>
      </c>
      <c r="F131" s="170">
        <v>6.7000000000000002E-3</v>
      </c>
      <c r="G131" s="305">
        <f t="shared" si="60"/>
        <v>0.11666666666666667</v>
      </c>
      <c r="H131" s="296" t="b">
        <f t="shared" si="61"/>
        <v>1</v>
      </c>
      <c r="I131" s="309">
        <f t="shared" si="62"/>
        <v>6.6665679038682294E-3</v>
      </c>
      <c r="J131" s="310" t="b">
        <f t="shared" si="69"/>
        <v>0</v>
      </c>
      <c r="K131" s="310" t="b">
        <f t="shared" si="70"/>
        <v>0</v>
      </c>
      <c r="M131" s="295" t="s">
        <v>942</v>
      </c>
      <c r="N131" s="293">
        <v>4.5999999999999999E-2</v>
      </c>
      <c r="O131" s="103">
        <v>6.5000000000000002E-2</v>
      </c>
      <c r="P131" s="163">
        <v>4.5999999999999999E-2</v>
      </c>
      <c r="Q131" s="169">
        <v>7.0000000000000001E-3</v>
      </c>
      <c r="R131" s="170">
        <v>7.0000000000000001E-3</v>
      </c>
      <c r="S131" s="305">
        <f t="shared" si="63"/>
        <v>0.11666666666666667</v>
      </c>
      <c r="T131" s="296" t="b">
        <f t="shared" si="64"/>
        <v>1</v>
      </c>
      <c r="U131" s="309">
        <f t="shared" si="65"/>
        <v>6.6665679038682294E-3</v>
      </c>
      <c r="V131" s="310" t="b">
        <f t="shared" si="71"/>
        <v>0</v>
      </c>
      <c r="W131" s="310" t="b">
        <f t="shared" si="72"/>
        <v>0</v>
      </c>
      <c r="Y131" s="148" t="s">
        <v>942</v>
      </c>
      <c r="Z131" s="157">
        <v>4.5999999999999999E-2</v>
      </c>
      <c r="AA131" s="103">
        <v>6.5000000000000002E-2</v>
      </c>
      <c r="AB131" s="163">
        <v>4.5999999999999999E-2</v>
      </c>
      <c r="AC131" s="169">
        <v>7.0000000000000001E-3</v>
      </c>
      <c r="AD131" s="170">
        <v>7.0000000000000001E-3</v>
      </c>
      <c r="AE131" s="305">
        <f t="shared" si="66"/>
        <v>0.11666666666666667</v>
      </c>
      <c r="AF131" s="296" t="b">
        <f t="shared" si="67"/>
        <v>1</v>
      </c>
      <c r="AG131" s="309">
        <f t="shared" si="68"/>
        <v>6.6665679038682294E-3</v>
      </c>
      <c r="AH131" s="310" t="b">
        <f t="shared" si="73"/>
        <v>0</v>
      </c>
      <c r="AI131" s="310" t="b">
        <f t="shared" si="74"/>
        <v>0</v>
      </c>
    </row>
    <row r="132" spans="1:35" ht="16" x14ac:dyDescent="0.2">
      <c r="A132" s="148" t="s">
        <v>943</v>
      </c>
      <c r="B132" s="157">
        <v>4.5999999999999999E-2</v>
      </c>
      <c r="C132" s="103">
        <v>6.5000000000000002E-2</v>
      </c>
      <c r="D132" s="163">
        <v>4.5999999999999999E-2</v>
      </c>
      <c r="E132" s="169">
        <v>7.0000000000000001E-3</v>
      </c>
      <c r="F132" s="170">
        <v>6.7999999999999996E-3</v>
      </c>
      <c r="G132" s="305">
        <f t="shared" si="60"/>
        <v>0.11666666666666667</v>
      </c>
      <c r="H132" s="296" t="b">
        <f t="shared" si="61"/>
        <v>1</v>
      </c>
      <c r="I132" s="309">
        <f t="shared" si="62"/>
        <v>6.6665679038682294E-3</v>
      </c>
      <c r="J132" s="310" t="b">
        <f t="shared" si="69"/>
        <v>0</v>
      </c>
      <c r="K132" s="310" t="b">
        <f t="shared" si="70"/>
        <v>0</v>
      </c>
      <c r="M132" s="295" t="s">
        <v>943</v>
      </c>
      <c r="N132" s="293">
        <v>4.8000000000000001E-2</v>
      </c>
      <c r="O132" s="103">
        <v>6.7000000000000004E-2</v>
      </c>
      <c r="P132" s="163">
        <v>4.8000000000000001E-2</v>
      </c>
      <c r="Q132" s="169">
        <v>7.1999999999999998E-3</v>
      </c>
      <c r="R132" s="170">
        <v>7.1999999999999998E-3</v>
      </c>
      <c r="S132" s="305">
        <f t="shared" si="63"/>
        <v>0.11666666666666667</v>
      </c>
      <c r="T132" s="296" t="b">
        <f t="shared" si="64"/>
        <v>1</v>
      </c>
      <c r="U132" s="309">
        <f t="shared" si="65"/>
        <v>6.6665679038682294E-3</v>
      </c>
      <c r="V132" s="310" t="b">
        <f t="shared" si="71"/>
        <v>0</v>
      </c>
      <c r="W132" s="310" t="b">
        <f t="shared" si="72"/>
        <v>0</v>
      </c>
      <c r="Y132" s="148" t="s">
        <v>943</v>
      </c>
      <c r="Z132" s="157">
        <v>4.8000000000000001E-2</v>
      </c>
      <c r="AA132" s="103">
        <v>6.7000000000000004E-2</v>
      </c>
      <c r="AB132" s="163">
        <v>4.8000000000000001E-2</v>
      </c>
      <c r="AC132" s="169">
        <v>7.1999999999999998E-3</v>
      </c>
      <c r="AD132" s="170">
        <v>7.1999999999999998E-3</v>
      </c>
      <c r="AE132" s="305">
        <f t="shared" si="66"/>
        <v>0.11666666666666667</v>
      </c>
      <c r="AF132" s="296" t="b">
        <f t="shared" si="67"/>
        <v>1</v>
      </c>
      <c r="AG132" s="309">
        <f t="shared" si="68"/>
        <v>6.6665679038682294E-3</v>
      </c>
      <c r="AH132" s="310" t="b">
        <f t="shared" si="73"/>
        <v>0</v>
      </c>
      <c r="AI132" s="310" t="b">
        <f t="shared" si="74"/>
        <v>0</v>
      </c>
    </row>
    <row r="133" spans="1:35" ht="16" x14ac:dyDescent="0.2">
      <c r="A133" s="148" t="s">
        <v>944</v>
      </c>
      <c r="B133" s="157">
        <v>4.8000000000000001E-2</v>
      </c>
      <c r="C133" s="103">
        <v>6.6000000000000003E-2</v>
      </c>
      <c r="D133" s="163">
        <v>4.7E-2</v>
      </c>
      <c r="E133" s="169">
        <v>7.1999999999999998E-3</v>
      </c>
      <c r="F133" s="170">
        <v>6.8999999999999999E-3</v>
      </c>
      <c r="G133" s="305">
        <f t="shared" si="60"/>
        <v>0.11666666666666667</v>
      </c>
      <c r="H133" s="296" t="b">
        <f t="shared" si="61"/>
        <v>1</v>
      </c>
      <c r="I133" s="309">
        <f t="shared" si="62"/>
        <v>6.6665679038682294E-3</v>
      </c>
      <c r="J133" s="310" t="b">
        <f t="shared" si="69"/>
        <v>0</v>
      </c>
      <c r="K133" s="310" t="b">
        <f t="shared" si="70"/>
        <v>0</v>
      </c>
      <c r="M133" s="295" t="s">
        <v>944</v>
      </c>
      <c r="N133" s="293">
        <v>4.9000000000000002E-2</v>
      </c>
      <c r="O133" s="103">
        <v>6.9000000000000006E-2</v>
      </c>
      <c r="P133" s="163">
        <v>4.8000000000000001E-2</v>
      </c>
      <c r="Q133" s="169">
        <v>7.4000000000000003E-3</v>
      </c>
      <c r="R133" s="170">
        <v>7.4000000000000003E-3</v>
      </c>
      <c r="S133" s="305">
        <f t="shared" si="63"/>
        <v>0.11666666666666667</v>
      </c>
      <c r="T133" s="296" t="b">
        <f t="shared" si="64"/>
        <v>1</v>
      </c>
      <c r="U133" s="309">
        <f t="shared" si="65"/>
        <v>6.6665679038682294E-3</v>
      </c>
      <c r="V133" s="310" t="b">
        <f t="shared" si="71"/>
        <v>0</v>
      </c>
      <c r="W133" s="310" t="b">
        <f t="shared" si="72"/>
        <v>0</v>
      </c>
      <c r="Y133" s="148" t="s">
        <v>944</v>
      </c>
      <c r="Z133" s="157">
        <v>4.9000000000000002E-2</v>
      </c>
      <c r="AA133" s="103">
        <v>6.9000000000000006E-2</v>
      </c>
      <c r="AB133" s="163">
        <v>4.9000000000000002E-2</v>
      </c>
      <c r="AC133" s="169">
        <v>7.4000000000000003E-3</v>
      </c>
      <c r="AD133" s="170">
        <v>7.4000000000000003E-3</v>
      </c>
      <c r="AE133" s="305">
        <f t="shared" si="66"/>
        <v>0.11666666666666667</v>
      </c>
      <c r="AF133" s="296" t="b">
        <f t="shared" si="67"/>
        <v>1</v>
      </c>
      <c r="AG133" s="309">
        <f t="shared" si="68"/>
        <v>6.6665679038682294E-3</v>
      </c>
      <c r="AH133" s="310" t="b">
        <f t="shared" si="73"/>
        <v>0</v>
      </c>
      <c r="AI133" s="310" t="b">
        <f t="shared" si="74"/>
        <v>0</v>
      </c>
    </row>
    <row r="134" spans="1:35" ht="16" x14ac:dyDescent="0.2">
      <c r="A134" s="148" t="s">
        <v>945</v>
      </c>
      <c r="B134" s="157">
        <v>4.9000000000000002E-2</v>
      </c>
      <c r="C134" s="103">
        <v>6.8000000000000005E-2</v>
      </c>
      <c r="D134" s="163">
        <v>4.8000000000000001E-2</v>
      </c>
      <c r="E134" s="169">
        <v>7.1999999999999998E-3</v>
      </c>
      <c r="F134" s="170">
        <v>7.1000000000000004E-3</v>
      </c>
      <c r="G134" s="305">
        <f t="shared" si="60"/>
        <v>0.11666666666666667</v>
      </c>
      <c r="H134" s="296" t="b">
        <f t="shared" si="61"/>
        <v>1</v>
      </c>
      <c r="I134" s="309">
        <f t="shared" si="62"/>
        <v>6.6665679038682294E-3</v>
      </c>
      <c r="J134" s="310" t="b">
        <f t="shared" si="69"/>
        <v>0</v>
      </c>
      <c r="K134" s="310" t="b">
        <f t="shared" si="70"/>
        <v>0</v>
      </c>
      <c r="M134" s="295" t="s">
        <v>945</v>
      </c>
      <c r="N134" s="293">
        <v>5.0999999999999997E-2</v>
      </c>
      <c r="O134" s="103">
        <v>7.0999999999999994E-2</v>
      </c>
      <c r="P134" s="163">
        <v>0.05</v>
      </c>
      <c r="Q134" s="169">
        <v>7.7000000000000002E-3</v>
      </c>
      <c r="R134" s="170">
        <v>7.4999999999999997E-3</v>
      </c>
      <c r="S134" s="305">
        <f t="shared" si="63"/>
        <v>0.11666666666666667</v>
      </c>
      <c r="T134" s="296" t="b">
        <f t="shared" si="64"/>
        <v>1</v>
      </c>
      <c r="U134" s="309">
        <f t="shared" si="65"/>
        <v>6.6665679038682294E-3</v>
      </c>
      <c r="V134" s="310" t="b">
        <f t="shared" si="71"/>
        <v>0</v>
      </c>
      <c r="W134" s="310" t="b">
        <f t="shared" si="72"/>
        <v>0</v>
      </c>
      <c r="Y134" s="148" t="s">
        <v>945</v>
      </c>
      <c r="Z134" s="157">
        <v>0.05</v>
      </c>
      <c r="AA134" s="103">
        <v>7.0999999999999994E-2</v>
      </c>
      <c r="AB134" s="163">
        <v>0.05</v>
      </c>
      <c r="AC134" s="169">
        <v>7.7000000000000002E-3</v>
      </c>
      <c r="AD134" s="170">
        <v>7.6E-3</v>
      </c>
      <c r="AE134" s="305">
        <f t="shared" si="66"/>
        <v>0.11666666666666667</v>
      </c>
      <c r="AF134" s="296" t="b">
        <f t="shared" si="67"/>
        <v>1</v>
      </c>
      <c r="AG134" s="309">
        <f t="shared" si="68"/>
        <v>6.6665679038682294E-3</v>
      </c>
      <c r="AH134" s="310" t="b">
        <f t="shared" si="73"/>
        <v>0</v>
      </c>
      <c r="AI134" s="310" t="b">
        <f t="shared" si="74"/>
        <v>0</v>
      </c>
    </row>
    <row r="135" spans="1:35" ht="16" x14ac:dyDescent="0.2">
      <c r="A135" s="148" t="s">
        <v>946</v>
      </c>
      <c r="B135" s="157">
        <v>0.05</v>
      </c>
      <c r="C135" s="103">
        <v>6.9000000000000006E-2</v>
      </c>
      <c r="D135" s="163">
        <v>4.9000000000000002E-2</v>
      </c>
      <c r="E135" s="169">
        <v>7.4000000000000003E-3</v>
      </c>
      <c r="F135" s="170">
        <v>7.1999999999999998E-3</v>
      </c>
      <c r="G135" s="305">
        <f t="shared" si="60"/>
        <v>0.11666666666666667</v>
      </c>
      <c r="H135" s="296" t="b">
        <f t="shared" si="61"/>
        <v>1</v>
      </c>
      <c r="I135" s="309">
        <f t="shared" si="62"/>
        <v>6.6665679038682294E-3</v>
      </c>
      <c r="J135" s="310" t="b">
        <f t="shared" si="69"/>
        <v>0</v>
      </c>
      <c r="K135" s="310" t="b">
        <f t="shared" si="70"/>
        <v>0</v>
      </c>
      <c r="M135" s="295" t="s">
        <v>946</v>
      </c>
      <c r="N135" s="293">
        <v>5.1999999999999998E-2</v>
      </c>
      <c r="O135" s="103">
        <v>7.2999999999999995E-2</v>
      </c>
      <c r="P135" s="163">
        <v>0.05</v>
      </c>
      <c r="Q135" s="169">
        <v>7.9000000000000008E-3</v>
      </c>
      <c r="R135" s="170">
        <v>7.7000000000000002E-3</v>
      </c>
      <c r="S135" s="305">
        <f t="shared" si="63"/>
        <v>0.11666666666666667</v>
      </c>
      <c r="T135" s="296" t="b">
        <f t="shared" si="64"/>
        <v>1</v>
      </c>
      <c r="U135" s="309">
        <f t="shared" si="65"/>
        <v>6.6665679038682294E-3</v>
      </c>
      <c r="V135" s="310" t="b">
        <f t="shared" si="71"/>
        <v>0</v>
      </c>
      <c r="W135" s="310" t="b">
        <f t="shared" si="72"/>
        <v>0</v>
      </c>
      <c r="Y135" s="148" t="s">
        <v>946</v>
      </c>
      <c r="Z135" s="157">
        <v>5.0999999999999997E-2</v>
      </c>
      <c r="AA135" s="103">
        <v>7.2999999999999995E-2</v>
      </c>
      <c r="AB135" s="163">
        <v>5.1999999999999998E-2</v>
      </c>
      <c r="AC135" s="169">
        <v>7.9000000000000008E-3</v>
      </c>
      <c r="AD135" s="170">
        <v>7.7000000000000002E-3</v>
      </c>
      <c r="AE135" s="305">
        <f t="shared" si="66"/>
        <v>0.11666666666666667</v>
      </c>
      <c r="AF135" s="296" t="b">
        <f t="shared" si="67"/>
        <v>1</v>
      </c>
      <c r="AG135" s="309">
        <f t="shared" si="68"/>
        <v>6.6665679038682294E-3</v>
      </c>
      <c r="AH135" s="310" t="b">
        <f t="shared" si="73"/>
        <v>0</v>
      </c>
      <c r="AI135" s="310" t="b">
        <f t="shared" si="74"/>
        <v>0</v>
      </c>
    </row>
    <row r="136" spans="1:35" ht="16" x14ac:dyDescent="0.2">
      <c r="A136" s="148" t="s">
        <v>947</v>
      </c>
      <c r="B136" s="157">
        <v>0.05</v>
      </c>
      <c r="C136" s="103">
        <v>7.0000000000000007E-2</v>
      </c>
      <c r="D136" s="163">
        <v>4.9000000000000002E-2</v>
      </c>
      <c r="E136" s="169">
        <v>7.4999999999999997E-3</v>
      </c>
      <c r="F136" s="170">
        <v>7.3000000000000001E-3</v>
      </c>
      <c r="G136" s="305">
        <f t="shared" si="60"/>
        <v>0.11666666666666667</v>
      </c>
      <c r="H136" s="296" t="b">
        <f t="shared" si="61"/>
        <v>1</v>
      </c>
      <c r="I136" s="309">
        <f t="shared" si="62"/>
        <v>6.6665679038682294E-3</v>
      </c>
      <c r="J136" s="310" t="b">
        <f t="shared" si="69"/>
        <v>0</v>
      </c>
      <c r="K136" s="310" t="b">
        <f t="shared" si="70"/>
        <v>0</v>
      </c>
      <c r="M136" s="295" t="s">
        <v>947</v>
      </c>
      <c r="N136" s="293">
        <v>5.2999999999999999E-2</v>
      </c>
      <c r="O136" s="103">
        <v>7.3999999999999996E-2</v>
      </c>
      <c r="P136" s="163">
        <v>5.1999999999999998E-2</v>
      </c>
      <c r="Q136" s="169">
        <v>7.7999999999999996E-3</v>
      </c>
      <c r="R136" s="170">
        <v>7.9000000000000008E-3</v>
      </c>
      <c r="S136" s="305">
        <f t="shared" si="63"/>
        <v>0.11666666666666667</v>
      </c>
      <c r="T136" s="296" t="b">
        <f t="shared" si="64"/>
        <v>1</v>
      </c>
      <c r="U136" s="309">
        <f t="shared" si="65"/>
        <v>6.6665679038682294E-3</v>
      </c>
      <c r="V136" s="310" t="b">
        <f t="shared" si="71"/>
        <v>0</v>
      </c>
      <c r="W136" s="310" t="b">
        <f t="shared" si="72"/>
        <v>0</v>
      </c>
      <c r="Y136" s="148" t="s">
        <v>947</v>
      </c>
      <c r="Z136" s="157">
        <v>5.2999999999999999E-2</v>
      </c>
      <c r="AA136" s="103">
        <v>7.3999999999999996E-2</v>
      </c>
      <c r="AB136" s="163">
        <v>5.2999999999999999E-2</v>
      </c>
      <c r="AC136" s="169">
        <v>8.0000000000000002E-3</v>
      </c>
      <c r="AD136" s="170">
        <v>8.0000000000000002E-3</v>
      </c>
      <c r="AE136" s="305">
        <f t="shared" si="66"/>
        <v>0.11666666666666667</v>
      </c>
      <c r="AF136" s="296" t="b">
        <f t="shared" si="67"/>
        <v>1</v>
      </c>
      <c r="AG136" s="309">
        <f t="shared" si="68"/>
        <v>6.6665679038682294E-3</v>
      </c>
      <c r="AH136" s="310" t="b">
        <f t="shared" si="73"/>
        <v>0</v>
      </c>
      <c r="AI136" s="310" t="b">
        <f t="shared" si="74"/>
        <v>0</v>
      </c>
    </row>
    <row r="137" spans="1:35" ht="16" x14ac:dyDescent="0.2">
      <c r="A137" s="148" t="s">
        <v>948</v>
      </c>
      <c r="B137" s="157">
        <v>5.0999999999999997E-2</v>
      </c>
      <c r="C137" s="103">
        <v>7.0999999999999994E-2</v>
      </c>
      <c r="D137" s="163">
        <v>0.05</v>
      </c>
      <c r="E137" s="169">
        <v>7.7000000000000002E-3</v>
      </c>
      <c r="F137" s="170">
        <v>7.4000000000000003E-3</v>
      </c>
      <c r="G137" s="305">
        <f t="shared" si="60"/>
        <v>0.11666666666666667</v>
      </c>
      <c r="H137" s="296" t="b">
        <f t="shared" si="61"/>
        <v>1</v>
      </c>
      <c r="I137" s="309">
        <f t="shared" si="62"/>
        <v>6.6665679038682294E-3</v>
      </c>
      <c r="J137" s="310" t="b">
        <f t="shared" si="69"/>
        <v>0</v>
      </c>
      <c r="K137" s="310" t="b">
        <f t="shared" si="70"/>
        <v>0</v>
      </c>
      <c r="M137" s="295" t="s">
        <v>948</v>
      </c>
      <c r="N137" s="293">
        <v>5.3999999999999999E-2</v>
      </c>
      <c r="O137" s="103">
        <v>7.4999999999999997E-2</v>
      </c>
      <c r="P137" s="163">
        <v>5.2999999999999999E-2</v>
      </c>
      <c r="Q137" s="169">
        <v>8.0000000000000002E-3</v>
      </c>
      <c r="R137" s="170">
        <v>8.0000000000000002E-3</v>
      </c>
      <c r="S137" s="305">
        <f t="shared" si="63"/>
        <v>0.11666666666666667</v>
      </c>
      <c r="T137" s="296" t="b">
        <f t="shared" si="64"/>
        <v>1</v>
      </c>
      <c r="U137" s="309">
        <f t="shared" si="65"/>
        <v>6.6665679038682294E-3</v>
      </c>
      <c r="V137" s="310" t="b">
        <f t="shared" si="71"/>
        <v>0</v>
      </c>
      <c r="W137" s="310" t="b">
        <f t="shared" si="72"/>
        <v>0</v>
      </c>
      <c r="Y137" s="148" t="s">
        <v>948</v>
      </c>
      <c r="Z137" s="157">
        <v>5.3999999999999999E-2</v>
      </c>
      <c r="AA137" s="103">
        <v>7.4999999999999997E-2</v>
      </c>
      <c r="AB137" s="163">
        <v>5.3999999999999999E-2</v>
      </c>
      <c r="AC137" s="169">
        <v>8.0999999999999996E-3</v>
      </c>
      <c r="AD137" s="170">
        <v>8.0999999999999996E-3</v>
      </c>
      <c r="AE137" s="305">
        <f t="shared" si="66"/>
        <v>0.11666666666666667</v>
      </c>
      <c r="AF137" s="296" t="b">
        <f t="shared" si="67"/>
        <v>1</v>
      </c>
      <c r="AG137" s="309">
        <f t="shared" si="68"/>
        <v>6.6665679038682294E-3</v>
      </c>
      <c r="AH137" s="310" t="b">
        <f t="shared" si="73"/>
        <v>0</v>
      </c>
      <c r="AI137" s="310" t="b">
        <f t="shared" si="74"/>
        <v>0</v>
      </c>
    </row>
    <row r="138" spans="1:35" ht="17" thickBot="1" x14ac:dyDescent="0.25">
      <c r="A138" s="147" t="s">
        <v>949</v>
      </c>
      <c r="B138" s="158">
        <v>5.0999999999999997E-2</v>
      </c>
      <c r="C138" s="159">
        <v>7.1999999999999995E-2</v>
      </c>
      <c r="D138" s="165">
        <v>0.05</v>
      </c>
      <c r="E138" s="171">
        <v>7.7000000000000002E-3</v>
      </c>
      <c r="F138" s="172">
        <v>7.6E-3</v>
      </c>
      <c r="G138" s="307">
        <f t="shared" si="60"/>
        <v>0.11666666666666667</v>
      </c>
      <c r="H138" s="291" t="b">
        <f t="shared" si="61"/>
        <v>1</v>
      </c>
      <c r="I138" s="309">
        <f t="shared" si="62"/>
        <v>6.6665679038682294E-3</v>
      </c>
      <c r="J138" s="310" t="b">
        <f t="shared" si="69"/>
        <v>0</v>
      </c>
      <c r="K138" s="310" t="b">
        <f t="shared" si="70"/>
        <v>0</v>
      </c>
      <c r="M138" s="147" t="s">
        <v>949</v>
      </c>
      <c r="N138" s="158">
        <v>5.5E-2</v>
      </c>
      <c r="O138" s="159">
        <v>7.6999999999999999E-2</v>
      </c>
      <c r="P138" s="165">
        <v>5.3999999999999999E-2</v>
      </c>
      <c r="Q138" s="171">
        <v>8.2000000000000007E-3</v>
      </c>
      <c r="R138" s="172">
        <v>8.0999999999999996E-3</v>
      </c>
      <c r="S138" s="307">
        <f t="shared" si="63"/>
        <v>0.11666666666666667</v>
      </c>
      <c r="T138" s="291" t="b">
        <f t="shared" si="64"/>
        <v>1</v>
      </c>
      <c r="U138" s="309">
        <f t="shared" si="65"/>
        <v>6.6665679038682294E-3</v>
      </c>
      <c r="V138" s="310" t="b">
        <f t="shared" si="71"/>
        <v>0</v>
      </c>
      <c r="W138" s="310" t="b">
        <f t="shared" si="72"/>
        <v>0</v>
      </c>
      <c r="Y138" s="147" t="s">
        <v>949</v>
      </c>
      <c r="Z138" s="158">
        <v>5.3999999999999999E-2</v>
      </c>
      <c r="AA138" s="159">
        <v>7.5999999999999998E-2</v>
      </c>
      <c r="AB138" s="165">
        <v>5.3999999999999999E-2</v>
      </c>
      <c r="AC138" s="171">
        <v>8.0999999999999996E-3</v>
      </c>
      <c r="AD138" s="172">
        <v>8.2000000000000007E-3</v>
      </c>
      <c r="AE138" s="307">
        <f t="shared" si="66"/>
        <v>0.11666666666666667</v>
      </c>
      <c r="AF138" s="291" t="b">
        <f t="shared" si="67"/>
        <v>1</v>
      </c>
      <c r="AG138" s="309">
        <f t="shared" si="68"/>
        <v>6.6665679038682294E-3</v>
      </c>
      <c r="AH138" s="310" t="b">
        <f t="shared" si="73"/>
        <v>0</v>
      </c>
      <c r="AI138" s="310" t="b">
        <f t="shared" si="74"/>
        <v>0</v>
      </c>
    </row>
    <row r="140" spans="1:35" ht="16" thickBot="1" x14ac:dyDescent="0.25">
      <c r="AB140" s="1">
        <v>6</v>
      </c>
    </row>
    <row r="141" spans="1:35" ht="14.75" customHeight="1" thickBot="1" x14ac:dyDescent="0.25">
      <c r="A141" s="519" t="s">
        <v>971</v>
      </c>
      <c r="B141" s="520"/>
      <c r="C141" s="520"/>
      <c r="D141" s="520"/>
      <c r="E141" s="520"/>
      <c r="F141" s="521"/>
      <c r="G141" s="517" t="s">
        <v>1126</v>
      </c>
      <c r="H141" s="515" t="s">
        <v>1127</v>
      </c>
      <c r="I141" s="517" t="s">
        <v>1130</v>
      </c>
      <c r="J141" s="515" t="s">
        <v>1131</v>
      </c>
      <c r="K141" s="515" t="s">
        <v>1132</v>
      </c>
      <c r="M141" s="519" t="s">
        <v>972</v>
      </c>
      <c r="N141" s="520"/>
      <c r="O141" s="520"/>
      <c r="P141" s="520"/>
      <c r="Q141" s="520"/>
      <c r="R141" s="521"/>
      <c r="S141" s="517" t="s">
        <v>1126</v>
      </c>
      <c r="T141" s="515" t="s">
        <v>1127</v>
      </c>
      <c r="U141" s="517" t="s">
        <v>1130</v>
      </c>
      <c r="V141" s="515" t="s">
        <v>1131</v>
      </c>
      <c r="W141" s="515" t="s">
        <v>1132</v>
      </c>
      <c r="Y141" s="519" t="s">
        <v>973</v>
      </c>
      <c r="Z141" s="520"/>
      <c r="AA141" s="520"/>
      <c r="AB141" s="520"/>
      <c r="AC141" s="520"/>
      <c r="AD141" s="521"/>
      <c r="AE141" s="517" t="s">
        <v>1126</v>
      </c>
      <c r="AF141" s="515" t="s">
        <v>1127</v>
      </c>
      <c r="AG141" s="517" t="s">
        <v>1130</v>
      </c>
      <c r="AH141" s="515" t="s">
        <v>1131</v>
      </c>
      <c r="AI141" s="515" t="s">
        <v>1132</v>
      </c>
    </row>
    <row r="142" spans="1:35" ht="14.75" customHeight="1" thickBot="1" x14ac:dyDescent="0.25">
      <c r="A142" s="151"/>
      <c r="B142" s="524" t="s">
        <v>1092</v>
      </c>
      <c r="C142" s="524"/>
      <c r="D142" s="525"/>
      <c r="E142" s="522" t="s">
        <v>958</v>
      </c>
      <c r="F142" s="523"/>
      <c r="G142" s="518"/>
      <c r="H142" s="516"/>
      <c r="I142" s="529"/>
      <c r="J142" s="527"/>
      <c r="K142" s="527"/>
      <c r="M142" s="281"/>
      <c r="N142" s="526" t="s">
        <v>1092</v>
      </c>
      <c r="O142" s="524"/>
      <c r="P142" s="525"/>
      <c r="Q142" s="522" t="s">
        <v>958</v>
      </c>
      <c r="R142" s="523"/>
      <c r="S142" s="518"/>
      <c r="T142" s="516"/>
      <c r="U142" s="529"/>
      <c r="V142" s="527"/>
      <c r="W142" s="527"/>
      <c r="Y142" s="151"/>
      <c r="Z142" s="524" t="s">
        <v>1092</v>
      </c>
      <c r="AA142" s="524"/>
      <c r="AB142" s="525"/>
      <c r="AC142" s="522" t="s">
        <v>958</v>
      </c>
      <c r="AD142" s="523"/>
      <c r="AE142" s="518"/>
      <c r="AF142" s="516"/>
      <c r="AG142" s="529"/>
      <c r="AH142" s="527"/>
      <c r="AI142" s="527"/>
    </row>
    <row r="143" spans="1:35" ht="17" thickBot="1" x14ac:dyDescent="0.25">
      <c r="A143" s="152" t="s">
        <v>790</v>
      </c>
      <c r="B143" s="153" t="s">
        <v>950</v>
      </c>
      <c r="C143" s="153" t="s">
        <v>951</v>
      </c>
      <c r="D143" s="154" t="s">
        <v>952</v>
      </c>
      <c r="E143" s="166" t="s">
        <v>956</v>
      </c>
      <c r="F143" s="167" t="s">
        <v>957</v>
      </c>
      <c r="G143" s="306">
        <f>35/300</f>
        <v>0.11666666666666667</v>
      </c>
      <c r="H143" s="296" t="b">
        <f>IF(C144&lt;G143,TRUE,FALSE)</f>
        <v>1</v>
      </c>
      <c r="I143" s="530"/>
      <c r="J143" s="528"/>
      <c r="K143" s="528"/>
      <c r="M143" s="294" t="s">
        <v>790</v>
      </c>
      <c r="N143" s="292" t="s">
        <v>950</v>
      </c>
      <c r="O143" s="153" t="s">
        <v>951</v>
      </c>
      <c r="P143" s="154" t="s">
        <v>952</v>
      </c>
      <c r="Q143" s="166" t="s">
        <v>956</v>
      </c>
      <c r="R143" s="167" t="s">
        <v>957</v>
      </c>
      <c r="S143" s="306">
        <f>35/300</f>
        <v>0.11666666666666667</v>
      </c>
      <c r="T143" s="296" t="b">
        <f>IF(O144&lt;S143,TRUE,FALSE)</f>
        <v>1</v>
      </c>
      <c r="U143" s="530"/>
      <c r="V143" s="528"/>
      <c r="W143" s="528"/>
      <c r="Y143" s="152" t="s">
        <v>790</v>
      </c>
      <c r="Z143" s="153" t="s">
        <v>950</v>
      </c>
      <c r="AA143" s="153" t="s">
        <v>951</v>
      </c>
      <c r="AB143" s="154" t="s">
        <v>952</v>
      </c>
      <c r="AC143" s="166" t="s">
        <v>956</v>
      </c>
      <c r="AD143" s="167" t="s">
        <v>957</v>
      </c>
      <c r="AE143" s="306">
        <f>35/300</f>
        <v>0.11666666666666667</v>
      </c>
      <c r="AF143" s="296" t="b">
        <f>IF(AA144&lt;AE143,TRUE,FALSE)</f>
        <v>1</v>
      </c>
      <c r="AG143" s="530"/>
      <c r="AH143" s="528"/>
      <c r="AI143" s="528"/>
    </row>
    <row r="144" spans="1:35" ht="16" x14ac:dyDescent="0.2">
      <c r="A144" s="149" t="s">
        <v>928</v>
      </c>
      <c r="B144" s="155">
        <v>0.05</v>
      </c>
      <c r="C144" s="156">
        <v>7.0999999999999994E-2</v>
      </c>
      <c r="D144" s="164">
        <v>5.1999999999999998E-2</v>
      </c>
      <c r="E144" s="151">
        <v>7.4999999999999997E-3</v>
      </c>
      <c r="F144" s="168">
        <v>7.9000000000000008E-3</v>
      </c>
      <c r="G144" s="305">
        <f t="shared" ref="G144:G165" si="75">35/300</f>
        <v>0.11666666666666667</v>
      </c>
      <c r="H144" s="296" t="b">
        <f t="shared" ref="H144:H165" si="76">IF(C145&lt;G144,TRUE,FALSE)</f>
        <v>1</v>
      </c>
      <c r="I144" s="309">
        <f t="shared" ref="I144:I165" si="77">ATAN(G144/(35/2))</f>
        <v>6.6665679038682294E-3</v>
      </c>
      <c r="J144" s="310" t="b">
        <f>IF(F144&lt;I144,TRUE,FALSE)</f>
        <v>0</v>
      </c>
      <c r="K144" s="310" t="b">
        <f>IF(E144&lt;I144,TRUE,FALSE)</f>
        <v>0</v>
      </c>
      <c r="M144" s="219" t="s">
        <v>928</v>
      </c>
      <c r="N144" s="155">
        <v>5.5E-2</v>
      </c>
      <c r="O144" s="156">
        <v>0.08</v>
      </c>
      <c r="P144" s="164">
        <v>5.7000000000000002E-2</v>
      </c>
      <c r="Q144" s="151">
        <v>8.3000000000000001E-3</v>
      </c>
      <c r="R144" s="168">
        <v>8.6999999999999994E-3</v>
      </c>
      <c r="S144" s="305">
        <f t="shared" ref="S144:S165" si="78">35/300</f>
        <v>0.11666666666666667</v>
      </c>
      <c r="T144" s="296" t="b">
        <f t="shared" ref="T144:T165" si="79">IF(O145&lt;S144,TRUE,FALSE)</f>
        <v>1</v>
      </c>
      <c r="U144" s="309">
        <f t="shared" ref="U144:U165" si="80">ATAN(S144/(35/2))</f>
        <v>6.6665679038682294E-3</v>
      </c>
      <c r="V144" s="310" t="b">
        <f>IF(R144&lt;U144,TRUE,FALSE)</f>
        <v>0</v>
      </c>
      <c r="W144" s="310" t="b">
        <f>IF(Q144&lt;U144,TRUE,FALSE)</f>
        <v>0</v>
      </c>
      <c r="Y144" s="149" t="s">
        <v>928</v>
      </c>
      <c r="Z144" s="155">
        <v>5.8000000000000003E-2</v>
      </c>
      <c r="AA144" s="156">
        <v>8.2000000000000003E-2</v>
      </c>
      <c r="AB144" s="164">
        <v>5.8000000000000003E-2</v>
      </c>
      <c r="AC144" s="151">
        <v>8.6999999999999994E-3</v>
      </c>
      <c r="AD144" s="168">
        <v>8.6999999999999994E-3</v>
      </c>
      <c r="AE144" s="305">
        <f t="shared" ref="AE144:AE165" si="81">35/300</f>
        <v>0.11666666666666667</v>
      </c>
      <c r="AF144" s="296" t="b">
        <f t="shared" ref="AF144:AF165" si="82">IF(AA145&lt;AE144,TRUE,FALSE)</f>
        <v>1</v>
      </c>
      <c r="AG144" s="309">
        <f t="shared" ref="AG144:AG165" si="83">ATAN(AE144/(35/2))</f>
        <v>6.6665679038682294E-3</v>
      </c>
      <c r="AH144" s="310" t="b">
        <f>IF(AD144&lt;AG144,TRUE,FALSE)</f>
        <v>0</v>
      </c>
      <c r="AI144" s="310" t="b">
        <f>IF(AC144&lt;AG144,TRUE,FALSE)</f>
        <v>0</v>
      </c>
    </row>
    <row r="145" spans="1:35" ht="16" x14ac:dyDescent="0.2">
      <c r="A145" s="148" t="s">
        <v>929</v>
      </c>
      <c r="B145" s="157">
        <v>0.05</v>
      </c>
      <c r="C145" s="103">
        <v>7.0999999999999994E-2</v>
      </c>
      <c r="D145" s="163">
        <v>5.0999999999999997E-2</v>
      </c>
      <c r="E145" s="169">
        <v>7.4000000000000003E-3</v>
      </c>
      <c r="F145" s="170">
        <v>7.7999999999999996E-3</v>
      </c>
      <c r="G145" s="305">
        <f t="shared" si="75"/>
        <v>0.11666666666666667</v>
      </c>
      <c r="H145" s="296" t="b">
        <f t="shared" si="76"/>
        <v>1</v>
      </c>
      <c r="I145" s="309">
        <f t="shared" si="77"/>
        <v>6.6665679038682294E-3</v>
      </c>
      <c r="J145" s="310" t="b">
        <f t="shared" ref="J145:J165" si="84">IF(F145&lt;I145,TRUE,FALSE)</f>
        <v>0</v>
      </c>
      <c r="K145" s="310" t="b">
        <f t="shared" ref="K145:K165" si="85">IF(E145&lt;I145,TRUE,FALSE)</f>
        <v>0</v>
      </c>
      <c r="M145" s="295" t="s">
        <v>929</v>
      </c>
      <c r="N145" s="293">
        <v>5.3999999999999999E-2</v>
      </c>
      <c r="O145" s="103">
        <v>7.8E-2</v>
      </c>
      <c r="P145" s="163">
        <v>5.6000000000000001E-2</v>
      </c>
      <c r="Q145" s="169">
        <v>8.0999999999999996E-3</v>
      </c>
      <c r="R145" s="170">
        <v>8.5000000000000006E-3</v>
      </c>
      <c r="S145" s="305">
        <f t="shared" si="78"/>
        <v>0.11666666666666667</v>
      </c>
      <c r="T145" s="296" t="b">
        <f t="shared" si="79"/>
        <v>1</v>
      </c>
      <c r="U145" s="309">
        <f t="shared" si="80"/>
        <v>6.6665679038682294E-3</v>
      </c>
      <c r="V145" s="310" t="b">
        <f t="shared" ref="V145:V165" si="86">IF(R145&lt;U145,TRUE,FALSE)</f>
        <v>0</v>
      </c>
      <c r="W145" s="310" t="b">
        <f t="shared" ref="W145:W165" si="87">IF(Q145&lt;U145,TRUE,FALSE)</f>
        <v>0</v>
      </c>
      <c r="Y145" s="148" t="s">
        <v>929</v>
      </c>
      <c r="Z145" s="157">
        <v>5.7000000000000002E-2</v>
      </c>
      <c r="AA145" s="103">
        <v>0.08</v>
      </c>
      <c r="AB145" s="163">
        <v>5.7000000000000002E-2</v>
      </c>
      <c r="AC145" s="169">
        <v>8.5000000000000006E-3</v>
      </c>
      <c r="AD145" s="170">
        <v>8.5000000000000006E-3</v>
      </c>
      <c r="AE145" s="305">
        <f t="shared" si="81"/>
        <v>0.11666666666666667</v>
      </c>
      <c r="AF145" s="296" t="b">
        <f t="shared" si="82"/>
        <v>1</v>
      </c>
      <c r="AG145" s="309">
        <f t="shared" si="83"/>
        <v>6.6665679038682294E-3</v>
      </c>
      <c r="AH145" s="310" t="b">
        <f t="shared" ref="AH145:AH165" si="88">IF(AD145&lt;AG145,TRUE,FALSE)</f>
        <v>0</v>
      </c>
      <c r="AI145" s="310" t="b">
        <f t="shared" ref="AI145:AI165" si="89">IF(AC145&lt;AG145,TRUE,FALSE)</f>
        <v>0</v>
      </c>
    </row>
    <row r="146" spans="1:35" ht="16" x14ac:dyDescent="0.2">
      <c r="A146" s="148" t="s">
        <v>930</v>
      </c>
      <c r="B146" s="157">
        <v>4.9000000000000002E-2</v>
      </c>
      <c r="C146" s="103">
        <v>7.0000000000000007E-2</v>
      </c>
      <c r="D146" s="163">
        <v>5.0999999999999997E-2</v>
      </c>
      <c r="E146" s="169">
        <v>7.4000000000000003E-3</v>
      </c>
      <c r="F146" s="170">
        <v>7.7000000000000002E-3</v>
      </c>
      <c r="G146" s="305">
        <f t="shared" si="75"/>
        <v>0.11666666666666667</v>
      </c>
      <c r="H146" s="296" t="b">
        <f t="shared" si="76"/>
        <v>1</v>
      </c>
      <c r="I146" s="309">
        <f t="shared" si="77"/>
        <v>6.6665679038682294E-3</v>
      </c>
      <c r="J146" s="310" t="b">
        <f t="shared" si="84"/>
        <v>0</v>
      </c>
      <c r="K146" s="310" t="b">
        <f t="shared" si="85"/>
        <v>0</v>
      </c>
      <c r="M146" s="295" t="s">
        <v>930</v>
      </c>
      <c r="N146" s="293">
        <v>5.2999999999999999E-2</v>
      </c>
      <c r="O146" s="103">
        <v>7.5999999999999998E-2</v>
      </c>
      <c r="P146" s="163">
        <v>5.5E-2</v>
      </c>
      <c r="Q146" s="169">
        <v>8.0000000000000002E-3</v>
      </c>
      <c r="R146" s="170">
        <v>8.3000000000000001E-3</v>
      </c>
      <c r="S146" s="305">
        <f t="shared" si="78"/>
        <v>0.11666666666666667</v>
      </c>
      <c r="T146" s="296" t="b">
        <f t="shared" si="79"/>
        <v>1</v>
      </c>
      <c r="U146" s="309">
        <f t="shared" si="80"/>
        <v>6.6665679038682294E-3</v>
      </c>
      <c r="V146" s="310" t="b">
        <f t="shared" si="86"/>
        <v>0</v>
      </c>
      <c r="W146" s="310" t="b">
        <f t="shared" si="87"/>
        <v>0</v>
      </c>
      <c r="Y146" s="148" t="s">
        <v>930</v>
      </c>
      <c r="Z146" s="157">
        <v>5.5E-2</v>
      </c>
      <c r="AA146" s="103">
        <v>7.8E-2</v>
      </c>
      <c r="AB146" s="163">
        <v>5.5E-2</v>
      </c>
      <c r="AC146" s="169">
        <v>8.3000000000000001E-3</v>
      </c>
      <c r="AD146" s="170">
        <v>8.3000000000000001E-3</v>
      </c>
      <c r="AE146" s="305">
        <f t="shared" si="81"/>
        <v>0.11666666666666667</v>
      </c>
      <c r="AF146" s="296" t="b">
        <f t="shared" si="82"/>
        <v>1</v>
      </c>
      <c r="AG146" s="309">
        <f t="shared" si="83"/>
        <v>6.6665679038682294E-3</v>
      </c>
      <c r="AH146" s="310" t="b">
        <f t="shared" si="88"/>
        <v>0</v>
      </c>
      <c r="AI146" s="310" t="b">
        <f t="shared" si="89"/>
        <v>0</v>
      </c>
    </row>
    <row r="147" spans="1:35" ht="16" x14ac:dyDescent="0.2">
      <c r="A147" s="148" t="s">
        <v>931</v>
      </c>
      <c r="B147" s="157">
        <v>4.8000000000000001E-2</v>
      </c>
      <c r="C147" s="103">
        <v>6.9000000000000006E-2</v>
      </c>
      <c r="D147" s="163">
        <v>0.05</v>
      </c>
      <c r="E147" s="169">
        <v>7.3000000000000001E-3</v>
      </c>
      <c r="F147" s="170">
        <v>7.6E-3</v>
      </c>
      <c r="G147" s="305">
        <f t="shared" si="75"/>
        <v>0.11666666666666667</v>
      </c>
      <c r="H147" s="296" t="b">
        <f t="shared" si="76"/>
        <v>1</v>
      </c>
      <c r="I147" s="309">
        <f t="shared" si="77"/>
        <v>6.6665679038682294E-3</v>
      </c>
      <c r="J147" s="310" t="b">
        <f t="shared" si="84"/>
        <v>0</v>
      </c>
      <c r="K147" s="310" t="b">
        <f t="shared" si="85"/>
        <v>0</v>
      </c>
      <c r="M147" s="295" t="s">
        <v>931</v>
      </c>
      <c r="N147" s="293">
        <v>5.1999999999999998E-2</v>
      </c>
      <c r="O147" s="103">
        <v>7.3999999999999996E-2</v>
      </c>
      <c r="P147" s="163">
        <v>5.2999999999999999E-2</v>
      </c>
      <c r="Q147" s="169">
        <v>7.7999999999999996E-3</v>
      </c>
      <c r="R147" s="170">
        <v>8.0999999999999996E-3</v>
      </c>
      <c r="S147" s="305">
        <f t="shared" si="78"/>
        <v>0.11666666666666667</v>
      </c>
      <c r="T147" s="296" t="b">
        <f t="shared" si="79"/>
        <v>1</v>
      </c>
      <c r="U147" s="309">
        <f t="shared" si="80"/>
        <v>6.6665679038682294E-3</v>
      </c>
      <c r="V147" s="310" t="b">
        <f t="shared" si="86"/>
        <v>0</v>
      </c>
      <c r="W147" s="310" t="b">
        <f t="shared" si="87"/>
        <v>0</v>
      </c>
      <c r="Y147" s="148" t="s">
        <v>931</v>
      </c>
      <c r="Z147" s="157">
        <v>5.3999999999999999E-2</v>
      </c>
      <c r="AA147" s="103">
        <v>7.5999999999999998E-2</v>
      </c>
      <c r="AB147" s="163">
        <v>5.2999999999999999E-2</v>
      </c>
      <c r="AC147" s="169">
        <v>8.0999999999999996E-3</v>
      </c>
      <c r="AD147" s="170">
        <v>8.0000000000000002E-3</v>
      </c>
      <c r="AE147" s="305">
        <f t="shared" si="81"/>
        <v>0.11666666666666667</v>
      </c>
      <c r="AF147" s="296" t="b">
        <f t="shared" si="82"/>
        <v>1</v>
      </c>
      <c r="AG147" s="309">
        <f t="shared" si="83"/>
        <v>6.6665679038682294E-3</v>
      </c>
      <c r="AH147" s="310" t="b">
        <f t="shared" si="88"/>
        <v>0</v>
      </c>
      <c r="AI147" s="310" t="b">
        <f t="shared" si="89"/>
        <v>0</v>
      </c>
    </row>
    <row r="148" spans="1:35" ht="16" x14ac:dyDescent="0.2">
      <c r="A148" s="148" t="s">
        <v>932</v>
      </c>
      <c r="B148" s="157">
        <v>4.8000000000000001E-2</v>
      </c>
      <c r="C148" s="103">
        <v>6.8000000000000005E-2</v>
      </c>
      <c r="D148" s="163">
        <v>4.9000000000000002E-2</v>
      </c>
      <c r="E148" s="169">
        <v>7.1999999999999998E-3</v>
      </c>
      <c r="F148" s="170">
        <v>7.4000000000000003E-3</v>
      </c>
      <c r="G148" s="305">
        <f t="shared" si="75"/>
        <v>0.11666666666666667</v>
      </c>
      <c r="H148" s="296" t="b">
        <f t="shared" si="76"/>
        <v>1</v>
      </c>
      <c r="I148" s="309">
        <f t="shared" si="77"/>
        <v>6.6665679038682294E-3</v>
      </c>
      <c r="J148" s="310" t="b">
        <f t="shared" si="84"/>
        <v>0</v>
      </c>
      <c r="K148" s="310" t="b">
        <f t="shared" si="85"/>
        <v>0</v>
      </c>
      <c r="M148" s="295" t="s">
        <v>932</v>
      </c>
      <c r="N148" s="293">
        <v>5.0999999999999997E-2</v>
      </c>
      <c r="O148" s="103">
        <v>7.1999999999999995E-2</v>
      </c>
      <c r="P148" s="163">
        <v>5.1999999999999998E-2</v>
      </c>
      <c r="Q148" s="169">
        <v>7.6E-3</v>
      </c>
      <c r="R148" s="170">
        <v>7.7999999999999996E-3</v>
      </c>
      <c r="S148" s="305">
        <f t="shared" si="78"/>
        <v>0.11666666666666667</v>
      </c>
      <c r="T148" s="296" t="b">
        <f t="shared" si="79"/>
        <v>1</v>
      </c>
      <c r="U148" s="309">
        <f t="shared" si="80"/>
        <v>6.6665679038682294E-3</v>
      </c>
      <c r="V148" s="310" t="b">
        <f t="shared" si="86"/>
        <v>0</v>
      </c>
      <c r="W148" s="310" t="b">
        <f t="shared" si="87"/>
        <v>0</v>
      </c>
      <c r="Y148" s="148" t="s">
        <v>932</v>
      </c>
      <c r="Z148" s="157">
        <v>5.1999999999999998E-2</v>
      </c>
      <c r="AA148" s="103">
        <v>7.2999999999999995E-2</v>
      </c>
      <c r="AB148" s="163">
        <v>5.1999999999999998E-2</v>
      </c>
      <c r="AC148" s="169">
        <v>7.7999999999999996E-3</v>
      </c>
      <c r="AD148" s="170">
        <v>7.7999999999999996E-3</v>
      </c>
      <c r="AE148" s="305">
        <f t="shared" si="81"/>
        <v>0.11666666666666667</v>
      </c>
      <c r="AF148" s="296" t="b">
        <f t="shared" si="82"/>
        <v>1</v>
      </c>
      <c r="AG148" s="309">
        <f t="shared" si="83"/>
        <v>6.6665679038682294E-3</v>
      </c>
      <c r="AH148" s="310" t="b">
        <f t="shared" si="88"/>
        <v>0</v>
      </c>
      <c r="AI148" s="310" t="b">
        <f t="shared" si="89"/>
        <v>0</v>
      </c>
    </row>
    <row r="149" spans="1:35" ht="16" x14ac:dyDescent="0.2">
      <c r="A149" s="148" t="s">
        <v>933</v>
      </c>
      <c r="B149" s="157">
        <v>4.7E-2</v>
      </c>
      <c r="C149" s="103">
        <v>6.7000000000000004E-2</v>
      </c>
      <c r="D149" s="163">
        <v>4.8000000000000001E-2</v>
      </c>
      <c r="E149" s="169">
        <v>7.1000000000000004E-3</v>
      </c>
      <c r="F149" s="170">
        <v>7.1999999999999998E-3</v>
      </c>
      <c r="G149" s="305">
        <f t="shared" si="75"/>
        <v>0.11666666666666667</v>
      </c>
      <c r="H149" s="296" t="b">
        <f t="shared" si="76"/>
        <v>1</v>
      </c>
      <c r="I149" s="309">
        <f t="shared" si="77"/>
        <v>6.6665679038682294E-3</v>
      </c>
      <c r="J149" s="310" t="b">
        <f t="shared" si="84"/>
        <v>0</v>
      </c>
      <c r="K149" s="310" t="b">
        <f t="shared" si="85"/>
        <v>0</v>
      </c>
      <c r="M149" s="295" t="s">
        <v>933</v>
      </c>
      <c r="N149" s="293">
        <v>4.9000000000000002E-2</v>
      </c>
      <c r="O149" s="103">
        <v>7.0000000000000007E-2</v>
      </c>
      <c r="P149" s="163">
        <v>0.05</v>
      </c>
      <c r="Q149" s="169">
        <v>7.4000000000000003E-3</v>
      </c>
      <c r="R149" s="170">
        <v>7.4999999999999997E-3</v>
      </c>
      <c r="S149" s="305">
        <f t="shared" si="78"/>
        <v>0.11666666666666667</v>
      </c>
      <c r="T149" s="296" t="b">
        <f t="shared" si="79"/>
        <v>1</v>
      </c>
      <c r="U149" s="309">
        <f t="shared" si="80"/>
        <v>6.6665679038682294E-3</v>
      </c>
      <c r="V149" s="310" t="b">
        <f t="shared" si="86"/>
        <v>0</v>
      </c>
      <c r="W149" s="310" t="b">
        <f t="shared" si="87"/>
        <v>0</v>
      </c>
      <c r="Y149" s="148" t="s">
        <v>933</v>
      </c>
      <c r="Z149" s="157">
        <v>0.05</v>
      </c>
      <c r="AA149" s="103">
        <v>7.0000000000000007E-2</v>
      </c>
      <c r="AB149" s="163">
        <v>0.05</v>
      </c>
      <c r="AC149" s="169">
        <v>7.4999999999999997E-3</v>
      </c>
      <c r="AD149" s="170">
        <v>7.4999999999999997E-3</v>
      </c>
      <c r="AE149" s="305">
        <f t="shared" si="81"/>
        <v>0.11666666666666667</v>
      </c>
      <c r="AF149" s="296" t="b">
        <f t="shared" si="82"/>
        <v>1</v>
      </c>
      <c r="AG149" s="309">
        <f t="shared" si="83"/>
        <v>6.6665679038682294E-3</v>
      </c>
      <c r="AH149" s="310" t="b">
        <f t="shared" si="88"/>
        <v>0</v>
      </c>
      <c r="AI149" s="310" t="b">
        <f t="shared" si="89"/>
        <v>0</v>
      </c>
    </row>
    <row r="150" spans="1:35" ht="16" x14ac:dyDescent="0.2">
      <c r="A150" s="148" t="s">
        <v>934</v>
      </c>
      <c r="B150" s="157">
        <v>4.5999999999999999E-2</v>
      </c>
      <c r="C150" s="103">
        <v>6.5000000000000002E-2</v>
      </c>
      <c r="D150" s="163">
        <v>4.7E-2</v>
      </c>
      <c r="E150" s="169">
        <v>7.0000000000000001E-3</v>
      </c>
      <c r="F150" s="170">
        <v>7.0000000000000001E-3</v>
      </c>
      <c r="G150" s="305">
        <f t="shared" si="75"/>
        <v>0.11666666666666667</v>
      </c>
      <c r="H150" s="296" t="b">
        <f t="shared" si="76"/>
        <v>1</v>
      </c>
      <c r="I150" s="309">
        <f t="shared" si="77"/>
        <v>6.6665679038682294E-3</v>
      </c>
      <c r="J150" s="310" t="b">
        <f t="shared" si="84"/>
        <v>0</v>
      </c>
      <c r="K150" s="310" t="b">
        <f t="shared" si="85"/>
        <v>0</v>
      </c>
      <c r="M150" s="295" t="s">
        <v>934</v>
      </c>
      <c r="N150" s="293">
        <v>4.8000000000000001E-2</v>
      </c>
      <c r="O150" s="103">
        <v>6.7000000000000004E-2</v>
      </c>
      <c r="P150" s="163">
        <v>4.7E-2</v>
      </c>
      <c r="Q150" s="169">
        <v>7.1999999999999998E-3</v>
      </c>
      <c r="R150" s="170">
        <v>7.3000000000000001E-3</v>
      </c>
      <c r="S150" s="305">
        <f t="shared" si="78"/>
        <v>0.11666666666666667</v>
      </c>
      <c r="T150" s="296" t="b">
        <f t="shared" si="79"/>
        <v>1</v>
      </c>
      <c r="U150" s="309">
        <f t="shared" si="80"/>
        <v>6.6665679038682294E-3</v>
      </c>
      <c r="V150" s="310" t="b">
        <f t="shared" si="86"/>
        <v>0</v>
      </c>
      <c r="W150" s="310" t="b">
        <f t="shared" si="87"/>
        <v>0</v>
      </c>
      <c r="Y150" s="148" t="s">
        <v>934</v>
      </c>
      <c r="Z150" s="157">
        <v>4.8000000000000001E-2</v>
      </c>
      <c r="AA150" s="103">
        <v>6.8000000000000005E-2</v>
      </c>
      <c r="AB150" s="163">
        <v>4.8000000000000001E-2</v>
      </c>
      <c r="AC150" s="169">
        <v>7.3000000000000001E-3</v>
      </c>
      <c r="AD150" s="170">
        <v>7.1999999999999998E-3</v>
      </c>
      <c r="AE150" s="305">
        <f t="shared" si="81"/>
        <v>0.11666666666666667</v>
      </c>
      <c r="AF150" s="296" t="b">
        <f t="shared" si="82"/>
        <v>1</v>
      </c>
      <c r="AG150" s="309">
        <f t="shared" si="83"/>
        <v>6.6665679038682294E-3</v>
      </c>
      <c r="AH150" s="310" t="b">
        <f t="shared" si="88"/>
        <v>0</v>
      </c>
      <c r="AI150" s="310" t="b">
        <f t="shared" si="89"/>
        <v>0</v>
      </c>
    </row>
    <row r="151" spans="1:35" ht="16" x14ac:dyDescent="0.2">
      <c r="A151" s="148" t="s">
        <v>935</v>
      </c>
      <c r="B151" s="157">
        <v>4.4999999999999998E-2</v>
      </c>
      <c r="C151" s="103">
        <v>6.4000000000000001E-2</v>
      </c>
      <c r="D151" s="163">
        <v>4.4999999999999998E-2</v>
      </c>
      <c r="E151" s="169">
        <v>6.7999999999999996E-3</v>
      </c>
      <c r="F151" s="170">
        <v>6.8999999999999999E-3</v>
      </c>
      <c r="G151" s="305">
        <f t="shared" si="75"/>
        <v>0.11666666666666667</v>
      </c>
      <c r="H151" s="296" t="b">
        <f t="shared" si="76"/>
        <v>1</v>
      </c>
      <c r="I151" s="309">
        <f t="shared" si="77"/>
        <v>6.6665679038682294E-3</v>
      </c>
      <c r="J151" s="310" t="b">
        <f t="shared" si="84"/>
        <v>0</v>
      </c>
      <c r="K151" s="310" t="b">
        <f t="shared" si="85"/>
        <v>0</v>
      </c>
      <c r="M151" s="295" t="s">
        <v>935</v>
      </c>
      <c r="N151" s="293">
        <v>4.5999999999999999E-2</v>
      </c>
      <c r="O151" s="103">
        <v>6.4000000000000001E-2</v>
      </c>
      <c r="P151" s="163">
        <v>4.5999999999999999E-2</v>
      </c>
      <c r="Q151" s="169">
        <v>7.0000000000000001E-3</v>
      </c>
      <c r="R151" s="170">
        <v>7.0000000000000001E-3</v>
      </c>
      <c r="S151" s="305">
        <f t="shared" si="78"/>
        <v>0.11666666666666667</v>
      </c>
      <c r="T151" s="296" t="b">
        <f t="shared" si="79"/>
        <v>1</v>
      </c>
      <c r="U151" s="309">
        <f t="shared" si="80"/>
        <v>6.6665679038682294E-3</v>
      </c>
      <c r="V151" s="310" t="b">
        <f t="shared" si="86"/>
        <v>0</v>
      </c>
      <c r="W151" s="310" t="b">
        <f t="shared" si="87"/>
        <v>0</v>
      </c>
      <c r="Y151" s="148" t="s">
        <v>935</v>
      </c>
      <c r="Z151" s="157">
        <v>4.7E-2</v>
      </c>
      <c r="AA151" s="103">
        <v>6.6000000000000003E-2</v>
      </c>
      <c r="AB151" s="163">
        <v>4.7E-2</v>
      </c>
      <c r="AC151" s="169">
        <v>7.0000000000000001E-3</v>
      </c>
      <c r="AD151" s="170">
        <v>7.0000000000000001E-3</v>
      </c>
      <c r="AE151" s="305">
        <f t="shared" si="81"/>
        <v>0.11666666666666667</v>
      </c>
      <c r="AF151" s="296" t="b">
        <f t="shared" si="82"/>
        <v>1</v>
      </c>
      <c r="AG151" s="309">
        <f t="shared" si="83"/>
        <v>6.6665679038682294E-3</v>
      </c>
      <c r="AH151" s="310" t="b">
        <f t="shared" si="88"/>
        <v>0</v>
      </c>
      <c r="AI151" s="310" t="b">
        <f t="shared" si="89"/>
        <v>0</v>
      </c>
    </row>
    <row r="152" spans="1:35" ht="16" x14ac:dyDescent="0.2">
      <c r="A152" s="148" t="s">
        <v>936</v>
      </c>
      <c r="B152" s="157">
        <v>4.4999999999999998E-2</v>
      </c>
      <c r="C152" s="103">
        <v>6.3E-2</v>
      </c>
      <c r="D152" s="163">
        <v>4.4999999999999998E-2</v>
      </c>
      <c r="E152" s="169">
        <v>6.7000000000000002E-3</v>
      </c>
      <c r="F152" s="170">
        <v>6.7000000000000002E-3</v>
      </c>
      <c r="G152" s="305">
        <f t="shared" si="75"/>
        <v>0.11666666666666667</v>
      </c>
      <c r="H152" s="296" t="b">
        <f t="shared" si="76"/>
        <v>1</v>
      </c>
      <c r="I152" s="309">
        <f t="shared" si="77"/>
        <v>6.6665679038682294E-3</v>
      </c>
      <c r="J152" s="310" t="b">
        <f t="shared" si="84"/>
        <v>0</v>
      </c>
      <c r="K152" s="310" t="b">
        <f t="shared" si="85"/>
        <v>0</v>
      </c>
      <c r="M152" s="295" t="s">
        <v>936</v>
      </c>
      <c r="N152" s="293">
        <v>4.4999999999999998E-2</v>
      </c>
      <c r="O152" s="103">
        <v>6.3E-2</v>
      </c>
      <c r="P152" s="163">
        <v>4.5999999999999999E-2</v>
      </c>
      <c r="Q152" s="169">
        <v>6.8999999999999999E-3</v>
      </c>
      <c r="R152" s="170">
        <v>6.8999999999999999E-3</v>
      </c>
      <c r="S152" s="305">
        <f t="shared" si="78"/>
        <v>0.11666666666666667</v>
      </c>
      <c r="T152" s="296" t="b">
        <f t="shared" si="79"/>
        <v>1</v>
      </c>
      <c r="U152" s="309">
        <f t="shared" si="80"/>
        <v>6.6665679038682294E-3</v>
      </c>
      <c r="V152" s="310" t="b">
        <f t="shared" si="86"/>
        <v>0</v>
      </c>
      <c r="W152" s="310" t="b">
        <f t="shared" si="87"/>
        <v>0</v>
      </c>
      <c r="Y152" s="148" t="s">
        <v>936</v>
      </c>
      <c r="Z152" s="157">
        <v>4.4999999999999998E-2</v>
      </c>
      <c r="AA152" s="103">
        <v>6.4000000000000001E-2</v>
      </c>
      <c r="AB152" s="163">
        <v>4.4999999999999998E-2</v>
      </c>
      <c r="AC152" s="169">
        <v>6.8999999999999999E-3</v>
      </c>
      <c r="AD152" s="170">
        <v>6.7999999999999996E-3</v>
      </c>
      <c r="AE152" s="305">
        <f t="shared" si="81"/>
        <v>0.11666666666666667</v>
      </c>
      <c r="AF152" s="296" t="b">
        <f t="shared" si="82"/>
        <v>1</v>
      </c>
      <c r="AG152" s="309">
        <f t="shared" si="83"/>
        <v>6.6665679038682294E-3</v>
      </c>
      <c r="AH152" s="310" t="b">
        <f t="shared" si="88"/>
        <v>0</v>
      </c>
      <c r="AI152" s="310" t="b">
        <f t="shared" si="89"/>
        <v>0</v>
      </c>
    </row>
    <row r="153" spans="1:35" ht="16" x14ac:dyDescent="0.2">
      <c r="A153" s="148" t="s">
        <v>937</v>
      </c>
      <c r="B153" s="157">
        <v>4.3999999999999997E-2</v>
      </c>
      <c r="C153" s="103">
        <v>6.2E-2</v>
      </c>
      <c r="D153" s="163">
        <v>4.3999999999999997E-2</v>
      </c>
      <c r="E153" s="169">
        <v>6.7000000000000002E-3</v>
      </c>
      <c r="F153" s="170">
        <v>6.7000000000000002E-3</v>
      </c>
      <c r="G153" s="305">
        <f t="shared" si="75"/>
        <v>0.11666666666666667</v>
      </c>
      <c r="H153" s="296" t="b">
        <f t="shared" si="76"/>
        <v>1</v>
      </c>
      <c r="I153" s="309">
        <f t="shared" si="77"/>
        <v>6.6665679038682294E-3</v>
      </c>
      <c r="J153" s="310" t="b">
        <f t="shared" si="84"/>
        <v>0</v>
      </c>
      <c r="K153" s="310" t="b">
        <f t="shared" si="85"/>
        <v>0</v>
      </c>
      <c r="M153" s="295" t="s">
        <v>937</v>
      </c>
      <c r="N153" s="293">
        <v>4.4999999999999998E-2</v>
      </c>
      <c r="O153" s="103">
        <v>6.3E-2</v>
      </c>
      <c r="P153" s="163">
        <v>4.5999999999999999E-2</v>
      </c>
      <c r="Q153" s="169">
        <v>6.7999999999999996E-3</v>
      </c>
      <c r="R153" s="170">
        <v>6.7999999999999996E-3</v>
      </c>
      <c r="S153" s="305">
        <f t="shared" si="78"/>
        <v>0.11666666666666667</v>
      </c>
      <c r="T153" s="296" t="b">
        <f t="shared" si="79"/>
        <v>1</v>
      </c>
      <c r="U153" s="309">
        <f t="shared" si="80"/>
        <v>6.6665679038682294E-3</v>
      </c>
      <c r="V153" s="310" t="b">
        <f t="shared" si="86"/>
        <v>0</v>
      </c>
      <c r="W153" s="310" t="b">
        <f t="shared" si="87"/>
        <v>0</v>
      </c>
      <c r="Y153" s="148" t="s">
        <v>937</v>
      </c>
      <c r="Z153" s="157">
        <v>4.4999999999999998E-2</v>
      </c>
      <c r="AA153" s="103">
        <v>6.3E-2</v>
      </c>
      <c r="AB153" s="163">
        <v>4.4999999999999998E-2</v>
      </c>
      <c r="AC153" s="169">
        <v>6.7999999999999996E-3</v>
      </c>
      <c r="AD153" s="170">
        <v>6.7999999999999996E-3</v>
      </c>
      <c r="AE153" s="305">
        <f t="shared" si="81"/>
        <v>0.11666666666666667</v>
      </c>
      <c r="AF153" s="296" t="b">
        <f t="shared" si="82"/>
        <v>1</v>
      </c>
      <c r="AG153" s="309">
        <f t="shared" si="83"/>
        <v>6.6665679038682294E-3</v>
      </c>
      <c r="AH153" s="310" t="b">
        <f t="shared" si="88"/>
        <v>0</v>
      </c>
      <c r="AI153" s="310" t="b">
        <f t="shared" si="89"/>
        <v>0</v>
      </c>
    </row>
    <row r="154" spans="1:35" ht="16" x14ac:dyDescent="0.2">
      <c r="A154" s="148" t="s">
        <v>938</v>
      </c>
      <c r="B154" s="157">
        <v>4.3999999999999997E-2</v>
      </c>
      <c r="C154" s="103">
        <v>6.2E-2</v>
      </c>
      <c r="D154" s="163">
        <v>4.3999999999999997E-2</v>
      </c>
      <c r="E154" s="169">
        <v>6.7000000000000002E-3</v>
      </c>
      <c r="F154" s="170">
        <v>6.7000000000000002E-3</v>
      </c>
      <c r="G154" s="305">
        <f t="shared" si="75"/>
        <v>0.11666666666666667</v>
      </c>
      <c r="H154" s="296" t="b">
        <f t="shared" si="76"/>
        <v>1</v>
      </c>
      <c r="I154" s="309">
        <f t="shared" si="77"/>
        <v>6.6665679038682294E-3</v>
      </c>
      <c r="J154" s="310" t="b">
        <f t="shared" si="84"/>
        <v>0</v>
      </c>
      <c r="K154" s="310" t="b">
        <f t="shared" si="85"/>
        <v>0</v>
      </c>
      <c r="M154" s="295" t="s">
        <v>938</v>
      </c>
      <c r="N154" s="293">
        <v>4.4999999999999998E-2</v>
      </c>
      <c r="O154" s="103">
        <v>6.3E-2</v>
      </c>
      <c r="P154" s="163">
        <v>4.5999999999999999E-2</v>
      </c>
      <c r="Q154" s="169">
        <v>6.7999999999999996E-3</v>
      </c>
      <c r="R154" s="170">
        <v>6.7999999999999996E-3</v>
      </c>
      <c r="S154" s="305">
        <f t="shared" si="78"/>
        <v>0.11666666666666667</v>
      </c>
      <c r="T154" s="296" t="b">
        <f t="shared" si="79"/>
        <v>1</v>
      </c>
      <c r="U154" s="309">
        <f t="shared" si="80"/>
        <v>6.6665679038682294E-3</v>
      </c>
      <c r="V154" s="310" t="b">
        <f t="shared" si="86"/>
        <v>0</v>
      </c>
      <c r="W154" s="310" t="b">
        <f t="shared" si="87"/>
        <v>0</v>
      </c>
      <c r="Y154" s="148" t="s">
        <v>938</v>
      </c>
      <c r="Z154" s="157">
        <v>4.4999999999999998E-2</v>
      </c>
      <c r="AA154" s="103">
        <v>6.3E-2</v>
      </c>
      <c r="AB154" s="163">
        <v>4.4999999999999998E-2</v>
      </c>
      <c r="AC154" s="169">
        <v>6.7000000000000002E-3</v>
      </c>
      <c r="AD154" s="170">
        <v>6.7000000000000002E-3</v>
      </c>
      <c r="AE154" s="305">
        <f t="shared" si="81"/>
        <v>0.11666666666666667</v>
      </c>
      <c r="AF154" s="296" t="b">
        <f t="shared" si="82"/>
        <v>1</v>
      </c>
      <c r="AG154" s="309">
        <f t="shared" si="83"/>
        <v>6.6665679038682294E-3</v>
      </c>
      <c r="AH154" s="310" t="b">
        <f t="shared" si="88"/>
        <v>0</v>
      </c>
      <c r="AI154" s="310" t="b">
        <f t="shared" si="89"/>
        <v>0</v>
      </c>
    </row>
    <row r="155" spans="1:35" ht="16" x14ac:dyDescent="0.2">
      <c r="A155" s="148" t="s">
        <v>939</v>
      </c>
      <c r="B155" s="157">
        <v>4.3999999999999997E-2</v>
      </c>
      <c r="C155" s="103">
        <v>6.2E-2</v>
      </c>
      <c r="D155" s="163">
        <v>4.3999999999999997E-2</v>
      </c>
      <c r="E155" s="169">
        <v>6.7000000000000002E-3</v>
      </c>
      <c r="F155" s="170">
        <v>6.6E-3</v>
      </c>
      <c r="G155" s="305">
        <f t="shared" si="75"/>
        <v>0.11666666666666667</v>
      </c>
      <c r="H155" s="296" t="b">
        <f t="shared" si="76"/>
        <v>1</v>
      </c>
      <c r="I155" s="309">
        <f t="shared" si="77"/>
        <v>6.6665679038682294E-3</v>
      </c>
      <c r="J155" s="311" t="b">
        <f t="shared" si="84"/>
        <v>1</v>
      </c>
      <c r="K155" s="310" t="b">
        <f t="shared" si="85"/>
        <v>0</v>
      </c>
      <c r="M155" s="295" t="s">
        <v>939</v>
      </c>
      <c r="N155" s="293">
        <v>4.4999999999999998E-2</v>
      </c>
      <c r="O155" s="103">
        <v>6.3E-2</v>
      </c>
      <c r="P155" s="163">
        <v>4.5999999999999999E-2</v>
      </c>
      <c r="Q155" s="169">
        <v>6.7999999999999996E-3</v>
      </c>
      <c r="R155" s="170">
        <v>6.7999999999999996E-3</v>
      </c>
      <c r="S155" s="305">
        <f t="shared" si="78"/>
        <v>0.11666666666666667</v>
      </c>
      <c r="T155" s="296" t="b">
        <f t="shared" si="79"/>
        <v>1</v>
      </c>
      <c r="U155" s="309">
        <f t="shared" si="80"/>
        <v>6.6665679038682294E-3</v>
      </c>
      <c r="V155" s="310" t="b">
        <f t="shared" si="86"/>
        <v>0</v>
      </c>
      <c r="W155" s="310" t="b">
        <f t="shared" si="87"/>
        <v>0</v>
      </c>
      <c r="Y155" s="148" t="s">
        <v>939</v>
      </c>
      <c r="Z155" s="157">
        <v>4.4999999999999998E-2</v>
      </c>
      <c r="AA155" s="103">
        <v>6.3E-2</v>
      </c>
      <c r="AB155" s="163">
        <v>4.4999999999999998E-2</v>
      </c>
      <c r="AC155" s="169">
        <v>6.7000000000000002E-3</v>
      </c>
      <c r="AD155" s="170">
        <v>6.7000000000000002E-3</v>
      </c>
      <c r="AE155" s="305">
        <f t="shared" si="81"/>
        <v>0.11666666666666667</v>
      </c>
      <c r="AF155" s="296" t="b">
        <f t="shared" si="82"/>
        <v>1</v>
      </c>
      <c r="AG155" s="309">
        <f t="shared" si="83"/>
        <v>6.6665679038682294E-3</v>
      </c>
      <c r="AH155" s="310" t="b">
        <f t="shared" si="88"/>
        <v>0</v>
      </c>
      <c r="AI155" s="310" t="b">
        <f t="shared" si="89"/>
        <v>0</v>
      </c>
    </row>
    <row r="156" spans="1:35" ht="16" x14ac:dyDescent="0.2">
      <c r="A156" s="148" t="s">
        <v>940</v>
      </c>
      <c r="B156" s="157">
        <v>4.3999999999999997E-2</v>
      </c>
      <c r="C156" s="103">
        <v>6.2E-2</v>
      </c>
      <c r="D156" s="163">
        <v>4.3999999999999997E-2</v>
      </c>
      <c r="E156" s="169">
        <v>6.7000000000000002E-3</v>
      </c>
      <c r="F156" s="170">
        <v>6.6E-3</v>
      </c>
      <c r="G156" s="305">
        <f t="shared" si="75"/>
        <v>0.11666666666666667</v>
      </c>
      <c r="H156" s="296" t="b">
        <f t="shared" si="76"/>
        <v>1</v>
      </c>
      <c r="I156" s="309">
        <f t="shared" si="77"/>
        <v>6.6665679038682294E-3</v>
      </c>
      <c r="J156" s="311" t="b">
        <f t="shared" si="84"/>
        <v>1</v>
      </c>
      <c r="K156" s="310" t="b">
        <f t="shared" si="85"/>
        <v>0</v>
      </c>
      <c r="M156" s="295" t="s">
        <v>940</v>
      </c>
      <c r="N156" s="293">
        <v>4.4999999999999998E-2</v>
      </c>
      <c r="O156" s="103">
        <v>6.3E-2</v>
      </c>
      <c r="P156" s="163">
        <v>4.5999999999999999E-2</v>
      </c>
      <c r="Q156" s="169">
        <v>6.7999999999999996E-3</v>
      </c>
      <c r="R156" s="170">
        <v>6.7999999999999996E-3</v>
      </c>
      <c r="S156" s="305">
        <f t="shared" si="78"/>
        <v>0.11666666666666667</v>
      </c>
      <c r="T156" s="296" t="b">
        <f t="shared" si="79"/>
        <v>1</v>
      </c>
      <c r="U156" s="309">
        <f t="shared" si="80"/>
        <v>6.6665679038682294E-3</v>
      </c>
      <c r="V156" s="310" t="b">
        <f t="shared" si="86"/>
        <v>0</v>
      </c>
      <c r="W156" s="310" t="b">
        <f t="shared" si="87"/>
        <v>0</v>
      </c>
      <c r="Y156" s="148" t="s">
        <v>940</v>
      </c>
      <c r="Z156" s="157">
        <v>4.4999999999999998E-2</v>
      </c>
      <c r="AA156" s="103">
        <v>6.3E-2</v>
      </c>
      <c r="AB156" s="163">
        <v>4.4999999999999998E-2</v>
      </c>
      <c r="AC156" s="169">
        <v>6.7999999999999996E-3</v>
      </c>
      <c r="AD156" s="170">
        <v>6.7999999999999996E-3</v>
      </c>
      <c r="AE156" s="305">
        <f t="shared" si="81"/>
        <v>0.11666666666666667</v>
      </c>
      <c r="AF156" s="296" t="b">
        <f t="shared" si="82"/>
        <v>1</v>
      </c>
      <c r="AG156" s="309">
        <f t="shared" si="83"/>
        <v>6.6665679038682294E-3</v>
      </c>
      <c r="AH156" s="310" t="b">
        <f t="shared" si="88"/>
        <v>0</v>
      </c>
      <c r="AI156" s="310" t="b">
        <f t="shared" si="89"/>
        <v>0</v>
      </c>
    </row>
    <row r="157" spans="1:35" ht="16" x14ac:dyDescent="0.2">
      <c r="A157" s="148" t="s">
        <v>941</v>
      </c>
      <c r="B157" s="157">
        <v>4.4999999999999998E-2</v>
      </c>
      <c r="C157" s="103">
        <v>6.3E-2</v>
      </c>
      <c r="D157" s="163">
        <v>4.4999999999999998E-2</v>
      </c>
      <c r="E157" s="169">
        <v>6.7000000000000002E-3</v>
      </c>
      <c r="F157" s="170">
        <v>6.7000000000000002E-3</v>
      </c>
      <c r="G157" s="305">
        <f t="shared" si="75"/>
        <v>0.11666666666666667</v>
      </c>
      <c r="H157" s="296" t="b">
        <f t="shared" si="76"/>
        <v>1</v>
      </c>
      <c r="I157" s="309">
        <f t="shared" si="77"/>
        <v>6.6665679038682294E-3</v>
      </c>
      <c r="J157" s="310" t="b">
        <f t="shared" si="84"/>
        <v>0</v>
      </c>
      <c r="K157" s="310" t="b">
        <f t="shared" si="85"/>
        <v>0</v>
      </c>
      <c r="M157" s="295" t="s">
        <v>941</v>
      </c>
      <c r="N157" s="293">
        <v>4.5999999999999999E-2</v>
      </c>
      <c r="O157" s="103">
        <v>6.4000000000000001E-2</v>
      </c>
      <c r="P157" s="163">
        <v>4.5999999999999999E-2</v>
      </c>
      <c r="Q157" s="169">
        <v>6.8999999999999999E-3</v>
      </c>
      <c r="R157" s="170">
        <v>6.8999999999999999E-3</v>
      </c>
      <c r="S157" s="305">
        <f t="shared" si="78"/>
        <v>0.11666666666666667</v>
      </c>
      <c r="T157" s="296" t="b">
        <f t="shared" si="79"/>
        <v>1</v>
      </c>
      <c r="U157" s="309">
        <f t="shared" si="80"/>
        <v>6.6665679038682294E-3</v>
      </c>
      <c r="V157" s="310" t="b">
        <f t="shared" si="86"/>
        <v>0</v>
      </c>
      <c r="W157" s="310" t="b">
        <f t="shared" si="87"/>
        <v>0</v>
      </c>
      <c r="Y157" s="148" t="s">
        <v>941</v>
      </c>
      <c r="Z157" s="157">
        <v>4.4999999999999998E-2</v>
      </c>
      <c r="AA157" s="103">
        <v>6.4000000000000001E-2</v>
      </c>
      <c r="AB157" s="163">
        <v>4.4999999999999998E-2</v>
      </c>
      <c r="AC157" s="169">
        <v>6.8999999999999999E-3</v>
      </c>
      <c r="AD157" s="170">
        <v>6.8999999999999999E-3</v>
      </c>
      <c r="AE157" s="305">
        <f t="shared" si="81"/>
        <v>0.11666666666666667</v>
      </c>
      <c r="AF157" s="296" t="b">
        <f t="shared" si="82"/>
        <v>1</v>
      </c>
      <c r="AG157" s="309">
        <f t="shared" si="83"/>
        <v>6.6665679038682294E-3</v>
      </c>
      <c r="AH157" s="310" t="b">
        <f t="shared" si="88"/>
        <v>0</v>
      </c>
      <c r="AI157" s="310" t="b">
        <f t="shared" si="89"/>
        <v>0</v>
      </c>
    </row>
    <row r="158" spans="1:35" ht="16" x14ac:dyDescent="0.2">
      <c r="A158" s="148" t="s">
        <v>942</v>
      </c>
      <c r="B158" s="157">
        <v>4.5999999999999999E-2</v>
      </c>
      <c r="C158" s="103">
        <v>6.4000000000000001E-2</v>
      </c>
      <c r="D158" s="163">
        <v>4.4999999999999998E-2</v>
      </c>
      <c r="E158" s="169">
        <v>6.8999999999999999E-3</v>
      </c>
      <c r="F158" s="170">
        <v>6.7999999999999996E-3</v>
      </c>
      <c r="G158" s="305">
        <f t="shared" si="75"/>
        <v>0.11666666666666667</v>
      </c>
      <c r="H158" s="296" t="b">
        <f t="shared" si="76"/>
        <v>1</v>
      </c>
      <c r="I158" s="309">
        <f t="shared" si="77"/>
        <v>6.6665679038682294E-3</v>
      </c>
      <c r="J158" s="310" t="b">
        <f t="shared" si="84"/>
        <v>0</v>
      </c>
      <c r="K158" s="310" t="b">
        <f t="shared" si="85"/>
        <v>0</v>
      </c>
      <c r="M158" s="295" t="s">
        <v>942</v>
      </c>
      <c r="N158" s="293">
        <v>4.7E-2</v>
      </c>
      <c r="O158" s="103">
        <v>6.6000000000000003E-2</v>
      </c>
      <c r="P158" s="163">
        <v>4.7E-2</v>
      </c>
      <c r="Q158" s="169">
        <v>7.1000000000000004E-3</v>
      </c>
      <c r="R158" s="170">
        <v>7.0000000000000001E-3</v>
      </c>
      <c r="S158" s="305">
        <f t="shared" si="78"/>
        <v>0.11666666666666667</v>
      </c>
      <c r="T158" s="296" t="b">
        <f t="shared" si="79"/>
        <v>1</v>
      </c>
      <c r="U158" s="309">
        <f t="shared" si="80"/>
        <v>6.6665679038682294E-3</v>
      </c>
      <c r="V158" s="310" t="b">
        <f t="shared" si="86"/>
        <v>0</v>
      </c>
      <c r="W158" s="310" t="b">
        <f t="shared" si="87"/>
        <v>0</v>
      </c>
      <c r="Y158" s="148" t="s">
        <v>942</v>
      </c>
      <c r="Z158" s="157">
        <v>4.7E-2</v>
      </c>
      <c r="AA158" s="103">
        <v>6.6000000000000003E-2</v>
      </c>
      <c r="AB158" s="163">
        <v>4.7E-2</v>
      </c>
      <c r="AC158" s="169">
        <v>7.0000000000000001E-3</v>
      </c>
      <c r="AD158" s="170">
        <v>7.0000000000000001E-3</v>
      </c>
      <c r="AE158" s="305">
        <f t="shared" si="81"/>
        <v>0.11666666666666667</v>
      </c>
      <c r="AF158" s="296" t="b">
        <f t="shared" si="82"/>
        <v>1</v>
      </c>
      <c r="AG158" s="309">
        <f t="shared" si="83"/>
        <v>6.6665679038682294E-3</v>
      </c>
      <c r="AH158" s="310" t="b">
        <f t="shared" si="88"/>
        <v>0</v>
      </c>
      <c r="AI158" s="310" t="b">
        <f t="shared" si="89"/>
        <v>0</v>
      </c>
    </row>
    <row r="159" spans="1:35" ht="16" x14ac:dyDescent="0.2">
      <c r="A159" s="148" t="s">
        <v>943</v>
      </c>
      <c r="B159" s="157">
        <v>4.7E-2</v>
      </c>
      <c r="C159" s="103">
        <v>6.5000000000000002E-2</v>
      </c>
      <c r="D159" s="163">
        <v>4.5999999999999999E-2</v>
      </c>
      <c r="E159" s="169">
        <v>7.0000000000000001E-3</v>
      </c>
      <c r="F159" s="170">
        <v>7.0000000000000001E-3</v>
      </c>
      <c r="G159" s="305">
        <f t="shared" si="75"/>
        <v>0.11666666666666667</v>
      </c>
      <c r="H159" s="296" t="b">
        <f t="shared" si="76"/>
        <v>1</v>
      </c>
      <c r="I159" s="309">
        <f t="shared" si="77"/>
        <v>6.6665679038682294E-3</v>
      </c>
      <c r="J159" s="310" t="b">
        <f t="shared" si="84"/>
        <v>0</v>
      </c>
      <c r="K159" s="310" t="b">
        <f t="shared" si="85"/>
        <v>0</v>
      </c>
      <c r="M159" s="295" t="s">
        <v>943</v>
      </c>
      <c r="N159" s="293">
        <v>4.8000000000000001E-2</v>
      </c>
      <c r="O159" s="103">
        <v>6.7000000000000004E-2</v>
      </c>
      <c r="P159" s="163">
        <v>4.8000000000000001E-2</v>
      </c>
      <c r="Q159" s="169">
        <v>7.3000000000000001E-3</v>
      </c>
      <c r="R159" s="170">
        <v>7.1999999999999998E-3</v>
      </c>
      <c r="S159" s="305">
        <f t="shared" si="78"/>
        <v>0.11666666666666667</v>
      </c>
      <c r="T159" s="296" t="b">
        <f t="shared" si="79"/>
        <v>1</v>
      </c>
      <c r="U159" s="309">
        <f t="shared" si="80"/>
        <v>6.6665679038682294E-3</v>
      </c>
      <c r="V159" s="310" t="b">
        <f t="shared" si="86"/>
        <v>0</v>
      </c>
      <c r="W159" s="310" t="b">
        <f t="shared" si="87"/>
        <v>0</v>
      </c>
      <c r="Y159" s="148" t="s">
        <v>943</v>
      </c>
      <c r="Z159" s="157">
        <v>4.8000000000000001E-2</v>
      </c>
      <c r="AA159" s="103">
        <v>6.8000000000000005E-2</v>
      </c>
      <c r="AB159" s="163">
        <v>4.8000000000000001E-2</v>
      </c>
      <c r="AC159" s="169">
        <v>7.3000000000000001E-3</v>
      </c>
      <c r="AD159" s="170">
        <v>7.3000000000000001E-3</v>
      </c>
      <c r="AE159" s="305">
        <f t="shared" si="81"/>
        <v>0.11666666666666667</v>
      </c>
      <c r="AF159" s="296" t="b">
        <f t="shared" si="82"/>
        <v>1</v>
      </c>
      <c r="AG159" s="309">
        <f t="shared" si="83"/>
        <v>6.6665679038682294E-3</v>
      </c>
      <c r="AH159" s="310" t="b">
        <f t="shared" si="88"/>
        <v>0</v>
      </c>
      <c r="AI159" s="310" t="b">
        <f t="shared" si="89"/>
        <v>0</v>
      </c>
    </row>
    <row r="160" spans="1:35" ht="16" x14ac:dyDescent="0.2">
      <c r="A160" s="148" t="s">
        <v>944</v>
      </c>
      <c r="B160" s="157">
        <v>4.8000000000000001E-2</v>
      </c>
      <c r="C160" s="103">
        <v>6.7000000000000004E-2</v>
      </c>
      <c r="D160" s="163">
        <v>4.7E-2</v>
      </c>
      <c r="E160" s="169">
        <v>7.1999999999999998E-3</v>
      </c>
      <c r="F160" s="170">
        <v>7.1000000000000004E-3</v>
      </c>
      <c r="G160" s="305">
        <f t="shared" si="75"/>
        <v>0.11666666666666667</v>
      </c>
      <c r="H160" s="296" t="b">
        <f t="shared" si="76"/>
        <v>1</v>
      </c>
      <c r="I160" s="309">
        <f t="shared" si="77"/>
        <v>6.6665679038682294E-3</v>
      </c>
      <c r="J160" s="310" t="b">
        <f t="shared" si="84"/>
        <v>0</v>
      </c>
      <c r="K160" s="310" t="b">
        <f t="shared" si="85"/>
        <v>0</v>
      </c>
      <c r="M160" s="295" t="s">
        <v>944</v>
      </c>
      <c r="N160" s="293">
        <v>0.05</v>
      </c>
      <c r="O160" s="103">
        <v>7.0000000000000007E-2</v>
      </c>
      <c r="P160" s="163">
        <v>4.9000000000000002E-2</v>
      </c>
      <c r="Q160" s="169">
        <v>7.4999999999999997E-3</v>
      </c>
      <c r="R160" s="170">
        <v>7.4000000000000003E-3</v>
      </c>
      <c r="S160" s="305">
        <f t="shared" si="78"/>
        <v>0.11666666666666667</v>
      </c>
      <c r="T160" s="296" t="b">
        <f t="shared" si="79"/>
        <v>1</v>
      </c>
      <c r="U160" s="309">
        <f t="shared" si="80"/>
        <v>6.6665679038682294E-3</v>
      </c>
      <c r="V160" s="310" t="b">
        <f t="shared" si="86"/>
        <v>0</v>
      </c>
      <c r="W160" s="310" t="b">
        <f t="shared" si="87"/>
        <v>0</v>
      </c>
      <c r="Y160" s="148" t="s">
        <v>944</v>
      </c>
      <c r="Z160" s="157">
        <v>0.05</v>
      </c>
      <c r="AA160" s="103">
        <v>7.0000000000000007E-2</v>
      </c>
      <c r="AB160" s="163">
        <v>0.05</v>
      </c>
      <c r="AC160" s="169">
        <v>7.4999999999999997E-3</v>
      </c>
      <c r="AD160" s="170">
        <v>7.4999999999999997E-3</v>
      </c>
      <c r="AE160" s="305">
        <f t="shared" si="81"/>
        <v>0.11666666666666667</v>
      </c>
      <c r="AF160" s="296" t="b">
        <f t="shared" si="82"/>
        <v>1</v>
      </c>
      <c r="AG160" s="309">
        <f t="shared" si="83"/>
        <v>6.6665679038682294E-3</v>
      </c>
      <c r="AH160" s="310" t="b">
        <f t="shared" si="88"/>
        <v>0</v>
      </c>
      <c r="AI160" s="310" t="b">
        <f t="shared" si="89"/>
        <v>0</v>
      </c>
    </row>
    <row r="161" spans="1:35" ht="16" x14ac:dyDescent="0.2">
      <c r="A161" s="148" t="s">
        <v>945</v>
      </c>
      <c r="B161" s="157">
        <v>4.9000000000000002E-2</v>
      </c>
      <c r="C161" s="103">
        <v>6.8000000000000005E-2</v>
      </c>
      <c r="D161" s="163">
        <v>4.8000000000000001E-2</v>
      </c>
      <c r="E161" s="169">
        <v>7.4000000000000003E-3</v>
      </c>
      <c r="F161" s="170">
        <v>7.1999999999999998E-3</v>
      </c>
      <c r="G161" s="305">
        <f t="shared" si="75"/>
        <v>0.11666666666666667</v>
      </c>
      <c r="H161" s="296" t="b">
        <f t="shared" si="76"/>
        <v>1</v>
      </c>
      <c r="I161" s="309">
        <f t="shared" si="77"/>
        <v>6.6665679038682294E-3</v>
      </c>
      <c r="J161" s="310" t="b">
        <f t="shared" si="84"/>
        <v>0</v>
      </c>
      <c r="K161" s="310" t="b">
        <f t="shared" si="85"/>
        <v>0</v>
      </c>
      <c r="M161" s="295" t="s">
        <v>945</v>
      </c>
      <c r="N161" s="293">
        <v>5.1999999999999998E-2</v>
      </c>
      <c r="O161" s="103">
        <v>7.1999999999999995E-2</v>
      </c>
      <c r="P161" s="163">
        <v>5.0999999999999997E-2</v>
      </c>
      <c r="Q161" s="169">
        <v>7.7999999999999996E-3</v>
      </c>
      <c r="R161" s="170">
        <v>7.4999999999999997E-3</v>
      </c>
      <c r="S161" s="305">
        <f t="shared" si="78"/>
        <v>0.11666666666666667</v>
      </c>
      <c r="T161" s="296" t="b">
        <f t="shared" si="79"/>
        <v>1</v>
      </c>
      <c r="U161" s="309">
        <f t="shared" si="80"/>
        <v>6.6665679038682294E-3</v>
      </c>
      <c r="V161" s="310" t="b">
        <f t="shared" si="86"/>
        <v>0</v>
      </c>
      <c r="W161" s="310" t="b">
        <f t="shared" si="87"/>
        <v>0</v>
      </c>
      <c r="Y161" s="148" t="s">
        <v>945</v>
      </c>
      <c r="Z161" s="157">
        <v>5.1999999999999998E-2</v>
      </c>
      <c r="AA161" s="103">
        <v>7.2999999999999995E-2</v>
      </c>
      <c r="AB161" s="163">
        <v>5.1999999999999998E-2</v>
      </c>
      <c r="AC161" s="169">
        <v>7.7999999999999996E-3</v>
      </c>
      <c r="AD161" s="170">
        <v>7.7999999999999996E-3</v>
      </c>
      <c r="AE161" s="305">
        <f t="shared" si="81"/>
        <v>0.11666666666666667</v>
      </c>
      <c r="AF161" s="296" t="b">
        <f t="shared" si="82"/>
        <v>1</v>
      </c>
      <c r="AG161" s="309">
        <f t="shared" si="83"/>
        <v>6.6665679038682294E-3</v>
      </c>
      <c r="AH161" s="310" t="b">
        <f t="shared" si="88"/>
        <v>0</v>
      </c>
      <c r="AI161" s="310" t="b">
        <f t="shared" si="89"/>
        <v>0</v>
      </c>
    </row>
    <row r="162" spans="1:35" ht="16" x14ac:dyDescent="0.2">
      <c r="A162" s="148" t="s">
        <v>946</v>
      </c>
      <c r="B162" s="157">
        <v>0.05</v>
      </c>
      <c r="C162" s="103">
        <v>6.9000000000000006E-2</v>
      </c>
      <c r="D162" s="163">
        <v>4.9000000000000002E-2</v>
      </c>
      <c r="E162" s="169">
        <v>7.6E-3</v>
      </c>
      <c r="F162" s="170">
        <v>7.3000000000000001E-3</v>
      </c>
      <c r="G162" s="305">
        <f t="shared" si="75"/>
        <v>0.11666666666666667</v>
      </c>
      <c r="H162" s="296" t="b">
        <f t="shared" si="76"/>
        <v>1</v>
      </c>
      <c r="I162" s="309">
        <f t="shared" si="77"/>
        <v>6.6665679038682294E-3</v>
      </c>
      <c r="J162" s="310" t="b">
        <f t="shared" si="84"/>
        <v>0</v>
      </c>
      <c r="K162" s="310" t="b">
        <f t="shared" si="85"/>
        <v>0</v>
      </c>
      <c r="M162" s="295" t="s">
        <v>946</v>
      </c>
      <c r="N162" s="293">
        <v>5.2999999999999999E-2</v>
      </c>
      <c r="O162" s="103">
        <v>7.3999999999999996E-2</v>
      </c>
      <c r="P162" s="163">
        <v>5.1999999999999998E-2</v>
      </c>
      <c r="Q162" s="169">
        <v>8.0999999999999996E-3</v>
      </c>
      <c r="R162" s="170">
        <v>7.7999999999999996E-3</v>
      </c>
      <c r="S162" s="305">
        <f t="shared" si="78"/>
        <v>0.11666666666666667</v>
      </c>
      <c r="T162" s="296" t="b">
        <f t="shared" si="79"/>
        <v>1</v>
      </c>
      <c r="U162" s="309">
        <f t="shared" si="80"/>
        <v>6.6665679038682294E-3</v>
      </c>
      <c r="V162" s="310" t="b">
        <f t="shared" si="86"/>
        <v>0</v>
      </c>
      <c r="W162" s="310" t="b">
        <f t="shared" si="87"/>
        <v>0</v>
      </c>
      <c r="Y162" s="148" t="s">
        <v>946</v>
      </c>
      <c r="Z162" s="157">
        <v>5.3999999999999999E-2</v>
      </c>
      <c r="AA162" s="103">
        <v>7.5999999999999998E-2</v>
      </c>
      <c r="AB162" s="163">
        <v>5.2999999999999999E-2</v>
      </c>
      <c r="AC162" s="169">
        <v>8.0999999999999996E-3</v>
      </c>
      <c r="AD162" s="170">
        <v>8.0000000000000002E-3</v>
      </c>
      <c r="AE162" s="305">
        <f t="shared" si="81"/>
        <v>0.11666666666666667</v>
      </c>
      <c r="AF162" s="296" t="b">
        <f t="shared" si="82"/>
        <v>1</v>
      </c>
      <c r="AG162" s="309">
        <f t="shared" si="83"/>
        <v>6.6665679038682294E-3</v>
      </c>
      <c r="AH162" s="310" t="b">
        <f t="shared" si="88"/>
        <v>0</v>
      </c>
      <c r="AI162" s="310" t="b">
        <f t="shared" si="89"/>
        <v>0</v>
      </c>
    </row>
    <row r="163" spans="1:35" ht="16" x14ac:dyDescent="0.2">
      <c r="A163" s="148" t="s">
        <v>947</v>
      </c>
      <c r="B163" s="157">
        <v>5.0999999999999997E-2</v>
      </c>
      <c r="C163" s="103">
        <v>7.0000000000000007E-2</v>
      </c>
      <c r="D163" s="163">
        <v>4.9000000000000002E-2</v>
      </c>
      <c r="E163" s="169">
        <v>7.7000000000000002E-3</v>
      </c>
      <c r="F163" s="170">
        <v>7.4000000000000003E-3</v>
      </c>
      <c r="G163" s="305">
        <f t="shared" si="75"/>
        <v>0.11666666666666667</v>
      </c>
      <c r="H163" s="296" t="b">
        <f t="shared" si="76"/>
        <v>1</v>
      </c>
      <c r="I163" s="309">
        <f t="shared" si="77"/>
        <v>6.6665679038682294E-3</v>
      </c>
      <c r="J163" s="310" t="b">
        <f t="shared" si="84"/>
        <v>0</v>
      </c>
      <c r="K163" s="310" t="b">
        <f t="shared" si="85"/>
        <v>0</v>
      </c>
      <c r="M163" s="295" t="s">
        <v>947</v>
      </c>
      <c r="N163" s="293">
        <v>5.5E-2</v>
      </c>
      <c r="O163" s="103">
        <v>7.5999999999999998E-2</v>
      </c>
      <c r="P163" s="163">
        <v>5.2999999999999999E-2</v>
      </c>
      <c r="Q163" s="169">
        <v>8.3000000000000001E-3</v>
      </c>
      <c r="R163" s="170">
        <v>8.0000000000000002E-3</v>
      </c>
      <c r="S163" s="305">
        <f t="shared" si="78"/>
        <v>0.11666666666666667</v>
      </c>
      <c r="T163" s="296" t="b">
        <f t="shared" si="79"/>
        <v>1</v>
      </c>
      <c r="U163" s="309">
        <f t="shared" si="80"/>
        <v>6.6665679038682294E-3</v>
      </c>
      <c r="V163" s="310" t="b">
        <f t="shared" si="86"/>
        <v>0</v>
      </c>
      <c r="W163" s="310" t="b">
        <f t="shared" si="87"/>
        <v>0</v>
      </c>
      <c r="Y163" s="148" t="s">
        <v>947</v>
      </c>
      <c r="Z163" s="157">
        <v>5.5E-2</v>
      </c>
      <c r="AA163" s="103">
        <v>7.8E-2</v>
      </c>
      <c r="AB163" s="163">
        <v>5.5E-2</v>
      </c>
      <c r="AC163" s="169">
        <v>8.3000000000000001E-3</v>
      </c>
      <c r="AD163" s="170">
        <v>8.3000000000000001E-3</v>
      </c>
      <c r="AE163" s="305">
        <f t="shared" si="81"/>
        <v>0.11666666666666667</v>
      </c>
      <c r="AF163" s="296" t="b">
        <f t="shared" si="82"/>
        <v>1</v>
      </c>
      <c r="AG163" s="309">
        <f t="shared" si="83"/>
        <v>6.6665679038682294E-3</v>
      </c>
      <c r="AH163" s="310" t="b">
        <f t="shared" si="88"/>
        <v>0</v>
      </c>
      <c r="AI163" s="310" t="b">
        <f t="shared" si="89"/>
        <v>0</v>
      </c>
    </row>
    <row r="164" spans="1:35" ht="17" thickBot="1" x14ac:dyDescent="0.25">
      <c r="A164" s="148" t="s">
        <v>948</v>
      </c>
      <c r="B164" s="157">
        <v>5.0999999999999997E-2</v>
      </c>
      <c r="C164" s="103">
        <v>7.0999999999999994E-2</v>
      </c>
      <c r="D164" s="163">
        <v>0.05</v>
      </c>
      <c r="E164" s="169">
        <v>7.7999999999999996E-3</v>
      </c>
      <c r="F164" s="170">
        <v>7.4000000000000003E-3</v>
      </c>
      <c r="G164" s="305">
        <f t="shared" si="75"/>
        <v>0.11666666666666667</v>
      </c>
      <c r="H164" s="296" t="b">
        <f t="shared" si="76"/>
        <v>1</v>
      </c>
      <c r="I164" s="309">
        <f t="shared" si="77"/>
        <v>6.6665679038682294E-3</v>
      </c>
      <c r="J164" s="310" t="b">
        <f t="shared" si="84"/>
        <v>0</v>
      </c>
      <c r="K164" s="310" t="b">
        <f t="shared" si="85"/>
        <v>0</v>
      </c>
      <c r="M164" s="295" t="s">
        <v>948</v>
      </c>
      <c r="N164" s="293">
        <v>5.6000000000000001E-2</v>
      </c>
      <c r="O164" s="103">
        <v>7.8E-2</v>
      </c>
      <c r="P164" s="163">
        <v>5.3999999999999999E-2</v>
      </c>
      <c r="Q164" s="169">
        <v>8.3999999999999995E-3</v>
      </c>
      <c r="R164" s="170">
        <v>8.0999999999999996E-3</v>
      </c>
      <c r="S164" s="305">
        <f t="shared" si="78"/>
        <v>0.11666666666666667</v>
      </c>
      <c r="T164" s="296" t="b">
        <f t="shared" si="79"/>
        <v>1</v>
      </c>
      <c r="U164" s="309">
        <f t="shared" si="80"/>
        <v>6.6665679038682294E-3</v>
      </c>
      <c r="V164" s="310" t="b">
        <f t="shared" si="86"/>
        <v>0</v>
      </c>
      <c r="W164" s="310" t="b">
        <f t="shared" si="87"/>
        <v>0</v>
      </c>
      <c r="Y164" s="148" t="s">
        <v>948</v>
      </c>
      <c r="Z164" s="157">
        <v>5.7000000000000002E-2</v>
      </c>
      <c r="AA164" s="103">
        <v>0.08</v>
      </c>
      <c r="AB164" s="163">
        <v>5.7000000000000002E-2</v>
      </c>
      <c r="AC164" s="171">
        <v>8.5000000000000006E-3</v>
      </c>
      <c r="AD164" s="172">
        <v>8.5000000000000006E-3</v>
      </c>
      <c r="AE164" s="305">
        <f t="shared" si="81"/>
        <v>0.11666666666666667</v>
      </c>
      <c r="AF164" s="296" t="b">
        <f t="shared" si="82"/>
        <v>1</v>
      </c>
      <c r="AG164" s="309">
        <f t="shared" si="83"/>
        <v>6.6665679038682294E-3</v>
      </c>
      <c r="AH164" s="310" t="b">
        <f t="shared" si="88"/>
        <v>0</v>
      </c>
      <c r="AI164" s="310" t="b">
        <f t="shared" si="89"/>
        <v>0</v>
      </c>
    </row>
    <row r="165" spans="1:35" ht="17" thickBot="1" x14ac:dyDescent="0.25">
      <c r="A165" s="147" t="s">
        <v>949</v>
      </c>
      <c r="B165" s="158">
        <v>5.1999999999999998E-2</v>
      </c>
      <c r="C165" s="159">
        <v>7.0999999999999994E-2</v>
      </c>
      <c r="D165" s="165">
        <v>0.05</v>
      </c>
      <c r="E165" s="171">
        <v>7.9000000000000008E-3</v>
      </c>
      <c r="F165" s="172">
        <v>7.4999999999999997E-3</v>
      </c>
      <c r="G165" s="307">
        <f t="shared" si="75"/>
        <v>0.11666666666666667</v>
      </c>
      <c r="H165" s="291" t="b">
        <f t="shared" si="76"/>
        <v>1</v>
      </c>
      <c r="I165" s="309">
        <f t="shared" si="77"/>
        <v>6.6665679038682294E-3</v>
      </c>
      <c r="J165" s="310" t="b">
        <f t="shared" si="84"/>
        <v>0</v>
      </c>
      <c r="K165" s="310" t="b">
        <f t="shared" si="85"/>
        <v>0</v>
      </c>
      <c r="M165" s="147" t="s">
        <v>949</v>
      </c>
      <c r="N165" s="158">
        <v>5.7000000000000002E-2</v>
      </c>
      <c r="O165" s="159">
        <v>0.08</v>
      </c>
      <c r="P165" s="165">
        <v>5.5E-2</v>
      </c>
      <c r="Q165" s="171">
        <v>8.6999999999999994E-3</v>
      </c>
      <c r="R165" s="172">
        <v>8.3000000000000001E-3</v>
      </c>
      <c r="S165" s="307">
        <f t="shared" si="78"/>
        <v>0.11666666666666667</v>
      </c>
      <c r="T165" s="291" t="b">
        <f t="shared" si="79"/>
        <v>1</v>
      </c>
      <c r="U165" s="309">
        <f t="shared" si="80"/>
        <v>6.6665679038682294E-3</v>
      </c>
      <c r="V165" s="310" t="b">
        <f t="shared" si="86"/>
        <v>0</v>
      </c>
      <c r="W165" s="310" t="b">
        <f t="shared" si="87"/>
        <v>0</v>
      </c>
      <c r="Y165" s="147" t="s">
        <v>949</v>
      </c>
      <c r="Z165" s="158">
        <v>5.8000000000000003E-2</v>
      </c>
      <c r="AA165" s="159">
        <v>8.2000000000000003E-2</v>
      </c>
      <c r="AB165" s="165">
        <v>5.8000000000000003E-2</v>
      </c>
      <c r="AC165" s="173">
        <v>8.6999999999999994E-3</v>
      </c>
      <c r="AD165" s="173">
        <v>8.6999999999999994E-3</v>
      </c>
      <c r="AE165" s="307">
        <f t="shared" si="81"/>
        <v>0.11666666666666667</v>
      </c>
      <c r="AF165" s="291" t="b">
        <f t="shared" si="82"/>
        <v>1</v>
      </c>
      <c r="AG165" s="309">
        <f t="shared" si="83"/>
        <v>6.6665679038682294E-3</v>
      </c>
      <c r="AH165" s="310" t="b">
        <f t="shared" si="88"/>
        <v>0</v>
      </c>
      <c r="AI165" s="310" t="b">
        <f t="shared" si="89"/>
        <v>0</v>
      </c>
    </row>
    <row r="167" spans="1:35" ht="16" thickBot="1" x14ac:dyDescent="0.25"/>
    <row r="168" spans="1:35" ht="14.75" customHeight="1" thickBot="1" x14ac:dyDescent="0.25">
      <c r="A168" s="519" t="s">
        <v>974</v>
      </c>
      <c r="B168" s="520"/>
      <c r="C168" s="520"/>
      <c r="D168" s="520"/>
      <c r="E168" s="520"/>
      <c r="F168" s="521"/>
      <c r="G168" s="517" t="s">
        <v>1126</v>
      </c>
      <c r="H168" s="515" t="s">
        <v>1127</v>
      </c>
      <c r="I168" s="517" t="s">
        <v>1130</v>
      </c>
      <c r="J168" s="515" t="s">
        <v>1131</v>
      </c>
      <c r="K168" s="515" t="s">
        <v>1132</v>
      </c>
      <c r="M168" s="519" t="s">
        <v>975</v>
      </c>
      <c r="N168" s="520"/>
      <c r="O168" s="520"/>
      <c r="P168" s="520"/>
      <c r="Q168" s="520"/>
      <c r="R168" s="521"/>
      <c r="S168" s="517" t="s">
        <v>1126</v>
      </c>
      <c r="T168" s="515" t="s">
        <v>1127</v>
      </c>
      <c r="U168" s="517" t="s">
        <v>1130</v>
      </c>
      <c r="V168" s="515" t="s">
        <v>1131</v>
      </c>
      <c r="W168" s="515" t="s">
        <v>1132</v>
      </c>
      <c r="Y168" s="519" t="s">
        <v>976</v>
      </c>
      <c r="Z168" s="520"/>
      <c r="AA168" s="520"/>
      <c r="AB168" s="520"/>
      <c r="AC168" s="520"/>
      <c r="AD168" s="521"/>
      <c r="AE168" s="517" t="s">
        <v>1126</v>
      </c>
      <c r="AF168" s="515" t="s">
        <v>1127</v>
      </c>
      <c r="AG168" s="517" t="s">
        <v>1130</v>
      </c>
      <c r="AH168" s="515" t="s">
        <v>1131</v>
      </c>
      <c r="AI168" s="515" t="s">
        <v>1132</v>
      </c>
    </row>
    <row r="169" spans="1:35" ht="14.75" customHeight="1" thickBot="1" x14ac:dyDescent="0.25">
      <c r="A169" s="151"/>
      <c r="B169" s="524" t="s">
        <v>1092</v>
      </c>
      <c r="C169" s="524"/>
      <c r="D169" s="525"/>
      <c r="E169" s="522" t="s">
        <v>958</v>
      </c>
      <c r="F169" s="523"/>
      <c r="G169" s="518"/>
      <c r="H169" s="516"/>
      <c r="I169" s="529"/>
      <c r="J169" s="527"/>
      <c r="K169" s="527"/>
      <c r="M169" s="281"/>
      <c r="N169" s="526" t="s">
        <v>1092</v>
      </c>
      <c r="O169" s="524"/>
      <c r="P169" s="525"/>
      <c r="Q169" s="522" t="s">
        <v>958</v>
      </c>
      <c r="R169" s="523"/>
      <c r="S169" s="518"/>
      <c r="T169" s="516"/>
      <c r="U169" s="529"/>
      <c r="V169" s="527"/>
      <c r="W169" s="527"/>
      <c r="Y169" s="151"/>
      <c r="Z169" s="524" t="s">
        <v>1092</v>
      </c>
      <c r="AA169" s="524"/>
      <c r="AB169" s="525"/>
      <c r="AC169" s="522" t="s">
        <v>958</v>
      </c>
      <c r="AD169" s="523"/>
      <c r="AE169" s="518"/>
      <c r="AF169" s="516"/>
      <c r="AG169" s="529"/>
      <c r="AH169" s="527"/>
      <c r="AI169" s="527"/>
    </row>
    <row r="170" spans="1:35" ht="17" thickBot="1" x14ac:dyDescent="0.25">
      <c r="A170" s="152" t="s">
        <v>790</v>
      </c>
      <c r="B170" s="153" t="s">
        <v>950</v>
      </c>
      <c r="C170" s="153" t="s">
        <v>951</v>
      </c>
      <c r="D170" s="154" t="s">
        <v>952</v>
      </c>
      <c r="E170" s="166" t="s">
        <v>956</v>
      </c>
      <c r="F170" s="167" t="s">
        <v>957</v>
      </c>
      <c r="G170" s="306">
        <f>35/300</f>
        <v>0.11666666666666667</v>
      </c>
      <c r="H170" s="296" t="b">
        <f>IF(C171&lt;G170,TRUE,FALSE)</f>
        <v>1</v>
      </c>
      <c r="I170" s="530"/>
      <c r="J170" s="528"/>
      <c r="K170" s="528"/>
      <c r="M170" s="294" t="s">
        <v>790</v>
      </c>
      <c r="N170" s="292" t="s">
        <v>950</v>
      </c>
      <c r="O170" s="153" t="s">
        <v>951</v>
      </c>
      <c r="P170" s="154" t="s">
        <v>952</v>
      </c>
      <c r="Q170" s="166" t="s">
        <v>956</v>
      </c>
      <c r="R170" s="167" t="s">
        <v>957</v>
      </c>
      <c r="S170" s="306">
        <f>35/300</f>
        <v>0.11666666666666667</v>
      </c>
      <c r="T170" s="296" t="b">
        <f>IF(O171&lt;S170,TRUE,FALSE)</f>
        <v>1</v>
      </c>
      <c r="U170" s="530"/>
      <c r="V170" s="528"/>
      <c r="W170" s="528"/>
      <c r="Y170" s="152" t="s">
        <v>790</v>
      </c>
      <c r="Z170" s="153" t="s">
        <v>950</v>
      </c>
      <c r="AA170" s="153" t="s">
        <v>951</v>
      </c>
      <c r="AB170" s="154" t="s">
        <v>952</v>
      </c>
      <c r="AC170" s="166" t="s">
        <v>956</v>
      </c>
      <c r="AD170" s="167" t="s">
        <v>957</v>
      </c>
      <c r="AE170" s="306">
        <f>35/300</f>
        <v>0.11666666666666667</v>
      </c>
      <c r="AF170" s="296" t="b">
        <f>IF(AA171&lt;AE170,TRUE,FALSE)</f>
        <v>1</v>
      </c>
      <c r="AG170" s="530"/>
      <c r="AH170" s="528"/>
      <c r="AI170" s="528"/>
    </row>
    <row r="171" spans="1:35" ht="16" x14ac:dyDescent="0.2">
      <c r="A171" s="149" t="s">
        <v>928</v>
      </c>
      <c r="B171" s="155">
        <v>4.5999999999999999E-2</v>
      </c>
      <c r="C171" s="156">
        <v>6.6000000000000003E-2</v>
      </c>
      <c r="D171" s="164">
        <v>4.7E-2</v>
      </c>
      <c r="E171" s="151">
        <v>6.8999999999999999E-3</v>
      </c>
      <c r="F171" s="168">
        <v>7.1000000000000004E-3</v>
      </c>
      <c r="G171" s="305">
        <f t="shared" ref="G171:G192" si="90">35/300</f>
        <v>0.11666666666666667</v>
      </c>
      <c r="H171" s="296" t="b">
        <f t="shared" ref="H171:H192" si="91">IF(C172&lt;G171,TRUE,FALSE)</f>
        <v>1</v>
      </c>
      <c r="I171" s="309">
        <f t="shared" ref="I171:I192" si="92">ATAN(G171/(35/2))</f>
        <v>6.6665679038682294E-3</v>
      </c>
      <c r="J171" s="310" t="b">
        <f>IF(F171&lt;I171,TRUE,FALSE)</f>
        <v>0</v>
      </c>
      <c r="K171" s="310" t="b">
        <f>IF(E171&lt;I171,TRUE,FALSE)</f>
        <v>0</v>
      </c>
      <c r="M171" s="219" t="s">
        <v>928</v>
      </c>
      <c r="N171" s="155">
        <v>4.8000000000000001E-2</v>
      </c>
      <c r="O171" s="156">
        <v>6.9000000000000006E-2</v>
      </c>
      <c r="P171" s="164">
        <v>4.9000000000000002E-2</v>
      </c>
      <c r="Q171" s="151">
        <v>7.3000000000000001E-3</v>
      </c>
      <c r="R171" s="168">
        <v>7.4000000000000003E-3</v>
      </c>
      <c r="S171" s="305">
        <f t="shared" ref="S171:S192" si="93">35/300</f>
        <v>0.11666666666666667</v>
      </c>
      <c r="T171" s="296" t="b">
        <f t="shared" ref="T171:T192" si="94">IF(O172&lt;S171,TRUE,FALSE)</f>
        <v>1</v>
      </c>
      <c r="U171" s="309">
        <f t="shared" ref="U171:U192" si="95">ATAN(S171/(35/2))</f>
        <v>6.6665679038682294E-3</v>
      </c>
      <c r="V171" s="310" t="b">
        <f>IF(R171&lt;U171,TRUE,FALSE)</f>
        <v>0</v>
      </c>
      <c r="W171" s="310" t="b">
        <f>IF(Q171&lt;U171,TRUE,FALSE)</f>
        <v>0</v>
      </c>
      <c r="Y171" s="149" t="s">
        <v>928</v>
      </c>
      <c r="Z171" s="155">
        <v>4.9000000000000002E-2</v>
      </c>
      <c r="AA171" s="156">
        <v>7.0000000000000007E-2</v>
      </c>
      <c r="AB171" s="164">
        <v>4.9000000000000002E-2</v>
      </c>
      <c r="AC171" s="151">
        <v>7.4000000000000003E-3</v>
      </c>
      <c r="AD171" s="168">
        <v>7.4000000000000003E-3</v>
      </c>
      <c r="AE171" s="305">
        <f t="shared" ref="AE171:AE192" si="96">35/300</f>
        <v>0.11666666666666667</v>
      </c>
      <c r="AF171" s="296" t="b">
        <f t="shared" ref="AF171:AF192" si="97">IF(AA172&lt;AE171,TRUE,FALSE)</f>
        <v>1</v>
      </c>
      <c r="AG171" s="309">
        <f t="shared" ref="AG171:AG192" si="98">ATAN(AE171/(35/2))</f>
        <v>6.6665679038682294E-3</v>
      </c>
      <c r="AH171" s="310" t="b">
        <f>IF(AD171&lt;AG171,TRUE,FALSE)</f>
        <v>0</v>
      </c>
      <c r="AI171" s="310" t="b">
        <f>IF(AC171&lt;AG171,TRUE,FALSE)</f>
        <v>0</v>
      </c>
    </row>
    <row r="172" spans="1:35" ht="16" x14ac:dyDescent="0.2">
      <c r="A172" s="148" t="s">
        <v>929</v>
      </c>
      <c r="B172" s="157">
        <v>4.5999999999999999E-2</v>
      </c>
      <c r="C172" s="103">
        <v>6.6000000000000003E-2</v>
      </c>
      <c r="D172" s="163">
        <v>4.7E-2</v>
      </c>
      <c r="E172" s="169">
        <v>7.0000000000000001E-3</v>
      </c>
      <c r="F172" s="170">
        <v>7.1000000000000004E-3</v>
      </c>
      <c r="G172" s="305">
        <f t="shared" si="90"/>
        <v>0.11666666666666667</v>
      </c>
      <c r="H172" s="296" t="b">
        <f t="shared" si="91"/>
        <v>1</v>
      </c>
      <c r="I172" s="309">
        <f t="shared" si="92"/>
        <v>6.6665679038682294E-3</v>
      </c>
      <c r="J172" s="310" t="b">
        <f t="shared" ref="J172:J192" si="99">IF(F172&lt;I172,TRUE,FALSE)</f>
        <v>0</v>
      </c>
      <c r="K172" s="310" t="b">
        <f t="shared" ref="K172:K192" si="100">IF(E172&lt;I172,TRUE,FALSE)</f>
        <v>0</v>
      </c>
      <c r="M172" s="295" t="s">
        <v>929</v>
      </c>
      <c r="N172" s="293">
        <v>4.8000000000000001E-2</v>
      </c>
      <c r="O172" s="103">
        <v>6.8000000000000005E-2</v>
      </c>
      <c r="P172" s="163">
        <v>4.8000000000000001E-2</v>
      </c>
      <c r="Q172" s="169">
        <v>7.1999999999999998E-3</v>
      </c>
      <c r="R172" s="170">
        <v>7.4000000000000003E-3</v>
      </c>
      <c r="S172" s="305">
        <f t="shared" si="93"/>
        <v>0.11666666666666667</v>
      </c>
      <c r="T172" s="296" t="b">
        <f t="shared" si="94"/>
        <v>1</v>
      </c>
      <c r="U172" s="309">
        <f t="shared" si="95"/>
        <v>6.6665679038682294E-3</v>
      </c>
      <c r="V172" s="310" t="b">
        <f t="shared" ref="V172:V192" si="101">IF(R172&lt;U172,TRUE,FALSE)</f>
        <v>0</v>
      </c>
      <c r="W172" s="310" t="b">
        <f t="shared" ref="W172:W192" si="102">IF(Q172&lt;U172,TRUE,FALSE)</f>
        <v>0</v>
      </c>
      <c r="Y172" s="148" t="s">
        <v>929</v>
      </c>
      <c r="Z172" s="157">
        <v>4.9000000000000002E-2</v>
      </c>
      <c r="AA172" s="103">
        <v>6.9000000000000006E-2</v>
      </c>
      <c r="AB172" s="163">
        <v>4.9000000000000002E-2</v>
      </c>
      <c r="AC172" s="169">
        <v>7.4000000000000003E-3</v>
      </c>
      <c r="AD172" s="170">
        <v>7.4000000000000003E-3</v>
      </c>
      <c r="AE172" s="305">
        <f t="shared" si="96"/>
        <v>0.11666666666666667</v>
      </c>
      <c r="AF172" s="296" t="b">
        <f t="shared" si="97"/>
        <v>1</v>
      </c>
      <c r="AG172" s="309">
        <f t="shared" si="98"/>
        <v>6.6665679038682294E-3</v>
      </c>
      <c r="AH172" s="310" t="b">
        <f t="shared" ref="AH172:AH192" si="103">IF(AD172&lt;AG172,TRUE,FALSE)</f>
        <v>0</v>
      </c>
      <c r="AI172" s="310" t="b">
        <f t="shared" ref="AI172:AI192" si="104">IF(AC172&lt;AG172,TRUE,FALSE)</f>
        <v>0</v>
      </c>
    </row>
    <row r="173" spans="1:35" ht="16" x14ac:dyDescent="0.2">
      <c r="A173" s="148" t="s">
        <v>930</v>
      </c>
      <c r="B173" s="157">
        <v>4.5999999999999999E-2</v>
      </c>
      <c r="C173" s="103">
        <v>6.5000000000000002E-2</v>
      </c>
      <c r="D173" s="163">
        <v>4.7E-2</v>
      </c>
      <c r="E173" s="169">
        <v>7.0000000000000001E-3</v>
      </c>
      <c r="F173" s="170">
        <v>7.1000000000000004E-3</v>
      </c>
      <c r="G173" s="305">
        <f t="shared" si="90"/>
        <v>0.11666666666666667</v>
      </c>
      <c r="H173" s="296" t="b">
        <f t="shared" si="91"/>
        <v>1</v>
      </c>
      <c r="I173" s="309">
        <f t="shared" si="92"/>
        <v>6.6665679038682294E-3</v>
      </c>
      <c r="J173" s="310" t="b">
        <f t="shared" si="99"/>
        <v>0</v>
      </c>
      <c r="K173" s="310" t="b">
        <f t="shared" si="100"/>
        <v>0</v>
      </c>
      <c r="M173" s="295" t="s">
        <v>930</v>
      </c>
      <c r="N173" s="293">
        <v>4.8000000000000001E-2</v>
      </c>
      <c r="O173" s="103">
        <v>6.8000000000000005E-2</v>
      </c>
      <c r="P173" s="163">
        <v>4.9000000000000002E-2</v>
      </c>
      <c r="Q173" s="169">
        <v>7.1999999999999998E-3</v>
      </c>
      <c r="R173" s="170">
        <v>7.4000000000000003E-3</v>
      </c>
      <c r="S173" s="305">
        <f t="shared" si="93"/>
        <v>0.11666666666666667</v>
      </c>
      <c r="T173" s="296" t="b">
        <f t="shared" si="94"/>
        <v>1</v>
      </c>
      <c r="U173" s="309">
        <f t="shared" si="95"/>
        <v>6.6665679038682294E-3</v>
      </c>
      <c r="V173" s="310" t="b">
        <f t="shared" si="101"/>
        <v>0</v>
      </c>
      <c r="W173" s="310" t="b">
        <f t="shared" si="102"/>
        <v>0</v>
      </c>
      <c r="Y173" s="148" t="s">
        <v>930</v>
      </c>
      <c r="Z173" s="157">
        <v>4.9000000000000002E-2</v>
      </c>
      <c r="AA173" s="103">
        <v>6.8000000000000005E-2</v>
      </c>
      <c r="AB173" s="163">
        <v>4.9000000000000002E-2</v>
      </c>
      <c r="AC173" s="169">
        <v>7.3000000000000001E-3</v>
      </c>
      <c r="AD173" s="170">
        <v>7.3000000000000001E-3</v>
      </c>
      <c r="AE173" s="305">
        <f t="shared" si="96"/>
        <v>0.11666666666666667</v>
      </c>
      <c r="AF173" s="296" t="b">
        <f t="shared" si="97"/>
        <v>1</v>
      </c>
      <c r="AG173" s="309">
        <f t="shared" si="98"/>
        <v>6.6665679038682294E-3</v>
      </c>
      <c r="AH173" s="310" t="b">
        <f t="shared" si="103"/>
        <v>0</v>
      </c>
      <c r="AI173" s="310" t="b">
        <f t="shared" si="104"/>
        <v>0</v>
      </c>
    </row>
    <row r="174" spans="1:35" ht="16" x14ac:dyDescent="0.2">
      <c r="A174" s="148" t="s">
        <v>931</v>
      </c>
      <c r="B174" s="157">
        <v>4.5999999999999999E-2</v>
      </c>
      <c r="C174" s="103">
        <v>6.5000000000000002E-2</v>
      </c>
      <c r="D174" s="163">
        <v>4.7E-2</v>
      </c>
      <c r="E174" s="169">
        <v>7.0000000000000001E-3</v>
      </c>
      <c r="F174" s="170">
        <v>7.1000000000000004E-3</v>
      </c>
      <c r="G174" s="305">
        <f t="shared" si="90"/>
        <v>0.11666666666666667</v>
      </c>
      <c r="H174" s="296" t="b">
        <f t="shared" si="91"/>
        <v>1</v>
      </c>
      <c r="I174" s="309">
        <f t="shared" si="92"/>
        <v>6.6665679038682294E-3</v>
      </c>
      <c r="J174" s="310" t="b">
        <f t="shared" si="99"/>
        <v>0</v>
      </c>
      <c r="K174" s="310" t="b">
        <f t="shared" si="100"/>
        <v>0</v>
      </c>
      <c r="M174" s="295" t="s">
        <v>931</v>
      </c>
      <c r="N174" s="293">
        <v>4.8000000000000001E-2</v>
      </c>
      <c r="O174" s="103">
        <v>6.7000000000000004E-2</v>
      </c>
      <c r="P174" s="163">
        <v>4.8000000000000001E-2</v>
      </c>
      <c r="Q174" s="169">
        <v>7.1999999999999998E-3</v>
      </c>
      <c r="R174" s="170">
        <v>7.3000000000000001E-3</v>
      </c>
      <c r="S174" s="305">
        <f t="shared" si="93"/>
        <v>0.11666666666666667</v>
      </c>
      <c r="T174" s="296" t="b">
        <f t="shared" si="94"/>
        <v>1</v>
      </c>
      <c r="U174" s="309">
        <f t="shared" si="95"/>
        <v>6.6665679038682294E-3</v>
      </c>
      <c r="V174" s="310" t="b">
        <f t="shared" si="101"/>
        <v>0</v>
      </c>
      <c r="W174" s="310" t="b">
        <f t="shared" si="102"/>
        <v>0</v>
      </c>
      <c r="Y174" s="148" t="s">
        <v>931</v>
      </c>
      <c r="Z174" s="157">
        <v>4.8000000000000001E-2</v>
      </c>
      <c r="AA174" s="103">
        <v>6.8000000000000005E-2</v>
      </c>
      <c r="AB174" s="163">
        <v>4.8000000000000001E-2</v>
      </c>
      <c r="AC174" s="169">
        <v>7.1999999999999998E-3</v>
      </c>
      <c r="AD174" s="170">
        <v>7.1999999999999998E-3</v>
      </c>
      <c r="AE174" s="305">
        <f t="shared" si="96"/>
        <v>0.11666666666666667</v>
      </c>
      <c r="AF174" s="296" t="b">
        <f t="shared" si="97"/>
        <v>1</v>
      </c>
      <c r="AG174" s="309">
        <f t="shared" si="98"/>
        <v>6.6665679038682294E-3</v>
      </c>
      <c r="AH174" s="310" t="b">
        <f t="shared" si="103"/>
        <v>0</v>
      </c>
      <c r="AI174" s="310" t="b">
        <f t="shared" si="104"/>
        <v>0</v>
      </c>
    </row>
    <row r="175" spans="1:35" ht="16" x14ac:dyDescent="0.2">
      <c r="A175" s="148" t="s">
        <v>932</v>
      </c>
      <c r="B175" s="157">
        <v>4.5999999999999999E-2</v>
      </c>
      <c r="C175" s="103">
        <v>6.5000000000000002E-2</v>
      </c>
      <c r="D175" s="163">
        <v>4.7E-2</v>
      </c>
      <c r="E175" s="169">
        <v>6.8999999999999999E-3</v>
      </c>
      <c r="F175" s="170">
        <v>7.0000000000000001E-3</v>
      </c>
      <c r="G175" s="305">
        <f t="shared" si="90"/>
        <v>0.11666666666666667</v>
      </c>
      <c r="H175" s="296" t="b">
        <f t="shared" si="91"/>
        <v>1</v>
      </c>
      <c r="I175" s="309">
        <f t="shared" si="92"/>
        <v>6.6665679038682294E-3</v>
      </c>
      <c r="J175" s="310" t="b">
        <f t="shared" si="99"/>
        <v>0</v>
      </c>
      <c r="K175" s="310" t="b">
        <f t="shared" si="100"/>
        <v>0</v>
      </c>
      <c r="M175" s="295" t="s">
        <v>932</v>
      </c>
      <c r="N175" s="293">
        <v>4.7E-2</v>
      </c>
      <c r="O175" s="103">
        <v>6.7000000000000004E-2</v>
      </c>
      <c r="P175" s="163">
        <v>4.8000000000000001E-2</v>
      </c>
      <c r="Q175" s="169">
        <v>7.1000000000000004E-3</v>
      </c>
      <c r="R175" s="170">
        <v>7.3000000000000001E-3</v>
      </c>
      <c r="S175" s="305">
        <f t="shared" si="93"/>
        <v>0.11666666666666667</v>
      </c>
      <c r="T175" s="296" t="b">
        <f t="shared" si="94"/>
        <v>1</v>
      </c>
      <c r="U175" s="309">
        <f t="shared" si="95"/>
        <v>6.6665679038682294E-3</v>
      </c>
      <c r="V175" s="310" t="b">
        <f t="shared" si="101"/>
        <v>0</v>
      </c>
      <c r="W175" s="310" t="b">
        <f t="shared" si="102"/>
        <v>0</v>
      </c>
      <c r="Y175" s="148" t="s">
        <v>932</v>
      </c>
      <c r="Z175" s="157">
        <v>4.7E-2</v>
      </c>
      <c r="AA175" s="103">
        <v>6.7000000000000004E-2</v>
      </c>
      <c r="AB175" s="163">
        <v>4.7E-2</v>
      </c>
      <c r="AC175" s="169">
        <v>7.1000000000000004E-3</v>
      </c>
      <c r="AD175" s="170">
        <v>7.1000000000000004E-3</v>
      </c>
      <c r="AE175" s="305">
        <f t="shared" si="96"/>
        <v>0.11666666666666667</v>
      </c>
      <c r="AF175" s="296" t="b">
        <f t="shared" si="97"/>
        <v>1</v>
      </c>
      <c r="AG175" s="309">
        <f t="shared" si="98"/>
        <v>6.6665679038682294E-3</v>
      </c>
      <c r="AH175" s="310" t="b">
        <f t="shared" si="103"/>
        <v>0</v>
      </c>
      <c r="AI175" s="310" t="b">
        <f t="shared" si="104"/>
        <v>0</v>
      </c>
    </row>
    <row r="176" spans="1:35" ht="16" x14ac:dyDescent="0.2">
      <c r="A176" s="148" t="s">
        <v>933</v>
      </c>
      <c r="B176" s="157">
        <v>4.5999999999999999E-2</v>
      </c>
      <c r="C176" s="103">
        <v>6.5000000000000002E-2</v>
      </c>
      <c r="D176" s="163">
        <v>4.5999999999999999E-2</v>
      </c>
      <c r="E176" s="169">
        <v>6.8999999999999999E-3</v>
      </c>
      <c r="F176" s="170">
        <v>7.0000000000000001E-3</v>
      </c>
      <c r="G176" s="305">
        <f t="shared" si="90"/>
        <v>0.11666666666666667</v>
      </c>
      <c r="H176" s="296" t="b">
        <f t="shared" si="91"/>
        <v>1</v>
      </c>
      <c r="I176" s="309">
        <f t="shared" si="92"/>
        <v>6.6665679038682294E-3</v>
      </c>
      <c r="J176" s="310" t="b">
        <f t="shared" si="99"/>
        <v>0</v>
      </c>
      <c r="K176" s="310" t="b">
        <f t="shared" si="100"/>
        <v>0</v>
      </c>
      <c r="M176" s="295" t="s">
        <v>933</v>
      </c>
      <c r="N176" s="293">
        <v>4.7E-2</v>
      </c>
      <c r="O176" s="103">
        <v>6.6000000000000003E-2</v>
      </c>
      <c r="P176" s="163">
        <v>4.7E-2</v>
      </c>
      <c r="Q176" s="169">
        <v>7.0000000000000001E-3</v>
      </c>
      <c r="R176" s="170">
        <v>7.1999999999999998E-3</v>
      </c>
      <c r="S176" s="305">
        <f t="shared" si="93"/>
        <v>0.11666666666666667</v>
      </c>
      <c r="T176" s="296" t="b">
        <f t="shared" si="94"/>
        <v>1</v>
      </c>
      <c r="U176" s="309">
        <f t="shared" si="95"/>
        <v>6.6665679038682294E-3</v>
      </c>
      <c r="V176" s="310" t="b">
        <f t="shared" si="101"/>
        <v>0</v>
      </c>
      <c r="W176" s="310" t="b">
        <f t="shared" si="102"/>
        <v>0</v>
      </c>
      <c r="Y176" s="148" t="s">
        <v>933</v>
      </c>
      <c r="Z176" s="157">
        <v>4.7E-2</v>
      </c>
      <c r="AA176" s="103">
        <v>6.6000000000000003E-2</v>
      </c>
      <c r="AB176" s="163">
        <v>4.7E-2</v>
      </c>
      <c r="AC176" s="169">
        <v>7.0000000000000001E-3</v>
      </c>
      <c r="AD176" s="170">
        <v>7.0000000000000001E-3</v>
      </c>
      <c r="AE176" s="305">
        <f t="shared" si="96"/>
        <v>0.11666666666666667</v>
      </c>
      <c r="AF176" s="296" t="b">
        <f t="shared" si="97"/>
        <v>1</v>
      </c>
      <c r="AG176" s="309">
        <f t="shared" si="98"/>
        <v>6.6665679038682294E-3</v>
      </c>
      <c r="AH176" s="310" t="b">
        <f t="shared" si="103"/>
        <v>0</v>
      </c>
      <c r="AI176" s="310" t="b">
        <f t="shared" si="104"/>
        <v>0</v>
      </c>
    </row>
    <row r="177" spans="1:35" ht="16" x14ac:dyDescent="0.2">
      <c r="A177" s="148" t="s">
        <v>934</v>
      </c>
      <c r="B177" s="157">
        <v>4.5999999999999999E-2</v>
      </c>
      <c r="C177" s="103">
        <v>6.4000000000000001E-2</v>
      </c>
      <c r="D177" s="163">
        <v>4.5999999999999999E-2</v>
      </c>
      <c r="E177" s="169">
        <v>6.7999999999999996E-3</v>
      </c>
      <c r="F177" s="170">
        <v>6.7999999999999996E-3</v>
      </c>
      <c r="G177" s="305">
        <f t="shared" si="90"/>
        <v>0.11666666666666667</v>
      </c>
      <c r="H177" s="296" t="b">
        <f t="shared" si="91"/>
        <v>1</v>
      </c>
      <c r="I177" s="309">
        <f t="shared" si="92"/>
        <v>6.6665679038682294E-3</v>
      </c>
      <c r="J177" s="310" t="b">
        <f t="shared" si="99"/>
        <v>0</v>
      </c>
      <c r="K177" s="310" t="b">
        <f t="shared" si="100"/>
        <v>0</v>
      </c>
      <c r="M177" s="295" t="s">
        <v>934</v>
      </c>
      <c r="N177" s="293">
        <v>4.5999999999999999E-2</v>
      </c>
      <c r="O177" s="103">
        <v>6.5000000000000002E-2</v>
      </c>
      <c r="P177" s="163">
        <v>4.5999999999999999E-2</v>
      </c>
      <c r="Q177" s="169">
        <v>6.7999999999999996E-3</v>
      </c>
      <c r="R177" s="170">
        <v>7.1000000000000004E-3</v>
      </c>
      <c r="S177" s="305">
        <f t="shared" si="93"/>
        <v>0.11666666666666667</v>
      </c>
      <c r="T177" s="296" t="b">
        <f t="shared" si="94"/>
        <v>1</v>
      </c>
      <c r="U177" s="309">
        <f t="shared" si="95"/>
        <v>6.6665679038682294E-3</v>
      </c>
      <c r="V177" s="310" t="b">
        <f t="shared" si="101"/>
        <v>0</v>
      </c>
      <c r="W177" s="310" t="b">
        <f t="shared" si="102"/>
        <v>0</v>
      </c>
      <c r="Y177" s="148" t="s">
        <v>934</v>
      </c>
      <c r="Z177" s="157">
        <v>4.5999999999999999E-2</v>
      </c>
      <c r="AA177" s="103">
        <v>6.4000000000000001E-2</v>
      </c>
      <c r="AB177" s="163">
        <v>4.5999999999999999E-2</v>
      </c>
      <c r="AC177" s="169">
        <v>6.8999999999999999E-3</v>
      </c>
      <c r="AD177" s="170">
        <v>6.8999999999999999E-3</v>
      </c>
      <c r="AE177" s="305">
        <f t="shared" si="96"/>
        <v>0.11666666666666667</v>
      </c>
      <c r="AF177" s="296" t="b">
        <f t="shared" si="97"/>
        <v>1</v>
      </c>
      <c r="AG177" s="309">
        <f t="shared" si="98"/>
        <v>6.6665679038682294E-3</v>
      </c>
      <c r="AH177" s="310" t="b">
        <f t="shared" si="103"/>
        <v>0</v>
      </c>
      <c r="AI177" s="310" t="b">
        <f t="shared" si="104"/>
        <v>0</v>
      </c>
    </row>
    <row r="178" spans="1:35" ht="16" x14ac:dyDescent="0.2">
      <c r="A178" s="148" t="s">
        <v>935</v>
      </c>
      <c r="B178" s="157">
        <v>4.4999999999999998E-2</v>
      </c>
      <c r="C178" s="103">
        <v>6.4000000000000001E-2</v>
      </c>
      <c r="D178" s="163">
        <v>4.4999999999999998E-2</v>
      </c>
      <c r="E178" s="169">
        <v>6.7000000000000002E-3</v>
      </c>
      <c r="F178" s="170">
        <v>6.7999999999999996E-3</v>
      </c>
      <c r="G178" s="305">
        <f t="shared" si="90"/>
        <v>0.11666666666666667</v>
      </c>
      <c r="H178" s="296" t="b">
        <f t="shared" si="91"/>
        <v>1</v>
      </c>
      <c r="I178" s="309">
        <f t="shared" si="92"/>
        <v>6.6665679038682294E-3</v>
      </c>
      <c r="J178" s="310" t="b">
        <f t="shared" si="99"/>
        <v>0</v>
      </c>
      <c r="K178" s="310" t="b">
        <f t="shared" si="100"/>
        <v>0</v>
      </c>
      <c r="M178" s="295" t="s">
        <v>935</v>
      </c>
      <c r="N178" s="293">
        <v>4.4999999999999998E-2</v>
      </c>
      <c r="O178" s="103">
        <v>6.4000000000000001E-2</v>
      </c>
      <c r="P178" s="163">
        <v>4.4999999999999998E-2</v>
      </c>
      <c r="Q178" s="169">
        <v>6.7999999999999996E-3</v>
      </c>
      <c r="R178" s="170">
        <v>6.8999999999999999E-3</v>
      </c>
      <c r="S178" s="305">
        <f t="shared" si="93"/>
        <v>0.11666666666666667</v>
      </c>
      <c r="T178" s="296" t="b">
        <f t="shared" si="94"/>
        <v>1</v>
      </c>
      <c r="U178" s="309">
        <f t="shared" si="95"/>
        <v>6.6665679038682294E-3</v>
      </c>
      <c r="V178" s="310" t="b">
        <f t="shared" si="101"/>
        <v>0</v>
      </c>
      <c r="W178" s="310" t="b">
        <f t="shared" si="102"/>
        <v>0</v>
      </c>
      <c r="Y178" s="148" t="s">
        <v>935</v>
      </c>
      <c r="Z178" s="157">
        <v>4.4999999999999998E-2</v>
      </c>
      <c r="AA178" s="103">
        <v>6.3E-2</v>
      </c>
      <c r="AB178" s="163">
        <v>6.5000000000000002E-2</v>
      </c>
      <c r="AC178" s="169">
        <v>6.7999999999999996E-3</v>
      </c>
      <c r="AD178" s="170">
        <v>6.7999999999999996E-3</v>
      </c>
      <c r="AE178" s="305">
        <f t="shared" si="96"/>
        <v>0.11666666666666667</v>
      </c>
      <c r="AF178" s="296" t="b">
        <f t="shared" si="97"/>
        <v>1</v>
      </c>
      <c r="AG178" s="309">
        <f t="shared" si="98"/>
        <v>6.6665679038682294E-3</v>
      </c>
      <c r="AH178" s="310" t="b">
        <f t="shared" si="103"/>
        <v>0</v>
      </c>
      <c r="AI178" s="310" t="b">
        <f t="shared" si="104"/>
        <v>0</v>
      </c>
    </row>
    <row r="179" spans="1:35" ht="16" x14ac:dyDescent="0.2">
      <c r="A179" s="148" t="s">
        <v>936</v>
      </c>
      <c r="B179" s="157">
        <v>4.4999999999999998E-2</v>
      </c>
      <c r="C179" s="103">
        <v>6.3E-2</v>
      </c>
      <c r="D179" s="163">
        <v>4.4999999999999998E-2</v>
      </c>
      <c r="E179" s="169">
        <v>6.7000000000000002E-3</v>
      </c>
      <c r="F179" s="170">
        <v>6.7000000000000002E-3</v>
      </c>
      <c r="G179" s="305">
        <f t="shared" si="90"/>
        <v>0.11666666666666667</v>
      </c>
      <c r="H179" s="296" t="b">
        <f t="shared" si="91"/>
        <v>1</v>
      </c>
      <c r="I179" s="309">
        <f t="shared" si="92"/>
        <v>6.6665679038682294E-3</v>
      </c>
      <c r="J179" s="310" t="b">
        <f t="shared" si="99"/>
        <v>0</v>
      </c>
      <c r="K179" s="310" t="b">
        <f t="shared" si="100"/>
        <v>0</v>
      </c>
      <c r="M179" s="295" t="s">
        <v>936</v>
      </c>
      <c r="N179" s="293">
        <v>4.4999999999999998E-2</v>
      </c>
      <c r="O179" s="103">
        <v>6.3E-2</v>
      </c>
      <c r="P179" s="163">
        <v>4.4999999999999998E-2</v>
      </c>
      <c r="Q179" s="169">
        <v>6.7000000000000002E-3</v>
      </c>
      <c r="R179" s="170">
        <v>6.7999999999999996E-3</v>
      </c>
      <c r="S179" s="305">
        <f t="shared" si="93"/>
        <v>0.11666666666666667</v>
      </c>
      <c r="T179" s="296" t="b">
        <f t="shared" si="94"/>
        <v>1</v>
      </c>
      <c r="U179" s="309">
        <f t="shared" si="95"/>
        <v>6.6665679038682294E-3</v>
      </c>
      <c r="V179" s="310" t="b">
        <f t="shared" si="101"/>
        <v>0</v>
      </c>
      <c r="W179" s="310" t="b">
        <f t="shared" si="102"/>
        <v>0</v>
      </c>
      <c r="Y179" s="148" t="s">
        <v>936</v>
      </c>
      <c r="Z179" s="157">
        <v>4.3999999999999997E-2</v>
      </c>
      <c r="AA179" s="103">
        <v>6.2E-2</v>
      </c>
      <c r="AB179" s="163">
        <v>4.3999999999999997E-2</v>
      </c>
      <c r="AC179" s="169">
        <v>6.7000000000000002E-3</v>
      </c>
      <c r="AD179" s="170">
        <v>6.7000000000000002E-3</v>
      </c>
      <c r="AE179" s="305">
        <f t="shared" si="96"/>
        <v>0.11666666666666667</v>
      </c>
      <c r="AF179" s="296" t="b">
        <f t="shared" si="97"/>
        <v>1</v>
      </c>
      <c r="AG179" s="309">
        <f t="shared" si="98"/>
        <v>6.6665679038682294E-3</v>
      </c>
      <c r="AH179" s="310" t="b">
        <f t="shared" si="103"/>
        <v>0</v>
      </c>
      <c r="AI179" s="310" t="b">
        <f t="shared" si="104"/>
        <v>0</v>
      </c>
    </row>
    <row r="180" spans="1:35" ht="16" x14ac:dyDescent="0.2">
      <c r="A180" s="148" t="s">
        <v>937</v>
      </c>
      <c r="B180" s="157">
        <v>4.3999999999999997E-2</v>
      </c>
      <c r="C180" s="103">
        <v>6.2E-2</v>
      </c>
      <c r="D180" s="163">
        <v>4.3999999999999997E-2</v>
      </c>
      <c r="E180" s="169">
        <v>6.6E-3</v>
      </c>
      <c r="F180" s="170">
        <v>6.6E-3</v>
      </c>
      <c r="G180" s="305">
        <f t="shared" si="90"/>
        <v>0.11666666666666667</v>
      </c>
      <c r="H180" s="296" t="b">
        <f t="shared" si="91"/>
        <v>1</v>
      </c>
      <c r="I180" s="309">
        <f t="shared" si="92"/>
        <v>6.6665679038682294E-3</v>
      </c>
      <c r="J180" s="311" t="b">
        <f t="shared" si="99"/>
        <v>1</v>
      </c>
      <c r="K180" s="311" t="b">
        <f t="shared" si="100"/>
        <v>1</v>
      </c>
      <c r="M180" s="295" t="s">
        <v>937</v>
      </c>
      <c r="N180" s="293">
        <v>4.3999999999999997E-2</v>
      </c>
      <c r="O180" s="103">
        <v>6.2E-2</v>
      </c>
      <c r="P180" s="163">
        <v>4.3999999999999997E-2</v>
      </c>
      <c r="Q180" s="169">
        <v>6.7000000000000002E-3</v>
      </c>
      <c r="R180" s="170">
        <v>6.7000000000000002E-3</v>
      </c>
      <c r="S180" s="305">
        <f t="shared" si="93"/>
        <v>0.11666666666666667</v>
      </c>
      <c r="T180" s="296" t="b">
        <f t="shared" si="94"/>
        <v>1</v>
      </c>
      <c r="U180" s="309">
        <f t="shared" si="95"/>
        <v>6.6665679038682294E-3</v>
      </c>
      <c r="V180" s="310" t="b">
        <f t="shared" si="101"/>
        <v>0</v>
      </c>
      <c r="W180" s="310" t="b">
        <f t="shared" si="102"/>
        <v>0</v>
      </c>
      <c r="Y180" s="148" t="s">
        <v>937</v>
      </c>
      <c r="Z180" s="157">
        <v>4.3999999999999997E-2</v>
      </c>
      <c r="AA180" s="103">
        <v>6.2E-2</v>
      </c>
      <c r="AB180" s="163">
        <v>4.3999999999999997E-2</v>
      </c>
      <c r="AC180" s="169">
        <v>6.6E-3</v>
      </c>
      <c r="AD180" s="170">
        <v>6.6E-3</v>
      </c>
      <c r="AE180" s="305">
        <f t="shared" si="96"/>
        <v>0.11666666666666667</v>
      </c>
      <c r="AF180" s="296" t="b">
        <f t="shared" si="97"/>
        <v>1</v>
      </c>
      <c r="AG180" s="309">
        <f t="shared" si="98"/>
        <v>6.6665679038682294E-3</v>
      </c>
      <c r="AH180" s="311" t="b">
        <f t="shared" si="103"/>
        <v>1</v>
      </c>
      <c r="AI180" s="311" t="b">
        <f t="shared" si="104"/>
        <v>1</v>
      </c>
    </row>
    <row r="181" spans="1:35" ht="16" x14ac:dyDescent="0.2">
      <c r="A181" s="148" t="s">
        <v>938</v>
      </c>
      <c r="B181" s="157">
        <v>4.3999999999999997E-2</v>
      </c>
      <c r="C181" s="103">
        <v>6.2E-2</v>
      </c>
      <c r="D181" s="163">
        <v>4.3999999999999997E-2</v>
      </c>
      <c r="E181" s="169">
        <v>6.6E-3</v>
      </c>
      <c r="F181" s="170">
        <v>6.6E-3</v>
      </c>
      <c r="G181" s="305">
        <f t="shared" si="90"/>
        <v>0.11666666666666667</v>
      </c>
      <c r="H181" s="296" t="b">
        <f t="shared" si="91"/>
        <v>1</v>
      </c>
      <c r="I181" s="309">
        <f t="shared" si="92"/>
        <v>6.6665679038682294E-3</v>
      </c>
      <c r="J181" s="311" t="b">
        <f t="shared" si="99"/>
        <v>1</v>
      </c>
      <c r="K181" s="311" t="b">
        <f t="shared" si="100"/>
        <v>1</v>
      </c>
      <c r="M181" s="295" t="s">
        <v>938</v>
      </c>
      <c r="N181" s="293">
        <v>4.3999999999999997E-2</v>
      </c>
      <c r="O181" s="103">
        <v>6.2E-2</v>
      </c>
      <c r="P181" s="163">
        <v>4.3999999999999997E-2</v>
      </c>
      <c r="Q181" s="169">
        <v>6.7000000000000002E-3</v>
      </c>
      <c r="R181" s="170">
        <v>6.7000000000000002E-3</v>
      </c>
      <c r="S181" s="305">
        <f t="shared" si="93"/>
        <v>0.11666666666666667</v>
      </c>
      <c r="T181" s="296" t="b">
        <f t="shared" si="94"/>
        <v>1</v>
      </c>
      <c r="U181" s="309">
        <f t="shared" si="95"/>
        <v>6.6665679038682294E-3</v>
      </c>
      <c r="V181" s="310" t="b">
        <f t="shared" si="101"/>
        <v>0</v>
      </c>
      <c r="W181" s="310" t="b">
        <f t="shared" si="102"/>
        <v>0</v>
      </c>
      <c r="Y181" s="148" t="s">
        <v>938</v>
      </c>
      <c r="Z181" s="157">
        <v>4.3999999999999997E-2</v>
      </c>
      <c r="AA181" s="103">
        <v>6.2E-2</v>
      </c>
      <c r="AB181" s="163">
        <v>4.3999999999999997E-2</v>
      </c>
      <c r="AC181" s="169">
        <v>6.6E-3</v>
      </c>
      <c r="AD181" s="170">
        <v>6.6E-3</v>
      </c>
      <c r="AE181" s="305">
        <f t="shared" si="96"/>
        <v>0.11666666666666667</v>
      </c>
      <c r="AF181" s="296" t="b">
        <f t="shared" si="97"/>
        <v>1</v>
      </c>
      <c r="AG181" s="309">
        <f t="shared" si="98"/>
        <v>6.6665679038682294E-3</v>
      </c>
      <c r="AH181" s="311" t="b">
        <f t="shared" si="103"/>
        <v>1</v>
      </c>
      <c r="AI181" s="311" t="b">
        <f t="shared" si="104"/>
        <v>1</v>
      </c>
    </row>
    <row r="182" spans="1:35" ht="16" x14ac:dyDescent="0.2">
      <c r="A182" s="148" t="s">
        <v>939</v>
      </c>
      <c r="B182" s="157">
        <v>4.3999999999999997E-2</v>
      </c>
      <c r="C182" s="103">
        <v>6.2E-2</v>
      </c>
      <c r="D182" s="163">
        <v>4.3999999999999997E-2</v>
      </c>
      <c r="E182" s="169">
        <v>6.6E-3</v>
      </c>
      <c r="F182" s="170">
        <v>6.6E-3</v>
      </c>
      <c r="G182" s="305">
        <f t="shared" si="90"/>
        <v>0.11666666666666667</v>
      </c>
      <c r="H182" s="296" t="b">
        <f t="shared" si="91"/>
        <v>1</v>
      </c>
      <c r="I182" s="309">
        <f t="shared" si="92"/>
        <v>6.6665679038682294E-3</v>
      </c>
      <c r="J182" s="311" t="b">
        <f t="shared" si="99"/>
        <v>1</v>
      </c>
      <c r="K182" s="311" t="b">
        <f t="shared" si="100"/>
        <v>1</v>
      </c>
      <c r="M182" s="295" t="s">
        <v>939</v>
      </c>
      <c r="N182" s="293">
        <v>4.3999999999999997E-2</v>
      </c>
      <c r="O182" s="103">
        <v>6.2E-2</v>
      </c>
      <c r="P182" s="163">
        <v>4.3999999999999997E-2</v>
      </c>
      <c r="Q182" s="169">
        <v>6.7000000000000002E-3</v>
      </c>
      <c r="R182" s="170">
        <v>6.7000000000000002E-3</v>
      </c>
      <c r="S182" s="305">
        <f t="shared" si="93"/>
        <v>0.11666666666666667</v>
      </c>
      <c r="T182" s="296" t="b">
        <f t="shared" si="94"/>
        <v>1</v>
      </c>
      <c r="U182" s="309">
        <f t="shared" si="95"/>
        <v>6.6665679038682294E-3</v>
      </c>
      <c r="V182" s="310" t="b">
        <f t="shared" si="101"/>
        <v>0</v>
      </c>
      <c r="W182" s="310" t="b">
        <f t="shared" si="102"/>
        <v>0</v>
      </c>
      <c r="Y182" s="148" t="s">
        <v>939</v>
      </c>
      <c r="Z182" s="157">
        <v>4.3999999999999997E-2</v>
      </c>
      <c r="AA182" s="103">
        <v>6.2E-2</v>
      </c>
      <c r="AB182" s="163">
        <v>4.3999999999999997E-2</v>
      </c>
      <c r="AC182" s="169">
        <v>6.6E-3</v>
      </c>
      <c r="AD182" s="170">
        <v>6.6E-3</v>
      </c>
      <c r="AE182" s="305">
        <f t="shared" si="96"/>
        <v>0.11666666666666667</v>
      </c>
      <c r="AF182" s="296" t="b">
        <f t="shared" si="97"/>
        <v>1</v>
      </c>
      <c r="AG182" s="309">
        <f t="shared" si="98"/>
        <v>6.6665679038682294E-3</v>
      </c>
      <c r="AH182" s="311" t="b">
        <f t="shared" si="103"/>
        <v>1</v>
      </c>
      <c r="AI182" s="311" t="b">
        <f t="shared" si="104"/>
        <v>1</v>
      </c>
    </row>
    <row r="183" spans="1:35" ht="16" x14ac:dyDescent="0.2">
      <c r="A183" s="148" t="s">
        <v>940</v>
      </c>
      <c r="B183" s="157">
        <v>4.3999999999999997E-2</v>
      </c>
      <c r="C183" s="103">
        <v>6.2E-2</v>
      </c>
      <c r="D183" s="163">
        <v>4.3999999999999997E-2</v>
      </c>
      <c r="E183" s="169">
        <v>6.6E-3</v>
      </c>
      <c r="F183" s="170">
        <v>6.6E-3</v>
      </c>
      <c r="G183" s="305">
        <f t="shared" si="90"/>
        <v>0.11666666666666667</v>
      </c>
      <c r="H183" s="296" t="b">
        <f t="shared" si="91"/>
        <v>1</v>
      </c>
      <c r="I183" s="309">
        <f t="shared" si="92"/>
        <v>6.6665679038682294E-3</v>
      </c>
      <c r="J183" s="311" t="b">
        <f t="shared" si="99"/>
        <v>1</v>
      </c>
      <c r="K183" s="311" t="b">
        <f t="shared" si="100"/>
        <v>1</v>
      </c>
      <c r="M183" s="295" t="s">
        <v>940</v>
      </c>
      <c r="N183" s="293">
        <v>4.3999999999999997E-2</v>
      </c>
      <c r="O183" s="103">
        <v>6.2E-2</v>
      </c>
      <c r="P183" s="163">
        <v>4.3999999999999997E-2</v>
      </c>
      <c r="Q183" s="169">
        <v>6.7000000000000002E-3</v>
      </c>
      <c r="R183" s="170">
        <v>6.7000000000000002E-3</v>
      </c>
      <c r="S183" s="305">
        <f t="shared" si="93"/>
        <v>0.11666666666666667</v>
      </c>
      <c r="T183" s="296" t="b">
        <f t="shared" si="94"/>
        <v>1</v>
      </c>
      <c r="U183" s="309">
        <f t="shared" si="95"/>
        <v>6.6665679038682294E-3</v>
      </c>
      <c r="V183" s="310" t="b">
        <f t="shared" si="101"/>
        <v>0</v>
      </c>
      <c r="W183" s="310" t="b">
        <f t="shared" si="102"/>
        <v>0</v>
      </c>
      <c r="Y183" s="148" t="s">
        <v>940</v>
      </c>
      <c r="Z183" s="157">
        <v>4.3999999999999997E-2</v>
      </c>
      <c r="AA183" s="103">
        <v>6.2E-2</v>
      </c>
      <c r="AB183" s="163">
        <v>4.3999999999999997E-2</v>
      </c>
      <c r="AC183" s="169">
        <v>6.6E-3</v>
      </c>
      <c r="AD183" s="170">
        <v>6.6E-3</v>
      </c>
      <c r="AE183" s="305">
        <f t="shared" si="96"/>
        <v>0.11666666666666667</v>
      </c>
      <c r="AF183" s="296" t="b">
        <f t="shared" si="97"/>
        <v>1</v>
      </c>
      <c r="AG183" s="309">
        <f t="shared" si="98"/>
        <v>6.6665679038682294E-3</v>
      </c>
      <c r="AH183" s="311" t="b">
        <f t="shared" si="103"/>
        <v>1</v>
      </c>
      <c r="AI183" s="311" t="b">
        <f t="shared" si="104"/>
        <v>1</v>
      </c>
    </row>
    <row r="184" spans="1:35" ht="16" x14ac:dyDescent="0.2">
      <c r="A184" s="148" t="s">
        <v>941</v>
      </c>
      <c r="B184" s="157">
        <v>4.3999999999999997E-2</v>
      </c>
      <c r="C184" s="103">
        <v>6.2E-2</v>
      </c>
      <c r="D184" s="163">
        <v>4.3999999999999997E-2</v>
      </c>
      <c r="E184" s="169">
        <v>6.7000000000000002E-3</v>
      </c>
      <c r="F184" s="170">
        <v>6.6E-3</v>
      </c>
      <c r="G184" s="305">
        <f t="shared" si="90"/>
        <v>0.11666666666666667</v>
      </c>
      <c r="H184" s="296" t="b">
        <f t="shared" si="91"/>
        <v>1</v>
      </c>
      <c r="I184" s="309">
        <f t="shared" si="92"/>
        <v>6.6665679038682294E-3</v>
      </c>
      <c r="J184" s="311" t="b">
        <f t="shared" si="99"/>
        <v>1</v>
      </c>
      <c r="K184" s="310" t="b">
        <f t="shared" si="100"/>
        <v>0</v>
      </c>
      <c r="M184" s="295" t="s">
        <v>941</v>
      </c>
      <c r="N184" s="293">
        <v>4.4999999999999998E-2</v>
      </c>
      <c r="O184" s="103">
        <v>6.3E-2</v>
      </c>
      <c r="P184" s="163">
        <v>4.4999999999999998E-2</v>
      </c>
      <c r="Q184" s="169">
        <v>6.7000000000000002E-3</v>
      </c>
      <c r="R184" s="170">
        <v>6.7000000000000002E-3</v>
      </c>
      <c r="S184" s="305">
        <f t="shared" si="93"/>
        <v>0.11666666666666667</v>
      </c>
      <c r="T184" s="296" t="b">
        <f t="shared" si="94"/>
        <v>1</v>
      </c>
      <c r="U184" s="309">
        <f t="shared" si="95"/>
        <v>6.6665679038682294E-3</v>
      </c>
      <c r="V184" s="310" t="b">
        <f t="shared" si="101"/>
        <v>0</v>
      </c>
      <c r="W184" s="310" t="b">
        <f t="shared" si="102"/>
        <v>0</v>
      </c>
      <c r="Y184" s="148" t="s">
        <v>941</v>
      </c>
      <c r="Z184" s="157">
        <v>4.3999999999999997E-2</v>
      </c>
      <c r="AA184" s="103">
        <v>6.2E-2</v>
      </c>
      <c r="AB184" s="163">
        <v>4.3999999999999997E-2</v>
      </c>
      <c r="AC184" s="169">
        <v>6.7000000000000002E-3</v>
      </c>
      <c r="AD184" s="170">
        <v>6.7000000000000002E-3</v>
      </c>
      <c r="AE184" s="305">
        <f t="shared" si="96"/>
        <v>0.11666666666666667</v>
      </c>
      <c r="AF184" s="296" t="b">
        <f t="shared" si="97"/>
        <v>1</v>
      </c>
      <c r="AG184" s="309">
        <f t="shared" si="98"/>
        <v>6.6665679038682294E-3</v>
      </c>
      <c r="AH184" s="310" t="b">
        <f t="shared" si="103"/>
        <v>0</v>
      </c>
      <c r="AI184" s="310" t="b">
        <f t="shared" si="104"/>
        <v>0</v>
      </c>
    </row>
    <row r="185" spans="1:35" ht="16" x14ac:dyDescent="0.2">
      <c r="A185" s="148" t="s">
        <v>942</v>
      </c>
      <c r="B185" s="157">
        <v>4.5999999999999999E-2</v>
      </c>
      <c r="C185" s="103">
        <v>6.4000000000000001E-2</v>
      </c>
      <c r="D185" s="163">
        <v>4.4999999999999998E-2</v>
      </c>
      <c r="E185" s="169">
        <v>6.8999999999999999E-3</v>
      </c>
      <c r="F185" s="170">
        <v>6.7000000000000002E-3</v>
      </c>
      <c r="G185" s="305">
        <f t="shared" si="90"/>
        <v>0.11666666666666667</v>
      </c>
      <c r="H185" s="296" t="b">
        <f t="shared" si="91"/>
        <v>1</v>
      </c>
      <c r="I185" s="309">
        <f t="shared" si="92"/>
        <v>6.6665679038682294E-3</v>
      </c>
      <c r="J185" s="310" t="b">
        <f t="shared" si="99"/>
        <v>0</v>
      </c>
      <c r="K185" s="310" t="b">
        <f t="shared" si="100"/>
        <v>0</v>
      </c>
      <c r="M185" s="295" t="s">
        <v>942</v>
      </c>
      <c r="N185" s="293">
        <v>4.4999999999999998E-2</v>
      </c>
      <c r="O185" s="103">
        <v>6.4000000000000001E-2</v>
      </c>
      <c r="P185" s="163">
        <v>4.4999999999999998E-2</v>
      </c>
      <c r="Q185" s="169">
        <v>6.7999999999999996E-3</v>
      </c>
      <c r="R185" s="170">
        <v>6.7999999999999996E-3</v>
      </c>
      <c r="S185" s="305">
        <f t="shared" si="93"/>
        <v>0.11666666666666667</v>
      </c>
      <c r="T185" s="296" t="b">
        <f t="shared" si="94"/>
        <v>1</v>
      </c>
      <c r="U185" s="309">
        <f t="shared" si="95"/>
        <v>6.6665679038682294E-3</v>
      </c>
      <c r="V185" s="310" t="b">
        <f t="shared" si="101"/>
        <v>0</v>
      </c>
      <c r="W185" s="310" t="b">
        <f t="shared" si="102"/>
        <v>0</v>
      </c>
      <c r="Y185" s="148" t="s">
        <v>942</v>
      </c>
      <c r="Z185" s="157">
        <v>4.4999999999999998E-2</v>
      </c>
      <c r="AA185" s="103">
        <v>6.3E-2</v>
      </c>
      <c r="AB185" s="163">
        <v>4.4999999999999998E-2</v>
      </c>
      <c r="AC185" s="169">
        <v>6.7999999999999996E-3</v>
      </c>
      <c r="AD185" s="170">
        <v>6.7999999999999996E-3</v>
      </c>
      <c r="AE185" s="305">
        <f t="shared" si="96"/>
        <v>0.11666666666666667</v>
      </c>
      <c r="AF185" s="296" t="b">
        <f t="shared" si="97"/>
        <v>1</v>
      </c>
      <c r="AG185" s="309">
        <f t="shared" si="98"/>
        <v>6.6665679038682294E-3</v>
      </c>
      <c r="AH185" s="310" t="b">
        <f t="shared" si="103"/>
        <v>0</v>
      </c>
      <c r="AI185" s="310" t="b">
        <f t="shared" si="104"/>
        <v>0</v>
      </c>
    </row>
    <row r="186" spans="1:35" ht="16" x14ac:dyDescent="0.2">
      <c r="A186" s="148" t="s">
        <v>943</v>
      </c>
      <c r="B186" s="157">
        <v>4.4999999999999998E-2</v>
      </c>
      <c r="C186" s="103">
        <v>6.3E-2</v>
      </c>
      <c r="D186" s="163">
        <v>4.4999999999999998E-2</v>
      </c>
      <c r="E186" s="169">
        <v>6.8999999999999999E-3</v>
      </c>
      <c r="F186" s="170">
        <v>6.7999999999999996E-3</v>
      </c>
      <c r="G186" s="305">
        <f t="shared" si="90"/>
        <v>0.11666666666666667</v>
      </c>
      <c r="H186" s="296" t="b">
        <f t="shared" si="91"/>
        <v>1</v>
      </c>
      <c r="I186" s="309">
        <f t="shared" si="92"/>
        <v>6.6665679038682294E-3</v>
      </c>
      <c r="J186" s="310" t="b">
        <f t="shared" si="99"/>
        <v>0</v>
      </c>
      <c r="K186" s="310" t="b">
        <f t="shared" si="100"/>
        <v>0</v>
      </c>
      <c r="M186" s="295" t="s">
        <v>943</v>
      </c>
      <c r="N186" s="293">
        <v>4.5999999999999999E-2</v>
      </c>
      <c r="O186" s="103">
        <v>6.5000000000000002E-2</v>
      </c>
      <c r="P186" s="163">
        <v>4.5999999999999999E-2</v>
      </c>
      <c r="Q186" s="169">
        <v>6.8999999999999999E-3</v>
      </c>
      <c r="R186" s="170">
        <v>6.8999999999999999E-3</v>
      </c>
      <c r="S186" s="305">
        <f t="shared" si="93"/>
        <v>0.11666666666666667</v>
      </c>
      <c r="T186" s="296" t="b">
        <f t="shared" si="94"/>
        <v>1</v>
      </c>
      <c r="U186" s="309">
        <f t="shared" si="95"/>
        <v>6.6665679038682294E-3</v>
      </c>
      <c r="V186" s="310" t="b">
        <f t="shared" si="101"/>
        <v>0</v>
      </c>
      <c r="W186" s="310" t="b">
        <f t="shared" si="102"/>
        <v>0</v>
      </c>
      <c r="Y186" s="148" t="s">
        <v>943</v>
      </c>
      <c r="Z186" s="157">
        <v>4.5999999999999999E-2</v>
      </c>
      <c r="AA186" s="103">
        <v>6.4000000000000001E-2</v>
      </c>
      <c r="AB186" s="163">
        <v>4.5999999999999999E-2</v>
      </c>
      <c r="AC186" s="169">
        <v>6.8999999999999999E-3</v>
      </c>
      <c r="AD186" s="170">
        <v>6.8999999999999999E-3</v>
      </c>
      <c r="AE186" s="305">
        <f t="shared" si="96"/>
        <v>0.11666666666666667</v>
      </c>
      <c r="AF186" s="296" t="b">
        <f t="shared" si="97"/>
        <v>1</v>
      </c>
      <c r="AG186" s="309">
        <f t="shared" si="98"/>
        <v>6.6665679038682294E-3</v>
      </c>
      <c r="AH186" s="310" t="b">
        <f t="shared" si="103"/>
        <v>0</v>
      </c>
      <c r="AI186" s="310" t="b">
        <f t="shared" si="104"/>
        <v>0</v>
      </c>
    </row>
    <row r="187" spans="1:35" ht="16" x14ac:dyDescent="0.2">
      <c r="A187" s="148" t="s">
        <v>944</v>
      </c>
      <c r="B187" s="157">
        <v>4.4999999999999998E-2</v>
      </c>
      <c r="C187" s="103">
        <v>6.4000000000000001E-2</v>
      </c>
      <c r="D187" s="163">
        <v>4.4999999999999998E-2</v>
      </c>
      <c r="E187" s="169">
        <v>7.0000000000000001E-3</v>
      </c>
      <c r="F187" s="170">
        <v>6.8999999999999999E-3</v>
      </c>
      <c r="G187" s="305">
        <f t="shared" si="90"/>
        <v>0.11666666666666667</v>
      </c>
      <c r="H187" s="296" t="b">
        <f t="shared" si="91"/>
        <v>1</v>
      </c>
      <c r="I187" s="309">
        <f t="shared" si="92"/>
        <v>6.6665679038682294E-3</v>
      </c>
      <c r="J187" s="310" t="b">
        <f t="shared" si="99"/>
        <v>0</v>
      </c>
      <c r="K187" s="310" t="b">
        <f t="shared" si="100"/>
        <v>0</v>
      </c>
      <c r="M187" s="295" t="s">
        <v>944</v>
      </c>
      <c r="N187" s="293">
        <v>4.7E-2</v>
      </c>
      <c r="O187" s="103">
        <v>6.6000000000000003E-2</v>
      </c>
      <c r="P187" s="163">
        <v>4.7E-2</v>
      </c>
      <c r="Q187" s="169">
        <v>7.1000000000000004E-3</v>
      </c>
      <c r="R187" s="170">
        <v>7.0000000000000001E-3</v>
      </c>
      <c r="S187" s="305">
        <f t="shared" si="93"/>
        <v>0.11666666666666667</v>
      </c>
      <c r="T187" s="296" t="b">
        <f t="shared" si="94"/>
        <v>1</v>
      </c>
      <c r="U187" s="309">
        <f t="shared" si="95"/>
        <v>6.6665679038682294E-3</v>
      </c>
      <c r="V187" s="310" t="b">
        <f t="shared" si="101"/>
        <v>0</v>
      </c>
      <c r="W187" s="310" t="b">
        <f t="shared" si="102"/>
        <v>0</v>
      </c>
      <c r="Y187" s="148" t="s">
        <v>944</v>
      </c>
      <c r="Z187" s="157">
        <v>4.7E-2</v>
      </c>
      <c r="AA187" s="103">
        <v>6.6000000000000003E-2</v>
      </c>
      <c r="AB187" s="163">
        <v>4.7E-2</v>
      </c>
      <c r="AC187" s="169">
        <v>7.0000000000000001E-3</v>
      </c>
      <c r="AD187" s="170">
        <v>7.0000000000000001E-3</v>
      </c>
      <c r="AE187" s="305">
        <f t="shared" si="96"/>
        <v>0.11666666666666667</v>
      </c>
      <c r="AF187" s="296" t="b">
        <f t="shared" si="97"/>
        <v>1</v>
      </c>
      <c r="AG187" s="309">
        <f t="shared" si="98"/>
        <v>6.6665679038682294E-3</v>
      </c>
      <c r="AH187" s="310" t="b">
        <f t="shared" si="103"/>
        <v>0</v>
      </c>
      <c r="AI187" s="310" t="b">
        <f t="shared" si="104"/>
        <v>0</v>
      </c>
    </row>
    <row r="188" spans="1:35" ht="16" x14ac:dyDescent="0.2">
      <c r="A188" s="148" t="s">
        <v>945</v>
      </c>
      <c r="B188" s="157">
        <v>4.5999999999999999E-2</v>
      </c>
      <c r="C188" s="103">
        <v>6.4000000000000001E-2</v>
      </c>
      <c r="D188" s="163">
        <v>4.5999999999999999E-2</v>
      </c>
      <c r="E188" s="169">
        <v>7.0000000000000001E-3</v>
      </c>
      <c r="F188" s="170">
        <v>6.8999999999999999E-3</v>
      </c>
      <c r="G188" s="305">
        <f t="shared" si="90"/>
        <v>0.11666666666666667</v>
      </c>
      <c r="H188" s="296" t="b">
        <f t="shared" si="91"/>
        <v>1</v>
      </c>
      <c r="I188" s="309">
        <f t="shared" si="92"/>
        <v>6.6665679038682294E-3</v>
      </c>
      <c r="J188" s="310" t="b">
        <f t="shared" si="99"/>
        <v>0</v>
      </c>
      <c r="K188" s="310" t="b">
        <f t="shared" si="100"/>
        <v>0</v>
      </c>
      <c r="M188" s="295" t="s">
        <v>945</v>
      </c>
      <c r="N188" s="293">
        <v>4.8000000000000001E-2</v>
      </c>
      <c r="O188" s="103">
        <v>6.7000000000000004E-2</v>
      </c>
      <c r="P188" s="163">
        <v>4.7E-2</v>
      </c>
      <c r="Q188" s="169">
        <v>7.1999999999999998E-3</v>
      </c>
      <c r="R188" s="170">
        <v>7.1000000000000004E-3</v>
      </c>
      <c r="S188" s="305">
        <f t="shared" si="93"/>
        <v>0.11666666666666667</v>
      </c>
      <c r="T188" s="296" t="b">
        <f t="shared" si="94"/>
        <v>1</v>
      </c>
      <c r="U188" s="309">
        <f t="shared" si="95"/>
        <v>6.6665679038682294E-3</v>
      </c>
      <c r="V188" s="310" t="b">
        <f t="shared" si="101"/>
        <v>0</v>
      </c>
      <c r="W188" s="310" t="b">
        <f t="shared" si="102"/>
        <v>0</v>
      </c>
      <c r="Y188" s="148" t="s">
        <v>945</v>
      </c>
      <c r="Z188" s="157">
        <v>4.7E-2</v>
      </c>
      <c r="AA188" s="103">
        <v>6.7000000000000004E-2</v>
      </c>
      <c r="AB188" s="163">
        <v>4.7E-2</v>
      </c>
      <c r="AC188" s="169">
        <v>7.1000000000000004E-3</v>
      </c>
      <c r="AD188" s="170">
        <v>7.1000000000000004E-3</v>
      </c>
      <c r="AE188" s="305">
        <f t="shared" si="96"/>
        <v>0.11666666666666667</v>
      </c>
      <c r="AF188" s="296" t="b">
        <f t="shared" si="97"/>
        <v>1</v>
      </c>
      <c r="AG188" s="309">
        <f t="shared" si="98"/>
        <v>6.6665679038682294E-3</v>
      </c>
      <c r="AH188" s="310" t="b">
        <f t="shared" si="103"/>
        <v>0</v>
      </c>
      <c r="AI188" s="310" t="b">
        <f t="shared" si="104"/>
        <v>0</v>
      </c>
    </row>
    <row r="189" spans="1:35" ht="16" x14ac:dyDescent="0.2">
      <c r="A189" s="148" t="s">
        <v>946</v>
      </c>
      <c r="B189" s="157">
        <v>4.5999999999999999E-2</v>
      </c>
      <c r="C189" s="103">
        <v>6.5000000000000002E-2</v>
      </c>
      <c r="D189" s="163">
        <v>4.5999999999999999E-2</v>
      </c>
      <c r="E189" s="169">
        <v>7.1000000000000004E-3</v>
      </c>
      <c r="F189" s="170">
        <v>7.0000000000000001E-3</v>
      </c>
      <c r="G189" s="305">
        <f t="shared" si="90"/>
        <v>0.11666666666666667</v>
      </c>
      <c r="H189" s="296" t="b">
        <f t="shared" si="91"/>
        <v>1</v>
      </c>
      <c r="I189" s="309">
        <f t="shared" si="92"/>
        <v>6.6665679038682294E-3</v>
      </c>
      <c r="J189" s="310" t="b">
        <f t="shared" si="99"/>
        <v>0</v>
      </c>
      <c r="K189" s="310" t="b">
        <f t="shared" si="100"/>
        <v>0</v>
      </c>
      <c r="M189" s="295" t="s">
        <v>946</v>
      </c>
      <c r="N189" s="293">
        <v>4.8000000000000001E-2</v>
      </c>
      <c r="O189" s="103">
        <v>6.7000000000000004E-2</v>
      </c>
      <c r="P189" s="163">
        <v>4.8000000000000001E-2</v>
      </c>
      <c r="Q189" s="169">
        <v>7.3000000000000001E-3</v>
      </c>
      <c r="R189" s="170">
        <v>7.1999999999999998E-3</v>
      </c>
      <c r="S189" s="305">
        <f t="shared" si="93"/>
        <v>0.11666666666666667</v>
      </c>
      <c r="T189" s="296" t="b">
        <f t="shared" si="94"/>
        <v>1</v>
      </c>
      <c r="U189" s="309">
        <f t="shared" si="95"/>
        <v>6.6665679038682294E-3</v>
      </c>
      <c r="V189" s="310" t="b">
        <f t="shared" si="101"/>
        <v>0</v>
      </c>
      <c r="W189" s="310" t="b">
        <f t="shared" si="102"/>
        <v>0</v>
      </c>
      <c r="Y189" s="148" t="s">
        <v>946</v>
      </c>
      <c r="Z189" s="157">
        <v>4.8000000000000001E-2</v>
      </c>
      <c r="AA189" s="103">
        <v>6.8000000000000005E-2</v>
      </c>
      <c r="AB189" s="163">
        <v>4.8000000000000001E-2</v>
      </c>
      <c r="AC189" s="169">
        <v>7.1999999999999998E-3</v>
      </c>
      <c r="AD189" s="170">
        <v>7.1999999999999998E-3</v>
      </c>
      <c r="AE189" s="305">
        <f t="shared" si="96"/>
        <v>0.11666666666666667</v>
      </c>
      <c r="AF189" s="296" t="b">
        <f t="shared" si="97"/>
        <v>1</v>
      </c>
      <c r="AG189" s="309">
        <f t="shared" si="98"/>
        <v>6.6665679038682294E-3</v>
      </c>
      <c r="AH189" s="310" t="b">
        <f t="shared" si="103"/>
        <v>0</v>
      </c>
      <c r="AI189" s="310" t="b">
        <f t="shared" si="104"/>
        <v>0</v>
      </c>
    </row>
    <row r="190" spans="1:35" ht="16" x14ac:dyDescent="0.2">
      <c r="A190" s="148" t="s">
        <v>947</v>
      </c>
      <c r="B190" s="157">
        <v>4.7E-2</v>
      </c>
      <c r="C190" s="103">
        <v>6.5000000000000002E-2</v>
      </c>
      <c r="D190" s="163">
        <v>4.5999999999999999E-2</v>
      </c>
      <c r="E190" s="169">
        <v>7.1000000000000004E-3</v>
      </c>
      <c r="F190" s="170">
        <v>7.0000000000000001E-3</v>
      </c>
      <c r="G190" s="305">
        <f t="shared" si="90"/>
        <v>0.11666666666666667</v>
      </c>
      <c r="H190" s="296" t="b">
        <f t="shared" si="91"/>
        <v>1</v>
      </c>
      <c r="I190" s="309">
        <f t="shared" si="92"/>
        <v>6.6665679038682294E-3</v>
      </c>
      <c r="J190" s="310" t="b">
        <f t="shared" si="99"/>
        <v>0</v>
      </c>
      <c r="K190" s="310" t="b">
        <f t="shared" si="100"/>
        <v>0</v>
      </c>
      <c r="M190" s="295" t="s">
        <v>947</v>
      </c>
      <c r="N190" s="293">
        <v>4.9000000000000002E-2</v>
      </c>
      <c r="O190" s="103">
        <v>6.8000000000000005E-2</v>
      </c>
      <c r="P190" s="163">
        <v>4.8000000000000001E-2</v>
      </c>
      <c r="Q190" s="169">
        <v>7.3000000000000001E-3</v>
      </c>
      <c r="R190" s="170">
        <v>7.1999999999999998E-3</v>
      </c>
      <c r="S190" s="305">
        <f t="shared" si="93"/>
        <v>0.11666666666666667</v>
      </c>
      <c r="T190" s="296" t="b">
        <f t="shared" si="94"/>
        <v>1</v>
      </c>
      <c r="U190" s="309">
        <f t="shared" si="95"/>
        <v>6.6665679038682294E-3</v>
      </c>
      <c r="V190" s="310" t="b">
        <f t="shared" si="101"/>
        <v>0</v>
      </c>
      <c r="W190" s="310" t="b">
        <f t="shared" si="102"/>
        <v>0</v>
      </c>
      <c r="Y190" s="148" t="s">
        <v>947</v>
      </c>
      <c r="Z190" s="157">
        <v>4.9000000000000002E-2</v>
      </c>
      <c r="AA190" s="103">
        <v>6.8000000000000005E-2</v>
      </c>
      <c r="AB190" s="163">
        <v>4.9000000000000002E-2</v>
      </c>
      <c r="AC190" s="169">
        <v>7.3000000000000001E-3</v>
      </c>
      <c r="AD190" s="170">
        <v>7.3000000000000001E-3</v>
      </c>
      <c r="AE190" s="305">
        <f t="shared" si="96"/>
        <v>0.11666666666666667</v>
      </c>
      <c r="AF190" s="296" t="b">
        <f t="shared" si="97"/>
        <v>1</v>
      </c>
      <c r="AG190" s="309">
        <f t="shared" si="98"/>
        <v>6.6665679038682294E-3</v>
      </c>
      <c r="AH190" s="310" t="b">
        <f t="shared" si="103"/>
        <v>0</v>
      </c>
      <c r="AI190" s="310" t="b">
        <f t="shared" si="104"/>
        <v>0</v>
      </c>
    </row>
    <row r="191" spans="1:35" ht="16" x14ac:dyDescent="0.2">
      <c r="A191" s="148" t="s">
        <v>948</v>
      </c>
      <c r="B191" s="157">
        <v>4.7E-2</v>
      </c>
      <c r="C191" s="103">
        <v>6.6000000000000003E-2</v>
      </c>
      <c r="D191" s="163">
        <v>4.5999999999999999E-2</v>
      </c>
      <c r="E191" s="169">
        <v>7.1000000000000004E-3</v>
      </c>
      <c r="F191" s="170">
        <v>7.0000000000000001E-3</v>
      </c>
      <c r="G191" s="305">
        <f t="shared" si="90"/>
        <v>0.11666666666666667</v>
      </c>
      <c r="H191" s="296" t="b">
        <f t="shared" si="91"/>
        <v>1</v>
      </c>
      <c r="I191" s="309">
        <f t="shared" si="92"/>
        <v>6.6665679038682294E-3</v>
      </c>
      <c r="J191" s="310" t="b">
        <f t="shared" si="99"/>
        <v>0</v>
      </c>
      <c r="K191" s="310" t="b">
        <f t="shared" si="100"/>
        <v>0</v>
      </c>
      <c r="M191" s="295" t="s">
        <v>948</v>
      </c>
      <c r="N191" s="293">
        <v>4.9000000000000002E-2</v>
      </c>
      <c r="O191" s="103">
        <v>6.8000000000000005E-2</v>
      </c>
      <c r="P191" s="163">
        <v>4.8000000000000001E-2</v>
      </c>
      <c r="Q191" s="169">
        <v>7.4000000000000003E-3</v>
      </c>
      <c r="R191" s="170">
        <v>7.3000000000000001E-3</v>
      </c>
      <c r="S191" s="305">
        <f t="shared" si="93"/>
        <v>0.11666666666666667</v>
      </c>
      <c r="T191" s="296" t="b">
        <f t="shared" si="94"/>
        <v>1</v>
      </c>
      <c r="U191" s="309">
        <f t="shared" si="95"/>
        <v>6.6665679038682294E-3</v>
      </c>
      <c r="V191" s="310" t="b">
        <f t="shared" si="101"/>
        <v>0</v>
      </c>
      <c r="W191" s="310" t="b">
        <f t="shared" si="102"/>
        <v>0</v>
      </c>
      <c r="Y191" s="148" t="s">
        <v>948</v>
      </c>
      <c r="Z191" s="157">
        <v>4.9000000000000002E-2</v>
      </c>
      <c r="AA191" s="103">
        <v>6.9000000000000006E-2</v>
      </c>
      <c r="AB191" s="163">
        <v>4.9000000000000002E-2</v>
      </c>
      <c r="AC191" s="169">
        <v>7.4000000000000003E-3</v>
      </c>
      <c r="AD191" s="170">
        <v>7.4000000000000003E-3</v>
      </c>
      <c r="AE191" s="305">
        <f t="shared" si="96"/>
        <v>0.11666666666666667</v>
      </c>
      <c r="AF191" s="296" t="b">
        <f t="shared" si="97"/>
        <v>1</v>
      </c>
      <c r="AG191" s="309">
        <f t="shared" si="98"/>
        <v>6.6665679038682294E-3</v>
      </c>
      <c r="AH191" s="310" t="b">
        <f t="shared" si="103"/>
        <v>0</v>
      </c>
      <c r="AI191" s="310" t="b">
        <f t="shared" si="104"/>
        <v>0</v>
      </c>
    </row>
    <row r="192" spans="1:35" ht="17" thickBot="1" x14ac:dyDescent="0.25">
      <c r="A192" s="147" t="s">
        <v>949</v>
      </c>
      <c r="B192" s="158">
        <v>4.5999999999999999E-2</v>
      </c>
      <c r="C192" s="159">
        <v>6.6000000000000003E-2</v>
      </c>
      <c r="D192" s="165">
        <v>4.5999999999999999E-2</v>
      </c>
      <c r="E192" s="171">
        <v>7.1000000000000004E-3</v>
      </c>
      <c r="F192" s="172">
        <v>7.0000000000000001E-3</v>
      </c>
      <c r="G192" s="307">
        <f t="shared" si="90"/>
        <v>0.11666666666666667</v>
      </c>
      <c r="H192" s="291" t="b">
        <f t="shared" si="91"/>
        <v>1</v>
      </c>
      <c r="I192" s="309">
        <f t="shared" si="92"/>
        <v>6.6665679038682294E-3</v>
      </c>
      <c r="J192" s="310" t="b">
        <f t="shared" si="99"/>
        <v>0</v>
      </c>
      <c r="K192" s="310" t="b">
        <f t="shared" si="100"/>
        <v>0</v>
      </c>
      <c r="M192" s="147" t="s">
        <v>949</v>
      </c>
      <c r="N192" s="158">
        <v>4.9000000000000002E-2</v>
      </c>
      <c r="O192" s="159">
        <v>6.9000000000000006E-2</v>
      </c>
      <c r="P192" s="165">
        <v>4.8000000000000001E-2</v>
      </c>
      <c r="Q192" s="171">
        <v>7.4000000000000003E-3</v>
      </c>
      <c r="R192" s="172">
        <v>7.3000000000000001E-3</v>
      </c>
      <c r="S192" s="307">
        <f t="shared" si="93"/>
        <v>0.11666666666666667</v>
      </c>
      <c r="T192" s="291" t="b">
        <f t="shared" si="94"/>
        <v>1</v>
      </c>
      <c r="U192" s="309">
        <f t="shared" si="95"/>
        <v>6.6665679038682294E-3</v>
      </c>
      <c r="V192" s="310" t="b">
        <f t="shared" si="101"/>
        <v>0</v>
      </c>
      <c r="W192" s="310" t="b">
        <f t="shared" si="102"/>
        <v>0</v>
      </c>
      <c r="Y192" s="147" t="s">
        <v>949</v>
      </c>
      <c r="Z192" s="158">
        <v>4.9000000000000002E-2</v>
      </c>
      <c r="AA192" s="159">
        <v>7.0000000000000007E-2</v>
      </c>
      <c r="AB192" s="165">
        <v>4.9000000000000002E-2</v>
      </c>
      <c r="AC192" s="171">
        <v>7.4000000000000003E-3</v>
      </c>
      <c r="AD192" s="172">
        <v>7.4000000000000003E-3</v>
      </c>
      <c r="AE192" s="307">
        <f t="shared" si="96"/>
        <v>0.11666666666666667</v>
      </c>
      <c r="AF192" s="291" t="b">
        <f t="shared" si="97"/>
        <v>1</v>
      </c>
      <c r="AG192" s="309">
        <f t="shared" si="98"/>
        <v>6.6665679038682294E-3</v>
      </c>
      <c r="AH192" s="310" t="b">
        <f t="shared" si="103"/>
        <v>0</v>
      </c>
      <c r="AI192" s="310" t="b">
        <f t="shared" si="104"/>
        <v>0</v>
      </c>
    </row>
    <row r="194" spans="1:35" ht="16" thickBot="1" x14ac:dyDescent="0.25"/>
    <row r="195" spans="1:35" ht="14.75" customHeight="1" thickBot="1" x14ac:dyDescent="0.25">
      <c r="A195" s="538" t="s">
        <v>977</v>
      </c>
      <c r="B195" s="539"/>
      <c r="C195" s="539"/>
      <c r="D195" s="539"/>
      <c r="E195" s="539"/>
      <c r="F195" s="540"/>
      <c r="G195" s="517" t="s">
        <v>1126</v>
      </c>
      <c r="H195" s="515" t="s">
        <v>1127</v>
      </c>
      <c r="I195" s="517" t="s">
        <v>1130</v>
      </c>
      <c r="J195" s="515" t="s">
        <v>1131</v>
      </c>
      <c r="K195" s="515" t="s">
        <v>1132</v>
      </c>
      <c r="M195" s="519" t="s">
        <v>978</v>
      </c>
      <c r="N195" s="520"/>
      <c r="O195" s="520"/>
      <c r="P195" s="520"/>
      <c r="Q195" s="520"/>
      <c r="R195" s="521"/>
      <c r="S195" s="517" t="s">
        <v>1126</v>
      </c>
      <c r="T195" s="515" t="s">
        <v>1127</v>
      </c>
      <c r="U195" s="517" t="s">
        <v>1130</v>
      </c>
      <c r="V195" s="515" t="s">
        <v>1131</v>
      </c>
      <c r="W195" s="515" t="s">
        <v>1132</v>
      </c>
      <c r="Y195" s="519" t="s">
        <v>979</v>
      </c>
      <c r="Z195" s="520"/>
      <c r="AA195" s="520"/>
      <c r="AB195" s="520"/>
      <c r="AC195" s="520"/>
      <c r="AD195" s="521"/>
      <c r="AE195" s="517" t="s">
        <v>1126</v>
      </c>
      <c r="AF195" s="515" t="s">
        <v>1127</v>
      </c>
      <c r="AG195" s="517" t="s">
        <v>1130</v>
      </c>
      <c r="AH195" s="515" t="s">
        <v>1131</v>
      </c>
      <c r="AI195" s="515" t="s">
        <v>1132</v>
      </c>
    </row>
    <row r="196" spans="1:35" ht="14.75" customHeight="1" thickBot="1" x14ac:dyDescent="0.25">
      <c r="A196" s="151"/>
      <c r="B196" s="524" t="s">
        <v>1092</v>
      </c>
      <c r="C196" s="524"/>
      <c r="D196" s="525"/>
      <c r="E196" s="522" t="s">
        <v>958</v>
      </c>
      <c r="F196" s="523"/>
      <c r="G196" s="518"/>
      <c r="H196" s="516"/>
      <c r="I196" s="529"/>
      <c r="J196" s="527"/>
      <c r="K196" s="527"/>
      <c r="M196" s="281"/>
      <c r="N196" s="526" t="s">
        <v>1092</v>
      </c>
      <c r="O196" s="524"/>
      <c r="P196" s="525"/>
      <c r="Q196" s="522" t="s">
        <v>958</v>
      </c>
      <c r="R196" s="523"/>
      <c r="S196" s="518"/>
      <c r="T196" s="516"/>
      <c r="U196" s="529"/>
      <c r="V196" s="527"/>
      <c r="W196" s="527"/>
      <c r="Y196" s="151"/>
      <c r="Z196" s="524" t="s">
        <v>1092</v>
      </c>
      <c r="AA196" s="524"/>
      <c r="AB196" s="525"/>
      <c r="AC196" s="522" t="s">
        <v>958</v>
      </c>
      <c r="AD196" s="523"/>
      <c r="AE196" s="518"/>
      <c r="AF196" s="516"/>
      <c r="AG196" s="529"/>
      <c r="AH196" s="527"/>
      <c r="AI196" s="527"/>
    </row>
    <row r="197" spans="1:35" ht="17" thickBot="1" x14ac:dyDescent="0.25">
      <c r="A197" s="152" t="s">
        <v>790</v>
      </c>
      <c r="B197" s="153" t="s">
        <v>950</v>
      </c>
      <c r="C197" s="153" t="s">
        <v>951</v>
      </c>
      <c r="D197" s="154" t="s">
        <v>952</v>
      </c>
      <c r="E197" s="166" t="s">
        <v>956</v>
      </c>
      <c r="F197" s="167" t="s">
        <v>957</v>
      </c>
      <c r="G197" s="306">
        <f>35/300</f>
        <v>0.11666666666666667</v>
      </c>
      <c r="H197" s="296" t="b">
        <f>IF(C198&lt;G197,TRUE,FALSE)</f>
        <v>1</v>
      </c>
      <c r="I197" s="530"/>
      <c r="J197" s="528"/>
      <c r="K197" s="528"/>
      <c r="M197" s="294" t="s">
        <v>790</v>
      </c>
      <c r="N197" s="292" t="s">
        <v>950</v>
      </c>
      <c r="O197" s="153" t="s">
        <v>951</v>
      </c>
      <c r="P197" s="154" t="s">
        <v>952</v>
      </c>
      <c r="Q197" s="166" t="s">
        <v>956</v>
      </c>
      <c r="R197" s="167" t="s">
        <v>957</v>
      </c>
      <c r="S197" s="306">
        <f>35/300</f>
        <v>0.11666666666666667</v>
      </c>
      <c r="T197" s="296" t="b">
        <f>IF(O198&lt;S197,TRUE,FALSE)</f>
        <v>1</v>
      </c>
      <c r="U197" s="530"/>
      <c r="V197" s="528"/>
      <c r="W197" s="528"/>
      <c r="Y197" s="152" t="s">
        <v>790</v>
      </c>
      <c r="Z197" s="153" t="s">
        <v>950</v>
      </c>
      <c r="AA197" s="153" t="s">
        <v>951</v>
      </c>
      <c r="AB197" s="154" t="s">
        <v>952</v>
      </c>
      <c r="AC197" s="166" t="s">
        <v>956</v>
      </c>
      <c r="AD197" s="167" t="s">
        <v>957</v>
      </c>
      <c r="AE197" s="306">
        <f>35/300</f>
        <v>0.11666666666666667</v>
      </c>
      <c r="AF197" s="296" t="b">
        <f>IF(AA198&lt;AE197,TRUE,FALSE)</f>
        <v>1</v>
      </c>
      <c r="AG197" s="530"/>
      <c r="AH197" s="528"/>
      <c r="AI197" s="528"/>
    </row>
    <row r="198" spans="1:35" ht="16" x14ac:dyDescent="0.2">
      <c r="A198" s="149" t="s">
        <v>928</v>
      </c>
      <c r="B198" s="155">
        <v>5.0999999999999997E-2</v>
      </c>
      <c r="C198" s="156">
        <v>7.1999999999999995E-2</v>
      </c>
      <c r="D198" s="164">
        <v>5.1999999999999998E-2</v>
      </c>
      <c r="E198" s="151">
        <v>7.6E-3</v>
      </c>
      <c r="F198" s="168">
        <f>E219</f>
        <v>7.7999999999999996E-3</v>
      </c>
      <c r="G198" s="305">
        <f t="shared" ref="G198:G219" si="105">35/300</f>
        <v>0.11666666666666667</v>
      </c>
      <c r="H198" s="296" t="b">
        <f t="shared" ref="H198:H219" si="106">IF(C199&lt;G198,TRUE,FALSE)</f>
        <v>1</v>
      </c>
      <c r="I198" s="309">
        <f t="shared" ref="I198:I219" si="107">ATAN(G198/(35/2))</f>
        <v>6.6665679038682294E-3</v>
      </c>
      <c r="J198" s="310" t="b">
        <f>IF(F198&lt;I198,TRUE,FALSE)</f>
        <v>0</v>
      </c>
      <c r="K198" s="310" t="b">
        <f>IF(E198&lt;I198,TRUE,FALSE)</f>
        <v>0</v>
      </c>
      <c r="M198" s="219" t="s">
        <v>928</v>
      </c>
      <c r="N198" s="155">
        <v>5.2999999999999999E-2</v>
      </c>
      <c r="O198" s="156">
        <v>7.4999999999999997E-2</v>
      </c>
      <c r="P198" s="164">
        <v>5.2999999999999999E-2</v>
      </c>
      <c r="Q198" s="151">
        <v>8.0999999999999996E-3</v>
      </c>
      <c r="R198" s="168">
        <f>Q219</f>
        <v>8.0999999999999996E-3</v>
      </c>
      <c r="S198" s="305">
        <f t="shared" ref="S198:S219" si="108">35/300</f>
        <v>0.11666666666666667</v>
      </c>
      <c r="T198" s="296" t="b">
        <f t="shared" ref="T198:T219" si="109">IF(O199&lt;S198,TRUE,FALSE)</f>
        <v>1</v>
      </c>
      <c r="U198" s="309">
        <f t="shared" ref="U198:U219" si="110">ATAN(S198/(35/2))</f>
        <v>6.6665679038682294E-3</v>
      </c>
      <c r="V198" s="310" t="b">
        <f>IF(R198&lt;U198,TRUE,FALSE)</f>
        <v>0</v>
      </c>
      <c r="W198" s="310" t="b">
        <f>IF(Q198&lt;U198,TRUE,FALSE)</f>
        <v>0</v>
      </c>
      <c r="Y198" s="149" t="s">
        <v>928</v>
      </c>
      <c r="Z198" s="155">
        <v>5.1999999999999998E-2</v>
      </c>
      <c r="AA198" s="156">
        <v>7.2999999999999995E-2</v>
      </c>
      <c r="AB198" s="164">
        <v>5.1999999999999998E-2</v>
      </c>
      <c r="AC198" s="151">
        <v>8.0000000000000002E-3</v>
      </c>
      <c r="AD198" s="168">
        <f>AC219</f>
        <v>7.7999999999999996E-3</v>
      </c>
      <c r="AE198" s="305">
        <f t="shared" ref="AE198:AE219" si="111">35/300</f>
        <v>0.11666666666666667</v>
      </c>
      <c r="AF198" s="296" t="b">
        <f t="shared" ref="AF198:AF219" si="112">IF(AA199&lt;AE198,TRUE,FALSE)</f>
        <v>1</v>
      </c>
      <c r="AG198" s="309">
        <f t="shared" ref="AG198:AG219" si="113">ATAN(AE198/(35/2))</f>
        <v>6.6665679038682294E-3</v>
      </c>
      <c r="AH198" s="310" t="b">
        <f>IF(AD198&lt;AG198,TRUE,FALSE)</f>
        <v>0</v>
      </c>
      <c r="AI198" s="310" t="b">
        <f>IF(AC198&lt;AG198,TRUE,FALSE)</f>
        <v>0</v>
      </c>
    </row>
    <row r="199" spans="1:35" ht="16" x14ac:dyDescent="0.2">
      <c r="A199" s="148" t="s">
        <v>929</v>
      </c>
      <c r="B199" s="157">
        <v>0.05</v>
      </c>
      <c r="C199" s="103">
        <v>7.0999999999999994E-2</v>
      </c>
      <c r="D199" s="163">
        <v>5.0999999999999997E-2</v>
      </c>
      <c r="E199" s="169">
        <v>7.4999999999999997E-3</v>
      </c>
      <c r="F199" s="170">
        <f>E218</f>
        <v>7.7000000000000002E-3</v>
      </c>
      <c r="G199" s="305">
        <f t="shared" si="105"/>
        <v>0.11666666666666667</v>
      </c>
      <c r="H199" s="296" t="b">
        <f t="shared" si="106"/>
        <v>1</v>
      </c>
      <c r="I199" s="309">
        <f t="shared" si="107"/>
        <v>6.6665679038682294E-3</v>
      </c>
      <c r="J199" s="310" t="b">
        <f t="shared" ref="J199:J219" si="114">IF(F199&lt;I199,TRUE,FALSE)</f>
        <v>0</v>
      </c>
      <c r="K199" s="310" t="b">
        <f t="shared" ref="K199:K219" si="115">IF(E199&lt;I199,TRUE,FALSE)</f>
        <v>0</v>
      </c>
      <c r="M199" s="295" t="s">
        <v>929</v>
      </c>
      <c r="N199" s="293">
        <v>5.1999999999999998E-2</v>
      </c>
      <c r="O199" s="103">
        <v>7.3999999999999996E-2</v>
      </c>
      <c r="P199" s="163">
        <v>5.2999999999999999E-2</v>
      </c>
      <c r="Q199" s="169">
        <v>8.0000000000000002E-3</v>
      </c>
      <c r="R199" s="170">
        <f>Q218</f>
        <v>7.9000000000000008E-3</v>
      </c>
      <c r="S199" s="305">
        <f t="shared" si="108"/>
        <v>0.11666666666666667</v>
      </c>
      <c r="T199" s="296" t="b">
        <f t="shared" si="109"/>
        <v>1</v>
      </c>
      <c r="U199" s="309">
        <f t="shared" si="110"/>
        <v>6.6665679038682294E-3</v>
      </c>
      <c r="V199" s="310" t="b">
        <f t="shared" ref="V199:V219" si="116">IF(R199&lt;U199,TRUE,FALSE)</f>
        <v>0</v>
      </c>
      <c r="W199" s="310" t="b">
        <f t="shared" ref="W199:W219" si="117">IF(Q199&lt;U199,TRUE,FALSE)</f>
        <v>0</v>
      </c>
      <c r="Y199" s="148" t="s">
        <v>929</v>
      </c>
      <c r="Z199" s="157">
        <v>5.1999999999999998E-2</v>
      </c>
      <c r="AA199" s="103">
        <v>7.1999999999999995E-2</v>
      </c>
      <c r="AB199" s="163">
        <v>5.1999999999999998E-2</v>
      </c>
      <c r="AC199" s="169">
        <v>7.7999999999999996E-3</v>
      </c>
      <c r="AD199" s="170">
        <f>AC218</f>
        <v>7.7000000000000002E-3</v>
      </c>
      <c r="AE199" s="305">
        <f t="shared" si="111"/>
        <v>0.11666666666666667</v>
      </c>
      <c r="AF199" s="296" t="b">
        <f t="shared" si="112"/>
        <v>1</v>
      </c>
      <c r="AG199" s="309">
        <f t="shared" si="113"/>
        <v>6.6665679038682294E-3</v>
      </c>
      <c r="AH199" s="310" t="b">
        <f t="shared" ref="AH199:AH219" si="118">IF(AD199&lt;AG199,TRUE,FALSE)</f>
        <v>0</v>
      </c>
      <c r="AI199" s="310" t="b">
        <f t="shared" ref="AI199:AI219" si="119">IF(AC199&lt;AG199,TRUE,FALSE)</f>
        <v>0</v>
      </c>
    </row>
    <row r="200" spans="1:35" ht="16" x14ac:dyDescent="0.2">
      <c r="A200" s="148" t="s">
        <v>930</v>
      </c>
      <c r="B200" s="157">
        <v>0.05</v>
      </c>
      <c r="C200" s="103">
        <v>7.0000000000000007E-2</v>
      </c>
      <c r="D200" s="163">
        <v>0.05</v>
      </c>
      <c r="E200" s="169">
        <v>7.4999999999999997E-3</v>
      </c>
      <c r="F200" s="170">
        <f>E217</f>
        <v>7.6E-3</v>
      </c>
      <c r="G200" s="305">
        <f t="shared" si="105"/>
        <v>0.11666666666666667</v>
      </c>
      <c r="H200" s="296" t="b">
        <f t="shared" si="106"/>
        <v>1</v>
      </c>
      <c r="I200" s="309">
        <f t="shared" si="107"/>
        <v>6.6665679038682294E-3</v>
      </c>
      <c r="J200" s="310" t="b">
        <f t="shared" si="114"/>
        <v>0</v>
      </c>
      <c r="K200" s="310" t="b">
        <f t="shared" si="115"/>
        <v>0</v>
      </c>
      <c r="M200" s="295" t="s">
        <v>930</v>
      </c>
      <c r="N200" s="293">
        <v>5.1999999999999998E-2</v>
      </c>
      <c r="O200" s="103">
        <v>7.2999999999999995E-2</v>
      </c>
      <c r="P200" s="163">
        <v>5.1999999999999998E-2</v>
      </c>
      <c r="Q200" s="169">
        <v>7.7999999999999996E-3</v>
      </c>
      <c r="R200" s="170">
        <f>Q217</f>
        <v>7.7999999999999996E-3</v>
      </c>
      <c r="S200" s="305">
        <f t="shared" si="108"/>
        <v>0.11666666666666667</v>
      </c>
      <c r="T200" s="296" t="b">
        <f t="shared" si="109"/>
        <v>1</v>
      </c>
      <c r="U200" s="309">
        <f t="shared" si="110"/>
        <v>6.6665679038682294E-3</v>
      </c>
      <c r="V200" s="310" t="b">
        <f t="shared" si="116"/>
        <v>0</v>
      </c>
      <c r="W200" s="310" t="b">
        <f t="shared" si="117"/>
        <v>0</v>
      </c>
      <c r="Y200" s="148" t="s">
        <v>930</v>
      </c>
      <c r="Z200" s="157">
        <v>5.0999999999999997E-2</v>
      </c>
      <c r="AA200" s="103">
        <v>7.0999999999999994E-2</v>
      </c>
      <c r="AB200" s="163">
        <v>0.05</v>
      </c>
      <c r="AC200" s="169">
        <v>7.7000000000000002E-3</v>
      </c>
      <c r="AD200" s="170">
        <f>AC217</f>
        <v>7.7000000000000002E-3</v>
      </c>
      <c r="AE200" s="305">
        <f t="shared" si="111"/>
        <v>0.11666666666666667</v>
      </c>
      <c r="AF200" s="296" t="b">
        <f t="shared" si="112"/>
        <v>1</v>
      </c>
      <c r="AG200" s="309">
        <f t="shared" si="113"/>
        <v>6.6665679038682294E-3</v>
      </c>
      <c r="AH200" s="310" t="b">
        <f t="shared" si="118"/>
        <v>0</v>
      </c>
      <c r="AI200" s="310" t="b">
        <f t="shared" si="119"/>
        <v>0</v>
      </c>
    </row>
    <row r="201" spans="1:35" ht="16" x14ac:dyDescent="0.2">
      <c r="A201" s="148" t="s">
        <v>931</v>
      </c>
      <c r="B201" s="157">
        <v>4.9000000000000002E-2</v>
      </c>
      <c r="C201" s="103">
        <v>6.9000000000000006E-2</v>
      </c>
      <c r="D201" s="163">
        <v>0.05</v>
      </c>
      <c r="E201" s="169">
        <v>7.4000000000000003E-3</v>
      </c>
      <c r="F201" s="170">
        <f>E216</f>
        <v>7.4999999999999997E-3</v>
      </c>
      <c r="G201" s="305">
        <f t="shared" si="105"/>
        <v>0.11666666666666667</v>
      </c>
      <c r="H201" s="296" t="b">
        <f t="shared" si="106"/>
        <v>1</v>
      </c>
      <c r="I201" s="309">
        <f t="shared" si="107"/>
        <v>6.6665679038682294E-3</v>
      </c>
      <c r="J201" s="310" t="b">
        <f t="shared" si="114"/>
        <v>0</v>
      </c>
      <c r="K201" s="310" t="b">
        <f t="shared" si="115"/>
        <v>0</v>
      </c>
      <c r="M201" s="295" t="s">
        <v>931</v>
      </c>
      <c r="N201" s="293">
        <v>5.0999999999999997E-2</v>
      </c>
      <c r="O201" s="103">
        <v>7.0999999999999994E-2</v>
      </c>
      <c r="P201" s="163">
        <v>5.0999999999999997E-2</v>
      </c>
      <c r="Q201" s="169">
        <v>7.6E-3</v>
      </c>
      <c r="R201" s="170">
        <f>Q216</f>
        <v>7.7000000000000002E-3</v>
      </c>
      <c r="S201" s="305">
        <f t="shared" si="108"/>
        <v>0.11666666666666667</v>
      </c>
      <c r="T201" s="296" t="b">
        <f t="shared" si="109"/>
        <v>1</v>
      </c>
      <c r="U201" s="309">
        <f t="shared" si="110"/>
        <v>6.6665679038682294E-3</v>
      </c>
      <c r="V201" s="310" t="b">
        <f t="shared" si="116"/>
        <v>0</v>
      </c>
      <c r="W201" s="310" t="b">
        <f t="shared" si="117"/>
        <v>0</v>
      </c>
      <c r="Y201" s="148" t="s">
        <v>931</v>
      </c>
      <c r="Z201" s="157">
        <v>0.05</v>
      </c>
      <c r="AA201" s="103">
        <v>7.0000000000000007E-2</v>
      </c>
      <c r="AB201" s="163">
        <v>0.05</v>
      </c>
      <c r="AC201" s="169">
        <v>7.4999999999999997E-3</v>
      </c>
      <c r="AD201" s="170">
        <f>AC216</f>
        <v>7.4999999999999997E-3</v>
      </c>
      <c r="AE201" s="305">
        <f t="shared" si="111"/>
        <v>0.11666666666666667</v>
      </c>
      <c r="AF201" s="296" t="b">
        <f t="shared" si="112"/>
        <v>1</v>
      </c>
      <c r="AG201" s="309">
        <f t="shared" si="113"/>
        <v>6.6665679038682294E-3</v>
      </c>
      <c r="AH201" s="310" t="b">
        <f t="shared" si="118"/>
        <v>0</v>
      </c>
      <c r="AI201" s="310" t="b">
        <f t="shared" si="119"/>
        <v>0</v>
      </c>
    </row>
    <row r="202" spans="1:35" ht="16" x14ac:dyDescent="0.2">
      <c r="A202" s="148" t="s">
        <v>932</v>
      </c>
      <c r="B202" s="157">
        <v>4.8000000000000001E-2</v>
      </c>
      <c r="C202" s="103">
        <v>6.8000000000000005E-2</v>
      </c>
      <c r="D202" s="163">
        <v>4.9000000000000002E-2</v>
      </c>
      <c r="E202" s="169">
        <v>7.1999999999999998E-3</v>
      </c>
      <c r="F202" s="170">
        <f>E215</f>
        <v>7.4000000000000003E-3</v>
      </c>
      <c r="G202" s="305">
        <f t="shared" si="105"/>
        <v>0.11666666666666667</v>
      </c>
      <c r="H202" s="296" t="b">
        <f t="shared" si="106"/>
        <v>1</v>
      </c>
      <c r="I202" s="309">
        <f t="shared" si="107"/>
        <v>6.6665679038682294E-3</v>
      </c>
      <c r="J202" s="310" t="b">
        <f t="shared" si="114"/>
        <v>0</v>
      </c>
      <c r="K202" s="310" t="b">
        <f t="shared" si="115"/>
        <v>0</v>
      </c>
      <c r="M202" s="295" t="s">
        <v>932</v>
      </c>
      <c r="N202" s="293">
        <v>0.05</v>
      </c>
      <c r="O202" s="103">
        <v>7.0000000000000007E-2</v>
      </c>
      <c r="P202" s="163">
        <v>0.05</v>
      </c>
      <c r="Q202" s="169">
        <v>7.4999999999999997E-3</v>
      </c>
      <c r="R202" s="170">
        <f>Q215</f>
        <v>7.4999999999999997E-3</v>
      </c>
      <c r="S202" s="305">
        <f t="shared" si="108"/>
        <v>0.11666666666666667</v>
      </c>
      <c r="T202" s="296" t="b">
        <f t="shared" si="109"/>
        <v>1</v>
      </c>
      <c r="U202" s="309">
        <f t="shared" si="110"/>
        <v>6.6665679038682294E-3</v>
      </c>
      <c r="V202" s="310" t="b">
        <f t="shared" si="116"/>
        <v>0</v>
      </c>
      <c r="W202" s="310" t="b">
        <f t="shared" si="117"/>
        <v>0</v>
      </c>
      <c r="Y202" s="148" t="s">
        <v>932</v>
      </c>
      <c r="Z202" s="157">
        <v>4.9000000000000002E-2</v>
      </c>
      <c r="AA202" s="103">
        <v>6.9000000000000006E-2</v>
      </c>
      <c r="AB202" s="163">
        <v>4.9000000000000002E-2</v>
      </c>
      <c r="AC202" s="169">
        <v>7.4000000000000003E-3</v>
      </c>
      <c r="AD202" s="170">
        <f>AC215</f>
        <v>7.3000000000000001E-3</v>
      </c>
      <c r="AE202" s="305">
        <f t="shared" si="111"/>
        <v>0.11666666666666667</v>
      </c>
      <c r="AF202" s="296" t="b">
        <f t="shared" si="112"/>
        <v>1</v>
      </c>
      <c r="AG202" s="309">
        <f t="shared" si="113"/>
        <v>6.6665679038682294E-3</v>
      </c>
      <c r="AH202" s="310" t="b">
        <f t="shared" si="118"/>
        <v>0</v>
      </c>
      <c r="AI202" s="310" t="b">
        <f t="shared" si="119"/>
        <v>0</v>
      </c>
    </row>
    <row r="203" spans="1:35" ht="16" x14ac:dyDescent="0.2">
      <c r="A203" s="148" t="s">
        <v>933</v>
      </c>
      <c r="B203" s="157">
        <v>4.7E-2</v>
      </c>
      <c r="C203" s="103">
        <v>6.7000000000000004E-2</v>
      </c>
      <c r="D203" s="163">
        <v>4.8000000000000001E-2</v>
      </c>
      <c r="E203" s="169">
        <v>7.1000000000000004E-3</v>
      </c>
      <c r="F203" s="170">
        <f>E214</f>
        <v>7.1999999999999998E-3</v>
      </c>
      <c r="G203" s="305">
        <f t="shared" si="105"/>
        <v>0.11666666666666667</v>
      </c>
      <c r="H203" s="296" t="b">
        <f t="shared" si="106"/>
        <v>1</v>
      </c>
      <c r="I203" s="309">
        <f t="shared" si="107"/>
        <v>6.6665679038682294E-3</v>
      </c>
      <c r="J203" s="310" t="b">
        <f t="shared" si="114"/>
        <v>0</v>
      </c>
      <c r="K203" s="310" t="b">
        <f t="shared" si="115"/>
        <v>0</v>
      </c>
      <c r="M203" s="295" t="s">
        <v>933</v>
      </c>
      <c r="N203" s="293">
        <v>4.8000000000000001E-2</v>
      </c>
      <c r="O203" s="103">
        <v>6.8000000000000005E-2</v>
      </c>
      <c r="P203" s="163">
        <v>4.8000000000000001E-2</v>
      </c>
      <c r="Q203" s="169">
        <v>7.3000000000000001E-3</v>
      </c>
      <c r="R203" s="170">
        <f>Q214</f>
        <v>7.3000000000000001E-3</v>
      </c>
      <c r="S203" s="305">
        <f t="shared" si="108"/>
        <v>0.11666666666666667</v>
      </c>
      <c r="T203" s="296" t="b">
        <f t="shared" si="109"/>
        <v>1</v>
      </c>
      <c r="U203" s="309">
        <f t="shared" si="110"/>
        <v>6.6665679038682294E-3</v>
      </c>
      <c r="V203" s="310" t="b">
        <f t="shared" si="116"/>
        <v>0</v>
      </c>
      <c r="W203" s="310" t="b">
        <f t="shared" si="117"/>
        <v>0</v>
      </c>
      <c r="Y203" s="148" t="s">
        <v>933</v>
      </c>
      <c r="Z203" s="157">
        <v>4.8000000000000001E-2</v>
      </c>
      <c r="AA203" s="103">
        <v>6.7000000000000004E-2</v>
      </c>
      <c r="AB203" s="163">
        <v>4.8000000000000001E-2</v>
      </c>
      <c r="AC203" s="169">
        <v>7.1999999999999998E-3</v>
      </c>
      <c r="AD203" s="170">
        <f>AC214</f>
        <v>7.1999999999999998E-3</v>
      </c>
      <c r="AE203" s="305">
        <f t="shared" si="111"/>
        <v>0.11666666666666667</v>
      </c>
      <c r="AF203" s="296" t="b">
        <f t="shared" si="112"/>
        <v>1</v>
      </c>
      <c r="AG203" s="309">
        <f t="shared" si="113"/>
        <v>6.6665679038682294E-3</v>
      </c>
      <c r="AH203" s="310" t="b">
        <f t="shared" si="118"/>
        <v>0</v>
      </c>
      <c r="AI203" s="310" t="b">
        <f t="shared" si="119"/>
        <v>0</v>
      </c>
    </row>
    <row r="204" spans="1:35" ht="16" x14ac:dyDescent="0.2">
      <c r="A204" s="148" t="s">
        <v>934</v>
      </c>
      <c r="B204" s="157">
        <v>4.5999999999999999E-2</v>
      </c>
      <c r="C204" s="103">
        <v>6.5000000000000002E-2</v>
      </c>
      <c r="D204" s="163">
        <v>4.7E-2</v>
      </c>
      <c r="E204" s="169">
        <v>7.0000000000000001E-3</v>
      </c>
      <c r="F204" s="170">
        <f>E213</f>
        <v>7.0000000000000001E-3</v>
      </c>
      <c r="G204" s="305">
        <f t="shared" si="105"/>
        <v>0.11666666666666667</v>
      </c>
      <c r="H204" s="296" t="b">
        <f t="shared" si="106"/>
        <v>1</v>
      </c>
      <c r="I204" s="309">
        <f t="shared" si="107"/>
        <v>6.6665679038682294E-3</v>
      </c>
      <c r="J204" s="310" t="b">
        <f t="shared" si="114"/>
        <v>0</v>
      </c>
      <c r="K204" s="310" t="b">
        <f t="shared" si="115"/>
        <v>0</v>
      </c>
      <c r="M204" s="295" t="s">
        <v>934</v>
      </c>
      <c r="N204" s="293">
        <v>4.7E-2</v>
      </c>
      <c r="O204" s="103">
        <v>6.7000000000000004E-2</v>
      </c>
      <c r="P204" s="163">
        <v>4.7E-2</v>
      </c>
      <c r="Q204" s="169">
        <v>7.1000000000000004E-3</v>
      </c>
      <c r="R204" s="170">
        <f>Q213</f>
        <v>7.1000000000000004E-3</v>
      </c>
      <c r="S204" s="305">
        <f t="shared" si="108"/>
        <v>0.11666666666666667</v>
      </c>
      <c r="T204" s="296" t="b">
        <f t="shared" si="109"/>
        <v>1</v>
      </c>
      <c r="U204" s="309">
        <f t="shared" si="110"/>
        <v>6.6665679038682294E-3</v>
      </c>
      <c r="V204" s="310" t="b">
        <f t="shared" si="116"/>
        <v>0</v>
      </c>
      <c r="W204" s="310" t="b">
        <f t="shared" si="117"/>
        <v>0</v>
      </c>
      <c r="Y204" s="148" t="s">
        <v>934</v>
      </c>
      <c r="Z204" s="157">
        <v>4.7E-2</v>
      </c>
      <c r="AA204" s="103">
        <v>6.5000000000000002E-2</v>
      </c>
      <c r="AB204" s="163">
        <v>4.7E-2</v>
      </c>
      <c r="AC204" s="169">
        <v>7.0000000000000001E-3</v>
      </c>
      <c r="AD204" s="170">
        <f>AC213</f>
        <v>7.0000000000000001E-3</v>
      </c>
      <c r="AE204" s="305">
        <f t="shared" si="111"/>
        <v>0.11666666666666667</v>
      </c>
      <c r="AF204" s="296" t="b">
        <f t="shared" si="112"/>
        <v>1</v>
      </c>
      <c r="AG204" s="309">
        <f t="shared" si="113"/>
        <v>6.6665679038682294E-3</v>
      </c>
      <c r="AH204" s="310" t="b">
        <f t="shared" si="118"/>
        <v>0</v>
      </c>
      <c r="AI204" s="310" t="b">
        <f t="shared" si="119"/>
        <v>0</v>
      </c>
    </row>
    <row r="205" spans="1:35" ht="16" x14ac:dyDescent="0.2">
      <c r="A205" s="148" t="s">
        <v>935</v>
      </c>
      <c r="B205" s="157">
        <v>4.4999999999999998E-2</v>
      </c>
      <c r="C205" s="103">
        <v>6.4000000000000001E-2</v>
      </c>
      <c r="D205" s="163">
        <v>4.5999999999999999E-2</v>
      </c>
      <c r="E205" s="169">
        <v>6.8999999999999999E-3</v>
      </c>
      <c r="F205" s="170">
        <f>E212</f>
        <v>6.8999999999999999E-3</v>
      </c>
      <c r="G205" s="305">
        <f t="shared" si="105"/>
        <v>0.11666666666666667</v>
      </c>
      <c r="H205" s="296" t="b">
        <f t="shared" si="106"/>
        <v>1</v>
      </c>
      <c r="I205" s="309">
        <f t="shared" si="107"/>
        <v>6.6665679038682294E-3</v>
      </c>
      <c r="J205" s="310" t="b">
        <f t="shared" si="114"/>
        <v>0</v>
      </c>
      <c r="K205" s="310" t="b">
        <f t="shared" si="115"/>
        <v>0</v>
      </c>
      <c r="M205" s="295" t="s">
        <v>935</v>
      </c>
      <c r="N205" s="293">
        <v>4.5999999999999999E-2</v>
      </c>
      <c r="O205" s="103">
        <v>6.5000000000000002E-2</v>
      </c>
      <c r="P205" s="163">
        <v>4.5999999999999999E-2</v>
      </c>
      <c r="Q205" s="169">
        <v>7.0000000000000001E-3</v>
      </c>
      <c r="R205" s="170">
        <f>Q212</f>
        <v>7.0000000000000001E-3</v>
      </c>
      <c r="S205" s="305">
        <f t="shared" si="108"/>
        <v>0.11666666666666667</v>
      </c>
      <c r="T205" s="296" t="b">
        <f t="shared" si="109"/>
        <v>1</v>
      </c>
      <c r="U205" s="309">
        <f t="shared" si="110"/>
        <v>6.6665679038682294E-3</v>
      </c>
      <c r="V205" s="310" t="b">
        <f t="shared" si="116"/>
        <v>0</v>
      </c>
      <c r="W205" s="310" t="b">
        <f t="shared" si="117"/>
        <v>0</v>
      </c>
      <c r="Y205" s="148" t="s">
        <v>935</v>
      </c>
      <c r="Z205" s="157">
        <v>4.5999999999999999E-2</v>
      </c>
      <c r="AA205" s="103">
        <v>6.4000000000000001E-2</v>
      </c>
      <c r="AB205" s="163">
        <v>4.5999999999999999E-2</v>
      </c>
      <c r="AC205" s="169">
        <v>6.8999999999999999E-3</v>
      </c>
      <c r="AD205" s="170">
        <f>AC212</f>
        <v>6.8999999999999999E-3</v>
      </c>
      <c r="AE205" s="305">
        <f t="shared" si="111"/>
        <v>0.11666666666666667</v>
      </c>
      <c r="AF205" s="296" t="b">
        <f t="shared" si="112"/>
        <v>1</v>
      </c>
      <c r="AG205" s="309">
        <f t="shared" si="113"/>
        <v>6.6665679038682294E-3</v>
      </c>
      <c r="AH205" s="310" t="b">
        <f t="shared" si="118"/>
        <v>0</v>
      </c>
      <c r="AI205" s="310" t="b">
        <f t="shared" si="119"/>
        <v>0</v>
      </c>
    </row>
    <row r="206" spans="1:35" ht="16" x14ac:dyDescent="0.2">
      <c r="A206" s="148" t="s">
        <v>936</v>
      </c>
      <c r="B206" s="157">
        <v>4.4999999999999998E-2</v>
      </c>
      <c r="C206" s="103">
        <v>6.3E-2</v>
      </c>
      <c r="D206" s="163">
        <v>4.4999999999999998E-2</v>
      </c>
      <c r="E206" s="169">
        <v>6.7000000000000002E-3</v>
      </c>
      <c r="F206" s="170">
        <f>E211</f>
        <v>6.7999999999999996E-3</v>
      </c>
      <c r="G206" s="305">
        <f t="shared" si="105"/>
        <v>0.11666666666666667</v>
      </c>
      <c r="H206" s="296" t="b">
        <f t="shared" si="106"/>
        <v>1</v>
      </c>
      <c r="I206" s="309">
        <f t="shared" si="107"/>
        <v>6.6665679038682294E-3</v>
      </c>
      <c r="J206" s="310" t="b">
        <f t="shared" si="114"/>
        <v>0</v>
      </c>
      <c r="K206" s="310" t="b">
        <f t="shared" si="115"/>
        <v>0</v>
      </c>
      <c r="M206" s="295" t="s">
        <v>936</v>
      </c>
      <c r="N206" s="293">
        <v>4.4999999999999998E-2</v>
      </c>
      <c r="O206" s="103">
        <v>6.4000000000000001E-2</v>
      </c>
      <c r="P206" s="163">
        <v>4.4999999999999998E-2</v>
      </c>
      <c r="Q206" s="169">
        <v>6.7999999999999996E-3</v>
      </c>
      <c r="R206" s="170">
        <f>Q211</f>
        <v>6.7999999999999996E-3</v>
      </c>
      <c r="S206" s="305">
        <f t="shared" si="108"/>
        <v>0.11666666666666667</v>
      </c>
      <c r="T206" s="296" t="b">
        <f t="shared" si="109"/>
        <v>1</v>
      </c>
      <c r="U206" s="309">
        <f t="shared" si="110"/>
        <v>6.6665679038682294E-3</v>
      </c>
      <c r="V206" s="310" t="b">
        <f t="shared" si="116"/>
        <v>0</v>
      </c>
      <c r="W206" s="310" t="b">
        <f t="shared" si="117"/>
        <v>0</v>
      </c>
      <c r="Y206" s="148" t="s">
        <v>936</v>
      </c>
      <c r="Z206" s="157">
        <v>4.4999999999999998E-2</v>
      </c>
      <c r="AA206" s="103">
        <v>6.3E-2</v>
      </c>
      <c r="AB206" s="163">
        <v>4.4999999999999998E-2</v>
      </c>
      <c r="AC206" s="169">
        <v>6.7000000000000002E-3</v>
      </c>
      <c r="AD206" s="170">
        <f>AC211</f>
        <v>6.7000000000000002E-3</v>
      </c>
      <c r="AE206" s="305">
        <f t="shared" si="111"/>
        <v>0.11666666666666667</v>
      </c>
      <c r="AF206" s="296" t="b">
        <f t="shared" si="112"/>
        <v>1</v>
      </c>
      <c r="AG206" s="309">
        <f t="shared" si="113"/>
        <v>6.6665679038682294E-3</v>
      </c>
      <c r="AH206" s="310" t="b">
        <f t="shared" si="118"/>
        <v>0</v>
      </c>
      <c r="AI206" s="310" t="b">
        <f t="shared" si="119"/>
        <v>0</v>
      </c>
    </row>
    <row r="207" spans="1:35" ht="16" x14ac:dyDescent="0.2">
      <c r="A207" s="148" t="s">
        <v>937</v>
      </c>
      <c r="B207" s="157">
        <v>4.3999999999999997E-2</v>
      </c>
      <c r="C207" s="103">
        <v>6.2E-2</v>
      </c>
      <c r="D207" s="163">
        <v>4.3999999999999997E-2</v>
      </c>
      <c r="E207" s="169">
        <v>6.7000000000000002E-3</v>
      </c>
      <c r="F207" s="170">
        <f>E210</f>
        <v>6.7000000000000002E-3</v>
      </c>
      <c r="G207" s="305">
        <f t="shared" si="105"/>
        <v>0.11666666666666667</v>
      </c>
      <c r="H207" s="296" t="b">
        <f t="shared" si="106"/>
        <v>1</v>
      </c>
      <c r="I207" s="309">
        <f t="shared" si="107"/>
        <v>6.6665679038682294E-3</v>
      </c>
      <c r="J207" s="310" t="b">
        <f t="shared" si="114"/>
        <v>0</v>
      </c>
      <c r="K207" s="310" t="b">
        <f t="shared" si="115"/>
        <v>0</v>
      </c>
      <c r="M207" s="295" t="s">
        <v>937</v>
      </c>
      <c r="N207" s="293">
        <v>4.4999999999999998E-2</v>
      </c>
      <c r="O207" s="103">
        <v>6.3E-2</v>
      </c>
      <c r="P207" s="163">
        <v>4.4999999999999998E-2</v>
      </c>
      <c r="Q207" s="169">
        <v>6.7999999999999996E-3</v>
      </c>
      <c r="R207" s="170">
        <f>Q210</f>
        <v>6.7999999999999996E-3</v>
      </c>
      <c r="S207" s="305">
        <f t="shared" si="108"/>
        <v>0.11666666666666667</v>
      </c>
      <c r="T207" s="296" t="b">
        <f t="shared" si="109"/>
        <v>1</v>
      </c>
      <c r="U207" s="309">
        <f t="shared" si="110"/>
        <v>6.6665679038682294E-3</v>
      </c>
      <c r="V207" s="310" t="b">
        <f t="shared" si="116"/>
        <v>0</v>
      </c>
      <c r="W207" s="310" t="b">
        <f t="shared" si="117"/>
        <v>0</v>
      </c>
      <c r="Y207" s="148" t="s">
        <v>937</v>
      </c>
      <c r="Z207" s="157">
        <v>4.3999999999999997E-2</v>
      </c>
      <c r="AA207" s="103">
        <v>6.2E-2</v>
      </c>
      <c r="AB207" s="163">
        <v>4.3999999999999997E-2</v>
      </c>
      <c r="AC207" s="169">
        <v>6.7000000000000002E-3</v>
      </c>
      <c r="AD207" s="170">
        <f>AC210</f>
        <v>6.7000000000000002E-3</v>
      </c>
      <c r="AE207" s="305">
        <f t="shared" si="111"/>
        <v>0.11666666666666667</v>
      </c>
      <c r="AF207" s="296" t="b">
        <f t="shared" si="112"/>
        <v>1</v>
      </c>
      <c r="AG207" s="309">
        <f t="shared" si="113"/>
        <v>6.6665679038682294E-3</v>
      </c>
      <c r="AH207" s="310" t="b">
        <f t="shared" si="118"/>
        <v>0</v>
      </c>
      <c r="AI207" s="310" t="b">
        <f t="shared" si="119"/>
        <v>0</v>
      </c>
    </row>
    <row r="208" spans="1:35" ht="16" x14ac:dyDescent="0.2">
      <c r="A208" s="148" t="s">
        <v>938</v>
      </c>
      <c r="B208" s="157">
        <v>4.3999999999999997E-2</v>
      </c>
      <c r="C208" s="103">
        <v>6.2E-2</v>
      </c>
      <c r="D208" s="163">
        <v>4.3999999999999997E-2</v>
      </c>
      <c r="E208" s="169">
        <v>6.7000000000000002E-3</v>
      </c>
      <c r="F208" s="170">
        <f>E209</f>
        <v>6.7000000000000002E-3</v>
      </c>
      <c r="G208" s="305">
        <f t="shared" si="105"/>
        <v>0.11666666666666667</v>
      </c>
      <c r="H208" s="296" t="b">
        <f t="shared" si="106"/>
        <v>1</v>
      </c>
      <c r="I208" s="309">
        <f t="shared" si="107"/>
        <v>6.6665679038682294E-3</v>
      </c>
      <c r="J208" s="310" t="b">
        <f t="shared" si="114"/>
        <v>0</v>
      </c>
      <c r="K208" s="310" t="b">
        <f t="shared" si="115"/>
        <v>0</v>
      </c>
      <c r="M208" s="295" t="s">
        <v>938</v>
      </c>
      <c r="N208" s="293">
        <v>4.4999999999999998E-2</v>
      </c>
      <c r="O208" s="103">
        <v>6.3E-2</v>
      </c>
      <c r="P208" s="163">
        <v>4.4999999999999998E-2</v>
      </c>
      <c r="Q208" s="169">
        <v>6.7999999999999996E-3</v>
      </c>
      <c r="R208" s="170">
        <f>Q209</f>
        <v>6.7999999999999996E-3</v>
      </c>
      <c r="S208" s="305">
        <f t="shared" si="108"/>
        <v>0.11666666666666667</v>
      </c>
      <c r="T208" s="296" t="b">
        <f t="shared" si="109"/>
        <v>1</v>
      </c>
      <c r="U208" s="309">
        <f t="shared" si="110"/>
        <v>6.6665679038682294E-3</v>
      </c>
      <c r="V208" s="310" t="b">
        <f t="shared" si="116"/>
        <v>0</v>
      </c>
      <c r="W208" s="310" t="b">
        <f t="shared" si="117"/>
        <v>0</v>
      </c>
      <c r="Y208" s="148" t="s">
        <v>938</v>
      </c>
      <c r="Z208" s="157">
        <v>4.3999999999999997E-2</v>
      </c>
      <c r="AA208" s="103">
        <v>6.2E-2</v>
      </c>
      <c r="AB208" s="163">
        <v>4.3999999999999997E-2</v>
      </c>
      <c r="AC208" s="169">
        <v>6.7000000000000002E-3</v>
      </c>
      <c r="AD208" s="170">
        <f>AC209</f>
        <v>6.7000000000000002E-3</v>
      </c>
      <c r="AE208" s="305">
        <f t="shared" si="111"/>
        <v>0.11666666666666667</v>
      </c>
      <c r="AF208" s="296" t="b">
        <f t="shared" si="112"/>
        <v>1</v>
      </c>
      <c r="AG208" s="309">
        <f t="shared" si="113"/>
        <v>6.6665679038682294E-3</v>
      </c>
      <c r="AH208" s="310" t="b">
        <f t="shared" si="118"/>
        <v>0</v>
      </c>
      <c r="AI208" s="310" t="b">
        <f t="shared" si="119"/>
        <v>0</v>
      </c>
    </row>
    <row r="209" spans="1:35" ht="16" x14ac:dyDescent="0.2">
      <c r="A209" s="148" t="s">
        <v>939</v>
      </c>
      <c r="B209" s="157">
        <v>4.3999999999999997E-2</v>
      </c>
      <c r="C209" s="103">
        <v>6.2E-2</v>
      </c>
      <c r="D209" s="163">
        <v>4.3999999999999997E-2</v>
      </c>
      <c r="E209" s="169">
        <v>6.7000000000000002E-3</v>
      </c>
      <c r="F209" s="170">
        <f>E208</f>
        <v>6.7000000000000002E-3</v>
      </c>
      <c r="G209" s="305">
        <f t="shared" si="105"/>
        <v>0.11666666666666667</v>
      </c>
      <c r="H209" s="296" t="b">
        <f t="shared" si="106"/>
        <v>1</v>
      </c>
      <c r="I209" s="309">
        <f t="shared" si="107"/>
        <v>6.6665679038682294E-3</v>
      </c>
      <c r="J209" s="310" t="b">
        <f t="shared" si="114"/>
        <v>0</v>
      </c>
      <c r="K209" s="310" t="b">
        <f t="shared" si="115"/>
        <v>0</v>
      </c>
      <c r="M209" s="295" t="s">
        <v>939</v>
      </c>
      <c r="N209" s="293">
        <v>4.4999999999999998E-2</v>
      </c>
      <c r="O209" s="103">
        <v>6.3E-2</v>
      </c>
      <c r="P209" s="163">
        <v>4.4999999999999998E-2</v>
      </c>
      <c r="Q209" s="169">
        <v>6.7999999999999996E-3</v>
      </c>
      <c r="R209" s="170">
        <f>Q208</f>
        <v>6.7999999999999996E-3</v>
      </c>
      <c r="S209" s="305">
        <f t="shared" si="108"/>
        <v>0.11666666666666667</v>
      </c>
      <c r="T209" s="296" t="b">
        <f t="shared" si="109"/>
        <v>1</v>
      </c>
      <c r="U209" s="309">
        <f t="shared" si="110"/>
        <v>6.6665679038682294E-3</v>
      </c>
      <c r="V209" s="310" t="b">
        <f t="shared" si="116"/>
        <v>0</v>
      </c>
      <c r="W209" s="310" t="b">
        <f t="shared" si="117"/>
        <v>0</v>
      </c>
      <c r="Y209" s="148" t="s">
        <v>939</v>
      </c>
      <c r="Z209" s="157">
        <v>4.3999999999999997E-2</v>
      </c>
      <c r="AA209" s="103">
        <v>6.2E-2</v>
      </c>
      <c r="AB209" s="163">
        <v>4.3999999999999997E-2</v>
      </c>
      <c r="AC209" s="169">
        <v>6.7000000000000002E-3</v>
      </c>
      <c r="AD209" s="170">
        <f>AC208</f>
        <v>6.7000000000000002E-3</v>
      </c>
      <c r="AE209" s="305">
        <f t="shared" si="111"/>
        <v>0.11666666666666667</v>
      </c>
      <c r="AF209" s="296" t="b">
        <f t="shared" si="112"/>
        <v>1</v>
      </c>
      <c r="AG209" s="309">
        <f t="shared" si="113"/>
        <v>6.6665679038682294E-3</v>
      </c>
      <c r="AH209" s="310" t="b">
        <f t="shared" si="118"/>
        <v>0</v>
      </c>
      <c r="AI209" s="310" t="b">
        <f t="shared" si="119"/>
        <v>0</v>
      </c>
    </row>
    <row r="210" spans="1:35" ht="16" x14ac:dyDescent="0.2">
      <c r="A210" s="148" t="s">
        <v>940</v>
      </c>
      <c r="B210" s="157">
        <v>4.3999999999999997E-2</v>
      </c>
      <c r="C210" s="103">
        <v>6.2E-2</v>
      </c>
      <c r="D210" s="163">
        <v>4.3999999999999997E-2</v>
      </c>
      <c r="E210" s="169">
        <v>6.7000000000000002E-3</v>
      </c>
      <c r="F210" s="170">
        <f>E207</f>
        <v>6.7000000000000002E-3</v>
      </c>
      <c r="G210" s="305">
        <f t="shared" si="105"/>
        <v>0.11666666666666667</v>
      </c>
      <c r="H210" s="296" t="b">
        <f t="shared" si="106"/>
        <v>1</v>
      </c>
      <c r="I210" s="309">
        <f t="shared" si="107"/>
        <v>6.6665679038682294E-3</v>
      </c>
      <c r="J210" s="310" t="b">
        <f t="shared" si="114"/>
        <v>0</v>
      </c>
      <c r="K210" s="310" t="b">
        <f t="shared" si="115"/>
        <v>0</v>
      </c>
      <c r="M210" s="295" t="s">
        <v>940</v>
      </c>
      <c r="N210" s="293">
        <v>4.4999999999999998E-2</v>
      </c>
      <c r="O210" s="103">
        <v>6.3E-2</v>
      </c>
      <c r="P210" s="163">
        <v>4.4999999999999998E-2</v>
      </c>
      <c r="Q210" s="169">
        <v>6.7999999999999996E-3</v>
      </c>
      <c r="R210" s="170">
        <f>Q207</f>
        <v>6.7999999999999996E-3</v>
      </c>
      <c r="S210" s="305">
        <f t="shared" si="108"/>
        <v>0.11666666666666667</v>
      </c>
      <c r="T210" s="296" t="b">
        <f t="shared" si="109"/>
        <v>1</v>
      </c>
      <c r="U210" s="309">
        <f t="shared" si="110"/>
        <v>6.6665679038682294E-3</v>
      </c>
      <c r="V210" s="310" t="b">
        <f t="shared" si="116"/>
        <v>0</v>
      </c>
      <c r="W210" s="310" t="b">
        <f t="shared" si="117"/>
        <v>0</v>
      </c>
      <c r="Y210" s="148" t="s">
        <v>940</v>
      </c>
      <c r="Z210" s="157">
        <v>4.3999999999999997E-2</v>
      </c>
      <c r="AA210" s="103">
        <v>6.2E-2</v>
      </c>
      <c r="AB210" s="163">
        <v>4.3999999999999997E-2</v>
      </c>
      <c r="AC210" s="169">
        <v>6.7000000000000002E-3</v>
      </c>
      <c r="AD210" s="170">
        <f>AC207</f>
        <v>6.7000000000000002E-3</v>
      </c>
      <c r="AE210" s="305">
        <f t="shared" si="111"/>
        <v>0.11666666666666667</v>
      </c>
      <c r="AF210" s="296" t="b">
        <f t="shared" si="112"/>
        <v>1</v>
      </c>
      <c r="AG210" s="309">
        <f t="shared" si="113"/>
        <v>6.6665679038682294E-3</v>
      </c>
      <c r="AH210" s="310" t="b">
        <f t="shared" si="118"/>
        <v>0</v>
      </c>
      <c r="AI210" s="310" t="b">
        <f t="shared" si="119"/>
        <v>0</v>
      </c>
    </row>
    <row r="211" spans="1:35" ht="16" x14ac:dyDescent="0.2">
      <c r="A211" s="148" t="s">
        <v>941</v>
      </c>
      <c r="B211" s="157">
        <v>4.4999999999999998E-2</v>
      </c>
      <c r="C211" s="103">
        <v>6.3E-2</v>
      </c>
      <c r="D211" s="163">
        <v>4.4999999999999998E-2</v>
      </c>
      <c r="E211" s="169">
        <v>6.7999999999999996E-3</v>
      </c>
      <c r="F211" s="170">
        <f>E206</f>
        <v>6.7000000000000002E-3</v>
      </c>
      <c r="G211" s="305">
        <f t="shared" si="105"/>
        <v>0.11666666666666667</v>
      </c>
      <c r="H211" s="296" t="b">
        <f t="shared" si="106"/>
        <v>1</v>
      </c>
      <c r="I211" s="309">
        <f t="shared" si="107"/>
        <v>6.6665679038682294E-3</v>
      </c>
      <c r="J211" s="310" t="b">
        <f t="shared" si="114"/>
        <v>0</v>
      </c>
      <c r="K211" s="310" t="b">
        <f t="shared" si="115"/>
        <v>0</v>
      </c>
      <c r="M211" s="295" t="s">
        <v>941</v>
      </c>
      <c r="N211" s="293">
        <v>4.4999999999999998E-2</v>
      </c>
      <c r="O211" s="103">
        <v>6.4000000000000001E-2</v>
      </c>
      <c r="P211" s="163">
        <v>4.4999999999999998E-2</v>
      </c>
      <c r="Q211" s="169">
        <v>6.7999999999999996E-3</v>
      </c>
      <c r="R211" s="170">
        <f>Q206</f>
        <v>6.7999999999999996E-3</v>
      </c>
      <c r="S211" s="305">
        <f t="shared" si="108"/>
        <v>0.11666666666666667</v>
      </c>
      <c r="T211" s="296" t="b">
        <f t="shared" si="109"/>
        <v>1</v>
      </c>
      <c r="U211" s="309">
        <f t="shared" si="110"/>
        <v>6.6665679038682294E-3</v>
      </c>
      <c r="V211" s="310" t="b">
        <f t="shared" si="116"/>
        <v>0</v>
      </c>
      <c r="W211" s="310" t="b">
        <f t="shared" si="117"/>
        <v>0</v>
      </c>
      <c r="Y211" s="148" t="s">
        <v>941</v>
      </c>
      <c r="Z211" s="157">
        <v>4.4999999999999998E-2</v>
      </c>
      <c r="AA211" s="103">
        <v>6.3E-2</v>
      </c>
      <c r="AB211" s="163">
        <v>4.4999999999999998E-2</v>
      </c>
      <c r="AC211" s="169">
        <v>6.7000000000000002E-3</v>
      </c>
      <c r="AD211" s="170">
        <f>AC206</f>
        <v>6.7000000000000002E-3</v>
      </c>
      <c r="AE211" s="305">
        <f t="shared" si="111"/>
        <v>0.11666666666666667</v>
      </c>
      <c r="AF211" s="296" t="b">
        <f t="shared" si="112"/>
        <v>1</v>
      </c>
      <c r="AG211" s="309">
        <f t="shared" si="113"/>
        <v>6.6665679038682294E-3</v>
      </c>
      <c r="AH211" s="310" t="b">
        <f t="shared" si="118"/>
        <v>0</v>
      </c>
      <c r="AI211" s="310" t="b">
        <f t="shared" si="119"/>
        <v>0</v>
      </c>
    </row>
    <row r="212" spans="1:35" ht="16" x14ac:dyDescent="0.2">
      <c r="A212" s="148" t="s">
        <v>942</v>
      </c>
      <c r="B212" s="157">
        <v>4.5999999999999999E-2</v>
      </c>
      <c r="C212" s="103">
        <v>6.4000000000000001E-2</v>
      </c>
      <c r="D212" s="163">
        <v>4.4999999999999998E-2</v>
      </c>
      <c r="E212" s="169">
        <v>6.8999999999999999E-3</v>
      </c>
      <c r="F212" s="170">
        <f>E205</f>
        <v>6.8999999999999999E-3</v>
      </c>
      <c r="G212" s="305">
        <f t="shared" si="105"/>
        <v>0.11666666666666667</v>
      </c>
      <c r="H212" s="296" t="b">
        <f t="shared" si="106"/>
        <v>1</v>
      </c>
      <c r="I212" s="309">
        <f t="shared" si="107"/>
        <v>6.6665679038682294E-3</v>
      </c>
      <c r="J212" s="310" t="b">
        <f t="shared" si="114"/>
        <v>0</v>
      </c>
      <c r="K212" s="310" t="b">
        <f t="shared" si="115"/>
        <v>0</v>
      </c>
      <c r="M212" s="295" t="s">
        <v>942</v>
      </c>
      <c r="N212" s="293">
        <v>4.5999999999999999E-2</v>
      </c>
      <c r="O212" s="103">
        <v>6.5000000000000002E-2</v>
      </c>
      <c r="P212" s="163">
        <v>4.5999999999999999E-2</v>
      </c>
      <c r="Q212" s="169">
        <v>7.0000000000000001E-3</v>
      </c>
      <c r="R212" s="170">
        <f>Q205</f>
        <v>7.0000000000000001E-3</v>
      </c>
      <c r="S212" s="305">
        <f t="shared" si="108"/>
        <v>0.11666666666666667</v>
      </c>
      <c r="T212" s="296" t="b">
        <f t="shared" si="109"/>
        <v>1</v>
      </c>
      <c r="U212" s="309">
        <f t="shared" si="110"/>
        <v>6.6665679038682294E-3</v>
      </c>
      <c r="V212" s="310" t="b">
        <f t="shared" si="116"/>
        <v>0</v>
      </c>
      <c r="W212" s="310" t="b">
        <f t="shared" si="117"/>
        <v>0</v>
      </c>
      <c r="Y212" s="148" t="s">
        <v>942</v>
      </c>
      <c r="Z212" s="157">
        <v>4.5999999999999999E-2</v>
      </c>
      <c r="AA212" s="103">
        <v>6.4000000000000001E-2</v>
      </c>
      <c r="AB212" s="163">
        <v>4.5999999999999999E-2</v>
      </c>
      <c r="AC212" s="169">
        <v>6.8999999999999999E-3</v>
      </c>
      <c r="AD212" s="170">
        <f>AC205</f>
        <v>6.8999999999999999E-3</v>
      </c>
      <c r="AE212" s="305">
        <f t="shared" si="111"/>
        <v>0.11666666666666667</v>
      </c>
      <c r="AF212" s="296" t="b">
        <f t="shared" si="112"/>
        <v>1</v>
      </c>
      <c r="AG212" s="309">
        <f t="shared" si="113"/>
        <v>6.6665679038682294E-3</v>
      </c>
      <c r="AH212" s="310" t="b">
        <f t="shared" si="118"/>
        <v>0</v>
      </c>
      <c r="AI212" s="310" t="b">
        <f t="shared" si="119"/>
        <v>0</v>
      </c>
    </row>
    <row r="213" spans="1:35" ht="16" x14ac:dyDescent="0.2">
      <c r="A213" s="148" t="s">
        <v>943</v>
      </c>
      <c r="B213" s="157">
        <v>4.7E-2</v>
      </c>
      <c r="C213" s="103">
        <v>6.5000000000000002E-2</v>
      </c>
      <c r="D213" s="163">
        <v>4.5999999999999999E-2</v>
      </c>
      <c r="E213" s="169">
        <v>7.0000000000000001E-3</v>
      </c>
      <c r="F213" s="170">
        <f>E204</f>
        <v>7.0000000000000001E-3</v>
      </c>
      <c r="G213" s="305">
        <f t="shared" si="105"/>
        <v>0.11666666666666667</v>
      </c>
      <c r="H213" s="296" t="b">
        <f t="shared" si="106"/>
        <v>1</v>
      </c>
      <c r="I213" s="309">
        <f t="shared" si="107"/>
        <v>6.6665679038682294E-3</v>
      </c>
      <c r="J213" s="310" t="b">
        <f t="shared" si="114"/>
        <v>0</v>
      </c>
      <c r="K213" s="310" t="b">
        <f t="shared" si="115"/>
        <v>0</v>
      </c>
      <c r="M213" s="295" t="s">
        <v>943</v>
      </c>
      <c r="N213" s="293">
        <v>4.7E-2</v>
      </c>
      <c r="O213" s="103">
        <v>6.6000000000000003E-2</v>
      </c>
      <c r="P213" s="163">
        <v>4.7E-2</v>
      </c>
      <c r="Q213" s="169">
        <v>7.1000000000000004E-3</v>
      </c>
      <c r="R213" s="170">
        <f>Q204</f>
        <v>7.1000000000000004E-3</v>
      </c>
      <c r="S213" s="305">
        <f t="shared" si="108"/>
        <v>0.11666666666666667</v>
      </c>
      <c r="T213" s="296" t="b">
        <f t="shared" si="109"/>
        <v>1</v>
      </c>
      <c r="U213" s="309">
        <f t="shared" si="110"/>
        <v>6.6665679038682294E-3</v>
      </c>
      <c r="V213" s="310" t="b">
        <f t="shared" si="116"/>
        <v>0</v>
      </c>
      <c r="W213" s="310" t="b">
        <f t="shared" si="117"/>
        <v>0</v>
      </c>
      <c r="Y213" s="148" t="s">
        <v>943</v>
      </c>
      <c r="Z213" s="157">
        <v>4.5999999999999999E-2</v>
      </c>
      <c r="AA213" s="103">
        <v>6.5000000000000002E-2</v>
      </c>
      <c r="AB213" s="163">
        <v>4.7E-2</v>
      </c>
      <c r="AC213" s="169">
        <v>7.0000000000000001E-3</v>
      </c>
      <c r="AD213" s="170">
        <f>AC204</f>
        <v>7.0000000000000001E-3</v>
      </c>
      <c r="AE213" s="305">
        <f t="shared" si="111"/>
        <v>0.11666666666666667</v>
      </c>
      <c r="AF213" s="296" t="b">
        <f t="shared" si="112"/>
        <v>1</v>
      </c>
      <c r="AG213" s="309">
        <f t="shared" si="113"/>
        <v>6.6665679038682294E-3</v>
      </c>
      <c r="AH213" s="310" t="b">
        <f t="shared" si="118"/>
        <v>0</v>
      </c>
      <c r="AI213" s="310" t="b">
        <f t="shared" si="119"/>
        <v>0</v>
      </c>
    </row>
    <row r="214" spans="1:35" ht="16" x14ac:dyDescent="0.2">
      <c r="A214" s="148" t="s">
        <v>944</v>
      </c>
      <c r="B214" s="157">
        <v>4.8000000000000001E-2</v>
      </c>
      <c r="C214" s="103">
        <v>6.7000000000000004E-2</v>
      </c>
      <c r="D214" s="163">
        <v>4.7E-2</v>
      </c>
      <c r="E214" s="169">
        <v>7.1999999999999998E-3</v>
      </c>
      <c r="F214" s="170">
        <f>E203</f>
        <v>7.1000000000000004E-3</v>
      </c>
      <c r="G214" s="305">
        <f t="shared" si="105"/>
        <v>0.11666666666666667</v>
      </c>
      <c r="H214" s="296" t="b">
        <f t="shared" si="106"/>
        <v>1</v>
      </c>
      <c r="I214" s="309">
        <f t="shared" si="107"/>
        <v>6.6665679038682294E-3</v>
      </c>
      <c r="J214" s="310" t="b">
        <f t="shared" si="114"/>
        <v>0</v>
      </c>
      <c r="K214" s="310" t="b">
        <f t="shared" si="115"/>
        <v>0</v>
      </c>
      <c r="M214" s="295" t="s">
        <v>944</v>
      </c>
      <c r="N214" s="293">
        <v>4.8000000000000001E-2</v>
      </c>
      <c r="O214" s="103">
        <v>6.8000000000000005E-2</v>
      </c>
      <c r="P214" s="163">
        <v>4.8000000000000001E-2</v>
      </c>
      <c r="Q214" s="169">
        <v>7.3000000000000001E-3</v>
      </c>
      <c r="R214" s="170">
        <f>Q203</f>
        <v>7.3000000000000001E-3</v>
      </c>
      <c r="S214" s="305">
        <f t="shared" si="108"/>
        <v>0.11666666666666667</v>
      </c>
      <c r="T214" s="296" t="b">
        <f t="shared" si="109"/>
        <v>1</v>
      </c>
      <c r="U214" s="309">
        <f t="shared" si="110"/>
        <v>6.6665679038682294E-3</v>
      </c>
      <c r="V214" s="310" t="b">
        <f t="shared" si="116"/>
        <v>0</v>
      </c>
      <c r="W214" s="310" t="b">
        <f t="shared" si="117"/>
        <v>0</v>
      </c>
      <c r="Y214" s="148" t="s">
        <v>944</v>
      </c>
      <c r="Z214" s="157">
        <v>4.7E-2</v>
      </c>
      <c r="AA214" s="103">
        <v>6.7000000000000004E-2</v>
      </c>
      <c r="AB214" s="163">
        <v>4.7E-2</v>
      </c>
      <c r="AC214" s="169">
        <v>7.1999999999999998E-3</v>
      </c>
      <c r="AD214" s="170">
        <f>AC203</f>
        <v>7.1999999999999998E-3</v>
      </c>
      <c r="AE214" s="305">
        <f t="shared" si="111"/>
        <v>0.11666666666666667</v>
      </c>
      <c r="AF214" s="296" t="b">
        <f t="shared" si="112"/>
        <v>1</v>
      </c>
      <c r="AG214" s="309">
        <f t="shared" si="113"/>
        <v>6.6665679038682294E-3</v>
      </c>
      <c r="AH214" s="310" t="b">
        <f t="shared" si="118"/>
        <v>0</v>
      </c>
      <c r="AI214" s="310" t="b">
        <f t="shared" si="119"/>
        <v>0</v>
      </c>
    </row>
    <row r="215" spans="1:35" ht="16" x14ac:dyDescent="0.2">
      <c r="A215" s="148" t="s">
        <v>945</v>
      </c>
      <c r="B215" s="157">
        <v>4.9000000000000002E-2</v>
      </c>
      <c r="C215" s="103">
        <v>6.8000000000000005E-2</v>
      </c>
      <c r="D215" s="163">
        <v>4.8000000000000001E-2</v>
      </c>
      <c r="E215" s="169">
        <v>7.4000000000000003E-3</v>
      </c>
      <c r="F215" s="170">
        <f>E202</f>
        <v>7.1999999999999998E-3</v>
      </c>
      <c r="G215" s="305">
        <f t="shared" si="105"/>
        <v>0.11666666666666667</v>
      </c>
      <c r="H215" s="296" t="b">
        <f t="shared" si="106"/>
        <v>1</v>
      </c>
      <c r="I215" s="309">
        <f t="shared" si="107"/>
        <v>6.6665679038682294E-3</v>
      </c>
      <c r="J215" s="310" t="b">
        <f t="shared" si="114"/>
        <v>0</v>
      </c>
      <c r="K215" s="310" t="b">
        <f t="shared" si="115"/>
        <v>0</v>
      </c>
      <c r="M215" s="295" t="s">
        <v>945</v>
      </c>
      <c r="N215" s="293">
        <v>0.05</v>
      </c>
      <c r="O215" s="103">
        <v>7.0000000000000007E-2</v>
      </c>
      <c r="P215" s="163">
        <v>0.05</v>
      </c>
      <c r="Q215" s="169">
        <v>7.4999999999999997E-3</v>
      </c>
      <c r="R215" s="170">
        <f>Q202</f>
        <v>7.4999999999999997E-3</v>
      </c>
      <c r="S215" s="305">
        <f t="shared" si="108"/>
        <v>0.11666666666666667</v>
      </c>
      <c r="T215" s="296" t="b">
        <f t="shared" si="109"/>
        <v>1</v>
      </c>
      <c r="U215" s="309">
        <f t="shared" si="110"/>
        <v>6.6665679038682294E-3</v>
      </c>
      <c r="V215" s="310" t="b">
        <f t="shared" si="116"/>
        <v>0</v>
      </c>
      <c r="W215" s="310" t="b">
        <f t="shared" si="117"/>
        <v>0</v>
      </c>
      <c r="Y215" s="148" t="s">
        <v>945</v>
      </c>
      <c r="Z215" s="157">
        <v>4.9000000000000002E-2</v>
      </c>
      <c r="AA215" s="103">
        <v>6.9000000000000006E-2</v>
      </c>
      <c r="AB215" s="163">
        <v>4.9000000000000002E-2</v>
      </c>
      <c r="AC215" s="169">
        <v>7.3000000000000001E-3</v>
      </c>
      <c r="AD215" s="170">
        <f>AC202</f>
        <v>7.4000000000000003E-3</v>
      </c>
      <c r="AE215" s="305">
        <f t="shared" si="111"/>
        <v>0.11666666666666667</v>
      </c>
      <c r="AF215" s="296" t="b">
        <f t="shared" si="112"/>
        <v>1</v>
      </c>
      <c r="AG215" s="309">
        <f t="shared" si="113"/>
        <v>6.6665679038682294E-3</v>
      </c>
      <c r="AH215" s="310" t="b">
        <f t="shared" si="118"/>
        <v>0</v>
      </c>
      <c r="AI215" s="310" t="b">
        <f t="shared" si="119"/>
        <v>0</v>
      </c>
    </row>
    <row r="216" spans="1:35" ht="16" x14ac:dyDescent="0.2">
      <c r="A216" s="148" t="s">
        <v>946</v>
      </c>
      <c r="B216" s="157">
        <v>0.05</v>
      </c>
      <c r="C216" s="103">
        <v>6.9000000000000006E-2</v>
      </c>
      <c r="D216" s="163">
        <v>4.9000000000000002E-2</v>
      </c>
      <c r="E216" s="169">
        <v>7.4999999999999997E-3</v>
      </c>
      <c r="F216" s="170">
        <f>E201</f>
        <v>7.4000000000000003E-3</v>
      </c>
      <c r="G216" s="305">
        <f t="shared" si="105"/>
        <v>0.11666666666666667</v>
      </c>
      <c r="H216" s="296" t="b">
        <f t="shared" si="106"/>
        <v>1</v>
      </c>
      <c r="I216" s="309">
        <f t="shared" si="107"/>
        <v>6.6665679038682294E-3</v>
      </c>
      <c r="J216" s="310" t="b">
        <f t="shared" si="114"/>
        <v>0</v>
      </c>
      <c r="K216" s="310" t="b">
        <f t="shared" si="115"/>
        <v>0</v>
      </c>
      <c r="M216" s="295" t="s">
        <v>946</v>
      </c>
      <c r="N216" s="293">
        <v>5.0999999999999997E-2</v>
      </c>
      <c r="O216" s="103">
        <v>7.0999999999999994E-2</v>
      </c>
      <c r="P216" s="163">
        <v>5.0999999999999997E-2</v>
      </c>
      <c r="Q216" s="169">
        <v>7.7000000000000002E-3</v>
      </c>
      <c r="R216" s="170">
        <f>Q201</f>
        <v>7.6E-3</v>
      </c>
      <c r="S216" s="305">
        <f t="shared" si="108"/>
        <v>0.11666666666666667</v>
      </c>
      <c r="T216" s="296" t="b">
        <f t="shared" si="109"/>
        <v>1</v>
      </c>
      <c r="U216" s="309">
        <f t="shared" si="110"/>
        <v>6.6665679038682294E-3</v>
      </c>
      <c r="V216" s="310" t="b">
        <f t="shared" si="116"/>
        <v>0</v>
      </c>
      <c r="W216" s="310" t="b">
        <f t="shared" si="117"/>
        <v>0</v>
      </c>
      <c r="Y216" s="148" t="s">
        <v>946</v>
      </c>
      <c r="Z216" s="157">
        <v>0.05</v>
      </c>
      <c r="AA216" s="103">
        <v>7.0000000000000007E-2</v>
      </c>
      <c r="AB216" s="163">
        <v>0.05</v>
      </c>
      <c r="AC216" s="169">
        <v>7.4999999999999997E-3</v>
      </c>
      <c r="AD216" s="170">
        <f>AC201</f>
        <v>7.4999999999999997E-3</v>
      </c>
      <c r="AE216" s="305">
        <f t="shared" si="111"/>
        <v>0.11666666666666667</v>
      </c>
      <c r="AF216" s="296" t="b">
        <f t="shared" si="112"/>
        <v>1</v>
      </c>
      <c r="AG216" s="309">
        <f t="shared" si="113"/>
        <v>6.6665679038682294E-3</v>
      </c>
      <c r="AH216" s="310" t="b">
        <f t="shared" si="118"/>
        <v>0</v>
      </c>
      <c r="AI216" s="310" t="b">
        <f t="shared" si="119"/>
        <v>0</v>
      </c>
    </row>
    <row r="217" spans="1:35" ht="16" x14ac:dyDescent="0.2">
      <c r="A217" s="148" t="s">
        <v>947</v>
      </c>
      <c r="B217" s="157">
        <v>5.0999999999999997E-2</v>
      </c>
      <c r="C217" s="103">
        <v>7.0000000000000007E-2</v>
      </c>
      <c r="D217" s="163">
        <v>0.05</v>
      </c>
      <c r="E217" s="169">
        <v>7.6E-3</v>
      </c>
      <c r="F217" s="170">
        <f>E200</f>
        <v>7.4999999999999997E-3</v>
      </c>
      <c r="G217" s="305">
        <f t="shared" si="105"/>
        <v>0.11666666666666667</v>
      </c>
      <c r="H217" s="296" t="b">
        <f t="shared" si="106"/>
        <v>1</v>
      </c>
      <c r="I217" s="309">
        <f t="shared" si="107"/>
        <v>6.6665679038682294E-3</v>
      </c>
      <c r="J217" s="310" t="b">
        <f t="shared" si="114"/>
        <v>0</v>
      </c>
      <c r="K217" s="310" t="b">
        <f t="shared" si="115"/>
        <v>0</v>
      </c>
      <c r="M217" s="295" t="s">
        <v>947</v>
      </c>
      <c r="N217" s="293">
        <v>5.1999999999999998E-2</v>
      </c>
      <c r="O217" s="103">
        <v>7.2999999999999995E-2</v>
      </c>
      <c r="P217" s="163">
        <v>5.1999999999999998E-2</v>
      </c>
      <c r="Q217" s="169">
        <v>7.7999999999999996E-3</v>
      </c>
      <c r="R217" s="170">
        <f>Q200</f>
        <v>7.7999999999999996E-3</v>
      </c>
      <c r="S217" s="305">
        <f t="shared" si="108"/>
        <v>0.11666666666666667</v>
      </c>
      <c r="T217" s="296" t="b">
        <f t="shared" si="109"/>
        <v>1</v>
      </c>
      <c r="U217" s="309">
        <f t="shared" si="110"/>
        <v>6.6665679038682294E-3</v>
      </c>
      <c r="V217" s="310" t="b">
        <f t="shared" si="116"/>
        <v>0</v>
      </c>
      <c r="W217" s="310" t="b">
        <f t="shared" si="117"/>
        <v>0</v>
      </c>
      <c r="Y217" s="148" t="s">
        <v>947</v>
      </c>
      <c r="Z217" s="157">
        <v>5.0999999999999997E-2</v>
      </c>
      <c r="AA217" s="103">
        <v>7.0999999999999994E-2</v>
      </c>
      <c r="AB217" s="163">
        <v>0.05</v>
      </c>
      <c r="AC217" s="169">
        <v>7.7000000000000002E-3</v>
      </c>
      <c r="AD217" s="170">
        <f>AC200</f>
        <v>7.7000000000000002E-3</v>
      </c>
      <c r="AE217" s="305">
        <f t="shared" si="111"/>
        <v>0.11666666666666667</v>
      </c>
      <c r="AF217" s="296" t="b">
        <f t="shared" si="112"/>
        <v>1</v>
      </c>
      <c r="AG217" s="309">
        <f t="shared" si="113"/>
        <v>6.6665679038682294E-3</v>
      </c>
      <c r="AH217" s="310" t="b">
        <f t="shared" si="118"/>
        <v>0</v>
      </c>
      <c r="AI217" s="310" t="b">
        <f t="shared" si="119"/>
        <v>0</v>
      </c>
    </row>
    <row r="218" spans="1:35" ht="16" x14ac:dyDescent="0.2">
      <c r="A218" s="148" t="s">
        <v>948</v>
      </c>
      <c r="B218" s="157">
        <v>5.1999999999999998E-2</v>
      </c>
      <c r="C218" s="103">
        <v>7.0999999999999994E-2</v>
      </c>
      <c r="D218" s="163">
        <v>5.0999999999999997E-2</v>
      </c>
      <c r="E218" s="169">
        <v>7.7000000000000002E-3</v>
      </c>
      <c r="F218" s="170">
        <f>E199</f>
        <v>7.4999999999999997E-3</v>
      </c>
      <c r="G218" s="305">
        <f t="shared" si="105"/>
        <v>0.11666666666666667</v>
      </c>
      <c r="H218" s="296" t="b">
        <f t="shared" si="106"/>
        <v>1</v>
      </c>
      <c r="I218" s="309">
        <f t="shared" si="107"/>
        <v>6.6665679038682294E-3</v>
      </c>
      <c r="J218" s="310" t="b">
        <f t="shared" si="114"/>
        <v>0</v>
      </c>
      <c r="K218" s="310" t="b">
        <f t="shared" si="115"/>
        <v>0</v>
      </c>
      <c r="M218" s="295" t="s">
        <v>948</v>
      </c>
      <c r="N218" s="293">
        <v>5.2999999999999999E-2</v>
      </c>
      <c r="O218" s="103">
        <v>7.3999999999999996E-2</v>
      </c>
      <c r="P218" s="163">
        <v>5.2999999999999999E-2</v>
      </c>
      <c r="Q218" s="169">
        <v>7.9000000000000008E-3</v>
      </c>
      <c r="R218" s="170">
        <f>Q199</f>
        <v>8.0000000000000002E-3</v>
      </c>
      <c r="S218" s="305">
        <f t="shared" si="108"/>
        <v>0.11666666666666667</v>
      </c>
      <c r="T218" s="296" t="b">
        <f t="shared" si="109"/>
        <v>1</v>
      </c>
      <c r="U218" s="309">
        <f t="shared" si="110"/>
        <v>6.6665679038682294E-3</v>
      </c>
      <c r="V218" s="310" t="b">
        <f t="shared" si="116"/>
        <v>0</v>
      </c>
      <c r="W218" s="310" t="b">
        <f t="shared" si="117"/>
        <v>0</v>
      </c>
      <c r="Y218" s="148" t="s">
        <v>948</v>
      </c>
      <c r="Z218" s="157">
        <v>5.0999999999999997E-2</v>
      </c>
      <c r="AA218" s="103">
        <v>7.1999999999999995E-2</v>
      </c>
      <c r="AB218" s="163">
        <v>5.1999999999999998E-2</v>
      </c>
      <c r="AC218" s="169">
        <v>7.7000000000000002E-3</v>
      </c>
      <c r="AD218" s="170">
        <f>AC199</f>
        <v>7.7999999999999996E-3</v>
      </c>
      <c r="AE218" s="305">
        <f t="shared" si="111"/>
        <v>0.11666666666666667</v>
      </c>
      <c r="AF218" s="296" t="b">
        <f t="shared" si="112"/>
        <v>1</v>
      </c>
      <c r="AG218" s="309">
        <f t="shared" si="113"/>
        <v>6.6665679038682294E-3</v>
      </c>
      <c r="AH218" s="310" t="b">
        <f t="shared" si="118"/>
        <v>0</v>
      </c>
      <c r="AI218" s="310" t="b">
        <f t="shared" si="119"/>
        <v>0</v>
      </c>
    </row>
    <row r="219" spans="1:35" ht="17" thickBot="1" x14ac:dyDescent="0.25">
      <c r="A219" s="147" t="s">
        <v>949</v>
      </c>
      <c r="B219" s="158">
        <v>5.1999999999999998E-2</v>
      </c>
      <c r="C219" s="159">
        <v>7.1999999999999995E-2</v>
      </c>
      <c r="D219" s="165">
        <v>5.1999999999999998E-2</v>
      </c>
      <c r="E219" s="171">
        <v>7.7999999999999996E-3</v>
      </c>
      <c r="F219" s="172">
        <f>E198</f>
        <v>7.6E-3</v>
      </c>
      <c r="G219" s="307">
        <f t="shared" si="105"/>
        <v>0.11666666666666667</v>
      </c>
      <c r="H219" s="291" t="b">
        <f t="shared" si="106"/>
        <v>1</v>
      </c>
      <c r="I219" s="309">
        <f t="shared" si="107"/>
        <v>6.6665679038682294E-3</v>
      </c>
      <c r="J219" s="310" t="b">
        <f t="shared" si="114"/>
        <v>0</v>
      </c>
      <c r="K219" s="310" t="b">
        <f t="shared" si="115"/>
        <v>0</v>
      </c>
      <c r="M219" s="147" t="s">
        <v>949</v>
      </c>
      <c r="N219" s="158">
        <v>5.2999999999999999E-2</v>
      </c>
      <c r="O219" s="159">
        <v>7.4999999999999997E-2</v>
      </c>
      <c r="P219" s="165">
        <v>5.2999999999999999E-2</v>
      </c>
      <c r="Q219" s="171">
        <v>8.0999999999999996E-3</v>
      </c>
      <c r="R219" s="172">
        <f>Q198</f>
        <v>8.0999999999999996E-3</v>
      </c>
      <c r="S219" s="307">
        <f t="shared" si="108"/>
        <v>0.11666666666666667</v>
      </c>
      <c r="T219" s="291" t="b">
        <f t="shared" si="109"/>
        <v>1</v>
      </c>
      <c r="U219" s="309">
        <f t="shared" si="110"/>
        <v>6.6665679038682294E-3</v>
      </c>
      <c r="V219" s="310" t="b">
        <f t="shared" si="116"/>
        <v>0</v>
      </c>
      <c r="W219" s="310" t="b">
        <f t="shared" si="117"/>
        <v>0</v>
      </c>
      <c r="Y219" s="147" t="s">
        <v>949</v>
      </c>
      <c r="Z219" s="158">
        <v>5.1999999999999998E-2</v>
      </c>
      <c r="AA219" s="159">
        <v>7.2999999999999995E-2</v>
      </c>
      <c r="AB219" s="165">
        <v>5.1999999999999998E-2</v>
      </c>
      <c r="AC219" s="171">
        <v>7.7999999999999996E-3</v>
      </c>
      <c r="AD219" s="172">
        <f>AC198</f>
        <v>8.0000000000000002E-3</v>
      </c>
      <c r="AE219" s="307">
        <f t="shared" si="111"/>
        <v>0.11666666666666667</v>
      </c>
      <c r="AF219" s="291" t="b">
        <f t="shared" si="112"/>
        <v>1</v>
      </c>
      <c r="AG219" s="309">
        <f t="shared" si="113"/>
        <v>6.6665679038682294E-3</v>
      </c>
      <c r="AH219" s="310" t="b">
        <f t="shared" si="118"/>
        <v>0</v>
      </c>
      <c r="AI219" s="310" t="b">
        <f t="shared" si="119"/>
        <v>0</v>
      </c>
    </row>
    <row r="222" spans="1:35" ht="16" thickBot="1" x14ac:dyDescent="0.25"/>
    <row r="223" spans="1:35" ht="14.75" customHeight="1" thickBot="1" x14ac:dyDescent="0.25">
      <c r="A223" s="538" t="s">
        <v>980</v>
      </c>
      <c r="B223" s="539"/>
      <c r="C223" s="539"/>
      <c r="D223" s="539"/>
      <c r="E223" s="539"/>
      <c r="F223" s="540"/>
      <c r="G223" s="517" t="s">
        <v>1126</v>
      </c>
      <c r="H223" s="515" t="s">
        <v>1127</v>
      </c>
      <c r="I223" s="517" t="s">
        <v>1130</v>
      </c>
      <c r="J223" s="515" t="s">
        <v>1131</v>
      </c>
      <c r="K223" s="515" t="s">
        <v>1132</v>
      </c>
      <c r="M223" s="519" t="s">
        <v>981</v>
      </c>
      <c r="N223" s="520"/>
      <c r="O223" s="520"/>
      <c r="P223" s="520"/>
      <c r="Q223" s="520"/>
      <c r="R223" s="521"/>
      <c r="S223" s="517" t="s">
        <v>1126</v>
      </c>
      <c r="T223" s="515" t="s">
        <v>1127</v>
      </c>
      <c r="U223" s="517" t="s">
        <v>1130</v>
      </c>
      <c r="V223" s="515" t="s">
        <v>1131</v>
      </c>
      <c r="W223" s="515" t="s">
        <v>1132</v>
      </c>
      <c r="Y223" s="519" t="s">
        <v>982</v>
      </c>
      <c r="Z223" s="520"/>
      <c r="AA223" s="520"/>
      <c r="AB223" s="520"/>
      <c r="AC223" s="520"/>
      <c r="AD223" s="521"/>
      <c r="AE223" s="517" t="s">
        <v>1126</v>
      </c>
      <c r="AF223" s="515" t="s">
        <v>1127</v>
      </c>
      <c r="AG223" s="517" t="s">
        <v>1130</v>
      </c>
      <c r="AH223" s="515" t="s">
        <v>1131</v>
      </c>
      <c r="AI223" s="515" t="s">
        <v>1132</v>
      </c>
    </row>
    <row r="224" spans="1:35" ht="14.75" customHeight="1" thickBot="1" x14ac:dyDescent="0.25">
      <c r="A224" s="151"/>
      <c r="B224" s="524" t="s">
        <v>1092</v>
      </c>
      <c r="C224" s="524"/>
      <c r="D224" s="525"/>
      <c r="E224" s="522" t="s">
        <v>958</v>
      </c>
      <c r="F224" s="523"/>
      <c r="G224" s="518"/>
      <c r="H224" s="516"/>
      <c r="I224" s="529"/>
      <c r="J224" s="527"/>
      <c r="K224" s="527"/>
      <c r="M224" s="281"/>
      <c r="N224" s="526" t="s">
        <v>1092</v>
      </c>
      <c r="O224" s="524"/>
      <c r="P224" s="525"/>
      <c r="Q224" s="522" t="s">
        <v>958</v>
      </c>
      <c r="R224" s="523"/>
      <c r="S224" s="518"/>
      <c r="T224" s="516"/>
      <c r="U224" s="529"/>
      <c r="V224" s="527"/>
      <c r="W224" s="527"/>
      <c r="Y224" s="151"/>
      <c r="Z224" s="524" t="s">
        <v>1092</v>
      </c>
      <c r="AA224" s="524"/>
      <c r="AB224" s="525"/>
      <c r="AC224" s="522" t="s">
        <v>958</v>
      </c>
      <c r="AD224" s="523"/>
      <c r="AE224" s="518"/>
      <c r="AF224" s="516"/>
      <c r="AG224" s="529"/>
      <c r="AH224" s="527"/>
      <c r="AI224" s="527"/>
    </row>
    <row r="225" spans="1:35" ht="17" thickBot="1" x14ac:dyDescent="0.25">
      <c r="A225" s="152" t="s">
        <v>790</v>
      </c>
      <c r="B225" s="153" t="s">
        <v>950</v>
      </c>
      <c r="C225" s="153" t="s">
        <v>951</v>
      </c>
      <c r="D225" s="154" t="s">
        <v>952</v>
      </c>
      <c r="E225" s="166" t="s">
        <v>956</v>
      </c>
      <c r="F225" s="167" t="s">
        <v>957</v>
      </c>
      <c r="G225" s="306">
        <f>35/300</f>
        <v>0.11666666666666667</v>
      </c>
      <c r="H225" s="296" t="b">
        <f>IF(C226&lt;G225,TRUE,FALSE)</f>
        <v>1</v>
      </c>
      <c r="I225" s="530"/>
      <c r="J225" s="528"/>
      <c r="K225" s="528"/>
      <c r="M225" s="294" t="s">
        <v>790</v>
      </c>
      <c r="N225" s="292" t="s">
        <v>950</v>
      </c>
      <c r="O225" s="153" t="s">
        <v>951</v>
      </c>
      <c r="P225" s="154" t="s">
        <v>952</v>
      </c>
      <c r="Q225" s="166" t="s">
        <v>956</v>
      </c>
      <c r="R225" s="167" t="s">
        <v>957</v>
      </c>
      <c r="S225" s="306">
        <f>35/300</f>
        <v>0.11666666666666667</v>
      </c>
      <c r="T225" s="296" t="b">
        <f>IF(O226&lt;S225,TRUE,FALSE)</f>
        <v>1</v>
      </c>
      <c r="U225" s="530"/>
      <c r="V225" s="528"/>
      <c r="W225" s="528"/>
      <c r="Y225" s="152" t="s">
        <v>790</v>
      </c>
      <c r="Z225" s="153" t="s">
        <v>950</v>
      </c>
      <c r="AA225" s="153" t="s">
        <v>951</v>
      </c>
      <c r="AB225" s="154" t="s">
        <v>952</v>
      </c>
      <c r="AC225" s="166" t="s">
        <v>956</v>
      </c>
      <c r="AD225" s="167" t="s">
        <v>957</v>
      </c>
      <c r="AE225" s="306">
        <f>35/300</f>
        <v>0.11666666666666667</v>
      </c>
      <c r="AF225" s="296" t="b">
        <f>IF(AA226&lt;AE225,TRUE,FALSE)</f>
        <v>1</v>
      </c>
      <c r="AG225" s="530"/>
      <c r="AH225" s="528"/>
      <c r="AI225" s="528"/>
    </row>
    <row r="226" spans="1:35" ht="16" x14ac:dyDescent="0.2">
      <c r="A226" s="149" t="s">
        <v>928</v>
      </c>
      <c r="B226" s="155">
        <v>6.3E-2</v>
      </c>
      <c r="C226" s="156">
        <v>0.09</v>
      </c>
      <c r="D226" s="164">
        <v>6.5000000000000002E-2</v>
      </c>
      <c r="E226" s="151">
        <v>9.4999999999999998E-3</v>
      </c>
      <c r="F226" s="168">
        <f>E247</f>
        <v>9.7000000000000003E-3</v>
      </c>
      <c r="G226" s="305">
        <f t="shared" ref="G226:G247" si="120">35/300</f>
        <v>0.11666666666666667</v>
      </c>
      <c r="H226" s="296" t="b">
        <f t="shared" ref="H226:H247" si="121">IF(C227&lt;G226,TRUE,FALSE)</f>
        <v>1</v>
      </c>
      <c r="I226" s="309">
        <f t="shared" ref="I226:I247" si="122">ATAN(G226/(35/2))</f>
        <v>6.6665679038682294E-3</v>
      </c>
      <c r="J226" s="310" t="b">
        <f>IF(F226&lt;I226,TRUE,FALSE)</f>
        <v>0</v>
      </c>
      <c r="K226" s="310" t="b">
        <f>IF(E226&lt;I226,TRUE,FALSE)</f>
        <v>0</v>
      </c>
      <c r="M226" s="219" t="s">
        <v>928</v>
      </c>
      <c r="N226" s="155">
        <v>5.5E-2</v>
      </c>
      <c r="O226" s="156">
        <v>0.08</v>
      </c>
      <c r="P226" s="164">
        <v>5.7000000000000002E-2</v>
      </c>
      <c r="Q226" s="151">
        <v>8.3000000000000001E-3</v>
      </c>
      <c r="R226" s="168">
        <f>Q247</f>
        <v>8.6999999999999994E-3</v>
      </c>
      <c r="S226" s="305">
        <f t="shared" ref="S226:S247" si="123">35/300</f>
        <v>0.11666666666666667</v>
      </c>
      <c r="T226" s="296" t="b">
        <f t="shared" ref="T226:T247" si="124">IF(O227&lt;S226,TRUE,FALSE)</f>
        <v>1</v>
      </c>
      <c r="U226" s="309">
        <f t="shared" ref="U226:U247" si="125">ATAN(S226/(35/2))</f>
        <v>6.6665679038682294E-3</v>
      </c>
      <c r="V226" s="310" t="b">
        <f>IF(R226&lt;U226,TRUE,FALSE)</f>
        <v>0</v>
      </c>
      <c r="W226" s="310" t="b">
        <f>IF(Q226&lt;U226,TRUE,FALSE)</f>
        <v>0</v>
      </c>
      <c r="Y226" s="149" t="s">
        <v>928</v>
      </c>
      <c r="Z226" s="155">
        <v>4.3999999999999997E-2</v>
      </c>
      <c r="AA226" s="156">
        <v>6.2E-2</v>
      </c>
      <c r="AB226" s="164">
        <v>4.3999999999999997E-2</v>
      </c>
      <c r="AC226" s="151">
        <v>6.6E-3</v>
      </c>
      <c r="AD226" s="168">
        <f>AC247</f>
        <v>6.7000000000000002E-3</v>
      </c>
      <c r="AE226" s="305">
        <f t="shared" ref="AE226:AE247" si="126">35/300</f>
        <v>0.11666666666666667</v>
      </c>
      <c r="AF226" s="296" t="b">
        <f t="shared" ref="AF226:AF247" si="127">IF(AA227&lt;AE226,TRUE,FALSE)</f>
        <v>1</v>
      </c>
      <c r="AG226" s="309">
        <f t="shared" ref="AG226:AG247" si="128">ATAN(AE226/(35/2))</f>
        <v>6.6665679038682294E-3</v>
      </c>
      <c r="AH226" s="310" t="b">
        <f>IF(AD226&lt;AG226,TRUE,FALSE)</f>
        <v>0</v>
      </c>
      <c r="AI226" s="310" t="b">
        <f>IF(AC226&lt;AG226,TRUE,FALSE)</f>
        <v>1</v>
      </c>
    </row>
    <row r="227" spans="1:35" ht="16" x14ac:dyDescent="0.2">
      <c r="A227" s="148" t="s">
        <v>929</v>
      </c>
      <c r="B227" s="157">
        <v>6.2E-2</v>
      </c>
      <c r="C227" s="103">
        <v>8.6999999999999994E-2</v>
      </c>
      <c r="D227" s="163">
        <v>6.3E-2</v>
      </c>
      <c r="E227" s="169">
        <v>9.1999999999999998E-3</v>
      </c>
      <c r="F227" s="170">
        <f>E246</f>
        <v>9.4000000000000004E-3</v>
      </c>
      <c r="G227" s="305">
        <f t="shared" si="120"/>
        <v>0.11666666666666667</v>
      </c>
      <c r="H227" s="296" t="b">
        <f t="shared" si="121"/>
        <v>1</v>
      </c>
      <c r="I227" s="309">
        <f t="shared" si="122"/>
        <v>6.6665679038682294E-3</v>
      </c>
      <c r="J227" s="310" t="b">
        <f t="shared" ref="J227:J247" si="129">IF(F227&lt;I227,TRUE,FALSE)</f>
        <v>0</v>
      </c>
      <c r="K227" s="310" t="b">
        <f t="shared" ref="K227:K247" si="130">IF(E227&lt;I227,TRUE,FALSE)</f>
        <v>0</v>
      </c>
      <c r="M227" s="295" t="s">
        <v>929</v>
      </c>
      <c r="N227" s="293">
        <v>5.5E-2</v>
      </c>
      <c r="O227" s="103">
        <v>7.8E-2</v>
      </c>
      <c r="P227" s="163">
        <v>5.6000000000000001E-2</v>
      </c>
      <c r="Q227" s="169">
        <v>8.0999999999999996E-3</v>
      </c>
      <c r="R227" s="170">
        <f>Q246</f>
        <v>8.5000000000000006E-3</v>
      </c>
      <c r="S227" s="305">
        <f t="shared" si="123"/>
        <v>0.11666666666666667</v>
      </c>
      <c r="T227" s="296" t="b">
        <f t="shared" si="124"/>
        <v>1</v>
      </c>
      <c r="U227" s="309">
        <f t="shared" si="125"/>
        <v>6.6665679038682294E-3</v>
      </c>
      <c r="V227" s="310" t="b">
        <f t="shared" ref="V227:V247" si="131">IF(R227&lt;U227,TRUE,FALSE)</f>
        <v>0</v>
      </c>
      <c r="W227" s="310" t="b">
        <f t="shared" ref="W227:W247" si="132">IF(Q227&lt;U227,TRUE,FALSE)</f>
        <v>0</v>
      </c>
      <c r="Y227" s="148" t="s">
        <v>929</v>
      </c>
      <c r="Z227" s="157">
        <v>4.3999999999999997E-2</v>
      </c>
      <c r="AA227" s="103">
        <v>6.2E-2</v>
      </c>
      <c r="AB227" s="163">
        <v>4.3999999999999997E-2</v>
      </c>
      <c r="AC227" s="169">
        <v>6.7000000000000002E-3</v>
      </c>
      <c r="AD227" s="170">
        <f>AC246</f>
        <v>6.7000000000000002E-3</v>
      </c>
      <c r="AE227" s="305">
        <f t="shared" si="126"/>
        <v>0.11666666666666667</v>
      </c>
      <c r="AF227" s="296" t="b">
        <f t="shared" si="127"/>
        <v>1</v>
      </c>
      <c r="AG227" s="309">
        <f t="shared" si="128"/>
        <v>6.6665679038682294E-3</v>
      </c>
      <c r="AH227" s="310" t="b">
        <f t="shared" ref="AH227:AH247" si="133">IF(AD227&lt;AG227,TRUE,FALSE)</f>
        <v>0</v>
      </c>
      <c r="AI227" s="310" t="b">
        <f t="shared" ref="AI227:AI247" si="134">IF(AC227&lt;AG227,TRUE,FALSE)</f>
        <v>0</v>
      </c>
    </row>
    <row r="228" spans="1:35" ht="16" x14ac:dyDescent="0.2">
      <c r="A228" s="148" t="s">
        <v>930</v>
      </c>
      <c r="B228" s="157">
        <v>5.8999999999999997E-2</v>
      </c>
      <c r="C228" s="103">
        <v>8.4000000000000005E-2</v>
      </c>
      <c r="D228" s="163">
        <v>0.06</v>
      </c>
      <c r="E228" s="169">
        <v>8.8999999999999999E-3</v>
      </c>
      <c r="F228" s="170">
        <f>E245</f>
        <v>9.1000000000000004E-3</v>
      </c>
      <c r="G228" s="305">
        <f t="shared" si="120"/>
        <v>0.11666666666666667</v>
      </c>
      <c r="H228" s="296" t="b">
        <f t="shared" si="121"/>
        <v>1</v>
      </c>
      <c r="I228" s="309">
        <f t="shared" si="122"/>
        <v>6.6665679038682294E-3</v>
      </c>
      <c r="J228" s="310" t="b">
        <f t="shared" si="129"/>
        <v>0</v>
      </c>
      <c r="K228" s="310" t="b">
        <f t="shared" si="130"/>
        <v>0</v>
      </c>
      <c r="M228" s="295" t="s">
        <v>930</v>
      </c>
      <c r="N228" s="293">
        <v>5.2999999999999999E-2</v>
      </c>
      <c r="O228" s="103">
        <v>7.5999999999999998E-2</v>
      </c>
      <c r="P228" s="163">
        <v>5.5E-2</v>
      </c>
      <c r="Q228" s="169">
        <v>8.0000000000000002E-3</v>
      </c>
      <c r="R228" s="170">
        <f>Q245</f>
        <v>8.3000000000000001E-3</v>
      </c>
      <c r="S228" s="305">
        <f t="shared" si="123"/>
        <v>0.11666666666666667</v>
      </c>
      <c r="T228" s="296" t="b">
        <f t="shared" si="124"/>
        <v>1</v>
      </c>
      <c r="U228" s="309">
        <f t="shared" si="125"/>
        <v>6.6665679038682294E-3</v>
      </c>
      <c r="V228" s="310" t="b">
        <f t="shared" si="131"/>
        <v>0</v>
      </c>
      <c r="W228" s="310" t="b">
        <f t="shared" si="132"/>
        <v>0</v>
      </c>
      <c r="Y228" s="148" t="s">
        <v>930</v>
      </c>
      <c r="Z228" s="157">
        <v>4.4999999999999998E-2</v>
      </c>
      <c r="AA228" s="103">
        <v>6.3E-2</v>
      </c>
      <c r="AB228" s="163">
        <v>4.4999999999999998E-2</v>
      </c>
      <c r="AC228" s="169">
        <v>6.7000000000000002E-3</v>
      </c>
      <c r="AD228" s="170">
        <f>AC245</f>
        <v>6.7000000000000002E-3</v>
      </c>
      <c r="AE228" s="305">
        <f t="shared" si="126"/>
        <v>0.11666666666666667</v>
      </c>
      <c r="AF228" s="296" t="b">
        <f t="shared" si="127"/>
        <v>1</v>
      </c>
      <c r="AG228" s="309">
        <f t="shared" si="128"/>
        <v>6.6665679038682294E-3</v>
      </c>
      <c r="AH228" s="310" t="b">
        <f t="shared" si="133"/>
        <v>0</v>
      </c>
      <c r="AI228" s="310" t="b">
        <f t="shared" si="134"/>
        <v>0</v>
      </c>
    </row>
    <row r="229" spans="1:35" ht="16" x14ac:dyDescent="0.2">
      <c r="A229" s="148" t="s">
        <v>931</v>
      </c>
      <c r="B229" s="157">
        <v>5.7000000000000002E-2</v>
      </c>
      <c r="C229" s="103">
        <v>8.1000000000000003E-2</v>
      </c>
      <c r="D229" s="163">
        <v>5.8000000000000003E-2</v>
      </c>
      <c r="E229" s="169">
        <v>8.6E-3</v>
      </c>
      <c r="F229" s="170">
        <f>E244</f>
        <v>8.6999999999999994E-3</v>
      </c>
      <c r="G229" s="305">
        <f t="shared" si="120"/>
        <v>0.11666666666666667</v>
      </c>
      <c r="H229" s="296" t="b">
        <f t="shared" si="121"/>
        <v>1</v>
      </c>
      <c r="I229" s="309">
        <f t="shared" si="122"/>
        <v>6.6665679038682294E-3</v>
      </c>
      <c r="J229" s="310" t="b">
        <f t="shared" si="129"/>
        <v>0</v>
      </c>
      <c r="K229" s="310" t="b">
        <f t="shared" si="130"/>
        <v>0</v>
      </c>
      <c r="M229" s="295" t="s">
        <v>931</v>
      </c>
      <c r="N229" s="293">
        <v>5.1999999999999998E-2</v>
      </c>
      <c r="O229" s="103">
        <v>7.3999999999999996E-2</v>
      </c>
      <c r="P229" s="163">
        <v>5.3999999999999999E-2</v>
      </c>
      <c r="Q229" s="169">
        <v>7.7999999999999996E-3</v>
      </c>
      <c r="R229" s="170">
        <f>Q244</f>
        <v>8.0999999999999996E-3</v>
      </c>
      <c r="S229" s="305">
        <f t="shared" si="123"/>
        <v>0.11666666666666667</v>
      </c>
      <c r="T229" s="296" t="b">
        <f t="shared" si="124"/>
        <v>1</v>
      </c>
      <c r="U229" s="309">
        <f t="shared" si="125"/>
        <v>6.6665679038682294E-3</v>
      </c>
      <c r="V229" s="310" t="b">
        <f t="shared" si="131"/>
        <v>0</v>
      </c>
      <c r="W229" s="310" t="b">
        <f t="shared" si="132"/>
        <v>0</v>
      </c>
      <c r="Y229" s="148" t="s">
        <v>931</v>
      </c>
      <c r="Z229" s="157">
        <v>4.4999999999999998E-2</v>
      </c>
      <c r="AA229" s="103">
        <v>6.3E-2</v>
      </c>
      <c r="AB229" s="163">
        <v>4.4999999999999998E-2</v>
      </c>
      <c r="AC229" s="169">
        <v>6.7999999999999996E-3</v>
      </c>
      <c r="AD229" s="170">
        <f>AC244</f>
        <v>6.7999999999999996E-3</v>
      </c>
      <c r="AE229" s="305">
        <f t="shared" si="126"/>
        <v>0.11666666666666667</v>
      </c>
      <c r="AF229" s="296" t="b">
        <f t="shared" si="127"/>
        <v>1</v>
      </c>
      <c r="AG229" s="309">
        <f t="shared" si="128"/>
        <v>6.6665679038682294E-3</v>
      </c>
      <c r="AH229" s="310" t="b">
        <f t="shared" si="133"/>
        <v>0</v>
      </c>
      <c r="AI229" s="310" t="b">
        <f t="shared" si="134"/>
        <v>0</v>
      </c>
    </row>
    <row r="230" spans="1:35" ht="16" x14ac:dyDescent="0.2">
      <c r="A230" s="148" t="s">
        <v>932</v>
      </c>
      <c r="B230" s="157">
        <v>5.5E-2</v>
      </c>
      <c r="C230" s="103">
        <v>7.6999999999999999E-2</v>
      </c>
      <c r="D230" s="163">
        <v>5.5E-2</v>
      </c>
      <c r="E230" s="169">
        <v>8.2000000000000007E-3</v>
      </c>
      <c r="F230" s="170">
        <f>E243</f>
        <v>8.3000000000000001E-3</v>
      </c>
      <c r="G230" s="305">
        <f t="shared" si="120"/>
        <v>0.11666666666666667</v>
      </c>
      <c r="H230" s="296" t="b">
        <f t="shared" si="121"/>
        <v>1</v>
      </c>
      <c r="I230" s="309">
        <f t="shared" si="122"/>
        <v>6.6665679038682294E-3</v>
      </c>
      <c r="J230" s="310" t="b">
        <f t="shared" si="129"/>
        <v>0</v>
      </c>
      <c r="K230" s="310" t="b">
        <f t="shared" si="130"/>
        <v>0</v>
      </c>
      <c r="M230" s="295" t="s">
        <v>932</v>
      </c>
      <c r="N230" s="293">
        <v>5.0999999999999997E-2</v>
      </c>
      <c r="O230" s="103">
        <v>7.1999999999999995E-2</v>
      </c>
      <c r="P230" s="163">
        <v>5.1999999999999998E-2</v>
      </c>
      <c r="Q230" s="169">
        <v>7.6E-3</v>
      </c>
      <c r="R230" s="170">
        <f>Q243</f>
        <v>7.7999999999999996E-3</v>
      </c>
      <c r="S230" s="305">
        <f t="shared" si="123"/>
        <v>0.11666666666666667</v>
      </c>
      <c r="T230" s="296" t="b">
        <f t="shared" si="124"/>
        <v>1</v>
      </c>
      <c r="U230" s="309">
        <f t="shared" si="125"/>
        <v>6.6665679038682294E-3</v>
      </c>
      <c r="V230" s="310" t="b">
        <f t="shared" si="131"/>
        <v>0</v>
      </c>
      <c r="W230" s="310" t="b">
        <f t="shared" si="132"/>
        <v>0</v>
      </c>
      <c r="Y230" s="148" t="s">
        <v>932</v>
      </c>
      <c r="Z230" s="157">
        <v>4.4999999999999998E-2</v>
      </c>
      <c r="AA230" s="103">
        <v>6.3E-2</v>
      </c>
      <c r="AB230" s="163">
        <v>4.4999999999999998E-2</v>
      </c>
      <c r="AC230" s="169">
        <v>6.7000000000000002E-3</v>
      </c>
      <c r="AD230" s="170">
        <f>AC243</f>
        <v>6.7000000000000002E-3</v>
      </c>
      <c r="AE230" s="305">
        <f t="shared" si="126"/>
        <v>0.11666666666666667</v>
      </c>
      <c r="AF230" s="296" t="b">
        <f t="shared" si="127"/>
        <v>1</v>
      </c>
      <c r="AG230" s="309">
        <f t="shared" si="128"/>
        <v>6.6665679038682294E-3</v>
      </c>
      <c r="AH230" s="310" t="b">
        <f t="shared" si="133"/>
        <v>0</v>
      </c>
      <c r="AI230" s="310" t="b">
        <f t="shared" si="134"/>
        <v>0</v>
      </c>
    </row>
    <row r="231" spans="1:35" ht="16" x14ac:dyDescent="0.2">
      <c r="A231" s="148" t="s">
        <v>933</v>
      </c>
      <c r="B231" s="157">
        <v>5.1999999999999998E-2</v>
      </c>
      <c r="C231" s="103">
        <v>7.3999999999999996E-2</v>
      </c>
      <c r="D231" s="163">
        <v>5.1999999999999998E-2</v>
      </c>
      <c r="E231" s="169">
        <v>7.7999999999999996E-3</v>
      </c>
      <c r="F231" s="170">
        <f>E242</f>
        <v>7.9000000000000008E-3</v>
      </c>
      <c r="G231" s="305">
        <f t="shared" si="120"/>
        <v>0.11666666666666667</v>
      </c>
      <c r="H231" s="296" t="b">
        <f t="shared" si="121"/>
        <v>1</v>
      </c>
      <c r="I231" s="309">
        <f t="shared" si="122"/>
        <v>6.6665679038682294E-3</v>
      </c>
      <c r="J231" s="310" t="b">
        <f t="shared" si="129"/>
        <v>0</v>
      </c>
      <c r="K231" s="310" t="b">
        <f t="shared" si="130"/>
        <v>0</v>
      </c>
      <c r="M231" s="295" t="s">
        <v>933</v>
      </c>
      <c r="N231" s="293">
        <v>4.9000000000000002E-2</v>
      </c>
      <c r="O231" s="103">
        <v>7.0000000000000007E-2</v>
      </c>
      <c r="P231" s="163">
        <v>0.05</v>
      </c>
      <c r="Q231" s="169">
        <v>7.4000000000000003E-3</v>
      </c>
      <c r="R231" s="170">
        <f>Q242</f>
        <v>7.4999999999999997E-3</v>
      </c>
      <c r="S231" s="305">
        <f t="shared" si="123"/>
        <v>0.11666666666666667</v>
      </c>
      <c r="T231" s="296" t="b">
        <f t="shared" si="124"/>
        <v>1</v>
      </c>
      <c r="U231" s="309">
        <f t="shared" si="125"/>
        <v>6.6665679038682294E-3</v>
      </c>
      <c r="V231" s="310" t="b">
        <f t="shared" si="131"/>
        <v>0</v>
      </c>
      <c r="W231" s="310" t="b">
        <f t="shared" si="132"/>
        <v>0</v>
      </c>
      <c r="Y231" s="148" t="s">
        <v>933</v>
      </c>
      <c r="Z231" s="157">
        <v>4.4999999999999998E-2</v>
      </c>
      <c r="AA231" s="103">
        <v>6.3E-2</v>
      </c>
      <c r="AB231" s="163">
        <v>4.4999999999999998E-2</v>
      </c>
      <c r="AC231" s="169">
        <v>6.7000000000000002E-3</v>
      </c>
      <c r="AD231" s="170">
        <f>AC242</f>
        <v>6.7000000000000002E-3</v>
      </c>
      <c r="AE231" s="305">
        <f t="shared" si="126"/>
        <v>0.11666666666666667</v>
      </c>
      <c r="AF231" s="296" t="b">
        <f t="shared" si="127"/>
        <v>1</v>
      </c>
      <c r="AG231" s="309">
        <f t="shared" si="128"/>
        <v>6.6665679038682294E-3</v>
      </c>
      <c r="AH231" s="310" t="b">
        <f t="shared" si="133"/>
        <v>0</v>
      </c>
      <c r="AI231" s="310" t="b">
        <f t="shared" si="134"/>
        <v>0</v>
      </c>
    </row>
    <row r="232" spans="1:35" ht="16" x14ac:dyDescent="0.2">
      <c r="A232" s="148" t="s">
        <v>934</v>
      </c>
      <c r="B232" s="157">
        <v>0.05</v>
      </c>
      <c r="C232" s="103">
        <v>7.0000000000000007E-2</v>
      </c>
      <c r="D232" s="163">
        <v>0.05</v>
      </c>
      <c r="E232" s="169">
        <v>7.4999999999999997E-3</v>
      </c>
      <c r="F232" s="170">
        <f>E241</f>
        <v>7.6E-3</v>
      </c>
      <c r="G232" s="305">
        <f t="shared" si="120"/>
        <v>0.11666666666666667</v>
      </c>
      <c r="H232" s="296" t="b">
        <f t="shared" si="121"/>
        <v>1</v>
      </c>
      <c r="I232" s="309">
        <f t="shared" si="122"/>
        <v>6.6665679038682294E-3</v>
      </c>
      <c r="J232" s="310" t="b">
        <f t="shared" si="129"/>
        <v>0</v>
      </c>
      <c r="K232" s="310" t="b">
        <f t="shared" si="130"/>
        <v>0</v>
      </c>
      <c r="M232" s="295" t="s">
        <v>934</v>
      </c>
      <c r="N232" s="293">
        <v>4.8000000000000001E-2</v>
      </c>
      <c r="O232" s="103">
        <v>6.8000000000000005E-2</v>
      </c>
      <c r="P232" s="163">
        <v>4.9000000000000002E-2</v>
      </c>
      <c r="Q232" s="169">
        <v>7.1999999999999998E-3</v>
      </c>
      <c r="R232" s="170">
        <f>Q241</f>
        <v>7.3000000000000001E-3</v>
      </c>
      <c r="S232" s="305">
        <f t="shared" si="123"/>
        <v>0.11666666666666667</v>
      </c>
      <c r="T232" s="296" t="b">
        <f t="shared" si="124"/>
        <v>1</v>
      </c>
      <c r="U232" s="309">
        <f t="shared" si="125"/>
        <v>6.6665679038682294E-3</v>
      </c>
      <c r="V232" s="310" t="b">
        <f t="shared" si="131"/>
        <v>0</v>
      </c>
      <c r="W232" s="310" t="b">
        <f t="shared" si="132"/>
        <v>0</v>
      </c>
      <c r="Y232" s="148" t="s">
        <v>934</v>
      </c>
      <c r="Z232" s="157">
        <v>4.3999999999999997E-2</v>
      </c>
      <c r="AA232" s="103">
        <v>6.2E-2</v>
      </c>
      <c r="AB232" s="163">
        <v>4.3999999999999997E-2</v>
      </c>
      <c r="AC232" s="169">
        <v>6.6E-3</v>
      </c>
      <c r="AD232" s="170">
        <f>AC241</f>
        <v>6.7000000000000002E-3</v>
      </c>
      <c r="AE232" s="305">
        <f t="shared" si="126"/>
        <v>0.11666666666666667</v>
      </c>
      <c r="AF232" s="296" t="b">
        <f t="shared" si="127"/>
        <v>1</v>
      </c>
      <c r="AG232" s="309">
        <f t="shared" si="128"/>
        <v>6.6665679038682294E-3</v>
      </c>
      <c r="AH232" s="310" t="b">
        <f t="shared" si="133"/>
        <v>0</v>
      </c>
      <c r="AI232" s="311" t="b">
        <f t="shared" si="134"/>
        <v>1</v>
      </c>
    </row>
    <row r="233" spans="1:35" ht="16" x14ac:dyDescent="0.2">
      <c r="A233" s="148" t="s">
        <v>935</v>
      </c>
      <c r="B233" s="157">
        <v>4.8000000000000001E-2</v>
      </c>
      <c r="C233" s="103">
        <v>6.7000000000000004E-2</v>
      </c>
      <c r="D233" s="163">
        <v>4.8000000000000001E-2</v>
      </c>
      <c r="E233" s="169">
        <v>7.1999999999999998E-3</v>
      </c>
      <c r="F233" s="170">
        <f>E240</f>
        <v>7.1999999999999998E-3</v>
      </c>
      <c r="G233" s="305">
        <f t="shared" si="120"/>
        <v>0.11666666666666667</v>
      </c>
      <c r="H233" s="296" t="b">
        <f t="shared" si="121"/>
        <v>1</v>
      </c>
      <c r="I233" s="309">
        <f t="shared" si="122"/>
        <v>6.6665679038682294E-3</v>
      </c>
      <c r="J233" s="310" t="b">
        <f t="shared" si="129"/>
        <v>0</v>
      </c>
      <c r="K233" s="310" t="b">
        <f t="shared" si="130"/>
        <v>0</v>
      </c>
      <c r="M233" s="295" t="s">
        <v>935</v>
      </c>
      <c r="N233" s="293">
        <v>4.7E-2</v>
      </c>
      <c r="O233" s="103">
        <v>6.6000000000000003E-2</v>
      </c>
      <c r="P233" s="163">
        <v>4.7E-2</v>
      </c>
      <c r="Q233" s="169">
        <v>7.0000000000000001E-3</v>
      </c>
      <c r="R233" s="170">
        <f>Q240</f>
        <v>7.1000000000000004E-3</v>
      </c>
      <c r="S233" s="305">
        <f t="shared" si="123"/>
        <v>0.11666666666666667</v>
      </c>
      <c r="T233" s="296" t="b">
        <f t="shared" si="124"/>
        <v>1</v>
      </c>
      <c r="U233" s="309">
        <f t="shared" si="125"/>
        <v>6.6665679038682294E-3</v>
      </c>
      <c r="V233" s="310" t="b">
        <f t="shared" si="131"/>
        <v>0</v>
      </c>
      <c r="W233" s="310" t="b">
        <f t="shared" si="132"/>
        <v>0</v>
      </c>
      <c r="Y233" s="148" t="s">
        <v>935</v>
      </c>
      <c r="Z233" s="157">
        <v>4.3999999999999997E-2</v>
      </c>
      <c r="AA233" s="103">
        <v>6.2E-2</v>
      </c>
      <c r="AB233" s="163">
        <v>4.3999999999999997E-2</v>
      </c>
      <c r="AC233" s="169">
        <v>6.6E-3</v>
      </c>
      <c r="AD233" s="170">
        <f>AC240</f>
        <v>6.6E-3</v>
      </c>
      <c r="AE233" s="305">
        <f t="shared" si="126"/>
        <v>0.11666666666666667</v>
      </c>
      <c r="AF233" s="296" t="b">
        <f t="shared" si="127"/>
        <v>1</v>
      </c>
      <c r="AG233" s="309">
        <f t="shared" si="128"/>
        <v>6.6665679038682294E-3</v>
      </c>
      <c r="AH233" s="311" t="b">
        <f t="shared" si="133"/>
        <v>1</v>
      </c>
      <c r="AI233" s="311" t="b">
        <f t="shared" si="134"/>
        <v>1</v>
      </c>
    </row>
    <row r="234" spans="1:35" ht="16" x14ac:dyDescent="0.2">
      <c r="A234" s="148" t="s">
        <v>936</v>
      </c>
      <c r="B234" s="157">
        <v>4.5999999999999999E-2</v>
      </c>
      <c r="C234" s="103">
        <v>6.5000000000000002E-2</v>
      </c>
      <c r="D234" s="163">
        <v>4.5999999999999999E-2</v>
      </c>
      <c r="E234" s="169">
        <v>7.0000000000000001E-3</v>
      </c>
      <c r="F234" s="170">
        <f>E239</f>
        <v>7.0000000000000001E-3</v>
      </c>
      <c r="G234" s="305">
        <f t="shared" si="120"/>
        <v>0.11666666666666667</v>
      </c>
      <c r="H234" s="296" t="b">
        <f t="shared" si="121"/>
        <v>1</v>
      </c>
      <c r="I234" s="309">
        <f t="shared" si="122"/>
        <v>6.6665679038682294E-3</v>
      </c>
      <c r="J234" s="310" t="b">
        <f t="shared" si="129"/>
        <v>0</v>
      </c>
      <c r="K234" s="310" t="b">
        <f t="shared" si="130"/>
        <v>0</v>
      </c>
      <c r="M234" s="295" t="s">
        <v>936</v>
      </c>
      <c r="N234" s="293">
        <v>4.5999999999999999E-2</v>
      </c>
      <c r="O234" s="103">
        <v>6.4000000000000001E-2</v>
      </c>
      <c r="P234" s="163">
        <v>4.5999999999999999E-2</v>
      </c>
      <c r="Q234" s="169">
        <v>6.7999999999999996E-3</v>
      </c>
      <c r="R234" s="170">
        <f>Q239</f>
        <v>6.7999999999999996E-3</v>
      </c>
      <c r="S234" s="305">
        <f t="shared" si="123"/>
        <v>0.11666666666666667</v>
      </c>
      <c r="T234" s="296" t="b">
        <f t="shared" si="124"/>
        <v>1</v>
      </c>
      <c r="U234" s="309">
        <f t="shared" si="125"/>
        <v>6.6665679038682294E-3</v>
      </c>
      <c r="V234" s="310" t="b">
        <f t="shared" si="131"/>
        <v>0</v>
      </c>
      <c r="W234" s="310" t="b">
        <f t="shared" si="132"/>
        <v>0</v>
      </c>
      <c r="Y234" s="148" t="s">
        <v>936</v>
      </c>
      <c r="Z234" s="157">
        <v>4.3999999999999997E-2</v>
      </c>
      <c r="AA234" s="103">
        <v>6.2E-2</v>
      </c>
      <c r="AB234" s="163">
        <v>4.3999999999999997E-2</v>
      </c>
      <c r="AC234" s="169">
        <v>6.4999999999999997E-3</v>
      </c>
      <c r="AD234" s="170">
        <f>AC239</f>
        <v>6.6E-3</v>
      </c>
      <c r="AE234" s="305">
        <f t="shared" si="126"/>
        <v>0.11666666666666667</v>
      </c>
      <c r="AF234" s="296" t="b">
        <f t="shared" si="127"/>
        <v>1</v>
      </c>
      <c r="AG234" s="309">
        <f t="shared" si="128"/>
        <v>6.6665679038682294E-3</v>
      </c>
      <c r="AH234" s="311" t="b">
        <f t="shared" si="133"/>
        <v>1</v>
      </c>
      <c r="AI234" s="311" t="b">
        <f t="shared" si="134"/>
        <v>1</v>
      </c>
    </row>
    <row r="235" spans="1:35" ht="16" x14ac:dyDescent="0.2">
      <c r="A235" s="148" t="s">
        <v>937</v>
      </c>
      <c r="B235" s="157">
        <v>4.5999999999999999E-2</v>
      </c>
      <c r="C235" s="103">
        <v>6.4000000000000001E-2</v>
      </c>
      <c r="D235" s="163">
        <v>4.5999999999999999E-2</v>
      </c>
      <c r="E235" s="169">
        <v>7.0000000000000001E-3</v>
      </c>
      <c r="F235" s="170">
        <f>E238</f>
        <v>7.0000000000000001E-3</v>
      </c>
      <c r="G235" s="305">
        <f t="shared" si="120"/>
        <v>0.11666666666666667</v>
      </c>
      <c r="H235" s="296" t="b">
        <f t="shared" si="121"/>
        <v>1</v>
      </c>
      <c r="I235" s="309">
        <f t="shared" si="122"/>
        <v>6.6665679038682294E-3</v>
      </c>
      <c r="J235" s="310" t="b">
        <f t="shared" si="129"/>
        <v>0</v>
      </c>
      <c r="K235" s="310" t="b">
        <f t="shared" si="130"/>
        <v>0</v>
      </c>
      <c r="M235" s="295" t="s">
        <v>937</v>
      </c>
      <c r="N235" s="293">
        <v>4.4999999999999998E-2</v>
      </c>
      <c r="O235" s="103">
        <v>6.3E-2</v>
      </c>
      <c r="P235" s="163">
        <v>4.4999999999999998E-2</v>
      </c>
      <c r="Q235" s="169">
        <v>6.7999999999999996E-3</v>
      </c>
      <c r="R235" s="170">
        <f>Q238</f>
        <v>6.7999999999999996E-3</v>
      </c>
      <c r="S235" s="305">
        <f t="shared" si="123"/>
        <v>0.11666666666666667</v>
      </c>
      <c r="T235" s="296" t="b">
        <f t="shared" si="124"/>
        <v>1</v>
      </c>
      <c r="U235" s="309">
        <f t="shared" si="125"/>
        <v>6.6665679038682294E-3</v>
      </c>
      <c r="V235" s="310" t="b">
        <f t="shared" si="131"/>
        <v>0</v>
      </c>
      <c r="W235" s="310" t="b">
        <f t="shared" si="132"/>
        <v>0</v>
      </c>
      <c r="Y235" s="148" t="s">
        <v>937</v>
      </c>
      <c r="Z235" s="157">
        <v>4.2999999999999997E-2</v>
      </c>
      <c r="AA235" s="103">
        <v>6.0999999999999999E-2</v>
      </c>
      <c r="AB235" s="163">
        <v>4.2999999999999997E-2</v>
      </c>
      <c r="AC235" s="169">
        <v>6.4999999999999997E-3</v>
      </c>
      <c r="AD235" s="170">
        <f>AC238</f>
        <v>6.4999999999999997E-3</v>
      </c>
      <c r="AE235" s="305">
        <f t="shared" si="126"/>
        <v>0.11666666666666667</v>
      </c>
      <c r="AF235" s="296" t="b">
        <f t="shared" si="127"/>
        <v>1</v>
      </c>
      <c r="AG235" s="309">
        <f t="shared" si="128"/>
        <v>6.6665679038682294E-3</v>
      </c>
      <c r="AH235" s="311" t="b">
        <f t="shared" si="133"/>
        <v>1</v>
      </c>
      <c r="AI235" s="311" t="b">
        <f t="shared" si="134"/>
        <v>1</v>
      </c>
    </row>
    <row r="236" spans="1:35" ht="16" x14ac:dyDescent="0.2">
      <c r="A236" s="148" t="s">
        <v>938</v>
      </c>
      <c r="B236" s="157">
        <v>4.5999999999999999E-2</v>
      </c>
      <c r="C236" s="103">
        <v>6.4000000000000001E-2</v>
      </c>
      <c r="D236" s="163">
        <v>4.5999999999999999E-2</v>
      </c>
      <c r="E236" s="169">
        <v>7.0000000000000001E-3</v>
      </c>
      <c r="F236" s="170">
        <f>E237</f>
        <v>7.0000000000000001E-3</v>
      </c>
      <c r="G236" s="305">
        <f t="shared" si="120"/>
        <v>0.11666666666666667</v>
      </c>
      <c r="H236" s="296" t="b">
        <f t="shared" si="121"/>
        <v>1</v>
      </c>
      <c r="I236" s="309">
        <f t="shared" si="122"/>
        <v>6.6665679038682294E-3</v>
      </c>
      <c r="J236" s="310" t="b">
        <f t="shared" si="129"/>
        <v>0</v>
      </c>
      <c r="K236" s="310" t="b">
        <f t="shared" si="130"/>
        <v>0</v>
      </c>
      <c r="M236" s="295" t="s">
        <v>938</v>
      </c>
      <c r="N236" s="293">
        <v>4.4999999999999998E-2</v>
      </c>
      <c r="O236" s="103">
        <v>6.3E-2</v>
      </c>
      <c r="P236" s="163">
        <v>4.4999999999999998E-2</v>
      </c>
      <c r="Q236" s="169">
        <v>6.7999999999999996E-3</v>
      </c>
      <c r="R236" s="170">
        <f>Q237</f>
        <v>6.7999999999999996E-3</v>
      </c>
      <c r="S236" s="305">
        <f t="shared" si="123"/>
        <v>0.11666666666666667</v>
      </c>
      <c r="T236" s="296" t="b">
        <f t="shared" si="124"/>
        <v>1</v>
      </c>
      <c r="U236" s="309">
        <f t="shared" si="125"/>
        <v>6.6665679038682294E-3</v>
      </c>
      <c r="V236" s="310" t="b">
        <f t="shared" si="131"/>
        <v>0</v>
      </c>
      <c r="W236" s="310" t="b">
        <f t="shared" si="132"/>
        <v>0</v>
      </c>
      <c r="Y236" s="148" t="s">
        <v>938</v>
      </c>
      <c r="Z236" s="157">
        <v>4.2999999999999997E-2</v>
      </c>
      <c r="AA236" s="103">
        <v>6.0999999999999999E-2</v>
      </c>
      <c r="AB236" s="163">
        <v>4.2999999999999997E-2</v>
      </c>
      <c r="AC236" s="169">
        <v>6.4999999999999997E-3</v>
      </c>
      <c r="AD236" s="170">
        <f>AC237</f>
        <v>6.4999999999999997E-3</v>
      </c>
      <c r="AE236" s="305">
        <f t="shared" si="126"/>
        <v>0.11666666666666667</v>
      </c>
      <c r="AF236" s="296" t="b">
        <f t="shared" si="127"/>
        <v>1</v>
      </c>
      <c r="AG236" s="309">
        <f t="shared" si="128"/>
        <v>6.6665679038682294E-3</v>
      </c>
      <c r="AH236" s="311" t="b">
        <f t="shared" si="133"/>
        <v>1</v>
      </c>
      <c r="AI236" s="311" t="b">
        <f t="shared" si="134"/>
        <v>1</v>
      </c>
    </row>
    <row r="237" spans="1:35" ht="16" x14ac:dyDescent="0.2">
      <c r="A237" s="148" t="s">
        <v>939</v>
      </c>
      <c r="B237" s="157">
        <v>4.5999999999999999E-2</v>
      </c>
      <c r="C237" s="103">
        <v>6.4000000000000001E-2</v>
      </c>
      <c r="D237" s="163">
        <v>4.5999999999999999E-2</v>
      </c>
      <c r="E237" s="169">
        <v>7.0000000000000001E-3</v>
      </c>
      <c r="F237" s="170">
        <f>E236</f>
        <v>7.0000000000000001E-3</v>
      </c>
      <c r="G237" s="305">
        <f t="shared" si="120"/>
        <v>0.11666666666666667</v>
      </c>
      <c r="H237" s="296" t="b">
        <f t="shared" si="121"/>
        <v>1</v>
      </c>
      <c r="I237" s="309">
        <f t="shared" si="122"/>
        <v>6.6665679038682294E-3</v>
      </c>
      <c r="J237" s="310" t="b">
        <f t="shared" si="129"/>
        <v>0</v>
      </c>
      <c r="K237" s="310" t="b">
        <f t="shared" si="130"/>
        <v>0</v>
      </c>
      <c r="M237" s="295" t="s">
        <v>939</v>
      </c>
      <c r="N237" s="293">
        <v>4.4999999999999998E-2</v>
      </c>
      <c r="O237" s="103">
        <v>6.3E-2</v>
      </c>
      <c r="P237" s="163">
        <v>4.4999999999999998E-2</v>
      </c>
      <c r="Q237" s="169">
        <v>6.7999999999999996E-3</v>
      </c>
      <c r="R237" s="170">
        <f>Q236</f>
        <v>6.7999999999999996E-3</v>
      </c>
      <c r="S237" s="305">
        <f t="shared" si="123"/>
        <v>0.11666666666666667</v>
      </c>
      <c r="T237" s="296" t="b">
        <f t="shared" si="124"/>
        <v>1</v>
      </c>
      <c r="U237" s="309">
        <f t="shared" si="125"/>
        <v>6.6665679038682294E-3</v>
      </c>
      <c r="V237" s="310" t="b">
        <f t="shared" si="131"/>
        <v>0</v>
      </c>
      <c r="W237" s="310" t="b">
        <f t="shared" si="132"/>
        <v>0</v>
      </c>
      <c r="Y237" s="148" t="s">
        <v>939</v>
      </c>
      <c r="Z237" s="157">
        <v>4.2999999999999997E-2</v>
      </c>
      <c r="AA237" s="103">
        <v>6.0999999999999999E-2</v>
      </c>
      <c r="AB237" s="163">
        <v>4.2999999999999997E-2</v>
      </c>
      <c r="AC237" s="169">
        <v>6.4999999999999997E-3</v>
      </c>
      <c r="AD237" s="170">
        <f>AC236</f>
        <v>6.4999999999999997E-3</v>
      </c>
      <c r="AE237" s="305">
        <f t="shared" si="126"/>
        <v>0.11666666666666667</v>
      </c>
      <c r="AF237" s="296" t="b">
        <f t="shared" si="127"/>
        <v>1</v>
      </c>
      <c r="AG237" s="309">
        <f t="shared" si="128"/>
        <v>6.6665679038682294E-3</v>
      </c>
      <c r="AH237" s="311" t="b">
        <f t="shared" si="133"/>
        <v>1</v>
      </c>
      <c r="AI237" s="311" t="b">
        <f t="shared" si="134"/>
        <v>1</v>
      </c>
    </row>
    <row r="238" spans="1:35" ht="16" x14ac:dyDescent="0.2">
      <c r="A238" s="148" t="s">
        <v>940</v>
      </c>
      <c r="B238" s="157">
        <v>4.5999999999999999E-2</v>
      </c>
      <c r="C238" s="103">
        <v>6.4000000000000001E-2</v>
      </c>
      <c r="D238" s="163">
        <v>4.5999999999999999E-2</v>
      </c>
      <c r="E238" s="169">
        <v>7.0000000000000001E-3</v>
      </c>
      <c r="F238" s="170">
        <f>E235</f>
        <v>7.0000000000000001E-3</v>
      </c>
      <c r="G238" s="305">
        <f t="shared" si="120"/>
        <v>0.11666666666666667</v>
      </c>
      <c r="H238" s="296" t="b">
        <f t="shared" si="121"/>
        <v>1</v>
      </c>
      <c r="I238" s="309">
        <f t="shared" si="122"/>
        <v>6.6665679038682294E-3</v>
      </c>
      <c r="J238" s="310" t="b">
        <f t="shared" si="129"/>
        <v>0</v>
      </c>
      <c r="K238" s="310" t="b">
        <f t="shared" si="130"/>
        <v>0</v>
      </c>
      <c r="M238" s="295" t="s">
        <v>940</v>
      </c>
      <c r="N238" s="293">
        <v>4.4999999999999998E-2</v>
      </c>
      <c r="O238" s="103">
        <v>6.3E-2</v>
      </c>
      <c r="P238" s="163">
        <v>4.4999999999999998E-2</v>
      </c>
      <c r="Q238" s="169">
        <v>6.7999999999999996E-3</v>
      </c>
      <c r="R238" s="170">
        <f>Q235</f>
        <v>6.7999999999999996E-3</v>
      </c>
      <c r="S238" s="305">
        <f t="shared" si="123"/>
        <v>0.11666666666666667</v>
      </c>
      <c r="T238" s="296" t="b">
        <f t="shared" si="124"/>
        <v>1</v>
      </c>
      <c r="U238" s="309">
        <f t="shared" si="125"/>
        <v>6.6665679038682294E-3</v>
      </c>
      <c r="V238" s="310" t="b">
        <f t="shared" si="131"/>
        <v>0</v>
      </c>
      <c r="W238" s="310" t="b">
        <f t="shared" si="132"/>
        <v>0</v>
      </c>
      <c r="Y238" s="148" t="s">
        <v>940</v>
      </c>
      <c r="Z238" s="157">
        <v>4.2999999999999997E-2</v>
      </c>
      <c r="AA238" s="103">
        <v>6.0999999999999999E-2</v>
      </c>
      <c r="AB238" s="163">
        <v>4.2999999999999997E-2</v>
      </c>
      <c r="AC238" s="169">
        <v>6.4999999999999997E-3</v>
      </c>
      <c r="AD238" s="170">
        <f>AC235</f>
        <v>6.4999999999999997E-3</v>
      </c>
      <c r="AE238" s="305">
        <f t="shared" si="126"/>
        <v>0.11666666666666667</v>
      </c>
      <c r="AF238" s="296" t="b">
        <f t="shared" si="127"/>
        <v>1</v>
      </c>
      <c r="AG238" s="309">
        <f t="shared" si="128"/>
        <v>6.6665679038682294E-3</v>
      </c>
      <c r="AH238" s="311" t="b">
        <f t="shared" si="133"/>
        <v>1</v>
      </c>
      <c r="AI238" s="311" t="b">
        <f t="shared" si="134"/>
        <v>1</v>
      </c>
    </row>
    <row r="239" spans="1:35" ht="16" x14ac:dyDescent="0.2">
      <c r="A239" s="148" t="s">
        <v>941</v>
      </c>
      <c r="B239" s="157">
        <v>4.7E-2</v>
      </c>
      <c r="C239" s="103">
        <v>6.5000000000000002E-2</v>
      </c>
      <c r="D239" s="163">
        <v>4.7E-2</v>
      </c>
      <c r="E239" s="169">
        <v>7.0000000000000001E-3</v>
      </c>
      <c r="F239" s="170">
        <f>E234</f>
        <v>7.0000000000000001E-3</v>
      </c>
      <c r="G239" s="305">
        <f t="shared" si="120"/>
        <v>0.11666666666666667</v>
      </c>
      <c r="H239" s="296" t="b">
        <f t="shared" si="121"/>
        <v>1</v>
      </c>
      <c r="I239" s="309">
        <f t="shared" si="122"/>
        <v>6.6665679038682294E-3</v>
      </c>
      <c r="J239" s="310" t="b">
        <f t="shared" si="129"/>
        <v>0</v>
      </c>
      <c r="K239" s="310" t="b">
        <f t="shared" si="130"/>
        <v>0</v>
      </c>
      <c r="M239" s="295" t="s">
        <v>941</v>
      </c>
      <c r="N239" s="293">
        <v>4.5999999999999999E-2</v>
      </c>
      <c r="O239" s="103">
        <v>6.4000000000000001E-2</v>
      </c>
      <c r="P239" s="163">
        <v>4.5999999999999999E-2</v>
      </c>
      <c r="Q239" s="169">
        <v>6.7999999999999996E-3</v>
      </c>
      <c r="R239" s="170">
        <f>Q234</f>
        <v>6.7999999999999996E-3</v>
      </c>
      <c r="S239" s="305">
        <f t="shared" si="123"/>
        <v>0.11666666666666667</v>
      </c>
      <c r="T239" s="296" t="b">
        <f t="shared" si="124"/>
        <v>1</v>
      </c>
      <c r="U239" s="309">
        <f t="shared" si="125"/>
        <v>6.6665679038682294E-3</v>
      </c>
      <c r="V239" s="310" t="b">
        <f t="shared" si="131"/>
        <v>0</v>
      </c>
      <c r="W239" s="310" t="b">
        <f t="shared" si="132"/>
        <v>0</v>
      </c>
      <c r="Y239" s="148" t="s">
        <v>941</v>
      </c>
      <c r="Z239" s="157">
        <v>4.3999999999999997E-2</v>
      </c>
      <c r="AA239" s="103">
        <v>6.0999999999999999E-2</v>
      </c>
      <c r="AB239" s="163">
        <v>4.3999999999999997E-2</v>
      </c>
      <c r="AC239" s="169">
        <v>6.6E-3</v>
      </c>
      <c r="AD239" s="170">
        <f>AC234</f>
        <v>6.4999999999999997E-3</v>
      </c>
      <c r="AE239" s="305">
        <f t="shared" si="126"/>
        <v>0.11666666666666667</v>
      </c>
      <c r="AF239" s="296" t="b">
        <f t="shared" si="127"/>
        <v>1</v>
      </c>
      <c r="AG239" s="309">
        <f t="shared" si="128"/>
        <v>6.6665679038682294E-3</v>
      </c>
      <c r="AH239" s="311" t="b">
        <f t="shared" si="133"/>
        <v>1</v>
      </c>
      <c r="AI239" s="311" t="b">
        <f t="shared" si="134"/>
        <v>1</v>
      </c>
    </row>
    <row r="240" spans="1:35" ht="16" x14ac:dyDescent="0.2">
      <c r="A240" s="148" t="s">
        <v>942</v>
      </c>
      <c r="B240" s="157">
        <v>4.8000000000000001E-2</v>
      </c>
      <c r="C240" s="103">
        <v>6.7000000000000004E-2</v>
      </c>
      <c r="D240" s="163">
        <v>4.8000000000000001E-2</v>
      </c>
      <c r="E240" s="169">
        <v>7.1999999999999998E-3</v>
      </c>
      <c r="F240" s="170">
        <f>E233</f>
        <v>7.1999999999999998E-3</v>
      </c>
      <c r="G240" s="305">
        <f t="shared" si="120"/>
        <v>0.11666666666666667</v>
      </c>
      <c r="H240" s="296" t="b">
        <f t="shared" si="121"/>
        <v>1</v>
      </c>
      <c r="I240" s="309">
        <f t="shared" si="122"/>
        <v>6.6665679038682294E-3</v>
      </c>
      <c r="J240" s="310" t="b">
        <f t="shared" si="129"/>
        <v>0</v>
      </c>
      <c r="K240" s="310" t="b">
        <f t="shared" si="130"/>
        <v>0</v>
      </c>
      <c r="M240" s="295" t="s">
        <v>942</v>
      </c>
      <c r="N240" s="293">
        <v>4.7E-2</v>
      </c>
      <c r="O240" s="103">
        <v>6.6000000000000003E-2</v>
      </c>
      <c r="P240" s="163">
        <v>4.7E-2</v>
      </c>
      <c r="Q240" s="169">
        <v>7.1000000000000004E-3</v>
      </c>
      <c r="R240" s="170">
        <f>Q233</f>
        <v>7.0000000000000001E-3</v>
      </c>
      <c r="S240" s="305">
        <f t="shared" si="123"/>
        <v>0.11666666666666667</v>
      </c>
      <c r="T240" s="296" t="b">
        <f t="shared" si="124"/>
        <v>1</v>
      </c>
      <c r="U240" s="309">
        <f t="shared" si="125"/>
        <v>6.6665679038682294E-3</v>
      </c>
      <c r="V240" s="310" t="b">
        <f t="shared" si="131"/>
        <v>0</v>
      </c>
      <c r="W240" s="310" t="b">
        <f t="shared" si="132"/>
        <v>0</v>
      </c>
      <c r="Y240" s="148" t="s">
        <v>942</v>
      </c>
      <c r="Z240" s="157">
        <v>4.3999999999999997E-2</v>
      </c>
      <c r="AA240" s="103">
        <v>6.2E-2</v>
      </c>
      <c r="AB240" s="163">
        <v>4.3999999999999997E-2</v>
      </c>
      <c r="AC240" s="169">
        <v>6.6E-3</v>
      </c>
      <c r="AD240" s="170">
        <f>AC233</f>
        <v>6.6E-3</v>
      </c>
      <c r="AE240" s="305">
        <f t="shared" si="126"/>
        <v>0.11666666666666667</v>
      </c>
      <c r="AF240" s="296" t="b">
        <f t="shared" si="127"/>
        <v>1</v>
      </c>
      <c r="AG240" s="309">
        <f t="shared" si="128"/>
        <v>6.6665679038682294E-3</v>
      </c>
      <c r="AH240" s="311" t="b">
        <f t="shared" si="133"/>
        <v>1</v>
      </c>
      <c r="AI240" s="311" t="b">
        <f t="shared" si="134"/>
        <v>1</v>
      </c>
    </row>
    <row r="241" spans="1:35" ht="16" x14ac:dyDescent="0.2">
      <c r="A241" s="148" t="s">
        <v>943</v>
      </c>
      <c r="B241" s="157">
        <v>0.05</v>
      </c>
      <c r="C241" s="103">
        <v>6.7000000000000004E-2</v>
      </c>
      <c r="D241" s="163">
        <v>0.05</v>
      </c>
      <c r="E241" s="169">
        <v>7.6E-3</v>
      </c>
      <c r="F241" s="170">
        <f>E232</f>
        <v>7.4999999999999997E-3</v>
      </c>
      <c r="G241" s="305">
        <f t="shared" si="120"/>
        <v>0.11666666666666667</v>
      </c>
      <c r="H241" s="296" t="b">
        <f t="shared" si="121"/>
        <v>1</v>
      </c>
      <c r="I241" s="309">
        <f t="shared" si="122"/>
        <v>6.6665679038682294E-3</v>
      </c>
      <c r="J241" s="310" t="b">
        <f t="shared" si="129"/>
        <v>0</v>
      </c>
      <c r="K241" s="310" t="b">
        <f t="shared" si="130"/>
        <v>0</v>
      </c>
      <c r="M241" s="295" t="s">
        <v>943</v>
      </c>
      <c r="N241" s="293">
        <v>4.8000000000000001E-2</v>
      </c>
      <c r="O241" s="103">
        <v>6.8000000000000005E-2</v>
      </c>
      <c r="P241" s="163">
        <v>4.8000000000000001E-2</v>
      </c>
      <c r="Q241" s="169">
        <v>7.3000000000000001E-3</v>
      </c>
      <c r="R241" s="170">
        <f>Q232</f>
        <v>7.1999999999999998E-3</v>
      </c>
      <c r="S241" s="305">
        <f t="shared" si="123"/>
        <v>0.11666666666666667</v>
      </c>
      <c r="T241" s="296" t="b">
        <f t="shared" si="124"/>
        <v>1</v>
      </c>
      <c r="U241" s="309">
        <f t="shared" si="125"/>
        <v>6.6665679038682294E-3</v>
      </c>
      <c r="V241" s="310" t="b">
        <f t="shared" si="131"/>
        <v>0</v>
      </c>
      <c r="W241" s="310" t="b">
        <f t="shared" si="132"/>
        <v>0</v>
      </c>
      <c r="Y241" s="148" t="s">
        <v>943</v>
      </c>
      <c r="Z241" s="157">
        <v>4.3999999999999997E-2</v>
      </c>
      <c r="AA241" s="103">
        <v>6.2E-2</v>
      </c>
      <c r="AB241" s="163">
        <v>4.3999999999999997E-2</v>
      </c>
      <c r="AC241" s="169">
        <v>6.7000000000000002E-3</v>
      </c>
      <c r="AD241" s="170">
        <f>AC232</f>
        <v>6.6E-3</v>
      </c>
      <c r="AE241" s="305">
        <f t="shared" si="126"/>
        <v>0.11666666666666667</v>
      </c>
      <c r="AF241" s="296" t="b">
        <f t="shared" si="127"/>
        <v>1</v>
      </c>
      <c r="AG241" s="309">
        <f t="shared" si="128"/>
        <v>6.6665679038682294E-3</v>
      </c>
      <c r="AH241" s="311" t="b">
        <f t="shared" si="133"/>
        <v>1</v>
      </c>
      <c r="AI241" s="310" t="b">
        <f t="shared" si="134"/>
        <v>0</v>
      </c>
    </row>
    <row r="242" spans="1:35" ht="16" x14ac:dyDescent="0.2">
      <c r="A242" s="148" t="s">
        <v>944</v>
      </c>
      <c r="B242" s="157">
        <v>0.05</v>
      </c>
      <c r="C242" s="103">
        <v>7.0000000000000007E-2</v>
      </c>
      <c r="D242" s="163">
        <v>0.05</v>
      </c>
      <c r="E242" s="169">
        <v>7.9000000000000008E-3</v>
      </c>
      <c r="F242" s="170">
        <f>E231</f>
        <v>7.7999999999999996E-3</v>
      </c>
      <c r="G242" s="305">
        <f t="shared" si="120"/>
        <v>0.11666666666666667</v>
      </c>
      <c r="H242" s="296" t="b">
        <f t="shared" si="121"/>
        <v>1</v>
      </c>
      <c r="I242" s="309">
        <f t="shared" si="122"/>
        <v>6.6665679038682294E-3</v>
      </c>
      <c r="J242" s="310" t="b">
        <f t="shared" si="129"/>
        <v>0</v>
      </c>
      <c r="K242" s="310" t="b">
        <f t="shared" si="130"/>
        <v>0</v>
      </c>
      <c r="M242" s="295" t="s">
        <v>944</v>
      </c>
      <c r="N242" s="293">
        <v>0.05</v>
      </c>
      <c r="O242" s="103">
        <v>7.0000000000000007E-2</v>
      </c>
      <c r="P242" s="163">
        <v>4.9000000000000002E-2</v>
      </c>
      <c r="Q242" s="169">
        <v>7.4999999999999997E-3</v>
      </c>
      <c r="R242" s="170">
        <f>Q231</f>
        <v>7.4000000000000003E-3</v>
      </c>
      <c r="S242" s="305">
        <f t="shared" si="123"/>
        <v>0.11666666666666667</v>
      </c>
      <c r="T242" s="296" t="b">
        <f t="shared" si="124"/>
        <v>1</v>
      </c>
      <c r="U242" s="309">
        <f t="shared" si="125"/>
        <v>6.6665679038682294E-3</v>
      </c>
      <c r="V242" s="310" t="b">
        <f t="shared" si="131"/>
        <v>0</v>
      </c>
      <c r="W242" s="310" t="b">
        <f t="shared" si="132"/>
        <v>0</v>
      </c>
      <c r="Y242" s="148" t="s">
        <v>944</v>
      </c>
      <c r="Z242" s="157">
        <v>4.4999999999999998E-2</v>
      </c>
      <c r="AA242" s="103">
        <v>6.3E-2</v>
      </c>
      <c r="AB242" s="163">
        <v>4.4999999999999998E-2</v>
      </c>
      <c r="AC242" s="169">
        <v>6.7000000000000002E-3</v>
      </c>
      <c r="AD242" s="170">
        <f>AC231</f>
        <v>6.7000000000000002E-3</v>
      </c>
      <c r="AE242" s="305">
        <f t="shared" si="126"/>
        <v>0.11666666666666667</v>
      </c>
      <c r="AF242" s="296" t="b">
        <f t="shared" si="127"/>
        <v>1</v>
      </c>
      <c r="AG242" s="309">
        <f t="shared" si="128"/>
        <v>6.6665679038682294E-3</v>
      </c>
      <c r="AH242" s="310" t="b">
        <f t="shared" si="133"/>
        <v>0</v>
      </c>
      <c r="AI242" s="310" t="b">
        <f t="shared" si="134"/>
        <v>0</v>
      </c>
    </row>
    <row r="243" spans="1:35" ht="16" x14ac:dyDescent="0.2">
      <c r="A243" s="148" t="s">
        <v>945</v>
      </c>
      <c r="B243" s="157">
        <v>5.2999999999999999E-2</v>
      </c>
      <c r="C243" s="103">
        <v>7.3999999999999996E-2</v>
      </c>
      <c r="D243" s="163">
        <v>5.2999999999999999E-2</v>
      </c>
      <c r="E243" s="169">
        <v>8.3000000000000001E-3</v>
      </c>
      <c r="F243" s="170">
        <f>E230</f>
        <v>8.2000000000000007E-3</v>
      </c>
      <c r="G243" s="305">
        <f t="shared" si="120"/>
        <v>0.11666666666666667</v>
      </c>
      <c r="H243" s="296" t="b">
        <f t="shared" si="121"/>
        <v>1</v>
      </c>
      <c r="I243" s="309">
        <f t="shared" si="122"/>
        <v>6.6665679038682294E-3</v>
      </c>
      <c r="J243" s="310" t="b">
        <f t="shared" si="129"/>
        <v>0</v>
      </c>
      <c r="K243" s="310" t="b">
        <f t="shared" si="130"/>
        <v>0</v>
      </c>
      <c r="M243" s="295" t="s">
        <v>945</v>
      </c>
      <c r="N243" s="293">
        <v>5.1999999999999998E-2</v>
      </c>
      <c r="O243" s="103">
        <v>7.1999999999999995E-2</v>
      </c>
      <c r="P243" s="163">
        <v>5.0999999999999997E-2</v>
      </c>
      <c r="Q243" s="169">
        <v>7.7999999999999996E-3</v>
      </c>
      <c r="R243" s="170">
        <f>Q230</f>
        <v>7.6E-3</v>
      </c>
      <c r="S243" s="305">
        <f t="shared" si="123"/>
        <v>0.11666666666666667</v>
      </c>
      <c r="T243" s="296" t="b">
        <f t="shared" si="124"/>
        <v>1</v>
      </c>
      <c r="U243" s="309">
        <f t="shared" si="125"/>
        <v>6.6665679038682294E-3</v>
      </c>
      <c r="V243" s="310" t="b">
        <f t="shared" si="131"/>
        <v>0</v>
      </c>
      <c r="W243" s="310" t="b">
        <f t="shared" si="132"/>
        <v>0</v>
      </c>
      <c r="Y243" s="148" t="s">
        <v>945</v>
      </c>
      <c r="Z243" s="157">
        <v>4.4999999999999998E-2</v>
      </c>
      <c r="AA243" s="103">
        <v>6.3E-2</v>
      </c>
      <c r="AB243" s="163">
        <v>4.4999999999999998E-2</v>
      </c>
      <c r="AC243" s="169">
        <v>6.7000000000000002E-3</v>
      </c>
      <c r="AD243" s="170">
        <f>AC230</f>
        <v>6.7000000000000002E-3</v>
      </c>
      <c r="AE243" s="305">
        <f t="shared" si="126"/>
        <v>0.11666666666666667</v>
      </c>
      <c r="AF243" s="296" t="b">
        <f t="shared" si="127"/>
        <v>1</v>
      </c>
      <c r="AG243" s="309">
        <f t="shared" si="128"/>
        <v>6.6665679038682294E-3</v>
      </c>
      <c r="AH243" s="310" t="b">
        <f t="shared" si="133"/>
        <v>0</v>
      </c>
      <c r="AI243" s="310" t="b">
        <f t="shared" si="134"/>
        <v>0</v>
      </c>
    </row>
    <row r="244" spans="1:35" ht="16" x14ac:dyDescent="0.2">
      <c r="A244" s="148" t="s">
        <v>946</v>
      </c>
      <c r="B244" s="157">
        <v>5.5E-2</v>
      </c>
      <c r="C244" s="103">
        <v>7.6999999999999999E-2</v>
      </c>
      <c r="D244" s="163">
        <v>5.5E-2</v>
      </c>
      <c r="E244" s="169">
        <v>8.6999999999999994E-3</v>
      </c>
      <c r="F244" s="170">
        <f>E229</f>
        <v>8.6E-3</v>
      </c>
      <c r="G244" s="305">
        <f t="shared" si="120"/>
        <v>0.11666666666666667</v>
      </c>
      <c r="H244" s="296" t="b">
        <f t="shared" si="121"/>
        <v>1</v>
      </c>
      <c r="I244" s="309">
        <f t="shared" si="122"/>
        <v>6.6665679038682294E-3</v>
      </c>
      <c r="J244" s="310" t="b">
        <f t="shared" si="129"/>
        <v>0</v>
      </c>
      <c r="K244" s="310" t="b">
        <f t="shared" si="130"/>
        <v>0</v>
      </c>
      <c r="M244" s="295" t="s">
        <v>946</v>
      </c>
      <c r="N244" s="293">
        <v>5.3999999999999999E-2</v>
      </c>
      <c r="O244" s="103">
        <v>7.3999999999999996E-2</v>
      </c>
      <c r="P244" s="163">
        <v>5.1999999999999998E-2</v>
      </c>
      <c r="Q244" s="169">
        <v>8.0999999999999996E-3</v>
      </c>
      <c r="R244" s="170">
        <f>Q229</f>
        <v>7.7999999999999996E-3</v>
      </c>
      <c r="S244" s="305">
        <f t="shared" si="123"/>
        <v>0.11666666666666667</v>
      </c>
      <c r="T244" s="296" t="b">
        <f t="shared" si="124"/>
        <v>1</v>
      </c>
      <c r="U244" s="309">
        <f t="shared" si="125"/>
        <v>6.6665679038682294E-3</v>
      </c>
      <c r="V244" s="310" t="b">
        <f t="shared" si="131"/>
        <v>0</v>
      </c>
      <c r="W244" s="310" t="b">
        <f t="shared" si="132"/>
        <v>0</v>
      </c>
      <c r="Y244" s="148" t="s">
        <v>946</v>
      </c>
      <c r="Z244" s="157">
        <v>4.4999999999999998E-2</v>
      </c>
      <c r="AA244" s="103">
        <v>6.3E-2</v>
      </c>
      <c r="AB244" s="163">
        <v>4.4999999999999998E-2</v>
      </c>
      <c r="AC244" s="169">
        <v>6.7999999999999996E-3</v>
      </c>
      <c r="AD244" s="170">
        <f>AC229</f>
        <v>6.7999999999999996E-3</v>
      </c>
      <c r="AE244" s="305">
        <f t="shared" si="126"/>
        <v>0.11666666666666667</v>
      </c>
      <c r="AF244" s="296" t="b">
        <f t="shared" si="127"/>
        <v>1</v>
      </c>
      <c r="AG244" s="309">
        <f t="shared" si="128"/>
        <v>6.6665679038682294E-3</v>
      </c>
      <c r="AH244" s="310" t="b">
        <f t="shared" si="133"/>
        <v>0</v>
      </c>
      <c r="AI244" s="310" t="b">
        <f t="shared" si="134"/>
        <v>0</v>
      </c>
    </row>
    <row r="245" spans="1:35" ht="16" x14ac:dyDescent="0.2">
      <c r="A245" s="148" t="s">
        <v>947</v>
      </c>
      <c r="B245" s="157">
        <v>5.8000000000000003E-2</v>
      </c>
      <c r="C245" s="103">
        <v>8.1000000000000003E-2</v>
      </c>
      <c r="D245" s="163">
        <v>5.7000000000000002E-2</v>
      </c>
      <c r="E245" s="169">
        <v>9.1000000000000004E-3</v>
      </c>
      <c r="F245" s="170">
        <f>E228</f>
        <v>8.8999999999999999E-3</v>
      </c>
      <c r="G245" s="305">
        <f t="shared" si="120"/>
        <v>0.11666666666666667</v>
      </c>
      <c r="H245" s="296" t="b">
        <f t="shared" si="121"/>
        <v>1</v>
      </c>
      <c r="I245" s="309">
        <f t="shared" si="122"/>
        <v>6.6665679038682294E-3</v>
      </c>
      <c r="J245" s="310" t="b">
        <f t="shared" si="129"/>
        <v>0</v>
      </c>
      <c r="K245" s="310" t="b">
        <f t="shared" si="130"/>
        <v>0</v>
      </c>
      <c r="M245" s="295" t="s">
        <v>947</v>
      </c>
      <c r="N245" s="293">
        <v>5.5E-2</v>
      </c>
      <c r="O245" s="103">
        <v>7.5999999999999998E-2</v>
      </c>
      <c r="P245" s="163">
        <v>5.2999999999999999E-2</v>
      </c>
      <c r="Q245" s="169">
        <v>8.3000000000000001E-3</v>
      </c>
      <c r="R245" s="170">
        <f>Q228</f>
        <v>8.0000000000000002E-3</v>
      </c>
      <c r="S245" s="305">
        <f t="shared" si="123"/>
        <v>0.11666666666666667</v>
      </c>
      <c r="T245" s="296" t="b">
        <f t="shared" si="124"/>
        <v>1</v>
      </c>
      <c r="U245" s="309">
        <f t="shared" si="125"/>
        <v>6.6665679038682294E-3</v>
      </c>
      <c r="V245" s="310" t="b">
        <f t="shared" si="131"/>
        <v>0</v>
      </c>
      <c r="W245" s="310" t="b">
        <f t="shared" si="132"/>
        <v>0</v>
      </c>
      <c r="Y245" s="148" t="s">
        <v>947</v>
      </c>
      <c r="Z245" s="157">
        <v>4.4999999999999998E-2</v>
      </c>
      <c r="AA245" s="103">
        <v>6.3E-2</v>
      </c>
      <c r="AB245" s="163">
        <v>4.4999999999999998E-2</v>
      </c>
      <c r="AC245" s="169">
        <v>6.7000000000000002E-3</v>
      </c>
      <c r="AD245" s="170">
        <f>AC228</f>
        <v>6.7000000000000002E-3</v>
      </c>
      <c r="AE245" s="305">
        <f t="shared" si="126"/>
        <v>0.11666666666666667</v>
      </c>
      <c r="AF245" s="296" t="b">
        <f t="shared" si="127"/>
        <v>1</v>
      </c>
      <c r="AG245" s="309">
        <f t="shared" si="128"/>
        <v>6.6665679038682294E-3</v>
      </c>
      <c r="AH245" s="310" t="b">
        <f t="shared" si="133"/>
        <v>0</v>
      </c>
      <c r="AI245" s="310" t="b">
        <f t="shared" si="134"/>
        <v>0</v>
      </c>
    </row>
    <row r="246" spans="1:35" ht="16" x14ac:dyDescent="0.2">
      <c r="A246" s="148" t="s">
        <v>948</v>
      </c>
      <c r="B246" s="157">
        <v>0.06</v>
      </c>
      <c r="C246" s="103">
        <v>8.4000000000000005E-2</v>
      </c>
      <c r="D246" s="163">
        <v>5.8999999999999997E-2</v>
      </c>
      <c r="E246" s="169">
        <v>9.4000000000000004E-3</v>
      </c>
      <c r="F246" s="170">
        <f>E227</f>
        <v>9.1999999999999998E-3</v>
      </c>
      <c r="G246" s="305">
        <f t="shared" si="120"/>
        <v>0.11666666666666667</v>
      </c>
      <c r="H246" s="296" t="b">
        <f t="shared" si="121"/>
        <v>1</v>
      </c>
      <c r="I246" s="309">
        <f t="shared" si="122"/>
        <v>6.6665679038682294E-3</v>
      </c>
      <c r="J246" s="310" t="b">
        <f t="shared" si="129"/>
        <v>0</v>
      </c>
      <c r="K246" s="310" t="b">
        <f t="shared" si="130"/>
        <v>0</v>
      </c>
      <c r="M246" s="295" t="s">
        <v>948</v>
      </c>
      <c r="N246" s="293">
        <v>5.6000000000000001E-2</v>
      </c>
      <c r="O246" s="103">
        <v>7.8E-2</v>
      </c>
      <c r="P246" s="163">
        <v>5.5E-2</v>
      </c>
      <c r="Q246" s="169">
        <v>8.5000000000000006E-3</v>
      </c>
      <c r="R246" s="170">
        <f>Q227</f>
        <v>8.0999999999999996E-3</v>
      </c>
      <c r="S246" s="305">
        <f t="shared" si="123"/>
        <v>0.11666666666666667</v>
      </c>
      <c r="T246" s="296" t="b">
        <f t="shared" si="124"/>
        <v>1</v>
      </c>
      <c r="U246" s="309">
        <f t="shared" si="125"/>
        <v>6.6665679038682294E-3</v>
      </c>
      <c r="V246" s="310" t="b">
        <f t="shared" si="131"/>
        <v>0</v>
      </c>
      <c r="W246" s="310" t="b">
        <f t="shared" si="132"/>
        <v>0</v>
      </c>
      <c r="Y246" s="148" t="s">
        <v>948</v>
      </c>
      <c r="Z246" s="157">
        <v>4.3999999999999997E-2</v>
      </c>
      <c r="AA246" s="103">
        <v>6.2E-2</v>
      </c>
      <c r="AB246" s="163">
        <v>4.3999999999999997E-2</v>
      </c>
      <c r="AC246" s="169">
        <v>6.7000000000000002E-3</v>
      </c>
      <c r="AD246" s="170">
        <f>AC227</f>
        <v>6.7000000000000002E-3</v>
      </c>
      <c r="AE246" s="305">
        <f t="shared" si="126"/>
        <v>0.11666666666666667</v>
      </c>
      <c r="AF246" s="296" t="b">
        <f t="shared" si="127"/>
        <v>1</v>
      </c>
      <c r="AG246" s="309">
        <f t="shared" si="128"/>
        <v>6.6665679038682294E-3</v>
      </c>
      <c r="AH246" s="310" t="b">
        <f t="shared" si="133"/>
        <v>0</v>
      </c>
      <c r="AI246" s="310" t="b">
        <f t="shared" si="134"/>
        <v>0</v>
      </c>
    </row>
    <row r="247" spans="1:35" ht="17" thickBot="1" x14ac:dyDescent="0.25">
      <c r="A247" s="147" t="s">
        <v>949</v>
      </c>
      <c r="B247" s="158">
        <v>6.5000000000000002E-2</v>
      </c>
      <c r="C247" s="159">
        <v>0.09</v>
      </c>
      <c r="D247" s="165">
        <v>6.4000000000000001E-2</v>
      </c>
      <c r="E247" s="171">
        <v>9.7000000000000003E-3</v>
      </c>
      <c r="F247" s="172">
        <f>E226</f>
        <v>9.4999999999999998E-3</v>
      </c>
      <c r="G247" s="307">
        <f t="shared" si="120"/>
        <v>0.11666666666666667</v>
      </c>
      <c r="H247" s="291" t="b">
        <f t="shared" si="121"/>
        <v>1</v>
      </c>
      <c r="I247" s="309">
        <f t="shared" si="122"/>
        <v>6.6665679038682294E-3</v>
      </c>
      <c r="J247" s="310" t="b">
        <f t="shared" si="129"/>
        <v>0</v>
      </c>
      <c r="K247" s="310" t="b">
        <f t="shared" si="130"/>
        <v>0</v>
      </c>
      <c r="M247" s="147" t="s">
        <v>949</v>
      </c>
      <c r="N247" s="158">
        <v>5.8000000000000003E-2</v>
      </c>
      <c r="O247" s="159">
        <v>0.08</v>
      </c>
      <c r="P247" s="165">
        <v>5.6000000000000001E-2</v>
      </c>
      <c r="Q247" s="171">
        <v>8.6999999999999994E-3</v>
      </c>
      <c r="R247" s="172">
        <f>Q226</f>
        <v>8.3000000000000001E-3</v>
      </c>
      <c r="S247" s="307">
        <f t="shared" si="123"/>
        <v>0.11666666666666667</v>
      </c>
      <c r="T247" s="291" t="b">
        <f t="shared" si="124"/>
        <v>1</v>
      </c>
      <c r="U247" s="309">
        <f t="shared" si="125"/>
        <v>6.6665679038682294E-3</v>
      </c>
      <c r="V247" s="310" t="b">
        <f t="shared" si="131"/>
        <v>0</v>
      </c>
      <c r="W247" s="310" t="b">
        <f t="shared" si="132"/>
        <v>0</v>
      </c>
      <c r="Y247" s="147" t="s">
        <v>949</v>
      </c>
      <c r="Z247" s="158">
        <v>4.3999999999999997E-2</v>
      </c>
      <c r="AA247" s="159">
        <v>6.2E-2</v>
      </c>
      <c r="AB247" s="165">
        <v>4.3999999999999997E-2</v>
      </c>
      <c r="AC247" s="171">
        <v>6.7000000000000002E-3</v>
      </c>
      <c r="AD247" s="172">
        <f>AC226</f>
        <v>6.6E-3</v>
      </c>
      <c r="AE247" s="307">
        <f t="shared" si="126"/>
        <v>0.11666666666666667</v>
      </c>
      <c r="AF247" s="291" t="b">
        <f t="shared" si="127"/>
        <v>1</v>
      </c>
      <c r="AG247" s="309">
        <f t="shared" si="128"/>
        <v>6.6665679038682294E-3</v>
      </c>
      <c r="AH247" s="310" t="b">
        <f t="shared" si="133"/>
        <v>1</v>
      </c>
      <c r="AI247" s="310" t="b">
        <f t="shared" si="134"/>
        <v>0</v>
      </c>
    </row>
    <row r="249" spans="1:35" ht="16" thickBot="1" x14ac:dyDescent="0.25"/>
    <row r="250" spans="1:35" ht="14.75" customHeight="1" thickBot="1" x14ac:dyDescent="0.25">
      <c r="A250" s="538" t="s">
        <v>983</v>
      </c>
      <c r="B250" s="539"/>
      <c r="C250" s="539"/>
      <c r="D250" s="539"/>
      <c r="E250" s="539"/>
      <c r="F250" s="540"/>
      <c r="G250" s="517" t="s">
        <v>1126</v>
      </c>
      <c r="H250" s="515" t="s">
        <v>1127</v>
      </c>
      <c r="I250" s="517" t="s">
        <v>1130</v>
      </c>
      <c r="J250" s="515" t="s">
        <v>1131</v>
      </c>
      <c r="K250" s="515" t="s">
        <v>1132</v>
      </c>
      <c r="M250" s="519" t="s">
        <v>984</v>
      </c>
      <c r="N250" s="520"/>
      <c r="O250" s="520"/>
      <c r="P250" s="520"/>
      <c r="Q250" s="520"/>
      <c r="R250" s="521"/>
      <c r="S250" s="517" t="s">
        <v>1126</v>
      </c>
      <c r="T250" s="515" t="s">
        <v>1127</v>
      </c>
      <c r="U250" s="517" t="s">
        <v>1130</v>
      </c>
      <c r="V250" s="515" t="s">
        <v>1131</v>
      </c>
      <c r="W250" s="515" t="s">
        <v>1132</v>
      </c>
      <c r="Y250" s="541" t="s">
        <v>985</v>
      </c>
      <c r="Z250" s="542"/>
      <c r="AA250" s="542"/>
      <c r="AB250" s="542"/>
      <c r="AC250" s="542"/>
      <c r="AD250" s="543"/>
      <c r="AE250" s="517" t="s">
        <v>1126</v>
      </c>
      <c r="AF250" s="515" t="s">
        <v>1127</v>
      </c>
      <c r="AG250" s="517" t="s">
        <v>1130</v>
      </c>
      <c r="AH250" s="515" t="s">
        <v>1131</v>
      </c>
      <c r="AI250" s="515" t="s">
        <v>1132</v>
      </c>
    </row>
    <row r="251" spans="1:35" ht="14.75" customHeight="1" thickBot="1" x14ac:dyDescent="0.25">
      <c r="A251" s="151"/>
      <c r="B251" s="524" t="s">
        <v>1092</v>
      </c>
      <c r="C251" s="524"/>
      <c r="D251" s="525"/>
      <c r="E251" s="522" t="s">
        <v>958</v>
      </c>
      <c r="F251" s="523"/>
      <c r="G251" s="518"/>
      <c r="H251" s="516"/>
      <c r="I251" s="529"/>
      <c r="J251" s="527"/>
      <c r="K251" s="527"/>
      <c r="M251" s="281"/>
      <c r="N251" s="526" t="s">
        <v>1092</v>
      </c>
      <c r="O251" s="524"/>
      <c r="P251" s="525"/>
      <c r="Q251" s="522" t="s">
        <v>958</v>
      </c>
      <c r="R251" s="523"/>
      <c r="S251" s="518"/>
      <c r="T251" s="516"/>
      <c r="U251" s="529"/>
      <c r="V251" s="527"/>
      <c r="W251" s="527"/>
      <c r="Y251" s="151"/>
      <c r="Z251" s="524" t="s">
        <v>1092</v>
      </c>
      <c r="AA251" s="524"/>
      <c r="AB251" s="525"/>
      <c r="AC251" s="522" t="s">
        <v>958</v>
      </c>
      <c r="AD251" s="523"/>
      <c r="AE251" s="518"/>
      <c r="AF251" s="516"/>
      <c r="AG251" s="529"/>
      <c r="AH251" s="527"/>
      <c r="AI251" s="527"/>
    </row>
    <row r="252" spans="1:35" ht="17" thickBot="1" x14ac:dyDescent="0.25">
      <c r="A252" s="152" t="s">
        <v>790</v>
      </c>
      <c r="B252" s="153" t="s">
        <v>950</v>
      </c>
      <c r="C252" s="153" t="s">
        <v>951</v>
      </c>
      <c r="D252" s="154" t="s">
        <v>952</v>
      </c>
      <c r="E252" s="166" t="s">
        <v>956</v>
      </c>
      <c r="F252" s="167" t="s">
        <v>957</v>
      </c>
      <c r="G252" s="306">
        <f>35/300</f>
        <v>0.11666666666666667</v>
      </c>
      <c r="H252" s="296" t="b">
        <f>IF(C253&lt;G252,TRUE,FALSE)</f>
        <v>1</v>
      </c>
      <c r="I252" s="530"/>
      <c r="J252" s="528"/>
      <c r="K252" s="528"/>
      <c r="M252" s="294" t="s">
        <v>790</v>
      </c>
      <c r="N252" s="292" t="s">
        <v>950</v>
      </c>
      <c r="O252" s="153" t="s">
        <v>951</v>
      </c>
      <c r="P252" s="154" t="s">
        <v>952</v>
      </c>
      <c r="Q252" s="166" t="s">
        <v>956</v>
      </c>
      <c r="R252" s="167" t="s">
        <v>957</v>
      </c>
      <c r="S252" s="306">
        <f>35/300</f>
        <v>0.11666666666666667</v>
      </c>
      <c r="T252" s="296" t="b">
        <f>IF(O253&lt;S252,TRUE,FALSE)</f>
        <v>1</v>
      </c>
      <c r="U252" s="530"/>
      <c r="V252" s="528"/>
      <c r="W252" s="528"/>
      <c r="Y252" s="152" t="s">
        <v>790</v>
      </c>
      <c r="Z252" s="153" t="s">
        <v>950</v>
      </c>
      <c r="AA252" s="153" t="s">
        <v>951</v>
      </c>
      <c r="AB252" s="154" t="s">
        <v>952</v>
      </c>
      <c r="AC252" s="166" t="s">
        <v>956</v>
      </c>
      <c r="AD252" s="167" t="s">
        <v>957</v>
      </c>
      <c r="AE252" s="306">
        <f>35/300</f>
        <v>0.11666666666666667</v>
      </c>
      <c r="AF252" s="296" t="b">
        <f>IF(AA253&lt;AE252,TRUE,FALSE)</f>
        <v>1</v>
      </c>
      <c r="AG252" s="530"/>
      <c r="AH252" s="528"/>
      <c r="AI252" s="528"/>
    </row>
    <row r="253" spans="1:35" ht="16" x14ac:dyDescent="0.2">
      <c r="A253" s="149" t="s">
        <v>928</v>
      </c>
      <c r="B253" s="155">
        <v>6.4000000000000001E-2</v>
      </c>
      <c r="C253" s="255">
        <v>0.09</v>
      </c>
      <c r="D253" s="164">
        <v>6.5000000000000002E-2</v>
      </c>
      <c r="E253" s="151">
        <v>9.4999999999999998E-3</v>
      </c>
      <c r="F253" s="168">
        <f>E274</f>
        <v>9.7999999999999997E-3</v>
      </c>
      <c r="G253" s="305">
        <f t="shared" ref="G253:G274" si="135">35/300</f>
        <v>0.11666666666666667</v>
      </c>
      <c r="H253" s="296" t="b">
        <f t="shared" ref="H253:H274" si="136">IF(C254&lt;G253,TRUE,FALSE)</f>
        <v>1</v>
      </c>
      <c r="I253" s="309">
        <f t="shared" ref="I253:I274" si="137">ATAN(G253/(35/2))</f>
        <v>6.6665679038682294E-3</v>
      </c>
      <c r="J253" s="310" t="b">
        <f>IF(F253&lt;I253,TRUE,FALSE)</f>
        <v>0</v>
      </c>
      <c r="K253" s="310" t="b">
        <f>IF(E253&lt;I253,TRUE,FALSE)</f>
        <v>0</v>
      </c>
      <c r="M253" s="219" t="s">
        <v>928</v>
      </c>
      <c r="N253" s="155">
        <v>6.7000000000000002E-3</v>
      </c>
      <c r="O253" s="156">
        <v>9.4E-2</v>
      </c>
      <c r="P253" s="164">
        <v>6.7000000000000004E-2</v>
      </c>
      <c r="Q253" s="151">
        <v>0.01</v>
      </c>
      <c r="R253" s="168">
        <f>Q274</f>
        <v>0.01</v>
      </c>
      <c r="S253" s="305">
        <f t="shared" ref="S253:S274" si="138">35/300</f>
        <v>0.11666666666666667</v>
      </c>
      <c r="T253" s="296" t="b">
        <f t="shared" ref="T253:T274" si="139">IF(O254&lt;S253,TRUE,FALSE)</f>
        <v>1</v>
      </c>
      <c r="U253" s="309">
        <f t="shared" ref="U253:U274" si="140">ATAN(S253/(35/2))</f>
        <v>6.6665679038682294E-3</v>
      </c>
      <c r="V253" s="310" t="b">
        <f>IF(R253&lt;U253,TRUE,FALSE)</f>
        <v>0</v>
      </c>
      <c r="W253" s="310" t="b">
        <f>IF(Q253&lt;U253,TRUE,FALSE)</f>
        <v>0</v>
      </c>
      <c r="Y253" s="149" t="s">
        <v>928</v>
      </c>
      <c r="Z253" s="155">
        <v>6.3E-2</v>
      </c>
      <c r="AA253" s="156">
        <v>8.7999999999999995E-2</v>
      </c>
      <c r="AB253" s="164">
        <v>6.2E-2</v>
      </c>
      <c r="AC253" s="151">
        <v>9.4999999999999998E-3</v>
      </c>
      <c r="AD253" s="168">
        <f>AC274</f>
        <v>9.1000000000000004E-3</v>
      </c>
      <c r="AE253" s="305">
        <f t="shared" ref="AE253:AE274" si="141">35/300</f>
        <v>0.11666666666666667</v>
      </c>
      <c r="AF253" s="296" t="b">
        <f t="shared" ref="AF253:AF274" si="142">IF(AA254&lt;AE253,TRUE,FALSE)</f>
        <v>1</v>
      </c>
      <c r="AG253" s="309">
        <f t="shared" ref="AG253:AG274" si="143">ATAN(AE253/(35/2))</f>
        <v>6.6665679038682294E-3</v>
      </c>
      <c r="AH253" s="310" t="b">
        <f>IF(AD253&lt;AG253,TRUE,FALSE)</f>
        <v>0</v>
      </c>
      <c r="AI253" s="310" t="b">
        <f>IF(AC253&lt;AG253,TRUE,FALSE)</f>
        <v>0</v>
      </c>
    </row>
    <row r="254" spans="1:35" ht="16" x14ac:dyDescent="0.2">
      <c r="A254" s="148" t="s">
        <v>929</v>
      </c>
      <c r="B254" s="157">
        <v>6.2E-2</v>
      </c>
      <c r="C254" s="103">
        <v>8.7999999999999995E-2</v>
      </c>
      <c r="D254" s="163">
        <v>6.3E-2</v>
      </c>
      <c r="E254" s="169">
        <v>9.1999999999999998E-3</v>
      </c>
      <c r="F254" s="170">
        <f>E273</f>
        <v>9.4000000000000004E-3</v>
      </c>
      <c r="G254" s="305">
        <f t="shared" si="135"/>
        <v>0.11666666666666667</v>
      </c>
      <c r="H254" s="296" t="b">
        <f t="shared" si="136"/>
        <v>1</v>
      </c>
      <c r="I254" s="309">
        <f t="shared" si="137"/>
        <v>6.6665679038682294E-3</v>
      </c>
      <c r="J254" s="310" t="b">
        <f t="shared" ref="J254:J274" si="144">IF(F254&lt;I254,TRUE,FALSE)</f>
        <v>0</v>
      </c>
      <c r="K254" s="310" t="b">
        <f t="shared" ref="K254:K274" si="145">IF(E254&lt;I254,TRUE,FALSE)</f>
        <v>0</v>
      </c>
      <c r="M254" s="295" t="s">
        <v>929</v>
      </c>
      <c r="N254" s="293">
        <v>6.5000000000000002E-2</v>
      </c>
      <c r="O254" s="103">
        <v>9.0999999999999998E-2</v>
      </c>
      <c r="P254" s="163">
        <v>6.5000000000000002E-2</v>
      </c>
      <c r="Q254" s="169">
        <v>9.7000000000000003E-3</v>
      </c>
      <c r="R254" s="170">
        <f>Q273</f>
        <v>9.7000000000000003E-3</v>
      </c>
      <c r="S254" s="305">
        <f t="shared" si="138"/>
        <v>0.11666666666666667</v>
      </c>
      <c r="T254" s="296" t="b">
        <f t="shared" si="139"/>
        <v>1</v>
      </c>
      <c r="U254" s="309">
        <f t="shared" si="140"/>
        <v>6.6665679038682294E-3</v>
      </c>
      <c r="V254" s="310" t="b">
        <f t="shared" ref="V254:V274" si="146">IF(R254&lt;U254,TRUE,FALSE)</f>
        <v>0</v>
      </c>
      <c r="W254" s="310" t="b">
        <f t="shared" ref="W254:W274" si="147">IF(Q254&lt;U254,TRUE,FALSE)</f>
        <v>0</v>
      </c>
      <c r="Y254" s="148" t="s">
        <v>929</v>
      </c>
      <c r="Z254" s="157">
        <v>6.0999999999999999E-2</v>
      </c>
      <c r="AA254" s="103">
        <v>8.5000000000000006E-2</v>
      </c>
      <c r="AB254" s="163">
        <v>0.06</v>
      </c>
      <c r="AC254" s="169">
        <v>9.1999999999999998E-3</v>
      </c>
      <c r="AD254" s="170">
        <f>AC273</f>
        <v>8.8999999999999999E-3</v>
      </c>
      <c r="AE254" s="305">
        <f t="shared" si="141"/>
        <v>0.11666666666666667</v>
      </c>
      <c r="AF254" s="296" t="b">
        <f t="shared" si="142"/>
        <v>1</v>
      </c>
      <c r="AG254" s="309">
        <f t="shared" si="143"/>
        <v>6.6665679038682294E-3</v>
      </c>
      <c r="AH254" s="310" t="b">
        <f t="shared" ref="AH254:AH274" si="148">IF(AD254&lt;AG254,TRUE,FALSE)</f>
        <v>0</v>
      </c>
      <c r="AI254" s="310" t="b">
        <f t="shared" ref="AI254:AI274" si="149">IF(AC254&lt;AG254,TRUE,FALSE)</f>
        <v>0</v>
      </c>
    </row>
    <row r="255" spans="1:35" ht="16" x14ac:dyDescent="0.2">
      <c r="A255" s="148" t="s">
        <v>930</v>
      </c>
      <c r="B255" s="157">
        <v>0.06</v>
      </c>
      <c r="C255" s="103">
        <v>8.5000000000000006E-2</v>
      </c>
      <c r="D255" s="163">
        <v>6.0999999999999999E-2</v>
      </c>
      <c r="E255" s="169">
        <v>8.9999999999999993E-3</v>
      </c>
      <c r="F255" s="170">
        <f>E272</f>
        <v>9.1000000000000004E-3</v>
      </c>
      <c r="G255" s="305">
        <f t="shared" si="135"/>
        <v>0.11666666666666667</v>
      </c>
      <c r="H255" s="296" t="b">
        <f t="shared" si="136"/>
        <v>1</v>
      </c>
      <c r="I255" s="309">
        <f t="shared" si="137"/>
        <v>6.6665679038682294E-3</v>
      </c>
      <c r="J255" s="310" t="b">
        <f t="shared" si="144"/>
        <v>0</v>
      </c>
      <c r="K255" s="310" t="b">
        <f t="shared" si="145"/>
        <v>0</v>
      </c>
      <c r="M255" s="295" t="s">
        <v>930</v>
      </c>
      <c r="N255" s="293">
        <v>6.2E-2</v>
      </c>
      <c r="O255" s="103">
        <v>8.6999999999999994E-2</v>
      </c>
      <c r="P255" s="163">
        <v>6.2E-2</v>
      </c>
      <c r="Q255" s="169">
        <v>9.4000000000000004E-3</v>
      </c>
      <c r="R255" s="170">
        <f>Q272</f>
        <v>9.2999999999999992E-3</v>
      </c>
      <c r="S255" s="305">
        <f t="shared" si="138"/>
        <v>0.11666666666666667</v>
      </c>
      <c r="T255" s="296" t="b">
        <f t="shared" si="139"/>
        <v>1</v>
      </c>
      <c r="U255" s="309">
        <f t="shared" si="140"/>
        <v>6.6665679038682294E-3</v>
      </c>
      <c r="V255" s="310" t="b">
        <f t="shared" si="146"/>
        <v>0</v>
      </c>
      <c r="W255" s="310" t="b">
        <f t="shared" si="147"/>
        <v>0</v>
      </c>
      <c r="Y255" s="148" t="s">
        <v>930</v>
      </c>
      <c r="Z255" s="157">
        <v>5.8999999999999997E-2</v>
      </c>
      <c r="AA255" s="103">
        <v>8.2000000000000003E-2</v>
      </c>
      <c r="AB255" s="163">
        <v>5.8000000000000003E-2</v>
      </c>
      <c r="AC255" s="169">
        <v>8.8999999999999999E-3</v>
      </c>
      <c r="AD255" s="170">
        <f>AC272</f>
        <v>8.6E-3</v>
      </c>
      <c r="AE255" s="305">
        <f t="shared" si="141"/>
        <v>0.11666666666666667</v>
      </c>
      <c r="AF255" s="296" t="b">
        <f t="shared" si="142"/>
        <v>1</v>
      </c>
      <c r="AG255" s="309">
        <f t="shared" si="143"/>
        <v>6.6665679038682294E-3</v>
      </c>
      <c r="AH255" s="310" t="b">
        <f t="shared" si="148"/>
        <v>0</v>
      </c>
      <c r="AI255" s="310" t="b">
        <f t="shared" si="149"/>
        <v>0</v>
      </c>
    </row>
    <row r="256" spans="1:35" ht="16" x14ac:dyDescent="0.2">
      <c r="A256" s="148" t="s">
        <v>931</v>
      </c>
      <c r="B256" s="157">
        <v>5.7000000000000002E-2</v>
      </c>
      <c r="C256" s="103">
        <v>8.1000000000000003E-2</v>
      </c>
      <c r="D256" s="163">
        <v>5.8000000000000003E-2</v>
      </c>
      <c r="E256" s="169">
        <v>8.6999999999999994E-3</v>
      </c>
      <c r="F256" s="170">
        <f>E271</f>
        <v>8.8000000000000005E-3</v>
      </c>
      <c r="G256" s="305">
        <f t="shared" si="135"/>
        <v>0.11666666666666667</v>
      </c>
      <c r="H256" s="296" t="b">
        <f t="shared" si="136"/>
        <v>1</v>
      </c>
      <c r="I256" s="309">
        <f t="shared" si="137"/>
        <v>6.6665679038682294E-3</v>
      </c>
      <c r="J256" s="310" t="b">
        <f t="shared" si="144"/>
        <v>0</v>
      </c>
      <c r="K256" s="310" t="b">
        <f t="shared" si="145"/>
        <v>0</v>
      </c>
      <c r="M256" s="295" t="s">
        <v>931</v>
      </c>
      <c r="N256" s="293">
        <v>0.06</v>
      </c>
      <c r="O256" s="103">
        <v>8.3000000000000004E-2</v>
      </c>
      <c r="P256" s="163">
        <v>0.06</v>
      </c>
      <c r="Q256" s="169">
        <v>8.9999999999999993E-3</v>
      </c>
      <c r="R256" s="170">
        <f>Q271</f>
        <v>8.8999999999999999E-3</v>
      </c>
      <c r="S256" s="305">
        <f t="shared" si="138"/>
        <v>0.11666666666666667</v>
      </c>
      <c r="T256" s="296" t="b">
        <f t="shared" si="139"/>
        <v>1</v>
      </c>
      <c r="U256" s="309">
        <f t="shared" si="140"/>
        <v>6.6665679038682294E-3</v>
      </c>
      <c r="V256" s="310" t="b">
        <f t="shared" si="146"/>
        <v>0</v>
      </c>
      <c r="W256" s="310" t="b">
        <f t="shared" si="147"/>
        <v>0</v>
      </c>
      <c r="Y256" s="148" t="s">
        <v>931</v>
      </c>
      <c r="Z256" s="157">
        <v>5.7000000000000002E-2</v>
      </c>
      <c r="AA256" s="103">
        <v>7.9000000000000001E-2</v>
      </c>
      <c r="AB256" s="163">
        <v>5.6000000000000001E-2</v>
      </c>
      <c r="AC256" s="169">
        <v>8.6E-3</v>
      </c>
      <c r="AD256" s="170">
        <f>AC271</f>
        <v>8.3000000000000001E-3</v>
      </c>
      <c r="AE256" s="305">
        <f t="shared" si="141"/>
        <v>0.11666666666666667</v>
      </c>
      <c r="AF256" s="296" t="b">
        <f t="shared" si="142"/>
        <v>1</v>
      </c>
      <c r="AG256" s="309">
        <f t="shared" si="143"/>
        <v>6.6665679038682294E-3</v>
      </c>
      <c r="AH256" s="310" t="b">
        <f t="shared" si="148"/>
        <v>0</v>
      </c>
      <c r="AI256" s="310" t="b">
        <f t="shared" si="149"/>
        <v>0</v>
      </c>
    </row>
    <row r="257" spans="1:35" ht="16" x14ac:dyDescent="0.2">
      <c r="A257" s="148" t="s">
        <v>932</v>
      </c>
      <c r="B257" s="157">
        <v>5.5E-2</v>
      </c>
      <c r="C257" s="103">
        <v>7.8E-2</v>
      </c>
      <c r="D257" s="163">
        <v>5.5E-2</v>
      </c>
      <c r="E257" s="169">
        <v>8.5000000000000006E-3</v>
      </c>
      <c r="F257" s="170">
        <f>E270</f>
        <v>8.3999999999999995E-3</v>
      </c>
      <c r="G257" s="305">
        <f t="shared" si="135"/>
        <v>0.11666666666666667</v>
      </c>
      <c r="H257" s="296" t="b">
        <f t="shared" si="136"/>
        <v>1</v>
      </c>
      <c r="I257" s="309">
        <f t="shared" si="137"/>
        <v>6.6665679038682294E-3</v>
      </c>
      <c r="J257" s="310" t="b">
        <f t="shared" si="144"/>
        <v>0</v>
      </c>
      <c r="K257" s="310" t="b">
        <f t="shared" si="145"/>
        <v>0</v>
      </c>
      <c r="M257" s="295" t="s">
        <v>932</v>
      </c>
      <c r="N257" s="293">
        <v>5.7000000000000002E-2</v>
      </c>
      <c r="O257" s="103">
        <v>7.9000000000000001E-2</v>
      </c>
      <c r="P257" s="163">
        <v>5.7000000000000002E-2</v>
      </c>
      <c r="Q257" s="169">
        <v>8.5000000000000006E-3</v>
      </c>
      <c r="R257" s="170">
        <f>Q270</f>
        <v>8.5000000000000006E-3</v>
      </c>
      <c r="S257" s="305">
        <f t="shared" si="138"/>
        <v>0.11666666666666667</v>
      </c>
      <c r="T257" s="296" t="b">
        <f t="shared" si="139"/>
        <v>1</v>
      </c>
      <c r="U257" s="309">
        <f t="shared" si="140"/>
        <v>6.6665679038682294E-3</v>
      </c>
      <c r="V257" s="310" t="b">
        <f t="shared" si="146"/>
        <v>0</v>
      </c>
      <c r="W257" s="310" t="b">
        <f t="shared" si="147"/>
        <v>0</v>
      </c>
      <c r="Y257" s="148" t="s">
        <v>932</v>
      </c>
      <c r="Z257" s="157">
        <v>5.3999999999999999E-2</v>
      </c>
      <c r="AA257" s="103">
        <v>7.5999999999999998E-2</v>
      </c>
      <c r="AB257" s="163">
        <v>5.2999999999999999E-2</v>
      </c>
      <c r="AC257" s="169">
        <v>8.2000000000000007E-3</v>
      </c>
      <c r="AD257" s="170">
        <f>AC270</f>
        <v>8.0000000000000002E-3</v>
      </c>
      <c r="AE257" s="305">
        <f t="shared" si="141"/>
        <v>0.11666666666666667</v>
      </c>
      <c r="AF257" s="296" t="b">
        <f t="shared" si="142"/>
        <v>1</v>
      </c>
      <c r="AG257" s="309">
        <f t="shared" si="143"/>
        <v>6.6665679038682294E-3</v>
      </c>
      <c r="AH257" s="310" t="b">
        <f t="shared" si="148"/>
        <v>0</v>
      </c>
      <c r="AI257" s="310" t="b">
        <f t="shared" si="149"/>
        <v>0</v>
      </c>
    </row>
    <row r="258" spans="1:35" ht="16" x14ac:dyDescent="0.2">
      <c r="A258" s="148" t="s">
        <v>933</v>
      </c>
      <c r="B258" s="157">
        <v>5.1999999999999998E-2</v>
      </c>
      <c r="C258" s="103">
        <v>7.3999999999999996E-2</v>
      </c>
      <c r="D258" s="163">
        <v>5.2999999999999999E-2</v>
      </c>
      <c r="E258" s="169">
        <v>7.9000000000000008E-3</v>
      </c>
      <c r="F258" s="170">
        <f>E269</f>
        <v>8.0000000000000002E-3</v>
      </c>
      <c r="G258" s="305">
        <f t="shared" si="135"/>
        <v>0.11666666666666667</v>
      </c>
      <c r="H258" s="296" t="b">
        <f t="shared" si="136"/>
        <v>1</v>
      </c>
      <c r="I258" s="309">
        <f t="shared" si="137"/>
        <v>6.6665679038682294E-3</v>
      </c>
      <c r="J258" s="310" t="b">
        <f t="shared" si="144"/>
        <v>0</v>
      </c>
      <c r="K258" s="310" t="b">
        <f t="shared" si="145"/>
        <v>0</v>
      </c>
      <c r="M258" s="295" t="s">
        <v>933</v>
      </c>
      <c r="N258" s="293">
        <v>5.3999999999999999E-2</v>
      </c>
      <c r="O258" s="103">
        <v>7.4999999999999997E-2</v>
      </c>
      <c r="P258" s="163">
        <v>5.3999999999999999E-2</v>
      </c>
      <c r="Q258" s="169">
        <v>8.0999999999999996E-3</v>
      </c>
      <c r="R258" s="170">
        <f>Q269</f>
        <v>8.0000000000000002E-3</v>
      </c>
      <c r="S258" s="305">
        <f t="shared" si="138"/>
        <v>0.11666666666666667</v>
      </c>
      <c r="T258" s="296" t="b">
        <f t="shared" si="139"/>
        <v>1</v>
      </c>
      <c r="U258" s="309">
        <f t="shared" si="140"/>
        <v>6.6665679038682294E-3</v>
      </c>
      <c r="V258" s="310" t="b">
        <f t="shared" si="146"/>
        <v>0</v>
      </c>
      <c r="W258" s="310" t="b">
        <f t="shared" si="147"/>
        <v>0</v>
      </c>
      <c r="Y258" s="148" t="s">
        <v>933</v>
      </c>
      <c r="Z258" s="157">
        <v>5.1999999999999998E-2</v>
      </c>
      <c r="AA258" s="103">
        <v>7.1999999999999995E-2</v>
      </c>
      <c r="AB258" s="163">
        <v>5.0999999999999997E-2</v>
      </c>
      <c r="AC258" s="169">
        <v>7.7999999999999996E-3</v>
      </c>
      <c r="AD258" s="170">
        <f>AC269</f>
        <v>7.7000000000000002E-3</v>
      </c>
      <c r="AE258" s="305">
        <f t="shared" si="141"/>
        <v>0.11666666666666667</v>
      </c>
      <c r="AF258" s="296" t="b">
        <f t="shared" si="142"/>
        <v>1</v>
      </c>
      <c r="AG258" s="309">
        <f t="shared" si="143"/>
        <v>6.6665679038682294E-3</v>
      </c>
      <c r="AH258" s="310" t="b">
        <f t="shared" si="148"/>
        <v>0</v>
      </c>
      <c r="AI258" s="310" t="b">
        <f t="shared" si="149"/>
        <v>0</v>
      </c>
    </row>
    <row r="259" spans="1:35" ht="16" x14ac:dyDescent="0.2">
      <c r="A259" s="148" t="s">
        <v>934</v>
      </c>
      <c r="B259" s="157">
        <v>0.05</v>
      </c>
      <c r="C259" s="103">
        <v>7.0999999999999994E-2</v>
      </c>
      <c r="D259" s="163">
        <v>5.0999999999999997E-2</v>
      </c>
      <c r="E259" s="169">
        <v>7.4999999999999997E-3</v>
      </c>
      <c r="F259" s="170">
        <f>E268</f>
        <v>7.6E-3</v>
      </c>
      <c r="G259" s="305">
        <f t="shared" si="135"/>
        <v>0.11666666666666667</v>
      </c>
      <c r="H259" s="296" t="b">
        <f t="shared" si="136"/>
        <v>1</v>
      </c>
      <c r="I259" s="309">
        <f t="shared" si="137"/>
        <v>6.6665679038682294E-3</v>
      </c>
      <c r="J259" s="310" t="b">
        <f t="shared" si="144"/>
        <v>0</v>
      </c>
      <c r="K259" s="310" t="b">
        <f t="shared" si="145"/>
        <v>0</v>
      </c>
      <c r="M259" s="295" t="s">
        <v>934</v>
      </c>
      <c r="N259" s="293">
        <v>5.0999999999999997E-2</v>
      </c>
      <c r="O259" s="103">
        <v>7.1999999999999995E-2</v>
      </c>
      <c r="P259" s="163">
        <v>5.0999999999999997E-2</v>
      </c>
      <c r="Q259" s="169">
        <v>7.7000000000000002E-3</v>
      </c>
      <c r="R259" s="170">
        <f>Q268</f>
        <v>7.7000000000000002E-3</v>
      </c>
      <c r="S259" s="305">
        <f t="shared" si="138"/>
        <v>0.11666666666666667</v>
      </c>
      <c r="T259" s="296" t="b">
        <f t="shared" si="139"/>
        <v>1</v>
      </c>
      <c r="U259" s="309">
        <f t="shared" si="140"/>
        <v>6.6665679038682294E-3</v>
      </c>
      <c r="V259" s="310" t="b">
        <f t="shared" si="146"/>
        <v>0</v>
      </c>
      <c r="W259" s="310" t="b">
        <f t="shared" si="147"/>
        <v>0</v>
      </c>
      <c r="Y259" s="148" t="s">
        <v>934</v>
      </c>
      <c r="Z259" s="157">
        <v>4.9000000000000002E-2</v>
      </c>
      <c r="AA259" s="103">
        <v>6.9000000000000006E-2</v>
      </c>
      <c r="AB259" s="163">
        <v>4.9000000000000002E-2</v>
      </c>
      <c r="AC259" s="169">
        <v>7.4999999999999997E-3</v>
      </c>
      <c r="AD259" s="170">
        <f>AC268</f>
        <v>7.4000000000000003E-3</v>
      </c>
      <c r="AE259" s="305">
        <f t="shared" si="141"/>
        <v>0.11666666666666667</v>
      </c>
      <c r="AF259" s="296" t="b">
        <f t="shared" si="142"/>
        <v>1</v>
      </c>
      <c r="AG259" s="309">
        <f t="shared" si="143"/>
        <v>6.6665679038682294E-3</v>
      </c>
      <c r="AH259" s="310" t="b">
        <f t="shared" si="148"/>
        <v>0</v>
      </c>
      <c r="AI259" s="310" t="b">
        <f t="shared" si="149"/>
        <v>0</v>
      </c>
    </row>
    <row r="260" spans="1:35" ht="16" x14ac:dyDescent="0.2">
      <c r="A260" s="148" t="s">
        <v>935</v>
      </c>
      <c r="B260" s="157">
        <v>4.8000000000000001E-2</v>
      </c>
      <c r="C260" s="103">
        <v>6.8000000000000005E-2</v>
      </c>
      <c r="D260" s="163">
        <v>4.8000000000000001E-2</v>
      </c>
      <c r="E260" s="169">
        <v>7.3000000000000001E-3</v>
      </c>
      <c r="F260" s="170">
        <f>E267</f>
        <v>7.3000000000000001E-3</v>
      </c>
      <c r="G260" s="305">
        <f t="shared" si="135"/>
        <v>0.11666666666666667</v>
      </c>
      <c r="H260" s="296" t="b">
        <f t="shared" si="136"/>
        <v>1</v>
      </c>
      <c r="I260" s="309">
        <f t="shared" si="137"/>
        <v>6.6665679038682294E-3</v>
      </c>
      <c r="J260" s="310" t="b">
        <f t="shared" si="144"/>
        <v>0</v>
      </c>
      <c r="K260" s="310" t="b">
        <f t="shared" si="145"/>
        <v>0</v>
      </c>
      <c r="M260" s="295" t="s">
        <v>935</v>
      </c>
      <c r="N260" s="293">
        <v>4.9000000000000002E-2</v>
      </c>
      <c r="O260" s="103">
        <v>6.8000000000000005E-2</v>
      </c>
      <c r="P260" s="163">
        <v>4.9000000000000002E-2</v>
      </c>
      <c r="Q260" s="169">
        <v>7.4000000000000003E-3</v>
      </c>
      <c r="R260" s="170">
        <f>Q267</f>
        <v>7.3000000000000001E-3</v>
      </c>
      <c r="S260" s="305">
        <f t="shared" si="138"/>
        <v>0.11666666666666667</v>
      </c>
      <c r="T260" s="296" t="b">
        <f t="shared" si="139"/>
        <v>1</v>
      </c>
      <c r="U260" s="309">
        <f t="shared" si="140"/>
        <v>6.6665679038682294E-3</v>
      </c>
      <c r="V260" s="310" t="b">
        <f t="shared" si="146"/>
        <v>0</v>
      </c>
      <c r="W260" s="310" t="b">
        <f t="shared" si="147"/>
        <v>0</v>
      </c>
      <c r="Y260" s="148" t="s">
        <v>935</v>
      </c>
      <c r="Z260" s="157">
        <v>5.7000000000000002E-2</v>
      </c>
      <c r="AA260" s="103">
        <v>6.7000000000000004E-2</v>
      </c>
      <c r="AB260" s="163">
        <v>4.7E-2</v>
      </c>
      <c r="AC260" s="169">
        <v>7.1999999999999998E-3</v>
      </c>
      <c r="AD260" s="170">
        <f>AC267</f>
        <v>7.1000000000000004E-3</v>
      </c>
      <c r="AE260" s="305">
        <f t="shared" si="141"/>
        <v>0.11666666666666667</v>
      </c>
      <c r="AF260" s="296" t="b">
        <f t="shared" si="142"/>
        <v>1</v>
      </c>
      <c r="AG260" s="309">
        <f t="shared" si="143"/>
        <v>6.6665679038682294E-3</v>
      </c>
      <c r="AH260" s="310" t="b">
        <f t="shared" si="148"/>
        <v>0</v>
      </c>
      <c r="AI260" s="310" t="b">
        <f t="shared" si="149"/>
        <v>0</v>
      </c>
    </row>
    <row r="261" spans="1:35" ht="16" x14ac:dyDescent="0.2">
      <c r="A261" s="148" t="s">
        <v>936</v>
      </c>
      <c r="B261" s="157">
        <v>4.7E-2</v>
      </c>
      <c r="C261" s="103">
        <v>6.6000000000000003E-2</v>
      </c>
      <c r="D261" s="163">
        <v>4.7E-2</v>
      </c>
      <c r="E261" s="169">
        <v>7.0000000000000001E-3</v>
      </c>
      <c r="F261" s="170">
        <f>E266</f>
        <v>7.1000000000000004E-3</v>
      </c>
      <c r="G261" s="305">
        <f t="shared" si="135"/>
        <v>0.11666666666666667</v>
      </c>
      <c r="H261" s="296" t="b">
        <f t="shared" si="136"/>
        <v>1</v>
      </c>
      <c r="I261" s="309">
        <f t="shared" si="137"/>
        <v>6.6665679038682294E-3</v>
      </c>
      <c r="J261" s="310" t="b">
        <f t="shared" si="144"/>
        <v>0</v>
      </c>
      <c r="K261" s="310" t="b">
        <f t="shared" si="145"/>
        <v>0</v>
      </c>
      <c r="M261" s="295" t="s">
        <v>936</v>
      </c>
      <c r="N261" s="293">
        <v>4.7E-2</v>
      </c>
      <c r="O261" s="103">
        <v>6.6000000000000003E-2</v>
      </c>
      <c r="P261" s="163">
        <v>4.7E-2</v>
      </c>
      <c r="Q261" s="169">
        <v>7.1000000000000004E-3</v>
      </c>
      <c r="R261" s="170">
        <f>Q266</f>
        <v>7.1000000000000004E-3</v>
      </c>
      <c r="S261" s="305">
        <f t="shared" si="138"/>
        <v>0.11666666666666667</v>
      </c>
      <c r="T261" s="296" t="b">
        <f t="shared" si="139"/>
        <v>1</v>
      </c>
      <c r="U261" s="309">
        <f t="shared" si="140"/>
        <v>6.6665679038682294E-3</v>
      </c>
      <c r="V261" s="310" t="b">
        <f t="shared" si="146"/>
        <v>0</v>
      </c>
      <c r="W261" s="310" t="b">
        <f t="shared" si="147"/>
        <v>0</v>
      </c>
      <c r="Y261" s="148" t="s">
        <v>936</v>
      </c>
      <c r="Z261" s="157">
        <v>4.5999999999999999E-2</v>
      </c>
      <c r="AA261" s="103">
        <v>6.5000000000000002E-2</v>
      </c>
      <c r="AB261" s="163">
        <v>4.5999999999999999E-2</v>
      </c>
      <c r="AC261" s="169">
        <v>6.8999999999999999E-3</v>
      </c>
      <c r="AD261" s="170">
        <f>AC266</f>
        <v>6.8999999999999999E-3</v>
      </c>
      <c r="AE261" s="305">
        <f t="shared" si="141"/>
        <v>0.11666666666666667</v>
      </c>
      <c r="AF261" s="296" t="b">
        <f t="shared" si="142"/>
        <v>1</v>
      </c>
      <c r="AG261" s="309">
        <f t="shared" si="143"/>
        <v>6.6665679038682294E-3</v>
      </c>
      <c r="AH261" s="310" t="b">
        <f t="shared" si="148"/>
        <v>0</v>
      </c>
      <c r="AI261" s="310" t="b">
        <f t="shared" si="149"/>
        <v>0</v>
      </c>
    </row>
    <row r="262" spans="1:35" ht="16" x14ac:dyDescent="0.2">
      <c r="A262" s="148" t="s">
        <v>937</v>
      </c>
      <c r="B262" s="157">
        <v>4.5999999999999999E-2</v>
      </c>
      <c r="C262" s="103">
        <v>6.5000000000000002E-2</v>
      </c>
      <c r="D262" s="163">
        <v>4.5999999999999999E-2</v>
      </c>
      <c r="E262" s="169">
        <v>6.8999999999999999E-3</v>
      </c>
      <c r="F262" s="170">
        <f>E265</f>
        <v>6.8999999999999999E-3</v>
      </c>
      <c r="G262" s="305">
        <f t="shared" si="135"/>
        <v>0.11666666666666667</v>
      </c>
      <c r="H262" s="296" t="b">
        <f t="shared" si="136"/>
        <v>1</v>
      </c>
      <c r="I262" s="309">
        <f t="shared" si="137"/>
        <v>6.6665679038682294E-3</v>
      </c>
      <c r="J262" s="310" t="b">
        <f t="shared" si="144"/>
        <v>0</v>
      </c>
      <c r="K262" s="310" t="b">
        <f t="shared" si="145"/>
        <v>0</v>
      </c>
      <c r="M262" s="295" t="s">
        <v>937</v>
      </c>
      <c r="N262" s="293">
        <v>4.5999999999999999E-2</v>
      </c>
      <c r="O262" s="103">
        <v>6.5000000000000002E-2</v>
      </c>
      <c r="P262" s="163">
        <v>4.5999999999999999E-2</v>
      </c>
      <c r="Q262" s="169">
        <v>7.0000000000000001E-3</v>
      </c>
      <c r="R262" s="170">
        <f>Q265</f>
        <v>7.0000000000000001E-3</v>
      </c>
      <c r="S262" s="305">
        <f t="shared" si="138"/>
        <v>0.11666666666666667</v>
      </c>
      <c r="T262" s="296" t="b">
        <f t="shared" si="139"/>
        <v>1</v>
      </c>
      <c r="U262" s="309">
        <f t="shared" si="140"/>
        <v>6.6665679038682294E-3</v>
      </c>
      <c r="V262" s="310" t="b">
        <f t="shared" si="146"/>
        <v>0</v>
      </c>
      <c r="W262" s="310" t="b">
        <f t="shared" si="147"/>
        <v>0</v>
      </c>
      <c r="Y262" s="148" t="s">
        <v>937</v>
      </c>
      <c r="Z262" s="157">
        <v>4.4999999999999998E-2</v>
      </c>
      <c r="AA262" s="103">
        <v>6.4000000000000001E-2</v>
      </c>
      <c r="AB262" s="163">
        <v>4.4999999999999998E-2</v>
      </c>
      <c r="AC262" s="169">
        <v>6.7999999999999996E-3</v>
      </c>
      <c r="AD262" s="170">
        <f>AC265</f>
        <v>6.7999999999999996E-3</v>
      </c>
      <c r="AE262" s="305">
        <f t="shared" si="141"/>
        <v>0.11666666666666667</v>
      </c>
      <c r="AF262" s="296" t="b">
        <f t="shared" si="142"/>
        <v>1</v>
      </c>
      <c r="AG262" s="309">
        <f t="shared" si="143"/>
        <v>6.6665679038682294E-3</v>
      </c>
      <c r="AH262" s="310" t="b">
        <f t="shared" si="148"/>
        <v>0</v>
      </c>
      <c r="AI262" s="310" t="b">
        <f t="shared" si="149"/>
        <v>0</v>
      </c>
    </row>
    <row r="263" spans="1:35" ht="16" x14ac:dyDescent="0.2">
      <c r="A263" s="148" t="s">
        <v>938</v>
      </c>
      <c r="B263" s="157">
        <v>4.5999999999999999E-2</v>
      </c>
      <c r="C263" s="103">
        <v>6.5000000000000002E-2</v>
      </c>
      <c r="D263" s="163">
        <v>4.5999999999999999E-2</v>
      </c>
      <c r="E263" s="169">
        <v>6.8999999999999999E-3</v>
      </c>
      <c r="F263" s="170">
        <f>E264</f>
        <v>6.8999999999999999E-3</v>
      </c>
      <c r="G263" s="305">
        <f t="shared" si="135"/>
        <v>0.11666666666666667</v>
      </c>
      <c r="H263" s="296" t="b">
        <f t="shared" si="136"/>
        <v>1</v>
      </c>
      <c r="I263" s="309">
        <f t="shared" si="137"/>
        <v>6.6665679038682294E-3</v>
      </c>
      <c r="J263" s="310" t="b">
        <f t="shared" si="144"/>
        <v>0</v>
      </c>
      <c r="K263" s="310" t="b">
        <f t="shared" si="145"/>
        <v>0</v>
      </c>
      <c r="M263" s="295" t="s">
        <v>938</v>
      </c>
      <c r="N263" s="293">
        <v>4.5999999999999999E-2</v>
      </c>
      <c r="O263" s="103">
        <v>6.5000000000000002E-2</v>
      </c>
      <c r="P263" s="163">
        <v>4.5999999999999999E-2</v>
      </c>
      <c r="Q263" s="169">
        <v>7.0000000000000001E-3</v>
      </c>
      <c r="R263" s="170">
        <f>Q264</f>
        <v>7.0000000000000001E-3</v>
      </c>
      <c r="S263" s="305">
        <f t="shared" si="138"/>
        <v>0.11666666666666667</v>
      </c>
      <c r="T263" s="296" t="b">
        <f t="shared" si="139"/>
        <v>1</v>
      </c>
      <c r="U263" s="309">
        <f t="shared" si="140"/>
        <v>6.6665679038682294E-3</v>
      </c>
      <c r="V263" s="310" t="b">
        <f t="shared" si="146"/>
        <v>0</v>
      </c>
      <c r="W263" s="310" t="b">
        <f t="shared" si="147"/>
        <v>0</v>
      </c>
      <c r="Y263" s="148" t="s">
        <v>938</v>
      </c>
      <c r="Z263" s="157">
        <v>4.4999999999999998E-2</v>
      </c>
      <c r="AA263" s="103">
        <v>6.4000000000000001E-2</v>
      </c>
      <c r="AB263" s="163">
        <v>4.4999999999999998E-2</v>
      </c>
      <c r="AC263" s="169">
        <v>6.7999999999999996E-3</v>
      </c>
      <c r="AD263" s="170">
        <f>AC264</f>
        <v>6.7999999999999996E-3</v>
      </c>
      <c r="AE263" s="305">
        <f t="shared" si="141"/>
        <v>0.11666666666666667</v>
      </c>
      <c r="AF263" s="296" t="b">
        <f t="shared" si="142"/>
        <v>1</v>
      </c>
      <c r="AG263" s="309">
        <f t="shared" si="143"/>
        <v>6.6665679038682294E-3</v>
      </c>
      <c r="AH263" s="310" t="b">
        <f t="shared" si="148"/>
        <v>0</v>
      </c>
      <c r="AI263" s="310" t="b">
        <f t="shared" si="149"/>
        <v>0</v>
      </c>
    </row>
    <row r="264" spans="1:35" ht="16" x14ac:dyDescent="0.2">
      <c r="A264" s="148" t="s">
        <v>939</v>
      </c>
      <c r="B264" s="157">
        <v>4.5999999999999999E-2</v>
      </c>
      <c r="C264" s="103">
        <v>6.5000000000000002E-2</v>
      </c>
      <c r="D264" s="163">
        <v>4.5999999999999999E-2</v>
      </c>
      <c r="E264" s="169">
        <v>6.8999999999999999E-3</v>
      </c>
      <c r="F264" s="170">
        <f>E263</f>
        <v>6.8999999999999999E-3</v>
      </c>
      <c r="G264" s="305">
        <f t="shared" si="135"/>
        <v>0.11666666666666667</v>
      </c>
      <c r="H264" s="296" t="b">
        <f t="shared" si="136"/>
        <v>1</v>
      </c>
      <c r="I264" s="309">
        <f t="shared" si="137"/>
        <v>6.6665679038682294E-3</v>
      </c>
      <c r="J264" s="310" t="b">
        <f t="shared" si="144"/>
        <v>0</v>
      </c>
      <c r="K264" s="310" t="b">
        <f t="shared" si="145"/>
        <v>0</v>
      </c>
      <c r="M264" s="295" t="s">
        <v>939</v>
      </c>
      <c r="N264" s="293">
        <v>4.5999999999999999E-2</v>
      </c>
      <c r="O264" s="103">
        <v>6.5000000000000002E-2</v>
      </c>
      <c r="P264" s="163">
        <v>4.5999999999999999E-2</v>
      </c>
      <c r="Q264" s="169">
        <v>7.0000000000000001E-3</v>
      </c>
      <c r="R264" s="170">
        <f>Q263</f>
        <v>7.0000000000000001E-3</v>
      </c>
      <c r="S264" s="305">
        <f t="shared" si="138"/>
        <v>0.11666666666666667</v>
      </c>
      <c r="T264" s="296" t="b">
        <f t="shared" si="139"/>
        <v>1</v>
      </c>
      <c r="U264" s="309">
        <f t="shared" si="140"/>
        <v>6.6665679038682294E-3</v>
      </c>
      <c r="V264" s="310" t="b">
        <f t="shared" si="146"/>
        <v>0</v>
      </c>
      <c r="W264" s="310" t="b">
        <f t="shared" si="147"/>
        <v>0</v>
      </c>
      <c r="Y264" s="148" t="s">
        <v>939</v>
      </c>
      <c r="Z264" s="157">
        <v>4.4999999999999998E-2</v>
      </c>
      <c r="AA264" s="103">
        <v>6.4000000000000001E-2</v>
      </c>
      <c r="AB264" s="163">
        <v>4.4999999999999998E-2</v>
      </c>
      <c r="AC264" s="169">
        <v>6.7999999999999996E-3</v>
      </c>
      <c r="AD264" s="170">
        <f>AC263</f>
        <v>6.7999999999999996E-3</v>
      </c>
      <c r="AE264" s="305">
        <f t="shared" si="141"/>
        <v>0.11666666666666667</v>
      </c>
      <c r="AF264" s="296" t="b">
        <f t="shared" si="142"/>
        <v>1</v>
      </c>
      <c r="AG264" s="309">
        <f t="shared" si="143"/>
        <v>6.6665679038682294E-3</v>
      </c>
      <c r="AH264" s="310" t="b">
        <f t="shared" si="148"/>
        <v>0</v>
      </c>
      <c r="AI264" s="310" t="b">
        <f t="shared" si="149"/>
        <v>0</v>
      </c>
    </row>
    <row r="265" spans="1:35" ht="16" x14ac:dyDescent="0.2">
      <c r="A265" s="148" t="s">
        <v>940</v>
      </c>
      <c r="B265" s="157">
        <v>4.5999999999999999E-2</v>
      </c>
      <c r="C265" s="103">
        <v>6.5000000000000002E-2</v>
      </c>
      <c r="D265" s="163">
        <v>4.5999999999999999E-2</v>
      </c>
      <c r="E265" s="169">
        <v>6.8999999999999999E-3</v>
      </c>
      <c r="F265" s="170">
        <f>E262</f>
        <v>6.8999999999999999E-3</v>
      </c>
      <c r="G265" s="305">
        <f t="shared" si="135"/>
        <v>0.11666666666666667</v>
      </c>
      <c r="H265" s="296" t="b">
        <f t="shared" si="136"/>
        <v>1</v>
      </c>
      <c r="I265" s="309">
        <f t="shared" si="137"/>
        <v>6.6665679038682294E-3</v>
      </c>
      <c r="J265" s="310" t="b">
        <f t="shared" si="144"/>
        <v>0</v>
      </c>
      <c r="K265" s="310" t="b">
        <f t="shared" si="145"/>
        <v>0</v>
      </c>
      <c r="M265" s="295" t="s">
        <v>940</v>
      </c>
      <c r="N265" s="293">
        <v>4.5999999999999999E-2</v>
      </c>
      <c r="O265" s="103">
        <v>6.5000000000000002E-2</v>
      </c>
      <c r="P265" s="163">
        <v>4.5999999999999999E-2</v>
      </c>
      <c r="Q265" s="169">
        <v>7.0000000000000001E-3</v>
      </c>
      <c r="R265" s="170">
        <f>Q262</f>
        <v>7.0000000000000001E-3</v>
      </c>
      <c r="S265" s="305">
        <f t="shared" si="138"/>
        <v>0.11666666666666667</v>
      </c>
      <c r="T265" s="296" t="b">
        <f t="shared" si="139"/>
        <v>1</v>
      </c>
      <c r="U265" s="309">
        <f t="shared" si="140"/>
        <v>6.6665679038682294E-3</v>
      </c>
      <c r="V265" s="310" t="b">
        <f t="shared" si="146"/>
        <v>0</v>
      </c>
      <c r="W265" s="310" t="b">
        <f t="shared" si="147"/>
        <v>0</v>
      </c>
      <c r="Y265" s="148" t="s">
        <v>940</v>
      </c>
      <c r="Z265" s="157">
        <v>4.4999999999999998E-2</v>
      </c>
      <c r="AA265" s="103">
        <v>6.4000000000000001E-2</v>
      </c>
      <c r="AB265" s="163">
        <v>4.4999999999999998E-2</v>
      </c>
      <c r="AC265" s="169">
        <v>6.7999999999999996E-3</v>
      </c>
      <c r="AD265" s="170">
        <f>AC262</f>
        <v>6.7999999999999996E-3</v>
      </c>
      <c r="AE265" s="305">
        <f t="shared" si="141"/>
        <v>0.11666666666666667</v>
      </c>
      <c r="AF265" s="296" t="b">
        <f t="shared" si="142"/>
        <v>1</v>
      </c>
      <c r="AG265" s="309">
        <f t="shared" si="143"/>
        <v>6.6665679038682294E-3</v>
      </c>
      <c r="AH265" s="310" t="b">
        <f t="shared" si="148"/>
        <v>0</v>
      </c>
      <c r="AI265" s="310" t="b">
        <f t="shared" si="149"/>
        <v>0</v>
      </c>
    </row>
    <row r="266" spans="1:35" ht="16" x14ac:dyDescent="0.2">
      <c r="A266" s="148" t="s">
        <v>941</v>
      </c>
      <c r="B266" s="157">
        <v>4.7E-2</v>
      </c>
      <c r="C266" s="103">
        <v>6.6000000000000003E-2</v>
      </c>
      <c r="D266" s="163">
        <v>4.7E-2</v>
      </c>
      <c r="E266" s="169">
        <v>7.1000000000000004E-3</v>
      </c>
      <c r="F266" s="170">
        <f>E261</f>
        <v>7.0000000000000001E-3</v>
      </c>
      <c r="G266" s="305">
        <f t="shared" si="135"/>
        <v>0.11666666666666667</v>
      </c>
      <c r="H266" s="296" t="b">
        <f t="shared" si="136"/>
        <v>1</v>
      </c>
      <c r="I266" s="309">
        <f t="shared" si="137"/>
        <v>6.6665679038682294E-3</v>
      </c>
      <c r="J266" s="310" t="b">
        <f t="shared" si="144"/>
        <v>0</v>
      </c>
      <c r="K266" s="310" t="b">
        <f t="shared" si="145"/>
        <v>0</v>
      </c>
      <c r="M266" s="295" t="s">
        <v>941</v>
      </c>
      <c r="N266" s="293">
        <v>4.7E-2</v>
      </c>
      <c r="O266" s="103">
        <v>6.6000000000000003E-2</v>
      </c>
      <c r="P266" s="163">
        <v>4.7E-2</v>
      </c>
      <c r="Q266" s="169">
        <v>7.1000000000000004E-3</v>
      </c>
      <c r="R266" s="170">
        <f>Q261</f>
        <v>7.1000000000000004E-3</v>
      </c>
      <c r="S266" s="305">
        <f t="shared" si="138"/>
        <v>0.11666666666666667</v>
      </c>
      <c r="T266" s="296" t="b">
        <f t="shared" si="139"/>
        <v>1</v>
      </c>
      <c r="U266" s="309">
        <f t="shared" si="140"/>
        <v>6.6665679038682294E-3</v>
      </c>
      <c r="V266" s="310" t="b">
        <f t="shared" si="146"/>
        <v>0</v>
      </c>
      <c r="W266" s="310" t="b">
        <f t="shared" si="147"/>
        <v>0</v>
      </c>
      <c r="Y266" s="148" t="s">
        <v>941</v>
      </c>
      <c r="Z266" s="157">
        <v>4.5999999999999999E-2</v>
      </c>
      <c r="AA266" s="103">
        <v>6.5000000000000002E-2</v>
      </c>
      <c r="AB266" s="163">
        <v>4.5999999999999999E-2</v>
      </c>
      <c r="AC266" s="169">
        <v>6.8999999999999999E-3</v>
      </c>
      <c r="AD266" s="170">
        <f>AC261</f>
        <v>6.8999999999999999E-3</v>
      </c>
      <c r="AE266" s="305">
        <f t="shared" si="141"/>
        <v>0.11666666666666667</v>
      </c>
      <c r="AF266" s="296" t="b">
        <f t="shared" si="142"/>
        <v>1</v>
      </c>
      <c r="AG266" s="309">
        <f t="shared" si="143"/>
        <v>6.6665679038682294E-3</v>
      </c>
      <c r="AH266" s="310" t="b">
        <f t="shared" si="148"/>
        <v>0</v>
      </c>
      <c r="AI266" s="310" t="b">
        <f t="shared" si="149"/>
        <v>0</v>
      </c>
    </row>
    <row r="267" spans="1:35" ht="16" x14ac:dyDescent="0.2">
      <c r="A267" s="148" t="s">
        <v>942</v>
      </c>
      <c r="B267" s="157">
        <v>4.48E-2</v>
      </c>
      <c r="C267" s="103">
        <v>6.8000000000000005E-2</v>
      </c>
      <c r="D267" s="163">
        <v>4.8000000000000001E-2</v>
      </c>
      <c r="E267" s="169">
        <v>7.3000000000000001E-3</v>
      </c>
      <c r="F267" s="170">
        <f>E260</f>
        <v>7.3000000000000001E-3</v>
      </c>
      <c r="G267" s="305">
        <f t="shared" si="135"/>
        <v>0.11666666666666667</v>
      </c>
      <c r="H267" s="296" t="b">
        <f t="shared" si="136"/>
        <v>1</v>
      </c>
      <c r="I267" s="309">
        <f t="shared" si="137"/>
        <v>6.6665679038682294E-3</v>
      </c>
      <c r="J267" s="310" t="b">
        <f t="shared" si="144"/>
        <v>0</v>
      </c>
      <c r="K267" s="310" t="b">
        <f t="shared" si="145"/>
        <v>0</v>
      </c>
      <c r="M267" s="295" t="s">
        <v>942</v>
      </c>
      <c r="N267" s="293">
        <v>4.9000000000000002E-2</v>
      </c>
      <c r="O267" s="103">
        <v>6.9000000000000006E-2</v>
      </c>
      <c r="P267" s="163">
        <v>4.9000000000000002E-2</v>
      </c>
      <c r="Q267" s="169">
        <v>7.3000000000000001E-3</v>
      </c>
      <c r="R267" s="170">
        <f>Q260</f>
        <v>7.4000000000000003E-3</v>
      </c>
      <c r="S267" s="305">
        <f t="shared" si="138"/>
        <v>0.11666666666666667</v>
      </c>
      <c r="T267" s="296" t="b">
        <f t="shared" si="139"/>
        <v>1</v>
      </c>
      <c r="U267" s="309">
        <f t="shared" si="140"/>
        <v>6.6665679038682294E-3</v>
      </c>
      <c r="V267" s="310" t="b">
        <f t="shared" si="146"/>
        <v>0</v>
      </c>
      <c r="W267" s="310" t="b">
        <f t="shared" si="147"/>
        <v>0</v>
      </c>
      <c r="Y267" s="148" t="s">
        <v>942</v>
      </c>
      <c r="Z267" s="157">
        <v>4.7E-2</v>
      </c>
      <c r="AA267" s="103">
        <v>6.7000000000000004E-2</v>
      </c>
      <c r="AB267" s="163">
        <v>4.7E-2</v>
      </c>
      <c r="AC267" s="169">
        <v>7.1000000000000004E-3</v>
      </c>
      <c r="AD267" s="170">
        <f>AC260</f>
        <v>7.1999999999999998E-3</v>
      </c>
      <c r="AE267" s="305">
        <f t="shared" si="141"/>
        <v>0.11666666666666667</v>
      </c>
      <c r="AF267" s="296" t="b">
        <f t="shared" si="142"/>
        <v>1</v>
      </c>
      <c r="AG267" s="309">
        <f t="shared" si="143"/>
        <v>6.6665679038682294E-3</v>
      </c>
      <c r="AH267" s="310" t="b">
        <f t="shared" si="148"/>
        <v>0</v>
      </c>
      <c r="AI267" s="310" t="b">
        <f t="shared" si="149"/>
        <v>0</v>
      </c>
    </row>
    <row r="268" spans="1:35" ht="16" x14ac:dyDescent="0.2">
      <c r="A268" s="148" t="s">
        <v>943</v>
      </c>
      <c r="B268" s="157">
        <v>0.05</v>
      </c>
      <c r="C268" s="103">
        <v>7.0999999999999994E-2</v>
      </c>
      <c r="D268" s="163">
        <v>0.05</v>
      </c>
      <c r="E268" s="169">
        <v>7.6E-3</v>
      </c>
      <c r="F268" s="170">
        <f>E259</f>
        <v>7.4999999999999997E-3</v>
      </c>
      <c r="G268" s="305">
        <f t="shared" si="135"/>
        <v>0.11666666666666667</v>
      </c>
      <c r="H268" s="296" t="b">
        <f t="shared" si="136"/>
        <v>1</v>
      </c>
      <c r="I268" s="309">
        <f t="shared" si="137"/>
        <v>6.6665679038682294E-3</v>
      </c>
      <c r="J268" s="310" t="b">
        <f t="shared" si="144"/>
        <v>0</v>
      </c>
      <c r="K268" s="310" t="b">
        <f t="shared" si="145"/>
        <v>0</v>
      </c>
      <c r="M268" s="295" t="s">
        <v>943</v>
      </c>
      <c r="N268" s="293">
        <v>5.0999999999999997E-2</v>
      </c>
      <c r="O268" s="103">
        <v>7.1999999999999995E-2</v>
      </c>
      <c r="P268" s="163">
        <v>5.0999999999999997E-2</v>
      </c>
      <c r="Q268" s="169">
        <v>7.7000000000000002E-3</v>
      </c>
      <c r="R268" s="170">
        <f>Q259</f>
        <v>7.7000000000000002E-3</v>
      </c>
      <c r="S268" s="305">
        <f t="shared" si="138"/>
        <v>0.11666666666666667</v>
      </c>
      <c r="T268" s="296" t="b">
        <f t="shared" si="139"/>
        <v>1</v>
      </c>
      <c r="U268" s="309">
        <f t="shared" si="140"/>
        <v>6.6665679038682294E-3</v>
      </c>
      <c r="V268" s="310" t="b">
        <f t="shared" si="146"/>
        <v>0</v>
      </c>
      <c r="W268" s="310" t="b">
        <f t="shared" si="147"/>
        <v>0</v>
      </c>
      <c r="Y268" s="148" t="s">
        <v>943</v>
      </c>
      <c r="Z268" s="157">
        <v>4.9000000000000002E-2</v>
      </c>
      <c r="AA268" s="103">
        <v>6.9000000000000006E-2</v>
      </c>
      <c r="AB268" s="163">
        <v>4.9000000000000002E-2</v>
      </c>
      <c r="AC268" s="169">
        <v>7.4000000000000003E-3</v>
      </c>
      <c r="AD268" s="170">
        <f>AC259</f>
        <v>7.4999999999999997E-3</v>
      </c>
      <c r="AE268" s="305">
        <f t="shared" si="141"/>
        <v>0.11666666666666667</v>
      </c>
      <c r="AF268" s="296" t="b">
        <f t="shared" si="142"/>
        <v>1</v>
      </c>
      <c r="AG268" s="309">
        <f t="shared" si="143"/>
        <v>6.6665679038682294E-3</v>
      </c>
      <c r="AH268" s="310" t="b">
        <f t="shared" si="148"/>
        <v>0</v>
      </c>
      <c r="AI268" s="310" t="b">
        <f t="shared" si="149"/>
        <v>0</v>
      </c>
    </row>
    <row r="269" spans="1:35" ht="16" x14ac:dyDescent="0.2">
      <c r="A269" s="148" t="s">
        <v>944</v>
      </c>
      <c r="B269" s="157">
        <v>5.2999999999999999E-2</v>
      </c>
      <c r="C269" s="103">
        <v>7.3999999999999996E-2</v>
      </c>
      <c r="D269" s="163">
        <v>5.1999999999999998E-2</v>
      </c>
      <c r="E269" s="169">
        <v>8.0000000000000002E-3</v>
      </c>
      <c r="F269" s="170">
        <f>E258</f>
        <v>7.9000000000000008E-3</v>
      </c>
      <c r="G269" s="305">
        <f t="shared" si="135"/>
        <v>0.11666666666666667</v>
      </c>
      <c r="H269" s="296" t="b">
        <f t="shared" si="136"/>
        <v>1</v>
      </c>
      <c r="I269" s="309">
        <f t="shared" si="137"/>
        <v>6.6665679038682294E-3</v>
      </c>
      <c r="J269" s="310" t="b">
        <f t="shared" si="144"/>
        <v>0</v>
      </c>
      <c r="K269" s="310" t="b">
        <f t="shared" si="145"/>
        <v>0</v>
      </c>
      <c r="M269" s="295" t="s">
        <v>944</v>
      </c>
      <c r="N269" s="293">
        <v>5.2999999999999999E-2</v>
      </c>
      <c r="O269" s="103">
        <v>7.4999999999999997E-2</v>
      </c>
      <c r="P269" s="163">
        <v>5.2999999999999999E-2</v>
      </c>
      <c r="Q269" s="169">
        <v>8.0000000000000002E-3</v>
      </c>
      <c r="R269" s="170">
        <f>Q258</f>
        <v>8.0999999999999996E-3</v>
      </c>
      <c r="S269" s="305">
        <f t="shared" si="138"/>
        <v>0.11666666666666667</v>
      </c>
      <c r="T269" s="296" t="b">
        <f t="shared" si="139"/>
        <v>1</v>
      </c>
      <c r="U269" s="309">
        <f t="shared" si="140"/>
        <v>6.6665679038682294E-3</v>
      </c>
      <c r="V269" s="310" t="b">
        <f t="shared" si="146"/>
        <v>0</v>
      </c>
      <c r="W269" s="310" t="b">
        <f t="shared" si="147"/>
        <v>0</v>
      </c>
      <c r="Y269" s="148" t="s">
        <v>944</v>
      </c>
      <c r="Z269" s="157">
        <v>5.0999999999999997E-2</v>
      </c>
      <c r="AA269" s="103">
        <v>7.1999999999999995E-2</v>
      </c>
      <c r="AB269" s="163">
        <v>5.1999999999999998E-2</v>
      </c>
      <c r="AC269" s="169">
        <v>7.7000000000000002E-3</v>
      </c>
      <c r="AD269" s="170">
        <f>AC258</f>
        <v>7.7999999999999996E-3</v>
      </c>
      <c r="AE269" s="305">
        <f t="shared" si="141"/>
        <v>0.11666666666666667</v>
      </c>
      <c r="AF269" s="296" t="b">
        <f t="shared" si="142"/>
        <v>1</v>
      </c>
      <c r="AG269" s="309">
        <f t="shared" si="143"/>
        <v>6.6665679038682294E-3</v>
      </c>
      <c r="AH269" s="310" t="b">
        <f t="shared" si="148"/>
        <v>0</v>
      </c>
      <c r="AI269" s="310" t="b">
        <f t="shared" si="149"/>
        <v>0</v>
      </c>
    </row>
    <row r="270" spans="1:35" ht="16" x14ac:dyDescent="0.2">
      <c r="A270" s="148" t="s">
        <v>945</v>
      </c>
      <c r="B270" s="157">
        <v>5.5E-2</v>
      </c>
      <c r="C270" s="103">
        <v>7.8E-2</v>
      </c>
      <c r="D270" s="163">
        <v>5.3999999999999999E-2</v>
      </c>
      <c r="E270" s="169">
        <v>8.3999999999999995E-3</v>
      </c>
      <c r="F270" s="170">
        <f>E257</f>
        <v>8.5000000000000006E-3</v>
      </c>
      <c r="G270" s="305">
        <f t="shared" si="135"/>
        <v>0.11666666666666667</v>
      </c>
      <c r="H270" s="296" t="b">
        <f t="shared" si="136"/>
        <v>1</v>
      </c>
      <c r="I270" s="309">
        <f t="shared" si="137"/>
        <v>6.6665679038682294E-3</v>
      </c>
      <c r="J270" s="310" t="b">
        <f t="shared" si="144"/>
        <v>0</v>
      </c>
      <c r="K270" s="310" t="b">
        <f t="shared" si="145"/>
        <v>0</v>
      </c>
      <c r="M270" s="295" t="s">
        <v>945</v>
      </c>
      <c r="N270" s="293">
        <v>5.6000000000000001E-2</v>
      </c>
      <c r="O270" s="103">
        <v>0.08</v>
      </c>
      <c r="P270" s="163">
        <v>5.7000000000000002E-2</v>
      </c>
      <c r="Q270" s="169">
        <v>8.5000000000000006E-3</v>
      </c>
      <c r="R270" s="170">
        <f>Q257</f>
        <v>8.5000000000000006E-3</v>
      </c>
      <c r="S270" s="305">
        <f t="shared" si="138"/>
        <v>0.11666666666666667</v>
      </c>
      <c r="T270" s="296" t="b">
        <f t="shared" si="139"/>
        <v>1</v>
      </c>
      <c r="U270" s="309">
        <f t="shared" si="140"/>
        <v>6.6665679038682294E-3</v>
      </c>
      <c r="V270" s="310" t="b">
        <f t="shared" si="146"/>
        <v>0</v>
      </c>
      <c r="W270" s="310" t="b">
        <f t="shared" si="147"/>
        <v>0</v>
      </c>
      <c r="Y270" s="148" t="s">
        <v>945</v>
      </c>
      <c r="Z270" s="157">
        <v>5.2999999999999999E-2</v>
      </c>
      <c r="AA270" s="103">
        <v>7.5999999999999998E-2</v>
      </c>
      <c r="AB270" s="163">
        <v>5.3999999999999999E-2</v>
      </c>
      <c r="AC270" s="169">
        <v>8.0000000000000002E-3</v>
      </c>
      <c r="AD270" s="170">
        <f>AC257</f>
        <v>8.2000000000000007E-3</v>
      </c>
      <c r="AE270" s="305">
        <f t="shared" si="141"/>
        <v>0.11666666666666667</v>
      </c>
      <c r="AF270" s="296" t="b">
        <f t="shared" si="142"/>
        <v>1</v>
      </c>
      <c r="AG270" s="309">
        <f t="shared" si="143"/>
        <v>6.6665679038682294E-3</v>
      </c>
      <c r="AH270" s="310" t="b">
        <f t="shared" si="148"/>
        <v>0</v>
      </c>
      <c r="AI270" s="310" t="b">
        <f t="shared" si="149"/>
        <v>0</v>
      </c>
    </row>
    <row r="271" spans="1:35" ht="16" x14ac:dyDescent="0.2">
      <c r="A271" s="148" t="s">
        <v>946</v>
      </c>
      <c r="B271" s="157">
        <v>5.8000000000000003E-2</v>
      </c>
      <c r="C271" s="103">
        <v>8.1000000000000003E-2</v>
      </c>
      <c r="D271" s="163">
        <v>5.7000000000000002E-2</v>
      </c>
      <c r="E271" s="169">
        <v>8.8000000000000005E-3</v>
      </c>
      <c r="F271" s="170">
        <f>E256</f>
        <v>8.6999999999999994E-3</v>
      </c>
      <c r="G271" s="305">
        <f t="shared" si="135"/>
        <v>0.11666666666666667</v>
      </c>
      <c r="H271" s="296" t="b">
        <f t="shared" si="136"/>
        <v>1</v>
      </c>
      <c r="I271" s="309">
        <f t="shared" si="137"/>
        <v>6.6665679038682294E-3</v>
      </c>
      <c r="J271" s="310" t="b">
        <f t="shared" si="144"/>
        <v>0</v>
      </c>
      <c r="K271" s="310" t="b">
        <f t="shared" si="145"/>
        <v>0</v>
      </c>
      <c r="M271" s="295" t="s">
        <v>946</v>
      </c>
      <c r="N271" s="293">
        <v>5.8999999999999997E-2</v>
      </c>
      <c r="O271" s="103">
        <v>8.4000000000000005E-2</v>
      </c>
      <c r="P271" s="163">
        <v>5.8999999999999997E-2</v>
      </c>
      <c r="Q271" s="169">
        <v>8.8999999999999999E-3</v>
      </c>
      <c r="R271" s="170">
        <f>Q256</f>
        <v>8.9999999999999993E-3</v>
      </c>
      <c r="S271" s="305">
        <f t="shared" si="138"/>
        <v>0.11666666666666667</v>
      </c>
      <c r="T271" s="296" t="b">
        <f t="shared" si="139"/>
        <v>1</v>
      </c>
      <c r="U271" s="309">
        <f t="shared" si="140"/>
        <v>6.6665679038682294E-3</v>
      </c>
      <c r="V271" s="310" t="b">
        <f t="shared" si="146"/>
        <v>0</v>
      </c>
      <c r="W271" s="310" t="b">
        <f t="shared" si="147"/>
        <v>0</v>
      </c>
      <c r="Y271" s="148" t="s">
        <v>946</v>
      </c>
      <c r="Z271" s="157">
        <v>5.6000000000000001E-2</v>
      </c>
      <c r="AA271" s="103">
        <v>7.9000000000000001E-2</v>
      </c>
      <c r="AB271" s="163">
        <v>5.7000000000000002E-2</v>
      </c>
      <c r="AC271" s="169">
        <v>8.3000000000000001E-3</v>
      </c>
      <c r="AD271" s="170">
        <f>AC256</f>
        <v>8.6E-3</v>
      </c>
      <c r="AE271" s="305">
        <f t="shared" si="141"/>
        <v>0.11666666666666667</v>
      </c>
      <c r="AF271" s="296" t="b">
        <f t="shared" si="142"/>
        <v>1</v>
      </c>
      <c r="AG271" s="309">
        <f t="shared" si="143"/>
        <v>6.6665679038682294E-3</v>
      </c>
      <c r="AH271" s="310" t="b">
        <f t="shared" si="148"/>
        <v>0</v>
      </c>
      <c r="AI271" s="310" t="b">
        <f t="shared" si="149"/>
        <v>0</v>
      </c>
    </row>
    <row r="272" spans="1:35" ht="16" x14ac:dyDescent="0.2">
      <c r="A272" s="148" t="s">
        <v>947</v>
      </c>
      <c r="B272" s="157">
        <v>0.06</v>
      </c>
      <c r="C272" s="103">
        <v>8.5000000000000006E-2</v>
      </c>
      <c r="D272" s="163">
        <v>0.06</v>
      </c>
      <c r="E272" s="169">
        <v>9.1000000000000004E-3</v>
      </c>
      <c r="F272" s="170">
        <f>E255</f>
        <v>8.9999999999999993E-3</v>
      </c>
      <c r="G272" s="305">
        <f t="shared" si="135"/>
        <v>0.11666666666666667</v>
      </c>
      <c r="H272" s="296" t="b">
        <f t="shared" si="136"/>
        <v>1</v>
      </c>
      <c r="I272" s="309">
        <f t="shared" si="137"/>
        <v>6.6665679038682294E-3</v>
      </c>
      <c r="J272" s="310" t="b">
        <f t="shared" si="144"/>
        <v>0</v>
      </c>
      <c r="K272" s="310" t="b">
        <f t="shared" si="145"/>
        <v>0</v>
      </c>
      <c r="M272" s="295" t="s">
        <v>947</v>
      </c>
      <c r="N272" s="293">
        <v>6.2E-2</v>
      </c>
      <c r="O272" s="103">
        <v>8.6999999999999994E-2</v>
      </c>
      <c r="P272" s="163">
        <v>6.2E-2</v>
      </c>
      <c r="Q272" s="169">
        <v>9.2999999999999992E-3</v>
      </c>
      <c r="R272" s="170">
        <f>Q255</f>
        <v>9.4000000000000004E-3</v>
      </c>
      <c r="S272" s="305">
        <f t="shared" si="138"/>
        <v>0.11666666666666667</v>
      </c>
      <c r="T272" s="296" t="b">
        <f t="shared" si="139"/>
        <v>1</v>
      </c>
      <c r="U272" s="309">
        <f t="shared" si="140"/>
        <v>6.6665679038682294E-3</v>
      </c>
      <c r="V272" s="310" t="b">
        <f t="shared" si="146"/>
        <v>0</v>
      </c>
      <c r="W272" s="310" t="b">
        <f t="shared" si="147"/>
        <v>0</v>
      </c>
      <c r="Y272" s="148" t="s">
        <v>947</v>
      </c>
      <c r="Z272" s="157">
        <v>5.8000000000000003E-2</v>
      </c>
      <c r="AA272" s="103">
        <v>8.2000000000000003E-2</v>
      </c>
      <c r="AB272" s="163">
        <v>5.8999999999999997E-2</v>
      </c>
      <c r="AC272" s="169">
        <v>8.6E-3</v>
      </c>
      <c r="AD272" s="170">
        <f>AC255</f>
        <v>8.8999999999999999E-3</v>
      </c>
      <c r="AE272" s="305">
        <f t="shared" si="141"/>
        <v>0.11666666666666667</v>
      </c>
      <c r="AF272" s="296" t="b">
        <f t="shared" si="142"/>
        <v>1</v>
      </c>
      <c r="AG272" s="309">
        <f t="shared" si="143"/>
        <v>6.6665679038682294E-3</v>
      </c>
      <c r="AH272" s="310" t="b">
        <f t="shared" si="148"/>
        <v>0</v>
      </c>
      <c r="AI272" s="310" t="b">
        <f t="shared" si="149"/>
        <v>0</v>
      </c>
    </row>
    <row r="273" spans="1:35" ht="16" x14ac:dyDescent="0.2">
      <c r="A273" s="148" t="s">
        <v>948</v>
      </c>
      <c r="B273" s="157">
        <v>6.3E-2</v>
      </c>
      <c r="C273" s="103">
        <v>8.7999999999999995E-2</v>
      </c>
      <c r="D273" s="163">
        <v>6.2E-2</v>
      </c>
      <c r="E273" s="169">
        <v>9.4000000000000004E-3</v>
      </c>
      <c r="F273" s="170">
        <f>E254</f>
        <v>9.1999999999999998E-3</v>
      </c>
      <c r="G273" s="305">
        <f t="shared" si="135"/>
        <v>0.11666666666666667</v>
      </c>
      <c r="H273" s="296" t="b">
        <f t="shared" si="136"/>
        <v>1</v>
      </c>
      <c r="I273" s="309">
        <f t="shared" si="137"/>
        <v>6.6665679038682294E-3</v>
      </c>
      <c r="J273" s="310" t="b">
        <f t="shared" si="144"/>
        <v>0</v>
      </c>
      <c r="K273" s="310" t="b">
        <f t="shared" si="145"/>
        <v>0</v>
      </c>
      <c r="M273" s="295" t="s">
        <v>948</v>
      </c>
      <c r="N273" s="293">
        <v>6.4000000000000001E-2</v>
      </c>
      <c r="O273" s="103">
        <v>9.0999999999999998E-2</v>
      </c>
      <c r="P273" s="163">
        <v>6.5000000000000002E-2</v>
      </c>
      <c r="Q273" s="169">
        <v>9.7000000000000003E-3</v>
      </c>
      <c r="R273" s="170">
        <f>Q254</f>
        <v>9.7000000000000003E-3</v>
      </c>
      <c r="S273" s="305">
        <f t="shared" si="138"/>
        <v>0.11666666666666667</v>
      </c>
      <c r="T273" s="296" t="b">
        <f t="shared" si="139"/>
        <v>1</v>
      </c>
      <c r="U273" s="309">
        <f t="shared" si="140"/>
        <v>6.6665679038682294E-3</v>
      </c>
      <c r="V273" s="310" t="b">
        <f t="shared" si="146"/>
        <v>0</v>
      </c>
      <c r="W273" s="310" t="b">
        <f t="shared" si="147"/>
        <v>0</v>
      </c>
      <c r="Y273" s="148" t="s">
        <v>948</v>
      </c>
      <c r="Z273" s="157">
        <v>0.06</v>
      </c>
      <c r="AA273" s="103">
        <v>8.5000000000000006E-2</v>
      </c>
      <c r="AB273" s="163">
        <v>6.0999999999999999E-2</v>
      </c>
      <c r="AC273" s="169">
        <v>8.8999999999999999E-3</v>
      </c>
      <c r="AD273" s="170">
        <f>AC254</f>
        <v>9.1999999999999998E-3</v>
      </c>
      <c r="AE273" s="305">
        <f t="shared" si="141"/>
        <v>0.11666666666666667</v>
      </c>
      <c r="AF273" s="296" t="b">
        <f t="shared" si="142"/>
        <v>1</v>
      </c>
      <c r="AG273" s="309">
        <f t="shared" si="143"/>
        <v>6.6665679038682294E-3</v>
      </c>
      <c r="AH273" s="310" t="b">
        <f t="shared" si="148"/>
        <v>0</v>
      </c>
      <c r="AI273" s="310" t="b">
        <f t="shared" si="149"/>
        <v>0</v>
      </c>
    </row>
    <row r="274" spans="1:35" ht="17" thickBot="1" x14ac:dyDescent="0.25">
      <c r="A274" s="147" t="s">
        <v>949</v>
      </c>
      <c r="B274" s="158">
        <v>6.5000000000000002E-2</v>
      </c>
      <c r="C274" s="159">
        <v>9.0999999999999998E-2</v>
      </c>
      <c r="D274" s="165">
        <v>6.4000000000000001E-2</v>
      </c>
      <c r="E274" s="171">
        <v>9.7999999999999997E-3</v>
      </c>
      <c r="F274" s="172">
        <f>E253</f>
        <v>9.4999999999999998E-3</v>
      </c>
      <c r="G274" s="307">
        <f t="shared" si="135"/>
        <v>0.11666666666666667</v>
      </c>
      <c r="H274" s="291" t="b">
        <f t="shared" si="136"/>
        <v>1</v>
      </c>
      <c r="I274" s="309">
        <f t="shared" si="137"/>
        <v>6.6665679038682294E-3</v>
      </c>
      <c r="J274" s="310" t="b">
        <f t="shared" si="144"/>
        <v>0</v>
      </c>
      <c r="K274" s="310" t="b">
        <f t="shared" si="145"/>
        <v>0</v>
      </c>
      <c r="M274" s="147" t="s">
        <v>949</v>
      </c>
      <c r="N274" s="158">
        <v>6.7000000000000004E-2</v>
      </c>
      <c r="O274" s="159">
        <v>9.5000000000000001E-2</v>
      </c>
      <c r="P274" s="165">
        <v>6.7000000000000004E-2</v>
      </c>
      <c r="Q274" s="171">
        <v>0.01</v>
      </c>
      <c r="R274" s="172">
        <f>Q253</f>
        <v>0.01</v>
      </c>
      <c r="S274" s="307">
        <f t="shared" si="138"/>
        <v>0.11666666666666667</v>
      </c>
      <c r="T274" s="291" t="b">
        <f t="shared" si="139"/>
        <v>1</v>
      </c>
      <c r="U274" s="309">
        <f t="shared" si="140"/>
        <v>6.6665679038682294E-3</v>
      </c>
      <c r="V274" s="310" t="b">
        <f t="shared" si="146"/>
        <v>0</v>
      </c>
      <c r="W274" s="310" t="b">
        <f t="shared" si="147"/>
        <v>0</v>
      </c>
      <c r="Y274" s="147" t="s">
        <v>949</v>
      </c>
      <c r="Z274" s="158">
        <v>6.0999999999999999E-2</v>
      </c>
      <c r="AA274" s="159">
        <v>8.7999999999999995E-2</v>
      </c>
      <c r="AB274" s="165">
        <v>6.3E-2</v>
      </c>
      <c r="AC274" s="171">
        <v>9.1000000000000004E-3</v>
      </c>
      <c r="AD274" s="172">
        <f>AC253</f>
        <v>9.4999999999999998E-3</v>
      </c>
      <c r="AE274" s="307">
        <f t="shared" si="141"/>
        <v>0.11666666666666667</v>
      </c>
      <c r="AF274" s="291" t="b">
        <f t="shared" si="142"/>
        <v>1</v>
      </c>
      <c r="AG274" s="309">
        <f t="shared" si="143"/>
        <v>6.6665679038682294E-3</v>
      </c>
      <c r="AH274" s="310" t="b">
        <f t="shared" si="148"/>
        <v>0</v>
      </c>
      <c r="AI274" s="310" t="b">
        <f t="shared" si="149"/>
        <v>0</v>
      </c>
    </row>
    <row r="276" spans="1:35" ht="16" thickBot="1" x14ac:dyDescent="0.25"/>
    <row r="277" spans="1:35" ht="14.75" customHeight="1" thickBot="1" x14ac:dyDescent="0.25">
      <c r="A277" s="538" t="s">
        <v>986</v>
      </c>
      <c r="B277" s="539"/>
      <c r="C277" s="539"/>
      <c r="D277" s="539"/>
      <c r="E277" s="539"/>
      <c r="F277" s="540"/>
      <c r="G277" s="517" t="s">
        <v>1126</v>
      </c>
      <c r="H277" s="515" t="s">
        <v>1127</v>
      </c>
      <c r="I277" s="517" t="s">
        <v>1130</v>
      </c>
      <c r="J277" s="515" t="s">
        <v>1131</v>
      </c>
      <c r="K277" s="515" t="s">
        <v>1132</v>
      </c>
      <c r="M277" s="519" t="s">
        <v>987</v>
      </c>
      <c r="N277" s="520"/>
      <c r="O277" s="520"/>
      <c r="P277" s="520"/>
      <c r="Q277" s="520"/>
      <c r="R277" s="521"/>
      <c r="S277" s="517" t="s">
        <v>1126</v>
      </c>
      <c r="T277" s="515" t="s">
        <v>1127</v>
      </c>
      <c r="U277" s="517" t="s">
        <v>1130</v>
      </c>
      <c r="V277" s="515" t="s">
        <v>1131</v>
      </c>
      <c r="W277" s="515" t="s">
        <v>1132</v>
      </c>
      <c r="Y277" s="519" t="s">
        <v>988</v>
      </c>
      <c r="Z277" s="520"/>
      <c r="AA277" s="520"/>
      <c r="AB277" s="520"/>
      <c r="AC277" s="520"/>
      <c r="AD277" s="521"/>
      <c r="AE277" s="517" t="s">
        <v>1126</v>
      </c>
      <c r="AF277" s="515" t="s">
        <v>1127</v>
      </c>
      <c r="AG277" s="517" t="s">
        <v>1130</v>
      </c>
      <c r="AH277" s="515" t="s">
        <v>1131</v>
      </c>
      <c r="AI277" s="515" t="s">
        <v>1132</v>
      </c>
    </row>
    <row r="278" spans="1:35" ht="14.75" customHeight="1" thickBot="1" x14ac:dyDescent="0.25">
      <c r="A278" s="151"/>
      <c r="B278" s="524" t="s">
        <v>1092</v>
      </c>
      <c r="C278" s="524"/>
      <c r="D278" s="525"/>
      <c r="E278" s="522" t="s">
        <v>958</v>
      </c>
      <c r="F278" s="523"/>
      <c r="G278" s="518"/>
      <c r="H278" s="516"/>
      <c r="I278" s="529"/>
      <c r="J278" s="527"/>
      <c r="K278" s="527"/>
      <c r="M278" s="281"/>
      <c r="N278" s="526" t="s">
        <v>1092</v>
      </c>
      <c r="O278" s="524"/>
      <c r="P278" s="525"/>
      <c r="Q278" s="522" t="s">
        <v>958</v>
      </c>
      <c r="R278" s="523"/>
      <c r="S278" s="518"/>
      <c r="T278" s="516"/>
      <c r="U278" s="529"/>
      <c r="V278" s="527"/>
      <c r="W278" s="527"/>
      <c r="Y278" s="151"/>
      <c r="Z278" s="524" t="s">
        <v>1092</v>
      </c>
      <c r="AA278" s="524"/>
      <c r="AB278" s="525"/>
      <c r="AC278" s="522" t="s">
        <v>958</v>
      </c>
      <c r="AD278" s="523"/>
      <c r="AE278" s="518"/>
      <c r="AF278" s="516"/>
      <c r="AG278" s="529"/>
      <c r="AH278" s="527"/>
      <c r="AI278" s="527"/>
    </row>
    <row r="279" spans="1:35" ht="17" thickBot="1" x14ac:dyDescent="0.25">
      <c r="A279" s="152" t="s">
        <v>790</v>
      </c>
      <c r="B279" s="153" t="s">
        <v>950</v>
      </c>
      <c r="C279" s="153" t="s">
        <v>951</v>
      </c>
      <c r="D279" s="154" t="s">
        <v>952</v>
      </c>
      <c r="E279" s="166" t="s">
        <v>956</v>
      </c>
      <c r="F279" s="167" t="s">
        <v>957</v>
      </c>
      <c r="G279" s="306">
        <f>35/300</f>
        <v>0.11666666666666667</v>
      </c>
      <c r="H279" s="296" t="b">
        <f>IF(C280&lt;G279,TRUE,FALSE)</f>
        <v>1</v>
      </c>
      <c r="I279" s="530"/>
      <c r="J279" s="528"/>
      <c r="K279" s="528"/>
      <c r="M279" s="294" t="s">
        <v>790</v>
      </c>
      <c r="N279" s="292" t="s">
        <v>950</v>
      </c>
      <c r="O279" s="153" t="s">
        <v>951</v>
      </c>
      <c r="P279" s="154" t="s">
        <v>952</v>
      </c>
      <c r="Q279" s="166" t="s">
        <v>956</v>
      </c>
      <c r="R279" s="167" t="s">
        <v>957</v>
      </c>
      <c r="S279" s="306">
        <f>35/300</f>
        <v>0.11666666666666667</v>
      </c>
      <c r="T279" s="296" t="b">
        <f>IF(O280&lt;S279,TRUE,FALSE)</f>
        <v>1</v>
      </c>
      <c r="U279" s="530"/>
      <c r="V279" s="528"/>
      <c r="W279" s="528"/>
      <c r="Y279" s="152" t="s">
        <v>790</v>
      </c>
      <c r="Z279" s="153" t="s">
        <v>950</v>
      </c>
      <c r="AA279" s="153" t="s">
        <v>951</v>
      </c>
      <c r="AB279" s="154" t="s">
        <v>952</v>
      </c>
      <c r="AC279" s="166" t="s">
        <v>956</v>
      </c>
      <c r="AD279" s="167" t="s">
        <v>957</v>
      </c>
      <c r="AE279" s="306">
        <f>35/300</f>
        <v>0.11666666666666667</v>
      </c>
      <c r="AF279" s="296" t="b">
        <f>IF(AA280&lt;AE279,TRUE,FALSE)</f>
        <v>1</v>
      </c>
      <c r="AG279" s="530"/>
      <c r="AH279" s="528"/>
      <c r="AI279" s="528"/>
    </row>
    <row r="280" spans="1:35" ht="16" x14ac:dyDescent="0.2">
      <c r="A280" s="149" t="s">
        <v>928</v>
      </c>
      <c r="B280" s="155">
        <v>5.0999999999999997E-2</v>
      </c>
      <c r="C280" s="156">
        <v>7.1999999999999995E-2</v>
      </c>
      <c r="D280" s="164">
        <v>5.1999999999999998E-2</v>
      </c>
      <c r="E280" s="151">
        <v>7.6E-3</v>
      </c>
      <c r="F280" s="168">
        <f>E301</f>
        <v>7.7999999999999996E-3</v>
      </c>
      <c r="G280" s="305">
        <f t="shared" ref="G280:G301" si="150">35/300</f>
        <v>0.11666666666666667</v>
      </c>
      <c r="H280" s="296" t="b">
        <f t="shared" ref="H280:H301" si="151">IF(C281&lt;G280,TRUE,FALSE)</f>
        <v>1</v>
      </c>
      <c r="I280" s="309">
        <f t="shared" ref="I280:I301" si="152">ATAN(G280/(35/2))</f>
        <v>6.6665679038682294E-3</v>
      </c>
      <c r="J280" s="310" t="b">
        <f>IF(F280&lt;I280,TRUE,FALSE)</f>
        <v>0</v>
      </c>
      <c r="K280" s="310" t="b">
        <f>IF(E280&lt;I280,TRUE,FALSE)</f>
        <v>0</v>
      </c>
      <c r="M280" s="219" t="s">
        <v>928</v>
      </c>
      <c r="N280" s="155">
        <v>5.2999999999999999E-2</v>
      </c>
      <c r="O280" s="156">
        <v>7.4999999999999997E-2</v>
      </c>
      <c r="P280" s="164">
        <v>5.2999999999999999E-2</v>
      </c>
      <c r="Q280" s="151">
        <v>8.0000000000000002E-3</v>
      </c>
      <c r="R280" s="168">
        <f>Q301</f>
        <v>8.0000000000000002E-3</v>
      </c>
      <c r="S280" s="305">
        <f t="shared" ref="S280:S301" si="153">35/300</f>
        <v>0.11666666666666667</v>
      </c>
      <c r="T280" s="296" t="b">
        <f t="shared" ref="T280:T301" si="154">IF(O281&lt;S280,TRUE,FALSE)</f>
        <v>1</v>
      </c>
      <c r="U280" s="309">
        <f t="shared" ref="U280:U301" si="155">ATAN(S280/(35/2))</f>
        <v>6.6665679038682294E-3</v>
      </c>
      <c r="V280" s="310" t="b">
        <f>IF(R280&lt;U280,TRUE,FALSE)</f>
        <v>0</v>
      </c>
      <c r="W280" s="310" t="b">
        <f>IF(Q280&lt;U280,TRUE,FALSE)</f>
        <v>0</v>
      </c>
      <c r="Y280" s="149" t="s">
        <v>928</v>
      </c>
      <c r="Z280" s="155">
        <v>5.1999999999999998E-2</v>
      </c>
      <c r="AA280" s="156">
        <v>7.2999999999999995E-2</v>
      </c>
      <c r="AB280" s="164">
        <v>5.1999999999999998E-2</v>
      </c>
      <c r="AC280" s="151">
        <v>7.9000000000000008E-3</v>
      </c>
      <c r="AD280" s="168">
        <f>AC301</f>
        <v>7.7999999999999996E-3</v>
      </c>
      <c r="AE280" s="305">
        <f t="shared" ref="AE280:AE301" si="156">35/300</f>
        <v>0.11666666666666667</v>
      </c>
      <c r="AF280" s="296" t="b">
        <f t="shared" ref="AF280:AF301" si="157">IF(AA281&lt;AE280,TRUE,FALSE)</f>
        <v>1</v>
      </c>
      <c r="AG280" s="309">
        <f t="shared" ref="AG280:AG301" si="158">ATAN(AE280/(35/2))</f>
        <v>6.6665679038682294E-3</v>
      </c>
      <c r="AH280" s="310" t="b">
        <f>IF(AD280&lt;AG280,TRUE,FALSE)</f>
        <v>0</v>
      </c>
      <c r="AI280" s="310" t="b">
        <f>IF(AC280&lt;AG280,TRUE,FALSE)</f>
        <v>0</v>
      </c>
    </row>
    <row r="281" spans="1:35" ht="16" x14ac:dyDescent="0.2">
      <c r="A281" s="148" t="s">
        <v>929</v>
      </c>
      <c r="B281" s="157">
        <v>0.05</v>
      </c>
      <c r="C281" s="103">
        <v>7.0999999999999994E-2</v>
      </c>
      <c r="D281" s="163">
        <v>5.0999999999999997E-2</v>
      </c>
      <c r="E281" s="169">
        <v>7.6E-3</v>
      </c>
      <c r="F281" s="170">
        <f>E300</f>
        <v>7.7000000000000002E-3</v>
      </c>
      <c r="G281" s="305">
        <f t="shared" si="150"/>
        <v>0.11666666666666667</v>
      </c>
      <c r="H281" s="296" t="b">
        <f t="shared" si="151"/>
        <v>1</v>
      </c>
      <c r="I281" s="309">
        <f t="shared" si="152"/>
        <v>6.6665679038682294E-3</v>
      </c>
      <c r="J281" s="310" t="b">
        <f t="shared" ref="J281:J301" si="159">IF(F281&lt;I281,TRUE,FALSE)</f>
        <v>0</v>
      </c>
      <c r="K281" s="310" t="b">
        <f t="shared" ref="K281:K301" si="160">IF(E281&lt;I281,TRUE,FALSE)</f>
        <v>0</v>
      </c>
      <c r="M281" s="295" t="s">
        <v>929</v>
      </c>
      <c r="N281" s="293">
        <v>5.1999999999999998E-2</v>
      </c>
      <c r="O281" s="103">
        <v>7.3999999999999996E-2</v>
      </c>
      <c r="P281" s="163">
        <v>5.2999999999999999E-2</v>
      </c>
      <c r="Q281" s="169">
        <v>7.9000000000000008E-3</v>
      </c>
      <c r="R281" s="170">
        <f>Q300</f>
        <v>7.9000000000000008E-3</v>
      </c>
      <c r="S281" s="305">
        <f t="shared" si="153"/>
        <v>0.11666666666666667</v>
      </c>
      <c r="T281" s="296" t="b">
        <f t="shared" si="154"/>
        <v>1</v>
      </c>
      <c r="U281" s="309">
        <f t="shared" si="155"/>
        <v>6.6665679038682294E-3</v>
      </c>
      <c r="V281" s="310" t="b">
        <f t="shared" ref="V281:V301" si="161">IF(R281&lt;U281,TRUE,FALSE)</f>
        <v>0</v>
      </c>
      <c r="W281" s="310" t="b">
        <f t="shared" ref="W281:W301" si="162">IF(Q281&lt;U281,TRUE,FALSE)</f>
        <v>0</v>
      </c>
      <c r="Y281" s="148" t="s">
        <v>929</v>
      </c>
      <c r="Z281" s="157">
        <v>5.1999999999999998E-2</v>
      </c>
      <c r="AA281" s="103">
        <v>7.1999999999999995E-2</v>
      </c>
      <c r="AB281" s="163">
        <v>5.0999999999999997E-2</v>
      </c>
      <c r="AC281" s="169">
        <v>7.7999999999999996E-3</v>
      </c>
      <c r="AD281" s="170">
        <f>AC300</f>
        <v>7.7000000000000002E-3</v>
      </c>
      <c r="AE281" s="305">
        <f t="shared" si="156"/>
        <v>0.11666666666666667</v>
      </c>
      <c r="AF281" s="296" t="b">
        <f t="shared" si="157"/>
        <v>1</v>
      </c>
      <c r="AG281" s="309">
        <f t="shared" si="158"/>
        <v>6.6665679038682294E-3</v>
      </c>
      <c r="AH281" s="310" t="b">
        <f t="shared" ref="AH281:AH301" si="163">IF(AD281&lt;AG281,TRUE,FALSE)</f>
        <v>0</v>
      </c>
      <c r="AI281" s="310" t="b">
        <f t="shared" ref="AI281:AI301" si="164">IF(AC281&lt;AG281,TRUE,FALSE)</f>
        <v>0</v>
      </c>
    </row>
    <row r="282" spans="1:35" ht="16" x14ac:dyDescent="0.2">
      <c r="A282" s="148" t="s">
        <v>930</v>
      </c>
      <c r="B282" s="157">
        <v>0.05</v>
      </c>
      <c r="C282" s="103">
        <v>7.0999999999999994E-2</v>
      </c>
      <c r="D282" s="163">
        <v>5.0999999999999997E-2</v>
      </c>
      <c r="E282" s="169">
        <v>7.4999999999999997E-3</v>
      </c>
      <c r="F282" s="170">
        <f>E299</f>
        <v>7.6E-3</v>
      </c>
      <c r="G282" s="305">
        <f t="shared" si="150"/>
        <v>0.11666666666666667</v>
      </c>
      <c r="H282" s="296" t="b">
        <f t="shared" si="151"/>
        <v>1</v>
      </c>
      <c r="I282" s="309">
        <f t="shared" si="152"/>
        <v>6.6665679038682294E-3</v>
      </c>
      <c r="J282" s="310" t="b">
        <f t="shared" si="159"/>
        <v>0</v>
      </c>
      <c r="K282" s="310" t="b">
        <f t="shared" si="160"/>
        <v>0</v>
      </c>
      <c r="M282" s="295" t="s">
        <v>930</v>
      </c>
      <c r="N282" s="293">
        <v>5.1999999999999998E-2</v>
      </c>
      <c r="O282" s="103">
        <v>7.2999999999999995E-2</v>
      </c>
      <c r="P282" s="163">
        <v>5.1999999999999998E-2</v>
      </c>
      <c r="Q282" s="169">
        <v>7.7999999999999996E-3</v>
      </c>
      <c r="R282" s="170">
        <f>Q299</f>
        <v>7.7999999999999996E-3</v>
      </c>
      <c r="S282" s="305">
        <f t="shared" si="153"/>
        <v>0.11666666666666667</v>
      </c>
      <c r="T282" s="296" t="b">
        <f t="shared" si="154"/>
        <v>1</v>
      </c>
      <c r="U282" s="309">
        <f t="shared" si="155"/>
        <v>6.6665679038682294E-3</v>
      </c>
      <c r="V282" s="310" t="b">
        <f t="shared" si="161"/>
        <v>0</v>
      </c>
      <c r="W282" s="310" t="b">
        <f t="shared" si="162"/>
        <v>0</v>
      </c>
      <c r="Y282" s="148" t="s">
        <v>930</v>
      </c>
      <c r="Z282" s="157">
        <v>5.0999999999999997E-2</v>
      </c>
      <c r="AA282" s="103">
        <v>7.0999999999999994E-2</v>
      </c>
      <c r="AB282" s="163">
        <v>0.05</v>
      </c>
      <c r="AC282" s="169">
        <v>7.7000000000000002E-3</v>
      </c>
      <c r="AD282" s="170">
        <f>AC299</f>
        <v>7.6E-3</v>
      </c>
      <c r="AE282" s="305">
        <f t="shared" si="156"/>
        <v>0.11666666666666667</v>
      </c>
      <c r="AF282" s="296" t="b">
        <f t="shared" si="157"/>
        <v>1</v>
      </c>
      <c r="AG282" s="309">
        <f t="shared" si="158"/>
        <v>6.6665679038682294E-3</v>
      </c>
      <c r="AH282" s="310" t="b">
        <f t="shared" si="163"/>
        <v>0</v>
      </c>
      <c r="AI282" s="310" t="b">
        <f t="shared" si="164"/>
        <v>0</v>
      </c>
    </row>
    <row r="283" spans="1:35" ht="16" x14ac:dyDescent="0.2">
      <c r="A283" s="148" t="s">
        <v>931</v>
      </c>
      <c r="B283" s="157">
        <v>4.9000000000000002E-2</v>
      </c>
      <c r="C283" s="103">
        <v>7.0000000000000007E-2</v>
      </c>
      <c r="D283" s="163">
        <v>0.05</v>
      </c>
      <c r="E283" s="169">
        <v>7.4000000000000003E-3</v>
      </c>
      <c r="F283" s="170">
        <f>E298</f>
        <v>7.4999999999999997E-3</v>
      </c>
      <c r="G283" s="305">
        <f t="shared" si="150"/>
        <v>0.11666666666666667</v>
      </c>
      <c r="H283" s="296" t="b">
        <f t="shared" si="151"/>
        <v>1</v>
      </c>
      <c r="I283" s="309">
        <f t="shared" si="152"/>
        <v>6.6665679038682294E-3</v>
      </c>
      <c r="J283" s="310" t="b">
        <f t="shared" si="159"/>
        <v>0</v>
      </c>
      <c r="K283" s="310" t="b">
        <f t="shared" si="160"/>
        <v>0</v>
      </c>
      <c r="M283" s="295" t="s">
        <v>931</v>
      </c>
      <c r="N283" s="293">
        <v>5.0999999999999997E-2</v>
      </c>
      <c r="O283" s="103">
        <v>7.0999999999999994E-2</v>
      </c>
      <c r="P283" s="163">
        <v>5.0999999999999997E-2</v>
      </c>
      <c r="Q283" s="169">
        <v>7.6E-3</v>
      </c>
      <c r="R283" s="170">
        <f>Q298</f>
        <v>7.7000000000000002E-3</v>
      </c>
      <c r="S283" s="305">
        <f t="shared" si="153"/>
        <v>0.11666666666666667</v>
      </c>
      <c r="T283" s="296" t="b">
        <f t="shared" si="154"/>
        <v>1</v>
      </c>
      <c r="U283" s="309">
        <f t="shared" si="155"/>
        <v>6.6665679038682294E-3</v>
      </c>
      <c r="V283" s="310" t="b">
        <f t="shared" si="161"/>
        <v>0</v>
      </c>
      <c r="W283" s="310" t="b">
        <f t="shared" si="162"/>
        <v>0</v>
      </c>
      <c r="Y283" s="148" t="s">
        <v>931</v>
      </c>
      <c r="Z283" s="157">
        <v>0.05</v>
      </c>
      <c r="AA283" s="103">
        <v>7.0000000000000007E-2</v>
      </c>
      <c r="AB283" s="163">
        <v>0.05</v>
      </c>
      <c r="AC283" s="169">
        <v>7.4999999999999997E-3</v>
      </c>
      <c r="AD283" s="170">
        <f>AC298</f>
        <v>7.4999999999999997E-3</v>
      </c>
      <c r="AE283" s="305">
        <f t="shared" si="156"/>
        <v>0.11666666666666667</v>
      </c>
      <c r="AF283" s="296" t="b">
        <f t="shared" si="157"/>
        <v>1</v>
      </c>
      <c r="AG283" s="309">
        <f t="shared" si="158"/>
        <v>6.6665679038682294E-3</v>
      </c>
      <c r="AH283" s="310" t="b">
        <f t="shared" si="163"/>
        <v>0</v>
      </c>
      <c r="AI283" s="310" t="b">
        <f t="shared" si="164"/>
        <v>0</v>
      </c>
    </row>
    <row r="284" spans="1:35" ht="16" x14ac:dyDescent="0.2">
      <c r="A284" s="148" t="s">
        <v>932</v>
      </c>
      <c r="B284" s="157">
        <v>4.8000000000000001E-2</v>
      </c>
      <c r="C284" s="103">
        <v>6.9000000000000006E-2</v>
      </c>
      <c r="D284" s="163">
        <v>5.8999999999999997E-2</v>
      </c>
      <c r="E284" s="169">
        <v>7.3000000000000001E-3</v>
      </c>
      <c r="F284" s="170">
        <f>E297</f>
        <v>7.4000000000000003E-3</v>
      </c>
      <c r="G284" s="305">
        <f t="shared" si="150"/>
        <v>0.11666666666666667</v>
      </c>
      <c r="H284" s="296" t="b">
        <f t="shared" si="151"/>
        <v>1</v>
      </c>
      <c r="I284" s="309">
        <f t="shared" si="152"/>
        <v>6.6665679038682294E-3</v>
      </c>
      <c r="J284" s="310" t="b">
        <f t="shared" si="159"/>
        <v>0</v>
      </c>
      <c r="K284" s="310" t="b">
        <f t="shared" si="160"/>
        <v>0</v>
      </c>
      <c r="M284" s="295" t="s">
        <v>932</v>
      </c>
      <c r="N284" s="293">
        <v>0.05</v>
      </c>
      <c r="O284" s="103">
        <v>7.0000000000000007E-2</v>
      </c>
      <c r="P284" s="163">
        <v>0.05</v>
      </c>
      <c r="Q284" s="169">
        <v>7.4999999999999997E-3</v>
      </c>
      <c r="R284" s="170">
        <f>Q297</f>
        <v>7.4999999999999997E-3</v>
      </c>
      <c r="S284" s="305">
        <f t="shared" si="153"/>
        <v>0.11666666666666667</v>
      </c>
      <c r="T284" s="296" t="b">
        <f t="shared" si="154"/>
        <v>1</v>
      </c>
      <c r="U284" s="309">
        <f t="shared" si="155"/>
        <v>6.6665679038682294E-3</v>
      </c>
      <c r="V284" s="310" t="b">
        <f t="shared" si="161"/>
        <v>0</v>
      </c>
      <c r="W284" s="310" t="b">
        <f t="shared" si="162"/>
        <v>0</v>
      </c>
      <c r="Y284" s="148" t="s">
        <v>932</v>
      </c>
      <c r="Z284" s="157">
        <v>4.9000000000000002E-2</v>
      </c>
      <c r="AA284" s="103">
        <v>6.9000000000000006E-2</v>
      </c>
      <c r="AB284" s="163">
        <v>4.9000000000000002E-2</v>
      </c>
      <c r="AC284" s="169">
        <v>7.4000000000000003E-3</v>
      </c>
      <c r="AD284" s="170">
        <f>AC297</f>
        <v>7.3000000000000001E-3</v>
      </c>
      <c r="AE284" s="305">
        <f t="shared" si="156"/>
        <v>0.11666666666666667</v>
      </c>
      <c r="AF284" s="296" t="b">
        <f t="shared" si="157"/>
        <v>1</v>
      </c>
      <c r="AG284" s="309">
        <f t="shared" si="158"/>
        <v>6.6665679038682294E-3</v>
      </c>
      <c r="AH284" s="310" t="b">
        <f t="shared" si="163"/>
        <v>0</v>
      </c>
      <c r="AI284" s="310" t="b">
        <f t="shared" si="164"/>
        <v>0</v>
      </c>
    </row>
    <row r="285" spans="1:35" ht="16" x14ac:dyDescent="0.2">
      <c r="A285" s="148" t="s">
        <v>933</v>
      </c>
      <c r="B285" s="157">
        <v>4.8000000000000001E-2</v>
      </c>
      <c r="C285" s="103">
        <v>6.7000000000000004E-2</v>
      </c>
      <c r="D285" s="163">
        <v>4.8000000000000001E-2</v>
      </c>
      <c r="E285" s="169">
        <v>7.1999999999999998E-3</v>
      </c>
      <c r="F285" s="170">
        <f>E296</f>
        <v>7.1999999999999998E-3</v>
      </c>
      <c r="G285" s="305">
        <f t="shared" si="150"/>
        <v>0.11666666666666667</v>
      </c>
      <c r="H285" s="296" t="b">
        <f t="shared" si="151"/>
        <v>1</v>
      </c>
      <c r="I285" s="309">
        <f t="shared" si="152"/>
        <v>6.6665679038682294E-3</v>
      </c>
      <c r="J285" s="310" t="b">
        <f t="shared" si="159"/>
        <v>0</v>
      </c>
      <c r="K285" s="310" t="b">
        <f t="shared" si="160"/>
        <v>0</v>
      </c>
      <c r="M285" s="295" t="s">
        <v>933</v>
      </c>
      <c r="N285" s="293">
        <v>4.9000000000000002E-2</v>
      </c>
      <c r="O285" s="103">
        <v>6.8000000000000005E-2</v>
      </c>
      <c r="P285" s="163">
        <v>4.9000000000000002E-2</v>
      </c>
      <c r="Q285" s="169">
        <v>7.3000000000000001E-3</v>
      </c>
      <c r="R285" s="170">
        <f>Q296</f>
        <v>7.3000000000000001E-3</v>
      </c>
      <c r="S285" s="305">
        <f t="shared" si="153"/>
        <v>0.11666666666666667</v>
      </c>
      <c r="T285" s="296" t="b">
        <f t="shared" si="154"/>
        <v>1</v>
      </c>
      <c r="U285" s="309">
        <f t="shared" si="155"/>
        <v>6.6665679038682294E-3</v>
      </c>
      <c r="V285" s="310" t="b">
        <f t="shared" si="161"/>
        <v>0</v>
      </c>
      <c r="W285" s="310" t="b">
        <f t="shared" si="162"/>
        <v>0</v>
      </c>
      <c r="Y285" s="148" t="s">
        <v>933</v>
      </c>
      <c r="Z285" s="157">
        <v>4.8000000000000001E-2</v>
      </c>
      <c r="AA285" s="103">
        <v>6.7000000000000004E-2</v>
      </c>
      <c r="AB285" s="163">
        <v>4.8000000000000001E-2</v>
      </c>
      <c r="AC285" s="169">
        <v>7.1999999999999998E-3</v>
      </c>
      <c r="AD285" s="170">
        <f>AC296</f>
        <v>7.1999999999999998E-3</v>
      </c>
      <c r="AE285" s="305">
        <f t="shared" si="156"/>
        <v>0.11666666666666667</v>
      </c>
      <c r="AF285" s="296" t="b">
        <f t="shared" si="157"/>
        <v>1</v>
      </c>
      <c r="AG285" s="309">
        <f t="shared" si="158"/>
        <v>6.6665679038682294E-3</v>
      </c>
      <c r="AH285" s="310" t="b">
        <f t="shared" si="163"/>
        <v>0</v>
      </c>
      <c r="AI285" s="310" t="b">
        <f t="shared" si="164"/>
        <v>0</v>
      </c>
    </row>
    <row r="286" spans="1:35" ht="16" x14ac:dyDescent="0.2">
      <c r="A286" s="148" t="s">
        <v>934</v>
      </c>
      <c r="B286" s="157">
        <v>4.7E-2</v>
      </c>
      <c r="C286" s="103">
        <v>6.6000000000000003E-2</v>
      </c>
      <c r="D286" s="163">
        <v>4.7E-2</v>
      </c>
      <c r="E286" s="169">
        <v>7.0000000000000001E-3</v>
      </c>
      <c r="F286" s="170">
        <f>E295</f>
        <v>7.1000000000000004E-3</v>
      </c>
      <c r="G286" s="305">
        <f t="shared" si="150"/>
        <v>0.11666666666666667</v>
      </c>
      <c r="H286" s="296" t="b">
        <f t="shared" si="151"/>
        <v>1</v>
      </c>
      <c r="I286" s="309">
        <f t="shared" si="152"/>
        <v>6.6665679038682294E-3</v>
      </c>
      <c r="J286" s="310" t="b">
        <f t="shared" si="159"/>
        <v>0</v>
      </c>
      <c r="K286" s="310" t="b">
        <f t="shared" si="160"/>
        <v>0</v>
      </c>
      <c r="M286" s="295" t="s">
        <v>934</v>
      </c>
      <c r="N286" s="293">
        <v>4.7E-2</v>
      </c>
      <c r="O286" s="103">
        <v>6.7000000000000004E-2</v>
      </c>
      <c r="P286" s="163">
        <v>4.7E-2</v>
      </c>
      <c r="Q286" s="169">
        <v>7.1000000000000004E-3</v>
      </c>
      <c r="R286" s="170">
        <f>Q295</f>
        <v>7.1000000000000004E-3</v>
      </c>
      <c r="S286" s="305">
        <f t="shared" si="153"/>
        <v>0.11666666666666667</v>
      </c>
      <c r="T286" s="296" t="b">
        <f t="shared" si="154"/>
        <v>1</v>
      </c>
      <c r="U286" s="309">
        <f t="shared" si="155"/>
        <v>6.6665679038682294E-3</v>
      </c>
      <c r="V286" s="310" t="b">
        <f t="shared" si="161"/>
        <v>0</v>
      </c>
      <c r="W286" s="310" t="b">
        <f t="shared" si="162"/>
        <v>0</v>
      </c>
      <c r="Y286" s="148" t="s">
        <v>934</v>
      </c>
      <c r="Z286" s="157">
        <v>4.7E-2</v>
      </c>
      <c r="AA286" s="103">
        <v>6.5000000000000002E-2</v>
      </c>
      <c r="AB286" s="163">
        <v>4.7E-2</v>
      </c>
      <c r="AC286" s="169">
        <v>7.0000000000000001E-3</v>
      </c>
      <c r="AD286" s="170">
        <f>AC295</f>
        <v>7.0000000000000001E-3</v>
      </c>
      <c r="AE286" s="305">
        <f t="shared" si="156"/>
        <v>0.11666666666666667</v>
      </c>
      <c r="AF286" s="296" t="b">
        <f t="shared" si="157"/>
        <v>1</v>
      </c>
      <c r="AG286" s="309">
        <f t="shared" si="158"/>
        <v>6.6665679038682294E-3</v>
      </c>
      <c r="AH286" s="310" t="b">
        <f t="shared" si="163"/>
        <v>0</v>
      </c>
      <c r="AI286" s="310" t="b">
        <f t="shared" si="164"/>
        <v>0</v>
      </c>
    </row>
    <row r="287" spans="1:35" ht="16" x14ac:dyDescent="0.2">
      <c r="A287" s="148" t="s">
        <v>935</v>
      </c>
      <c r="B287" s="157">
        <v>4.5999999999999999E-2</v>
      </c>
      <c r="C287" s="103">
        <v>6.5000000000000002E-2</v>
      </c>
      <c r="D287" s="163">
        <v>4.5999999999999999E-2</v>
      </c>
      <c r="E287" s="169">
        <v>6.8999999999999999E-3</v>
      </c>
      <c r="F287" s="170">
        <f>E294</f>
        <v>6.8999999999999999E-3</v>
      </c>
      <c r="G287" s="305">
        <f t="shared" si="150"/>
        <v>0.11666666666666667</v>
      </c>
      <c r="H287" s="296" t="b">
        <f t="shared" si="151"/>
        <v>1</v>
      </c>
      <c r="I287" s="309">
        <f t="shared" si="152"/>
        <v>6.6665679038682294E-3</v>
      </c>
      <c r="J287" s="310" t="b">
        <f t="shared" si="159"/>
        <v>0</v>
      </c>
      <c r="K287" s="310" t="b">
        <f t="shared" si="160"/>
        <v>0</v>
      </c>
      <c r="M287" s="295" t="s">
        <v>935</v>
      </c>
      <c r="N287" s="293">
        <v>4.5999999999999999E-2</v>
      </c>
      <c r="O287" s="103">
        <v>6.5000000000000002E-2</v>
      </c>
      <c r="P287" s="163">
        <v>4.5999999999999999E-2</v>
      </c>
      <c r="Q287" s="169">
        <v>7.0000000000000001E-3</v>
      </c>
      <c r="R287" s="170">
        <f>Q294</f>
        <v>7.0000000000000001E-3</v>
      </c>
      <c r="S287" s="305">
        <f t="shared" si="153"/>
        <v>0.11666666666666667</v>
      </c>
      <c r="T287" s="296" t="b">
        <f t="shared" si="154"/>
        <v>1</v>
      </c>
      <c r="U287" s="309">
        <f t="shared" si="155"/>
        <v>6.6665679038682294E-3</v>
      </c>
      <c r="V287" s="310" t="b">
        <f t="shared" si="161"/>
        <v>0</v>
      </c>
      <c r="W287" s="310" t="b">
        <f t="shared" si="162"/>
        <v>0</v>
      </c>
      <c r="Y287" s="148" t="s">
        <v>935</v>
      </c>
      <c r="Z287" s="157">
        <v>4.5999999999999999E-2</v>
      </c>
      <c r="AA287" s="103">
        <v>6.4000000000000001E-2</v>
      </c>
      <c r="AB287" s="163">
        <v>4.5999999999999999E-2</v>
      </c>
      <c r="AC287" s="169">
        <v>6.8999999999999999E-3</v>
      </c>
      <c r="AD287" s="170">
        <f>AC294</f>
        <v>6.8999999999999999E-3</v>
      </c>
      <c r="AE287" s="305">
        <f t="shared" si="156"/>
        <v>0.11666666666666667</v>
      </c>
      <c r="AF287" s="296" t="b">
        <f t="shared" si="157"/>
        <v>1</v>
      </c>
      <c r="AG287" s="309">
        <f t="shared" si="158"/>
        <v>6.6665679038682294E-3</v>
      </c>
      <c r="AH287" s="310" t="b">
        <f t="shared" si="163"/>
        <v>0</v>
      </c>
      <c r="AI287" s="310" t="b">
        <f t="shared" si="164"/>
        <v>0</v>
      </c>
    </row>
    <row r="288" spans="1:35" ht="16" x14ac:dyDescent="0.2">
      <c r="A288" s="148" t="s">
        <v>936</v>
      </c>
      <c r="B288" s="157">
        <v>4.4999999999999998E-2</v>
      </c>
      <c r="C288" s="103">
        <v>6.4000000000000001E-2</v>
      </c>
      <c r="D288" s="163">
        <v>4.4999999999999998E-2</v>
      </c>
      <c r="E288" s="169">
        <v>6.7999999999999996E-3</v>
      </c>
      <c r="F288" s="170">
        <f>E293</f>
        <v>6.7999999999999996E-3</v>
      </c>
      <c r="G288" s="305">
        <f t="shared" si="150"/>
        <v>0.11666666666666667</v>
      </c>
      <c r="H288" s="296" t="b">
        <f t="shared" si="151"/>
        <v>1</v>
      </c>
      <c r="I288" s="309">
        <f t="shared" si="152"/>
        <v>6.6665679038682294E-3</v>
      </c>
      <c r="J288" s="310" t="b">
        <f t="shared" si="159"/>
        <v>0</v>
      </c>
      <c r="K288" s="310" t="b">
        <f t="shared" si="160"/>
        <v>0</v>
      </c>
      <c r="M288" s="295" t="s">
        <v>936</v>
      </c>
      <c r="N288" s="293">
        <v>4.4999999999999998E-2</v>
      </c>
      <c r="O288" s="103">
        <v>6.4000000000000001E-2</v>
      </c>
      <c r="P288" s="163">
        <v>4.4999999999999998E-2</v>
      </c>
      <c r="Q288" s="169">
        <v>6.7999999999999996E-3</v>
      </c>
      <c r="R288" s="170">
        <f>Q293</f>
        <v>6.8999999999999999E-3</v>
      </c>
      <c r="S288" s="305">
        <f t="shared" si="153"/>
        <v>0.11666666666666667</v>
      </c>
      <c r="T288" s="296" t="b">
        <f t="shared" si="154"/>
        <v>1</v>
      </c>
      <c r="U288" s="309">
        <f t="shared" si="155"/>
        <v>6.6665679038682294E-3</v>
      </c>
      <c r="V288" s="310" t="b">
        <f t="shared" si="161"/>
        <v>0</v>
      </c>
      <c r="W288" s="310" t="b">
        <f t="shared" si="162"/>
        <v>0</v>
      </c>
      <c r="Y288" s="148" t="s">
        <v>936</v>
      </c>
      <c r="Z288" s="157">
        <v>4.4999999999999998E-2</v>
      </c>
      <c r="AA288" s="103">
        <v>6.3E-2</v>
      </c>
      <c r="AB288" s="163">
        <v>4.4999999999999998E-2</v>
      </c>
      <c r="AC288" s="169">
        <v>6.7000000000000002E-3</v>
      </c>
      <c r="AD288" s="170">
        <f>AC293</f>
        <v>6.7000000000000002E-3</v>
      </c>
      <c r="AE288" s="305">
        <f t="shared" si="156"/>
        <v>0.11666666666666667</v>
      </c>
      <c r="AF288" s="296" t="b">
        <f t="shared" si="157"/>
        <v>1</v>
      </c>
      <c r="AG288" s="309">
        <f t="shared" si="158"/>
        <v>6.6665679038682294E-3</v>
      </c>
      <c r="AH288" s="310" t="b">
        <f t="shared" si="163"/>
        <v>0</v>
      </c>
      <c r="AI288" s="310" t="b">
        <f t="shared" si="164"/>
        <v>0</v>
      </c>
    </row>
    <row r="289" spans="1:35" ht="16" x14ac:dyDescent="0.2">
      <c r="A289" s="148" t="s">
        <v>937</v>
      </c>
      <c r="B289" s="157">
        <v>4.4999999999999998E-2</v>
      </c>
      <c r="C289" s="103">
        <v>6.3E-2</v>
      </c>
      <c r="D289" s="163">
        <v>4.4999999999999998E-2</v>
      </c>
      <c r="E289" s="169">
        <v>6.7000000000000002E-3</v>
      </c>
      <c r="F289" s="170">
        <f>E292</f>
        <v>6.7000000000000002E-3</v>
      </c>
      <c r="G289" s="305">
        <f t="shared" si="150"/>
        <v>0.11666666666666667</v>
      </c>
      <c r="H289" s="296" t="b">
        <f t="shared" si="151"/>
        <v>1</v>
      </c>
      <c r="I289" s="309">
        <f t="shared" si="152"/>
        <v>6.6665679038682294E-3</v>
      </c>
      <c r="J289" s="310" t="b">
        <f t="shared" si="159"/>
        <v>0</v>
      </c>
      <c r="K289" s="310" t="b">
        <f t="shared" si="160"/>
        <v>0</v>
      </c>
      <c r="M289" s="295" t="s">
        <v>937</v>
      </c>
      <c r="N289" s="293">
        <v>4.4999999999999998E-2</v>
      </c>
      <c r="O289" s="103">
        <v>6.3E-2</v>
      </c>
      <c r="P289" s="163">
        <v>4.4999999999999998E-2</v>
      </c>
      <c r="Q289" s="169">
        <v>6.7999999999999996E-3</v>
      </c>
      <c r="R289" s="170">
        <f>Q292</f>
        <v>6.7999999999999996E-3</v>
      </c>
      <c r="S289" s="305">
        <f t="shared" si="153"/>
        <v>0.11666666666666667</v>
      </c>
      <c r="T289" s="296" t="b">
        <f t="shared" si="154"/>
        <v>1</v>
      </c>
      <c r="U289" s="309">
        <f t="shared" si="155"/>
        <v>6.6665679038682294E-3</v>
      </c>
      <c r="V289" s="310" t="b">
        <f t="shared" si="161"/>
        <v>0</v>
      </c>
      <c r="W289" s="310" t="b">
        <f t="shared" si="162"/>
        <v>0</v>
      </c>
      <c r="Y289" s="148" t="s">
        <v>937</v>
      </c>
      <c r="Z289" s="157">
        <v>4.3999999999999997E-2</v>
      </c>
      <c r="AA289" s="103">
        <v>6.2E-2</v>
      </c>
      <c r="AB289" s="163">
        <v>4.3999999999999997E-2</v>
      </c>
      <c r="AC289" s="169">
        <v>6.7000000000000002E-3</v>
      </c>
      <c r="AD289" s="170">
        <f>AC292</f>
        <v>6.7000000000000002E-3</v>
      </c>
      <c r="AE289" s="305">
        <f t="shared" si="156"/>
        <v>0.11666666666666667</v>
      </c>
      <c r="AF289" s="296" t="b">
        <f t="shared" si="157"/>
        <v>1</v>
      </c>
      <c r="AG289" s="309">
        <f t="shared" si="158"/>
        <v>6.6665679038682294E-3</v>
      </c>
      <c r="AH289" s="310" t="b">
        <f t="shared" si="163"/>
        <v>0</v>
      </c>
      <c r="AI289" s="310" t="b">
        <f t="shared" si="164"/>
        <v>0</v>
      </c>
    </row>
    <row r="290" spans="1:35" ht="16" x14ac:dyDescent="0.2">
      <c r="A290" s="148" t="s">
        <v>938</v>
      </c>
      <c r="B290" s="157">
        <v>4.4999999999999998E-2</v>
      </c>
      <c r="C290" s="103">
        <v>6.3E-2</v>
      </c>
      <c r="D290" s="163">
        <v>4.4999999999999998E-2</v>
      </c>
      <c r="E290" s="169">
        <v>6.7000000000000002E-3</v>
      </c>
      <c r="F290" s="170">
        <f>E291</f>
        <v>6.7000000000000002E-3</v>
      </c>
      <c r="G290" s="305">
        <f t="shared" si="150"/>
        <v>0.11666666666666667</v>
      </c>
      <c r="H290" s="296" t="b">
        <f t="shared" si="151"/>
        <v>1</v>
      </c>
      <c r="I290" s="309">
        <f t="shared" si="152"/>
        <v>6.6665679038682294E-3</v>
      </c>
      <c r="J290" s="310" t="b">
        <f t="shared" si="159"/>
        <v>0</v>
      </c>
      <c r="K290" s="310" t="b">
        <f t="shared" si="160"/>
        <v>0</v>
      </c>
      <c r="M290" s="295" t="s">
        <v>938</v>
      </c>
      <c r="N290" s="293">
        <v>4.4999999999999998E-2</v>
      </c>
      <c r="O290" s="103">
        <v>6.3E-2</v>
      </c>
      <c r="P290" s="163">
        <v>4.4999999999999998E-2</v>
      </c>
      <c r="Q290" s="169">
        <v>6.7999999999999996E-3</v>
      </c>
      <c r="R290" s="170">
        <f>Q291</f>
        <v>6.7999999999999996E-3</v>
      </c>
      <c r="S290" s="305">
        <f t="shared" si="153"/>
        <v>0.11666666666666667</v>
      </c>
      <c r="T290" s="296" t="b">
        <f t="shared" si="154"/>
        <v>1</v>
      </c>
      <c r="U290" s="309">
        <f t="shared" si="155"/>
        <v>6.6665679038682294E-3</v>
      </c>
      <c r="V290" s="310" t="b">
        <f t="shared" si="161"/>
        <v>0</v>
      </c>
      <c r="W290" s="310" t="b">
        <f t="shared" si="162"/>
        <v>0</v>
      </c>
      <c r="Y290" s="148" t="s">
        <v>938</v>
      </c>
      <c r="Z290" s="157">
        <v>4.3999999999999997E-2</v>
      </c>
      <c r="AA290" s="103">
        <v>6.2E-2</v>
      </c>
      <c r="AB290" s="163">
        <v>4.3999999999999997E-2</v>
      </c>
      <c r="AC290" s="169">
        <v>6.7000000000000002E-3</v>
      </c>
      <c r="AD290" s="170">
        <f>AC291</f>
        <v>6.7000000000000002E-3</v>
      </c>
      <c r="AE290" s="305">
        <f t="shared" si="156"/>
        <v>0.11666666666666667</v>
      </c>
      <c r="AF290" s="296" t="b">
        <f t="shared" si="157"/>
        <v>1</v>
      </c>
      <c r="AG290" s="309">
        <f t="shared" si="158"/>
        <v>6.6665679038682294E-3</v>
      </c>
      <c r="AH290" s="310" t="b">
        <f t="shared" si="163"/>
        <v>0</v>
      </c>
      <c r="AI290" s="310" t="b">
        <f t="shared" si="164"/>
        <v>0</v>
      </c>
    </row>
    <row r="291" spans="1:35" ht="16" x14ac:dyDescent="0.2">
      <c r="A291" s="148" t="s">
        <v>939</v>
      </c>
      <c r="B291" s="157">
        <v>4.4999999999999998E-2</v>
      </c>
      <c r="C291" s="103">
        <v>6.3E-2</v>
      </c>
      <c r="D291" s="163">
        <v>4.4999999999999998E-2</v>
      </c>
      <c r="E291" s="169">
        <v>6.7000000000000002E-3</v>
      </c>
      <c r="F291" s="170">
        <f>E290</f>
        <v>6.7000000000000002E-3</v>
      </c>
      <c r="G291" s="305">
        <f t="shared" si="150"/>
        <v>0.11666666666666667</v>
      </c>
      <c r="H291" s="296" t="b">
        <f t="shared" si="151"/>
        <v>1</v>
      </c>
      <c r="I291" s="309">
        <f t="shared" si="152"/>
        <v>6.6665679038682294E-3</v>
      </c>
      <c r="J291" s="310" t="b">
        <f t="shared" si="159"/>
        <v>0</v>
      </c>
      <c r="K291" s="310" t="b">
        <f t="shared" si="160"/>
        <v>0</v>
      </c>
      <c r="M291" s="295" t="s">
        <v>939</v>
      </c>
      <c r="N291" s="293">
        <v>4.4999999999999998E-2</v>
      </c>
      <c r="O291" s="103">
        <v>6.3E-2</v>
      </c>
      <c r="P291" s="163">
        <v>4.4999999999999998E-2</v>
      </c>
      <c r="Q291" s="169">
        <v>6.7999999999999996E-3</v>
      </c>
      <c r="R291" s="170">
        <f>Q290</f>
        <v>6.7999999999999996E-3</v>
      </c>
      <c r="S291" s="305">
        <f t="shared" si="153"/>
        <v>0.11666666666666667</v>
      </c>
      <c r="T291" s="296" t="b">
        <f t="shared" si="154"/>
        <v>1</v>
      </c>
      <c r="U291" s="309">
        <f t="shared" si="155"/>
        <v>6.6665679038682294E-3</v>
      </c>
      <c r="V291" s="310" t="b">
        <f t="shared" si="161"/>
        <v>0</v>
      </c>
      <c r="W291" s="310" t="b">
        <f t="shared" si="162"/>
        <v>0</v>
      </c>
      <c r="Y291" s="148" t="s">
        <v>939</v>
      </c>
      <c r="Z291" s="157">
        <v>4.3999999999999997E-2</v>
      </c>
      <c r="AA291" s="103">
        <v>6.2E-2</v>
      </c>
      <c r="AB291" s="163">
        <v>4.3999999999999997E-2</v>
      </c>
      <c r="AC291" s="169">
        <v>6.7000000000000002E-3</v>
      </c>
      <c r="AD291" s="170">
        <f>AC290</f>
        <v>6.7000000000000002E-3</v>
      </c>
      <c r="AE291" s="305">
        <f t="shared" si="156"/>
        <v>0.11666666666666667</v>
      </c>
      <c r="AF291" s="296" t="b">
        <f t="shared" si="157"/>
        <v>1</v>
      </c>
      <c r="AG291" s="309">
        <f t="shared" si="158"/>
        <v>6.6665679038682294E-3</v>
      </c>
      <c r="AH291" s="310" t="b">
        <f t="shared" si="163"/>
        <v>0</v>
      </c>
      <c r="AI291" s="310" t="b">
        <f t="shared" si="164"/>
        <v>0</v>
      </c>
    </row>
    <row r="292" spans="1:35" ht="16" x14ac:dyDescent="0.2">
      <c r="A292" s="148" t="s">
        <v>940</v>
      </c>
      <c r="B292" s="157">
        <v>4.4999999999999998E-2</v>
      </c>
      <c r="C292" s="103">
        <v>6.3E-2</v>
      </c>
      <c r="D292" s="163">
        <v>4.4999999999999998E-2</v>
      </c>
      <c r="E292" s="169">
        <v>6.7000000000000002E-3</v>
      </c>
      <c r="F292" s="170">
        <f>E289</f>
        <v>6.7000000000000002E-3</v>
      </c>
      <c r="G292" s="305">
        <f t="shared" si="150"/>
        <v>0.11666666666666667</v>
      </c>
      <c r="H292" s="296" t="b">
        <f t="shared" si="151"/>
        <v>1</v>
      </c>
      <c r="I292" s="309">
        <f t="shared" si="152"/>
        <v>6.6665679038682294E-3</v>
      </c>
      <c r="J292" s="310" t="b">
        <f t="shared" si="159"/>
        <v>0</v>
      </c>
      <c r="K292" s="310" t="b">
        <f t="shared" si="160"/>
        <v>0</v>
      </c>
      <c r="M292" s="295" t="s">
        <v>940</v>
      </c>
      <c r="N292" s="293">
        <v>4.4999999999999998E-2</v>
      </c>
      <c r="O292" s="103">
        <v>6.3E-2</v>
      </c>
      <c r="P292" s="163">
        <v>4.4999999999999998E-2</v>
      </c>
      <c r="Q292" s="169">
        <v>6.7999999999999996E-3</v>
      </c>
      <c r="R292" s="170">
        <f>Q289</f>
        <v>6.7999999999999996E-3</v>
      </c>
      <c r="S292" s="305">
        <f t="shared" si="153"/>
        <v>0.11666666666666667</v>
      </c>
      <c r="T292" s="296" t="b">
        <f t="shared" si="154"/>
        <v>1</v>
      </c>
      <c r="U292" s="309">
        <f t="shared" si="155"/>
        <v>6.6665679038682294E-3</v>
      </c>
      <c r="V292" s="310" t="b">
        <f t="shared" si="161"/>
        <v>0</v>
      </c>
      <c r="W292" s="310" t="b">
        <f t="shared" si="162"/>
        <v>0</v>
      </c>
      <c r="Y292" s="148" t="s">
        <v>940</v>
      </c>
      <c r="Z292" s="157">
        <v>4.3999999999999997E-2</v>
      </c>
      <c r="AA292" s="103">
        <v>6.2E-2</v>
      </c>
      <c r="AB292" s="163">
        <v>4.3999999999999997E-2</v>
      </c>
      <c r="AC292" s="169">
        <v>6.7000000000000002E-3</v>
      </c>
      <c r="AD292" s="170">
        <f>AC289</f>
        <v>6.7000000000000002E-3</v>
      </c>
      <c r="AE292" s="305">
        <f t="shared" si="156"/>
        <v>0.11666666666666667</v>
      </c>
      <c r="AF292" s="296" t="b">
        <f t="shared" si="157"/>
        <v>1</v>
      </c>
      <c r="AG292" s="309">
        <f t="shared" si="158"/>
        <v>6.6665679038682294E-3</v>
      </c>
      <c r="AH292" s="310" t="b">
        <f t="shared" si="163"/>
        <v>0</v>
      </c>
      <c r="AI292" s="310" t="b">
        <f t="shared" si="164"/>
        <v>0</v>
      </c>
    </row>
    <row r="293" spans="1:35" ht="16" x14ac:dyDescent="0.2">
      <c r="A293" s="148" t="s">
        <v>941</v>
      </c>
      <c r="B293" s="157">
        <v>4.4999999999999998E-2</v>
      </c>
      <c r="C293" s="103">
        <v>6.3E-2</v>
      </c>
      <c r="D293" s="163">
        <v>4.4999999999999998E-2</v>
      </c>
      <c r="E293" s="169">
        <v>6.7999999999999996E-3</v>
      </c>
      <c r="F293" s="170">
        <f>E288</f>
        <v>6.7999999999999996E-3</v>
      </c>
      <c r="G293" s="305">
        <f t="shared" si="150"/>
        <v>0.11666666666666667</v>
      </c>
      <c r="H293" s="296" t="b">
        <f t="shared" si="151"/>
        <v>1</v>
      </c>
      <c r="I293" s="309">
        <f t="shared" si="152"/>
        <v>6.6665679038682294E-3</v>
      </c>
      <c r="J293" s="310" t="b">
        <f t="shared" si="159"/>
        <v>0</v>
      </c>
      <c r="K293" s="310" t="b">
        <f t="shared" si="160"/>
        <v>0</v>
      </c>
      <c r="M293" s="295" t="s">
        <v>941</v>
      </c>
      <c r="N293" s="293">
        <v>4.4999999999999998E-2</v>
      </c>
      <c r="O293" s="103">
        <v>6.4000000000000001E-2</v>
      </c>
      <c r="P293" s="163">
        <v>4.4999999999999998E-2</v>
      </c>
      <c r="Q293" s="169">
        <v>6.8999999999999999E-3</v>
      </c>
      <c r="R293" s="170">
        <f>Q288</f>
        <v>6.7999999999999996E-3</v>
      </c>
      <c r="S293" s="305">
        <f t="shared" si="153"/>
        <v>0.11666666666666667</v>
      </c>
      <c r="T293" s="296" t="b">
        <f t="shared" si="154"/>
        <v>1</v>
      </c>
      <c r="U293" s="309">
        <f t="shared" si="155"/>
        <v>6.6665679038682294E-3</v>
      </c>
      <c r="V293" s="310" t="b">
        <f t="shared" si="161"/>
        <v>0</v>
      </c>
      <c r="W293" s="310" t="b">
        <f t="shared" si="162"/>
        <v>0</v>
      </c>
      <c r="Y293" s="148" t="s">
        <v>941</v>
      </c>
      <c r="Z293" s="157">
        <v>4.4999999999999998E-2</v>
      </c>
      <c r="AA293" s="103">
        <v>6.3E-2</v>
      </c>
      <c r="AB293" s="163">
        <v>4.4999999999999998E-2</v>
      </c>
      <c r="AC293" s="169">
        <v>6.7000000000000002E-3</v>
      </c>
      <c r="AD293" s="170">
        <f>AC288</f>
        <v>6.7000000000000002E-3</v>
      </c>
      <c r="AE293" s="305">
        <f t="shared" si="156"/>
        <v>0.11666666666666667</v>
      </c>
      <c r="AF293" s="296" t="b">
        <f t="shared" si="157"/>
        <v>1</v>
      </c>
      <c r="AG293" s="309">
        <f t="shared" si="158"/>
        <v>6.6665679038682294E-3</v>
      </c>
      <c r="AH293" s="310" t="b">
        <f t="shared" si="163"/>
        <v>0</v>
      </c>
      <c r="AI293" s="310" t="b">
        <f t="shared" si="164"/>
        <v>0</v>
      </c>
    </row>
    <row r="294" spans="1:35" ht="16" x14ac:dyDescent="0.2">
      <c r="A294" s="148" t="s">
        <v>942</v>
      </c>
      <c r="B294" s="157">
        <v>4.5999999999999999E-2</v>
      </c>
      <c r="C294" s="103">
        <v>6.5000000000000002E-2</v>
      </c>
      <c r="D294" s="163">
        <v>4.5999999999999999E-2</v>
      </c>
      <c r="E294" s="169">
        <v>6.8999999999999999E-3</v>
      </c>
      <c r="F294" s="170">
        <f>E287</f>
        <v>6.8999999999999999E-3</v>
      </c>
      <c r="G294" s="305">
        <f t="shared" si="150"/>
        <v>0.11666666666666667</v>
      </c>
      <c r="H294" s="296" t="b">
        <f t="shared" si="151"/>
        <v>1</v>
      </c>
      <c r="I294" s="309">
        <f t="shared" si="152"/>
        <v>6.6665679038682294E-3</v>
      </c>
      <c r="J294" s="310" t="b">
        <f t="shared" si="159"/>
        <v>0</v>
      </c>
      <c r="K294" s="310" t="b">
        <f t="shared" si="160"/>
        <v>0</v>
      </c>
      <c r="M294" s="295" t="s">
        <v>942</v>
      </c>
      <c r="N294" s="293">
        <v>4.5999999999999999E-2</v>
      </c>
      <c r="O294" s="103">
        <v>6.5000000000000002E-2</v>
      </c>
      <c r="P294" s="163">
        <v>4.5999999999999999E-2</v>
      </c>
      <c r="Q294" s="169">
        <v>7.0000000000000001E-3</v>
      </c>
      <c r="R294" s="170">
        <f>Q287</f>
        <v>7.0000000000000001E-3</v>
      </c>
      <c r="S294" s="305">
        <f t="shared" si="153"/>
        <v>0.11666666666666667</v>
      </c>
      <c r="T294" s="296" t="b">
        <f t="shared" si="154"/>
        <v>1</v>
      </c>
      <c r="U294" s="309">
        <f t="shared" si="155"/>
        <v>6.6665679038682294E-3</v>
      </c>
      <c r="V294" s="310" t="b">
        <f t="shared" si="161"/>
        <v>0</v>
      </c>
      <c r="W294" s="310" t="b">
        <f t="shared" si="162"/>
        <v>0</v>
      </c>
      <c r="Y294" s="148" t="s">
        <v>942</v>
      </c>
      <c r="Z294" s="157">
        <v>4.4999999999999998E-2</v>
      </c>
      <c r="AA294" s="103">
        <v>6.4000000000000001E-2</v>
      </c>
      <c r="AB294" s="163">
        <v>4.5999999999999999E-2</v>
      </c>
      <c r="AC294" s="169">
        <v>6.8999999999999999E-3</v>
      </c>
      <c r="AD294" s="170">
        <f>AC287</f>
        <v>6.8999999999999999E-3</v>
      </c>
      <c r="AE294" s="305">
        <f t="shared" si="156"/>
        <v>0.11666666666666667</v>
      </c>
      <c r="AF294" s="296" t="b">
        <f t="shared" si="157"/>
        <v>1</v>
      </c>
      <c r="AG294" s="309">
        <f t="shared" si="158"/>
        <v>6.6665679038682294E-3</v>
      </c>
      <c r="AH294" s="310" t="b">
        <f t="shared" si="163"/>
        <v>0</v>
      </c>
      <c r="AI294" s="310" t="b">
        <f t="shared" si="164"/>
        <v>0</v>
      </c>
    </row>
    <row r="295" spans="1:35" ht="16" x14ac:dyDescent="0.2">
      <c r="A295" s="148" t="s">
        <v>943</v>
      </c>
      <c r="B295" s="157">
        <v>4.7E-2</v>
      </c>
      <c r="C295" s="103">
        <v>6.6000000000000003E-2</v>
      </c>
      <c r="D295" s="163">
        <v>4.7E-2</v>
      </c>
      <c r="E295" s="169">
        <v>7.1000000000000004E-3</v>
      </c>
      <c r="F295" s="170">
        <f>E286</f>
        <v>7.0000000000000001E-3</v>
      </c>
      <c r="G295" s="305">
        <f t="shared" si="150"/>
        <v>0.11666666666666667</v>
      </c>
      <c r="H295" s="296" t="b">
        <f t="shared" si="151"/>
        <v>1</v>
      </c>
      <c r="I295" s="309">
        <f t="shared" si="152"/>
        <v>6.6665679038682294E-3</v>
      </c>
      <c r="J295" s="310" t="b">
        <f t="shared" si="159"/>
        <v>0</v>
      </c>
      <c r="K295" s="310" t="b">
        <f t="shared" si="160"/>
        <v>0</v>
      </c>
      <c r="M295" s="295" t="s">
        <v>943</v>
      </c>
      <c r="N295" s="293">
        <v>4.7E-2</v>
      </c>
      <c r="O295" s="103">
        <v>6.7000000000000004E-2</v>
      </c>
      <c r="P295" s="163">
        <v>4.7E-2</v>
      </c>
      <c r="Q295" s="169">
        <v>7.1000000000000004E-3</v>
      </c>
      <c r="R295" s="170">
        <f>Q286</f>
        <v>7.1000000000000004E-3</v>
      </c>
      <c r="S295" s="305">
        <f t="shared" si="153"/>
        <v>0.11666666666666667</v>
      </c>
      <c r="T295" s="296" t="b">
        <f t="shared" si="154"/>
        <v>1</v>
      </c>
      <c r="U295" s="309">
        <f t="shared" si="155"/>
        <v>6.6665679038682294E-3</v>
      </c>
      <c r="V295" s="310" t="b">
        <f t="shared" si="161"/>
        <v>0</v>
      </c>
      <c r="W295" s="310" t="b">
        <f t="shared" si="162"/>
        <v>0</v>
      </c>
      <c r="Y295" s="148" t="s">
        <v>943</v>
      </c>
      <c r="Z295" s="157">
        <v>4.5999999999999999E-2</v>
      </c>
      <c r="AA295" s="103">
        <v>6.5000000000000002E-2</v>
      </c>
      <c r="AB295" s="163">
        <v>4.7E-2</v>
      </c>
      <c r="AC295" s="169">
        <v>7.0000000000000001E-3</v>
      </c>
      <c r="AD295" s="170">
        <f>AC286</f>
        <v>7.0000000000000001E-3</v>
      </c>
      <c r="AE295" s="305">
        <f t="shared" si="156"/>
        <v>0.11666666666666667</v>
      </c>
      <c r="AF295" s="296" t="b">
        <f t="shared" si="157"/>
        <v>1</v>
      </c>
      <c r="AG295" s="309">
        <f t="shared" si="158"/>
        <v>6.6665679038682294E-3</v>
      </c>
      <c r="AH295" s="310" t="b">
        <f t="shared" si="163"/>
        <v>0</v>
      </c>
      <c r="AI295" s="310" t="b">
        <f t="shared" si="164"/>
        <v>0</v>
      </c>
    </row>
    <row r="296" spans="1:35" ht="16" x14ac:dyDescent="0.2">
      <c r="A296" s="148" t="s">
        <v>944</v>
      </c>
      <c r="B296" s="157">
        <v>4.8000000000000001E-2</v>
      </c>
      <c r="C296" s="103">
        <v>6.7000000000000004E-2</v>
      </c>
      <c r="D296" s="163">
        <v>4.8000000000000001E-2</v>
      </c>
      <c r="E296" s="169">
        <v>7.1999999999999998E-3</v>
      </c>
      <c r="F296" s="170">
        <f>E285</f>
        <v>7.1999999999999998E-3</v>
      </c>
      <c r="G296" s="305">
        <f t="shared" si="150"/>
        <v>0.11666666666666667</v>
      </c>
      <c r="H296" s="296" t="b">
        <f t="shared" si="151"/>
        <v>1</v>
      </c>
      <c r="I296" s="309">
        <f t="shared" si="152"/>
        <v>6.6665679038682294E-3</v>
      </c>
      <c r="J296" s="310" t="b">
        <f t="shared" si="159"/>
        <v>0</v>
      </c>
      <c r="K296" s="310" t="b">
        <f t="shared" si="160"/>
        <v>0</v>
      </c>
      <c r="M296" s="295" t="s">
        <v>944</v>
      </c>
      <c r="N296" s="293">
        <v>4.8000000000000001E-2</v>
      </c>
      <c r="O296" s="103">
        <v>6.8000000000000005E-2</v>
      </c>
      <c r="P296" s="163">
        <v>4.8000000000000001E-2</v>
      </c>
      <c r="Q296" s="169">
        <v>7.3000000000000001E-3</v>
      </c>
      <c r="R296" s="170">
        <f>Q285</f>
        <v>7.3000000000000001E-3</v>
      </c>
      <c r="S296" s="305">
        <f t="shared" si="153"/>
        <v>0.11666666666666667</v>
      </c>
      <c r="T296" s="296" t="b">
        <f t="shared" si="154"/>
        <v>1</v>
      </c>
      <c r="U296" s="309">
        <f t="shared" si="155"/>
        <v>6.6665679038682294E-3</v>
      </c>
      <c r="V296" s="310" t="b">
        <f t="shared" si="161"/>
        <v>0</v>
      </c>
      <c r="W296" s="310" t="b">
        <f t="shared" si="162"/>
        <v>0</v>
      </c>
      <c r="Y296" s="148" t="s">
        <v>944</v>
      </c>
      <c r="Z296" s="157">
        <v>4.7E-2</v>
      </c>
      <c r="AA296" s="103">
        <v>6.7000000000000004E-2</v>
      </c>
      <c r="AB296" s="163">
        <v>4.8000000000000001E-2</v>
      </c>
      <c r="AC296" s="169">
        <v>7.1999999999999998E-3</v>
      </c>
      <c r="AD296" s="170">
        <f>AC285</f>
        <v>7.1999999999999998E-3</v>
      </c>
      <c r="AE296" s="305">
        <f t="shared" si="156"/>
        <v>0.11666666666666667</v>
      </c>
      <c r="AF296" s="296" t="b">
        <f t="shared" si="157"/>
        <v>1</v>
      </c>
      <c r="AG296" s="309">
        <f t="shared" si="158"/>
        <v>6.6665679038682294E-3</v>
      </c>
      <c r="AH296" s="310" t="b">
        <f t="shared" si="163"/>
        <v>0</v>
      </c>
      <c r="AI296" s="310" t="b">
        <f t="shared" si="164"/>
        <v>0</v>
      </c>
    </row>
    <row r="297" spans="1:35" ht="16" x14ac:dyDescent="0.2">
      <c r="A297" s="148" t="s">
        <v>945</v>
      </c>
      <c r="B297" s="157">
        <v>4.9000000000000002E-2</v>
      </c>
      <c r="C297" s="103">
        <v>6.9000000000000006E-2</v>
      </c>
      <c r="D297" s="163">
        <v>4.8000000000000001E-2</v>
      </c>
      <c r="E297" s="169">
        <v>7.4000000000000003E-3</v>
      </c>
      <c r="F297" s="170">
        <f>E284</f>
        <v>7.3000000000000001E-3</v>
      </c>
      <c r="G297" s="305">
        <f t="shared" si="150"/>
        <v>0.11666666666666667</v>
      </c>
      <c r="H297" s="296" t="b">
        <f t="shared" si="151"/>
        <v>1</v>
      </c>
      <c r="I297" s="309">
        <f t="shared" si="152"/>
        <v>6.6665679038682294E-3</v>
      </c>
      <c r="J297" s="310" t="b">
        <f t="shared" si="159"/>
        <v>0</v>
      </c>
      <c r="K297" s="310" t="b">
        <f t="shared" si="160"/>
        <v>0</v>
      </c>
      <c r="M297" s="295" t="s">
        <v>945</v>
      </c>
      <c r="N297" s="293">
        <v>0.05</v>
      </c>
      <c r="O297" s="103">
        <v>7.0000000000000007E-2</v>
      </c>
      <c r="P297" s="163">
        <v>0.05</v>
      </c>
      <c r="Q297" s="169">
        <v>7.4999999999999997E-3</v>
      </c>
      <c r="R297" s="170">
        <f>Q284</f>
        <v>7.4999999999999997E-3</v>
      </c>
      <c r="S297" s="305">
        <f t="shared" si="153"/>
        <v>0.11666666666666667</v>
      </c>
      <c r="T297" s="296" t="b">
        <f t="shared" si="154"/>
        <v>1</v>
      </c>
      <c r="U297" s="309">
        <f t="shared" si="155"/>
        <v>6.6665679038682294E-3</v>
      </c>
      <c r="V297" s="310" t="b">
        <f t="shared" si="161"/>
        <v>0</v>
      </c>
      <c r="W297" s="310" t="b">
        <f t="shared" si="162"/>
        <v>0</v>
      </c>
      <c r="Y297" s="148" t="s">
        <v>945</v>
      </c>
      <c r="Z297" s="157">
        <v>4.9000000000000002E-2</v>
      </c>
      <c r="AA297" s="103">
        <v>6.9000000000000006E-2</v>
      </c>
      <c r="AB297" s="163">
        <v>4.9000000000000002E-2</v>
      </c>
      <c r="AC297" s="169">
        <v>7.3000000000000001E-3</v>
      </c>
      <c r="AD297" s="170">
        <f>AC284</f>
        <v>7.4000000000000003E-3</v>
      </c>
      <c r="AE297" s="305">
        <f t="shared" si="156"/>
        <v>0.11666666666666667</v>
      </c>
      <c r="AF297" s="296" t="b">
        <f t="shared" si="157"/>
        <v>1</v>
      </c>
      <c r="AG297" s="309">
        <f t="shared" si="158"/>
        <v>6.6665679038682294E-3</v>
      </c>
      <c r="AH297" s="310" t="b">
        <f t="shared" si="163"/>
        <v>0</v>
      </c>
      <c r="AI297" s="310" t="b">
        <f t="shared" si="164"/>
        <v>0</v>
      </c>
    </row>
    <row r="298" spans="1:35" ht="16" x14ac:dyDescent="0.2">
      <c r="A298" s="148" t="s">
        <v>946</v>
      </c>
      <c r="B298" s="157">
        <v>0.05</v>
      </c>
      <c r="C298" s="103">
        <v>7.0000000000000007E-2</v>
      </c>
      <c r="D298" s="163">
        <v>4.9000000000000002E-2</v>
      </c>
      <c r="E298" s="169">
        <v>7.4999999999999997E-3</v>
      </c>
      <c r="F298" s="170">
        <f>E283</f>
        <v>7.4000000000000003E-3</v>
      </c>
      <c r="G298" s="305">
        <f t="shared" si="150"/>
        <v>0.11666666666666667</v>
      </c>
      <c r="H298" s="296" t="b">
        <f t="shared" si="151"/>
        <v>1</v>
      </c>
      <c r="I298" s="309">
        <f t="shared" si="152"/>
        <v>6.6665679038682294E-3</v>
      </c>
      <c r="J298" s="310" t="b">
        <f t="shared" si="159"/>
        <v>0</v>
      </c>
      <c r="K298" s="310" t="b">
        <f t="shared" si="160"/>
        <v>0</v>
      </c>
      <c r="M298" s="295" t="s">
        <v>946</v>
      </c>
      <c r="N298" s="293">
        <v>5.0999999999999997E-2</v>
      </c>
      <c r="O298" s="103">
        <v>7.0999999999999994E-2</v>
      </c>
      <c r="P298" s="163">
        <v>5.0999999999999997E-2</v>
      </c>
      <c r="Q298" s="169">
        <v>7.7000000000000002E-3</v>
      </c>
      <c r="R298" s="170">
        <f>Q283</f>
        <v>7.6E-3</v>
      </c>
      <c r="S298" s="305">
        <f t="shared" si="153"/>
        <v>0.11666666666666667</v>
      </c>
      <c r="T298" s="296" t="b">
        <f t="shared" si="154"/>
        <v>1</v>
      </c>
      <c r="U298" s="309">
        <f t="shared" si="155"/>
        <v>6.6665679038682294E-3</v>
      </c>
      <c r="V298" s="310" t="b">
        <f t="shared" si="161"/>
        <v>0</v>
      </c>
      <c r="W298" s="310" t="b">
        <f t="shared" si="162"/>
        <v>0</v>
      </c>
      <c r="Y298" s="148" t="s">
        <v>946</v>
      </c>
      <c r="Z298" s="157">
        <v>4.9000000000000002E-2</v>
      </c>
      <c r="AA298" s="103">
        <v>7.0000000000000007E-2</v>
      </c>
      <c r="AB298" s="163">
        <v>0.05</v>
      </c>
      <c r="AC298" s="169">
        <v>7.4999999999999997E-3</v>
      </c>
      <c r="AD298" s="170">
        <f>AC283</f>
        <v>7.4999999999999997E-3</v>
      </c>
      <c r="AE298" s="305">
        <f t="shared" si="156"/>
        <v>0.11666666666666667</v>
      </c>
      <c r="AF298" s="296" t="b">
        <f t="shared" si="157"/>
        <v>1</v>
      </c>
      <c r="AG298" s="309">
        <f t="shared" si="158"/>
        <v>6.6665679038682294E-3</v>
      </c>
      <c r="AH298" s="310" t="b">
        <f t="shared" si="163"/>
        <v>0</v>
      </c>
      <c r="AI298" s="310" t="b">
        <f t="shared" si="164"/>
        <v>0</v>
      </c>
    </row>
    <row r="299" spans="1:35" ht="16" x14ac:dyDescent="0.2">
      <c r="A299" s="148" t="s">
        <v>947</v>
      </c>
      <c r="B299" s="157">
        <v>5.0999999999999997E-2</v>
      </c>
      <c r="C299" s="103">
        <v>7.0999999999999994E-2</v>
      </c>
      <c r="D299" s="163">
        <v>0.05</v>
      </c>
      <c r="E299" s="169">
        <v>7.6E-3</v>
      </c>
      <c r="F299" s="170">
        <f>E282</f>
        <v>7.4999999999999997E-3</v>
      </c>
      <c r="G299" s="305">
        <f t="shared" si="150"/>
        <v>0.11666666666666667</v>
      </c>
      <c r="H299" s="296" t="b">
        <f t="shared" si="151"/>
        <v>1</v>
      </c>
      <c r="I299" s="309">
        <f t="shared" si="152"/>
        <v>6.6665679038682294E-3</v>
      </c>
      <c r="J299" s="310" t="b">
        <f t="shared" si="159"/>
        <v>0</v>
      </c>
      <c r="K299" s="310" t="b">
        <f t="shared" si="160"/>
        <v>0</v>
      </c>
      <c r="M299" s="295" t="s">
        <v>947</v>
      </c>
      <c r="N299" s="293">
        <v>5.1999999999999998E-2</v>
      </c>
      <c r="O299" s="103">
        <v>7.2999999999999995E-2</v>
      </c>
      <c r="P299" s="163">
        <v>5.1999999999999998E-2</v>
      </c>
      <c r="Q299" s="169">
        <v>7.7999999999999996E-3</v>
      </c>
      <c r="R299" s="170">
        <f>Q282</f>
        <v>7.7999999999999996E-3</v>
      </c>
      <c r="S299" s="305">
        <f t="shared" si="153"/>
        <v>0.11666666666666667</v>
      </c>
      <c r="T299" s="296" t="b">
        <f t="shared" si="154"/>
        <v>1</v>
      </c>
      <c r="U299" s="309">
        <f t="shared" si="155"/>
        <v>6.6665679038682294E-3</v>
      </c>
      <c r="V299" s="310" t="b">
        <f t="shared" si="161"/>
        <v>0</v>
      </c>
      <c r="W299" s="310" t="b">
        <f t="shared" si="162"/>
        <v>0</v>
      </c>
      <c r="Y299" s="148" t="s">
        <v>947</v>
      </c>
      <c r="Z299" s="157">
        <v>0.05</v>
      </c>
      <c r="AA299" s="103">
        <v>7.0999999999999994E-2</v>
      </c>
      <c r="AB299" s="163">
        <v>5.0999999999999997E-2</v>
      </c>
      <c r="AC299" s="169">
        <v>7.6E-3</v>
      </c>
      <c r="AD299" s="170">
        <f>AC282</f>
        <v>7.7000000000000002E-3</v>
      </c>
      <c r="AE299" s="305">
        <f t="shared" si="156"/>
        <v>0.11666666666666667</v>
      </c>
      <c r="AF299" s="296" t="b">
        <f t="shared" si="157"/>
        <v>1</v>
      </c>
      <c r="AG299" s="309">
        <f t="shared" si="158"/>
        <v>6.6665679038682294E-3</v>
      </c>
      <c r="AH299" s="310" t="b">
        <f t="shared" si="163"/>
        <v>0</v>
      </c>
      <c r="AI299" s="310" t="b">
        <f t="shared" si="164"/>
        <v>0</v>
      </c>
    </row>
    <row r="300" spans="1:35" ht="16" x14ac:dyDescent="0.2">
      <c r="A300" s="148" t="s">
        <v>948</v>
      </c>
      <c r="B300" s="157">
        <v>5.0999999999999997E-2</v>
      </c>
      <c r="C300" s="103">
        <v>7.1999999999999995E-2</v>
      </c>
      <c r="D300" s="163">
        <v>0.05</v>
      </c>
      <c r="E300" s="169">
        <v>7.7000000000000002E-3</v>
      </c>
      <c r="F300" s="170">
        <f>E281</f>
        <v>7.6E-3</v>
      </c>
      <c r="G300" s="305">
        <f t="shared" si="150"/>
        <v>0.11666666666666667</v>
      </c>
      <c r="H300" s="296" t="b">
        <f t="shared" si="151"/>
        <v>1</v>
      </c>
      <c r="I300" s="309">
        <f t="shared" si="152"/>
        <v>6.6665679038682294E-3</v>
      </c>
      <c r="J300" s="310" t="b">
        <f t="shared" si="159"/>
        <v>0</v>
      </c>
      <c r="K300" s="310" t="b">
        <f t="shared" si="160"/>
        <v>0</v>
      </c>
      <c r="M300" s="295" t="s">
        <v>948</v>
      </c>
      <c r="N300" s="293">
        <v>5.2999999999999999E-2</v>
      </c>
      <c r="O300" s="103">
        <v>7.3999999999999996E-2</v>
      </c>
      <c r="P300" s="163">
        <v>5.1999999999999998E-2</v>
      </c>
      <c r="Q300" s="169">
        <v>7.9000000000000008E-3</v>
      </c>
      <c r="R300" s="170">
        <f>Q281</f>
        <v>7.9000000000000008E-3</v>
      </c>
      <c r="S300" s="305">
        <f t="shared" si="153"/>
        <v>0.11666666666666667</v>
      </c>
      <c r="T300" s="296" t="b">
        <f t="shared" si="154"/>
        <v>1</v>
      </c>
      <c r="U300" s="309">
        <f t="shared" si="155"/>
        <v>6.6665679038682294E-3</v>
      </c>
      <c r="V300" s="310" t="b">
        <f t="shared" si="161"/>
        <v>0</v>
      </c>
      <c r="W300" s="310" t="b">
        <f t="shared" si="162"/>
        <v>0</v>
      </c>
      <c r="Y300" s="148" t="s">
        <v>948</v>
      </c>
      <c r="Z300" s="157">
        <v>5.0999999999999997E-2</v>
      </c>
      <c r="AA300" s="103">
        <v>7.1999999999999995E-2</v>
      </c>
      <c r="AB300" s="163">
        <v>5.1999999999999998E-2</v>
      </c>
      <c r="AC300" s="169">
        <v>7.7000000000000002E-3</v>
      </c>
      <c r="AD300" s="170">
        <f>AC281</f>
        <v>7.7999999999999996E-3</v>
      </c>
      <c r="AE300" s="305">
        <f t="shared" si="156"/>
        <v>0.11666666666666667</v>
      </c>
      <c r="AF300" s="296" t="b">
        <f t="shared" si="157"/>
        <v>1</v>
      </c>
      <c r="AG300" s="309">
        <f t="shared" si="158"/>
        <v>6.6665679038682294E-3</v>
      </c>
      <c r="AH300" s="310" t="b">
        <f t="shared" si="163"/>
        <v>0</v>
      </c>
      <c r="AI300" s="310" t="b">
        <f t="shared" si="164"/>
        <v>0</v>
      </c>
    </row>
    <row r="301" spans="1:35" ht="17" thickBot="1" x14ac:dyDescent="0.25">
      <c r="A301" s="147" t="s">
        <v>949</v>
      </c>
      <c r="B301" s="158">
        <v>5.1999999999999998E-2</v>
      </c>
      <c r="C301" s="159">
        <v>7.2999999999999995E-2</v>
      </c>
      <c r="D301" s="165">
        <v>5.1999999999999998E-2</v>
      </c>
      <c r="E301" s="171">
        <v>7.7999999999999996E-3</v>
      </c>
      <c r="F301" s="172">
        <f>E280</f>
        <v>7.6E-3</v>
      </c>
      <c r="G301" s="307">
        <f t="shared" si="150"/>
        <v>0.11666666666666667</v>
      </c>
      <c r="H301" s="291" t="b">
        <f t="shared" si="151"/>
        <v>1</v>
      </c>
      <c r="I301" s="309">
        <f t="shared" si="152"/>
        <v>6.6665679038682294E-3</v>
      </c>
      <c r="J301" s="310" t="b">
        <f t="shared" si="159"/>
        <v>0</v>
      </c>
      <c r="K301" s="310" t="b">
        <f t="shared" si="160"/>
        <v>0</v>
      </c>
      <c r="M301" s="147" t="s">
        <v>949</v>
      </c>
      <c r="N301" s="158">
        <v>5.2999999999999999E-2</v>
      </c>
      <c r="O301" s="159">
        <v>7.4999999999999997E-2</v>
      </c>
      <c r="P301" s="165">
        <v>5.2999999999999999E-2</v>
      </c>
      <c r="Q301" s="171">
        <v>8.0000000000000002E-3</v>
      </c>
      <c r="R301" s="172">
        <f>Q280</f>
        <v>8.0000000000000002E-3</v>
      </c>
      <c r="S301" s="307">
        <f t="shared" si="153"/>
        <v>0.11666666666666667</v>
      </c>
      <c r="T301" s="291" t="b">
        <f t="shared" si="154"/>
        <v>1</v>
      </c>
      <c r="U301" s="309">
        <f t="shared" si="155"/>
        <v>6.6665679038682294E-3</v>
      </c>
      <c r="V301" s="310" t="b">
        <f t="shared" si="161"/>
        <v>0</v>
      </c>
      <c r="W301" s="310" t="b">
        <f t="shared" si="162"/>
        <v>0</v>
      </c>
      <c r="Y301" s="147" t="s">
        <v>949</v>
      </c>
      <c r="Z301" s="158">
        <v>5.1999999999999998E-2</v>
      </c>
      <c r="AA301" s="159">
        <v>7.2999999999999995E-2</v>
      </c>
      <c r="AB301" s="165">
        <v>5.1999999999999998E-2</v>
      </c>
      <c r="AC301" s="171">
        <v>7.7999999999999996E-3</v>
      </c>
      <c r="AD301" s="172">
        <f>AC280</f>
        <v>7.9000000000000008E-3</v>
      </c>
      <c r="AE301" s="307">
        <f t="shared" si="156"/>
        <v>0.11666666666666667</v>
      </c>
      <c r="AF301" s="291" t="b">
        <f t="shared" si="157"/>
        <v>1</v>
      </c>
      <c r="AG301" s="309">
        <f t="shared" si="158"/>
        <v>6.6665679038682294E-3</v>
      </c>
      <c r="AH301" s="310" t="b">
        <f t="shared" si="163"/>
        <v>0</v>
      </c>
      <c r="AI301" s="310" t="b">
        <f t="shared" si="164"/>
        <v>0</v>
      </c>
    </row>
    <row r="303" spans="1:35" ht="16" thickBot="1" x14ac:dyDescent="0.25"/>
    <row r="304" spans="1:35" ht="14.75" customHeight="1" thickBot="1" x14ac:dyDescent="0.25">
      <c r="A304" s="538" t="s">
        <v>989</v>
      </c>
      <c r="B304" s="539"/>
      <c r="C304" s="539"/>
      <c r="D304" s="539"/>
      <c r="E304" s="539"/>
      <c r="F304" s="540"/>
      <c r="G304" s="517" t="s">
        <v>1126</v>
      </c>
      <c r="H304" s="515" t="s">
        <v>1127</v>
      </c>
      <c r="I304" s="517" t="s">
        <v>1130</v>
      </c>
      <c r="J304" s="515" t="s">
        <v>1131</v>
      </c>
      <c r="K304" s="515" t="s">
        <v>1132</v>
      </c>
      <c r="M304" s="519" t="s">
        <v>990</v>
      </c>
      <c r="N304" s="520"/>
      <c r="O304" s="520"/>
      <c r="P304" s="520"/>
      <c r="Q304" s="520"/>
      <c r="R304" s="521"/>
      <c r="S304" s="517" t="s">
        <v>1126</v>
      </c>
      <c r="T304" s="515" t="s">
        <v>1127</v>
      </c>
      <c r="U304" s="517" t="s">
        <v>1130</v>
      </c>
      <c r="V304" s="515" t="s">
        <v>1131</v>
      </c>
      <c r="W304" s="515" t="s">
        <v>1132</v>
      </c>
      <c r="Y304" s="519" t="s">
        <v>991</v>
      </c>
      <c r="Z304" s="520"/>
      <c r="AA304" s="520"/>
      <c r="AB304" s="520"/>
      <c r="AC304" s="520"/>
      <c r="AD304" s="521"/>
      <c r="AE304" s="517" t="s">
        <v>1126</v>
      </c>
      <c r="AF304" s="515" t="s">
        <v>1127</v>
      </c>
      <c r="AG304" s="517" t="s">
        <v>1130</v>
      </c>
      <c r="AH304" s="515" t="s">
        <v>1131</v>
      </c>
      <c r="AI304" s="515" t="s">
        <v>1132</v>
      </c>
    </row>
    <row r="305" spans="1:35" ht="14.75" customHeight="1" thickBot="1" x14ac:dyDescent="0.25">
      <c r="A305" s="151"/>
      <c r="B305" s="524" t="s">
        <v>1092</v>
      </c>
      <c r="C305" s="524"/>
      <c r="D305" s="525"/>
      <c r="E305" s="522" t="s">
        <v>958</v>
      </c>
      <c r="F305" s="523"/>
      <c r="G305" s="518"/>
      <c r="H305" s="516"/>
      <c r="I305" s="529"/>
      <c r="J305" s="527"/>
      <c r="K305" s="527"/>
      <c r="M305" s="281"/>
      <c r="N305" s="526" t="s">
        <v>1092</v>
      </c>
      <c r="O305" s="524"/>
      <c r="P305" s="525"/>
      <c r="Q305" s="522" t="s">
        <v>958</v>
      </c>
      <c r="R305" s="523"/>
      <c r="S305" s="518"/>
      <c r="T305" s="516"/>
      <c r="U305" s="529"/>
      <c r="V305" s="527"/>
      <c r="W305" s="527"/>
      <c r="Y305" s="151"/>
      <c r="Z305" s="524" t="s">
        <v>1092</v>
      </c>
      <c r="AA305" s="524"/>
      <c r="AB305" s="525"/>
      <c r="AC305" s="522" t="s">
        <v>958</v>
      </c>
      <c r="AD305" s="523"/>
      <c r="AE305" s="518"/>
      <c r="AF305" s="516"/>
      <c r="AG305" s="529"/>
      <c r="AH305" s="527"/>
      <c r="AI305" s="527"/>
    </row>
    <row r="306" spans="1:35" ht="17" thickBot="1" x14ac:dyDescent="0.25">
      <c r="A306" s="152" t="s">
        <v>790</v>
      </c>
      <c r="B306" s="153" t="s">
        <v>950</v>
      </c>
      <c r="C306" s="153" t="s">
        <v>951</v>
      </c>
      <c r="D306" s="154" t="s">
        <v>952</v>
      </c>
      <c r="E306" s="166" t="s">
        <v>956</v>
      </c>
      <c r="F306" s="167" t="s">
        <v>957</v>
      </c>
      <c r="G306" s="306">
        <f>35/300</f>
        <v>0.11666666666666667</v>
      </c>
      <c r="H306" s="296" t="b">
        <f>IF(C307&lt;G306,TRUE,FALSE)</f>
        <v>1</v>
      </c>
      <c r="I306" s="530"/>
      <c r="J306" s="528"/>
      <c r="K306" s="528"/>
      <c r="M306" s="294" t="s">
        <v>790</v>
      </c>
      <c r="N306" s="292" t="s">
        <v>950</v>
      </c>
      <c r="O306" s="153" t="s">
        <v>951</v>
      </c>
      <c r="P306" s="154" t="s">
        <v>952</v>
      </c>
      <c r="Q306" s="166" t="s">
        <v>956</v>
      </c>
      <c r="R306" s="167" t="s">
        <v>957</v>
      </c>
      <c r="S306" s="306">
        <f>35/300</f>
        <v>0.11666666666666667</v>
      </c>
      <c r="T306" s="296" t="b">
        <f>IF(O307&lt;S306,TRUE,FALSE)</f>
        <v>1</v>
      </c>
      <c r="U306" s="530"/>
      <c r="V306" s="528"/>
      <c r="W306" s="528"/>
      <c r="Y306" s="152" t="s">
        <v>790</v>
      </c>
      <c r="Z306" s="153" t="s">
        <v>950</v>
      </c>
      <c r="AA306" s="153" t="s">
        <v>951</v>
      </c>
      <c r="AB306" s="154" t="s">
        <v>952</v>
      </c>
      <c r="AC306" s="166" t="s">
        <v>956</v>
      </c>
      <c r="AD306" s="167" t="s">
        <v>957</v>
      </c>
      <c r="AE306" s="306">
        <f>35/300</f>
        <v>0.11666666666666667</v>
      </c>
      <c r="AF306" s="296" t="b">
        <f>IF(AA307&lt;AE306,TRUE,FALSE)</f>
        <v>1</v>
      </c>
      <c r="AG306" s="530"/>
      <c r="AH306" s="528"/>
      <c r="AI306" s="528"/>
    </row>
    <row r="307" spans="1:35" ht="16" x14ac:dyDescent="0.2">
      <c r="A307" s="149" t="s">
        <v>928</v>
      </c>
      <c r="B307" s="155">
        <v>4.4999999999999998E-2</v>
      </c>
      <c r="C307" s="156">
        <v>6.4000000000000001E-2</v>
      </c>
      <c r="D307" s="164">
        <v>4.5999999999999999E-2</v>
      </c>
      <c r="E307" s="151">
        <v>6.7999999999999996E-3</v>
      </c>
      <c r="F307" s="168">
        <f>E328</f>
        <v>7.0000000000000001E-3</v>
      </c>
      <c r="G307" s="305">
        <f t="shared" ref="G307:G328" si="165">35/300</f>
        <v>0.11666666666666667</v>
      </c>
      <c r="H307" s="296" t="b">
        <f t="shared" ref="H307:H328" si="166">IF(C308&lt;G307,TRUE,FALSE)</f>
        <v>1</v>
      </c>
      <c r="I307" s="309">
        <f t="shared" ref="I307:I328" si="167">ATAN(G307/(35/2))</f>
        <v>6.6665679038682294E-3</v>
      </c>
      <c r="J307" s="310" t="b">
        <f>IF(F307&lt;I307,TRUE,FALSE)</f>
        <v>0</v>
      </c>
      <c r="K307" s="310" t="b">
        <f>IF(E307&lt;I307,TRUE,FALSE)</f>
        <v>0</v>
      </c>
      <c r="M307" s="219" t="s">
        <v>928</v>
      </c>
      <c r="N307" s="155">
        <v>4.5999999999999999E-2</v>
      </c>
      <c r="O307" s="156">
        <v>6.4000000000000001E-2</v>
      </c>
      <c r="P307" s="164">
        <v>4.5999999999999999E-2</v>
      </c>
      <c r="Q307" s="151">
        <v>6.7999999999999996E-3</v>
      </c>
      <c r="R307" s="168">
        <f>Q328</f>
        <v>8.0000000000000002E-3</v>
      </c>
      <c r="S307" s="305">
        <f t="shared" ref="S307:S328" si="168">35/300</f>
        <v>0.11666666666666667</v>
      </c>
      <c r="T307" s="296" t="b">
        <f t="shared" ref="T307:T328" si="169">IF(O308&lt;S307,TRUE,FALSE)</f>
        <v>1</v>
      </c>
      <c r="U307" s="309">
        <f t="shared" ref="U307:U328" si="170">ATAN(S307/(35/2))</f>
        <v>6.6665679038682294E-3</v>
      </c>
      <c r="V307" s="310" t="b">
        <f>IF(R307&lt;U307,TRUE,FALSE)</f>
        <v>0</v>
      </c>
      <c r="W307" s="310" t="b">
        <f>IF(Q307&lt;U307,TRUE,FALSE)</f>
        <v>0</v>
      </c>
      <c r="Y307" s="149" t="s">
        <v>928</v>
      </c>
      <c r="Z307" s="155">
        <v>4.3999999999999997E-2</v>
      </c>
      <c r="AA307" s="156">
        <v>6.2E-2</v>
      </c>
      <c r="AB307" s="164">
        <v>4.3999999999999997E-2</v>
      </c>
      <c r="AC307" s="151">
        <v>6.7000000000000002E-3</v>
      </c>
      <c r="AD307" s="168">
        <f>AC328</f>
        <v>6.7000000000000002E-3</v>
      </c>
      <c r="AE307" s="305">
        <f t="shared" ref="AE307:AE328" si="171">35/300</f>
        <v>0.11666666666666667</v>
      </c>
      <c r="AF307" s="296" t="b">
        <f t="shared" ref="AF307:AF328" si="172">IF(AA308&lt;AE307,TRUE,FALSE)</f>
        <v>1</v>
      </c>
      <c r="AG307" s="309">
        <f t="shared" ref="AG307:AG328" si="173">ATAN(AE307/(35/2))</f>
        <v>6.6665679038682294E-3</v>
      </c>
      <c r="AH307" s="310" t="b">
        <f>IF(AD307&lt;AG307,TRUE,FALSE)</f>
        <v>0</v>
      </c>
      <c r="AI307" s="310" t="b">
        <f>IF(AC307&lt;AG307,TRUE,FALSE)</f>
        <v>0</v>
      </c>
    </row>
    <row r="308" spans="1:35" ht="16" x14ac:dyDescent="0.2">
      <c r="A308" s="148" t="s">
        <v>929</v>
      </c>
      <c r="B308" s="157">
        <v>4.5999999999999999E-2</v>
      </c>
      <c r="C308" s="103">
        <v>6.4000000000000001E-2</v>
      </c>
      <c r="D308" s="163">
        <v>4.5999999999999999E-2</v>
      </c>
      <c r="E308" s="169">
        <v>6.8999999999999999E-3</v>
      </c>
      <c r="F308" s="170">
        <f>E327</f>
        <v>6.8999999999999999E-3</v>
      </c>
      <c r="G308" s="305">
        <f t="shared" si="165"/>
        <v>0.11666666666666667</v>
      </c>
      <c r="H308" s="296" t="b">
        <f t="shared" si="166"/>
        <v>1</v>
      </c>
      <c r="I308" s="309">
        <f t="shared" si="167"/>
        <v>6.6665679038682294E-3</v>
      </c>
      <c r="J308" s="310" t="b">
        <f t="shared" ref="J308:J328" si="174">IF(F308&lt;I308,TRUE,FALSE)</f>
        <v>0</v>
      </c>
      <c r="K308" s="310" t="b">
        <f t="shared" ref="K308:K328" si="175">IF(E308&lt;I308,TRUE,FALSE)</f>
        <v>0</v>
      </c>
      <c r="M308" s="295" t="s">
        <v>929</v>
      </c>
      <c r="N308" s="293">
        <v>4.5999999999999999E-2</v>
      </c>
      <c r="O308" s="103">
        <v>6.4000000000000001E-2</v>
      </c>
      <c r="P308" s="163">
        <v>4.5999999999999999E-2</v>
      </c>
      <c r="Q308" s="169">
        <v>6.8999999999999999E-3</v>
      </c>
      <c r="R308" s="170">
        <f>Q327</f>
        <v>7.0000000000000001E-3</v>
      </c>
      <c r="S308" s="305">
        <f t="shared" si="168"/>
        <v>0.11666666666666667</v>
      </c>
      <c r="T308" s="296" t="b">
        <f t="shared" si="169"/>
        <v>1</v>
      </c>
      <c r="U308" s="309">
        <f t="shared" si="170"/>
        <v>6.6665679038682294E-3</v>
      </c>
      <c r="V308" s="310" t="b">
        <f t="shared" ref="V308:V328" si="176">IF(R308&lt;U308,TRUE,FALSE)</f>
        <v>0</v>
      </c>
      <c r="W308" s="310" t="b">
        <f t="shared" ref="W308:W328" si="177">IF(Q308&lt;U308,TRUE,FALSE)</f>
        <v>0</v>
      </c>
      <c r="Y308" s="148" t="s">
        <v>929</v>
      </c>
      <c r="Z308" s="157">
        <v>4.4999999999999998E-2</v>
      </c>
      <c r="AA308" s="103">
        <v>6.3E-2</v>
      </c>
      <c r="AB308" s="163">
        <v>4.4999999999999998E-2</v>
      </c>
      <c r="AC308" s="169">
        <v>6.7000000000000002E-3</v>
      </c>
      <c r="AD308" s="170">
        <f>AC327</f>
        <v>6.7000000000000002E-3</v>
      </c>
      <c r="AE308" s="305">
        <f t="shared" si="171"/>
        <v>0.11666666666666667</v>
      </c>
      <c r="AF308" s="296" t="b">
        <f t="shared" si="172"/>
        <v>1</v>
      </c>
      <c r="AG308" s="309">
        <f t="shared" si="173"/>
        <v>6.6665679038682294E-3</v>
      </c>
      <c r="AH308" s="310" t="b">
        <f t="shared" ref="AH308:AH328" si="178">IF(AD308&lt;AG308,TRUE,FALSE)</f>
        <v>0</v>
      </c>
      <c r="AI308" s="310" t="b">
        <f t="shared" ref="AI308:AI328" si="179">IF(AC308&lt;AG308,TRUE,FALSE)</f>
        <v>0</v>
      </c>
    </row>
    <row r="309" spans="1:35" ht="16" x14ac:dyDescent="0.2">
      <c r="A309" s="148" t="s">
        <v>930</v>
      </c>
      <c r="B309" s="157">
        <v>4.5999999999999999E-2</v>
      </c>
      <c r="C309" s="103">
        <v>6.5000000000000002E-2</v>
      </c>
      <c r="D309" s="163">
        <v>4.5999999999999999E-2</v>
      </c>
      <c r="E309" s="169">
        <v>6.8999999999999999E-3</v>
      </c>
      <c r="F309" s="170">
        <f>E326</f>
        <v>6.8999999999999999E-3</v>
      </c>
      <c r="G309" s="305">
        <f t="shared" si="165"/>
        <v>0.11666666666666667</v>
      </c>
      <c r="H309" s="296" t="b">
        <f t="shared" si="166"/>
        <v>1</v>
      </c>
      <c r="I309" s="309">
        <f t="shared" si="167"/>
        <v>6.6665679038682294E-3</v>
      </c>
      <c r="J309" s="310" t="b">
        <f t="shared" si="174"/>
        <v>0</v>
      </c>
      <c r="K309" s="310" t="b">
        <f t="shared" si="175"/>
        <v>0</v>
      </c>
      <c r="M309" s="295" t="s">
        <v>930</v>
      </c>
      <c r="N309" s="293">
        <v>4.5999999999999999E-2</v>
      </c>
      <c r="O309" s="103">
        <v>6.4000000000000001E-2</v>
      </c>
      <c r="P309" s="163">
        <v>4.5999999999999999E-2</v>
      </c>
      <c r="Q309" s="169">
        <v>6.8999999999999999E-3</v>
      </c>
      <c r="R309" s="170">
        <f>Q326</f>
        <v>6.8999999999999999E-3</v>
      </c>
      <c r="S309" s="305">
        <f t="shared" si="168"/>
        <v>0.11666666666666667</v>
      </c>
      <c r="T309" s="296" t="b">
        <f t="shared" si="169"/>
        <v>1</v>
      </c>
      <c r="U309" s="309">
        <f t="shared" si="170"/>
        <v>6.6665679038682294E-3</v>
      </c>
      <c r="V309" s="310" t="b">
        <f t="shared" si="176"/>
        <v>0</v>
      </c>
      <c r="W309" s="310" t="b">
        <f t="shared" si="177"/>
        <v>0</v>
      </c>
      <c r="Y309" s="148" t="s">
        <v>930</v>
      </c>
      <c r="Z309" s="157">
        <v>4.4999999999999998E-2</v>
      </c>
      <c r="AA309" s="103">
        <v>6.3E-2</v>
      </c>
      <c r="AB309" s="163">
        <v>4.4999999999999998E-2</v>
      </c>
      <c r="AC309" s="169">
        <v>6.7999999999999996E-3</v>
      </c>
      <c r="AD309" s="170">
        <f>AC326</f>
        <v>6.7999999999999996E-3</v>
      </c>
      <c r="AE309" s="305">
        <f t="shared" si="171"/>
        <v>0.11666666666666667</v>
      </c>
      <c r="AF309" s="296" t="b">
        <f t="shared" si="172"/>
        <v>1</v>
      </c>
      <c r="AG309" s="309">
        <f t="shared" si="173"/>
        <v>6.6665679038682294E-3</v>
      </c>
      <c r="AH309" s="310" t="b">
        <f t="shared" si="178"/>
        <v>0</v>
      </c>
      <c r="AI309" s="310" t="b">
        <f t="shared" si="179"/>
        <v>0</v>
      </c>
    </row>
    <row r="310" spans="1:35" ht="16" x14ac:dyDescent="0.2">
      <c r="A310" s="148" t="s">
        <v>931</v>
      </c>
      <c r="B310" s="157">
        <v>4.5999999999999999E-2</v>
      </c>
      <c r="C310" s="103">
        <v>6.5000000000000002E-2</v>
      </c>
      <c r="D310" s="163">
        <v>4.5999999999999999E-2</v>
      </c>
      <c r="E310" s="169">
        <v>6.8999999999999999E-3</v>
      </c>
      <c r="F310" s="170">
        <f>E325</f>
        <v>6.8999999999999999E-3</v>
      </c>
      <c r="G310" s="305">
        <f t="shared" si="165"/>
        <v>0.11666666666666667</v>
      </c>
      <c r="H310" s="296" t="b">
        <f t="shared" si="166"/>
        <v>1</v>
      </c>
      <c r="I310" s="309">
        <f t="shared" si="167"/>
        <v>6.6665679038682294E-3</v>
      </c>
      <c r="J310" s="310" t="b">
        <f t="shared" si="174"/>
        <v>0</v>
      </c>
      <c r="K310" s="310" t="b">
        <f t="shared" si="175"/>
        <v>0</v>
      </c>
      <c r="M310" s="295" t="s">
        <v>931</v>
      </c>
      <c r="N310" s="293">
        <v>4.5999999999999999E-2</v>
      </c>
      <c r="O310" s="103">
        <v>6.5000000000000002E-2</v>
      </c>
      <c r="P310" s="163">
        <v>4.5999999999999999E-2</v>
      </c>
      <c r="Q310" s="169">
        <v>6.8999999999999999E-3</v>
      </c>
      <c r="R310" s="170">
        <f>Q325</f>
        <v>6.8999999999999999E-3</v>
      </c>
      <c r="S310" s="305">
        <f t="shared" si="168"/>
        <v>0.11666666666666667</v>
      </c>
      <c r="T310" s="296" t="b">
        <f t="shared" si="169"/>
        <v>1</v>
      </c>
      <c r="U310" s="309">
        <f t="shared" si="170"/>
        <v>6.6665679038682294E-3</v>
      </c>
      <c r="V310" s="310" t="b">
        <f t="shared" si="176"/>
        <v>0</v>
      </c>
      <c r="W310" s="310" t="b">
        <f t="shared" si="177"/>
        <v>0</v>
      </c>
      <c r="Y310" s="148" t="s">
        <v>931</v>
      </c>
      <c r="Z310" s="157">
        <v>4.4999999999999998E-2</v>
      </c>
      <c r="AA310" s="103">
        <v>6.3E-2</v>
      </c>
      <c r="AB310" s="163">
        <v>4.4999999999999998E-2</v>
      </c>
      <c r="AC310" s="169">
        <v>6.7999999999999996E-3</v>
      </c>
      <c r="AD310" s="170">
        <f>AC325</f>
        <v>6.7999999999999996E-3</v>
      </c>
      <c r="AE310" s="305">
        <f t="shared" si="171"/>
        <v>0.11666666666666667</v>
      </c>
      <c r="AF310" s="296" t="b">
        <f t="shared" si="172"/>
        <v>1</v>
      </c>
      <c r="AG310" s="309">
        <f t="shared" si="173"/>
        <v>6.6665679038682294E-3</v>
      </c>
      <c r="AH310" s="310" t="b">
        <f t="shared" si="178"/>
        <v>0</v>
      </c>
      <c r="AI310" s="310" t="b">
        <f t="shared" si="179"/>
        <v>0</v>
      </c>
    </row>
    <row r="311" spans="1:35" ht="16" x14ac:dyDescent="0.2">
      <c r="A311" s="148" t="s">
        <v>932</v>
      </c>
      <c r="B311" s="157">
        <v>4.5999999999999999E-2</v>
      </c>
      <c r="C311" s="103">
        <v>6.4000000000000001E-2</v>
      </c>
      <c r="D311" s="163">
        <v>4.5999999999999999E-2</v>
      </c>
      <c r="E311" s="169">
        <v>6.8999999999999999E-3</v>
      </c>
      <c r="F311" s="170">
        <f>E324</f>
        <v>6.8999999999999999E-3</v>
      </c>
      <c r="G311" s="305">
        <f t="shared" si="165"/>
        <v>0.11666666666666667</v>
      </c>
      <c r="H311" s="296" t="b">
        <f t="shared" si="166"/>
        <v>1</v>
      </c>
      <c r="I311" s="309">
        <f t="shared" si="167"/>
        <v>6.6665679038682294E-3</v>
      </c>
      <c r="J311" s="310" t="b">
        <f t="shared" si="174"/>
        <v>0</v>
      </c>
      <c r="K311" s="310" t="b">
        <f t="shared" si="175"/>
        <v>0</v>
      </c>
      <c r="M311" s="295" t="s">
        <v>932</v>
      </c>
      <c r="N311" s="293">
        <v>4.5999999999999999E-2</v>
      </c>
      <c r="O311" s="103">
        <v>6.5000000000000002E-2</v>
      </c>
      <c r="P311" s="163">
        <v>4.5999999999999999E-2</v>
      </c>
      <c r="Q311" s="169">
        <v>6.8999999999999999E-3</v>
      </c>
      <c r="R311" s="170">
        <f>Q324</f>
        <v>6.8999999999999999E-3</v>
      </c>
      <c r="S311" s="305">
        <f t="shared" si="168"/>
        <v>0.11666666666666667</v>
      </c>
      <c r="T311" s="296" t="b">
        <f t="shared" si="169"/>
        <v>1</v>
      </c>
      <c r="U311" s="309">
        <f t="shared" si="170"/>
        <v>6.6665679038682294E-3</v>
      </c>
      <c r="V311" s="310" t="b">
        <f t="shared" si="176"/>
        <v>0</v>
      </c>
      <c r="W311" s="310" t="b">
        <f t="shared" si="177"/>
        <v>0</v>
      </c>
      <c r="Y311" s="148" t="s">
        <v>932</v>
      </c>
      <c r="Z311" s="157">
        <v>4.4999999999999998E-2</v>
      </c>
      <c r="AA311" s="103">
        <v>6.3E-2</v>
      </c>
      <c r="AB311" s="163">
        <v>4.4999999999999998E-2</v>
      </c>
      <c r="AC311" s="169">
        <v>6.7999999999999996E-3</v>
      </c>
      <c r="AD311" s="170">
        <f>AC324</f>
        <v>6.7999999999999996E-3</v>
      </c>
      <c r="AE311" s="305">
        <f t="shared" si="171"/>
        <v>0.11666666666666667</v>
      </c>
      <c r="AF311" s="296" t="b">
        <f t="shared" si="172"/>
        <v>1</v>
      </c>
      <c r="AG311" s="309">
        <f t="shared" si="173"/>
        <v>6.6665679038682294E-3</v>
      </c>
      <c r="AH311" s="310" t="b">
        <f t="shared" si="178"/>
        <v>0</v>
      </c>
      <c r="AI311" s="310" t="b">
        <f t="shared" si="179"/>
        <v>0</v>
      </c>
    </row>
    <row r="312" spans="1:35" ht="16" x14ac:dyDescent="0.2">
      <c r="A312" s="148" t="s">
        <v>933</v>
      </c>
      <c r="B312" s="157">
        <v>4.4999999999999998E-2</v>
      </c>
      <c r="C312" s="103">
        <v>6.4000000000000001E-2</v>
      </c>
      <c r="D312" s="163">
        <v>4.4999999999999998E-2</v>
      </c>
      <c r="E312" s="169">
        <v>6.8999999999999999E-3</v>
      </c>
      <c r="F312" s="170">
        <f>E323</f>
        <v>6.8999999999999999E-3</v>
      </c>
      <c r="G312" s="305">
        <f t="shared" si="165"/>
        <v>0.11666666666666667</v>
      </c>
      <c r="H312" s="296" t="b">
        <f t="shared" si="166"/>
        <v>1</v>
      </c>
      <c r="I312" s="309">
        <f t="shared" si="167"/>
        <v>6.6665679038682294E-3</v>
      </c>
      <c r="J312" s="310" t="b">
        <f t="shared" si="174"/>
        <v>0</v>
      </c>
      <c r="K312" s="310" t="b">
        <f t="shared" si="175"/>
        <v>0</v>
      </c>
      <c r="M312" s="295" t="s">
        <v>933</v>
      </c>
      <c r="N312" s="293">
        <v>4.5999999999999999E-2</v>
      </c>
      <c r="O312" s="103">
        <v>6.4000000000000001E-2</v>
      </c>
      <c r="P312" s="163">
        <v>4.5999999999999999E-2</v>
      </c>
      <c r="Q312" s="169">
        <v>6.8999999999999999E-3</v>
      </c>
      <c r="R312" s="170">
        <f>Q323</f>
        <v>6.8999999999999999E-3</v>
      </c>
      <c r="S312" s="305">
        <f t="shared" si="168"/>
        <v>0.11666666666666667</v>
      </c>
      <c r="T312" s="296" t="b">
        <f t="shared" si="169"/>
        <v>1</v>
      </c>
      <c r="U312" s="309">
        <f t="shared" si="170"/>
        <v>6.6665679038682294E-3</v>
      </c>
      <c r="V312" s="310" t="b">
        <f t="shared" si="176"/>
        <v>0</v>
      </c>
      <c r="W312" s="310" t="b">
        <f t="shared" si="177"/>
        <v>0</v>
      </c>
      <c r="Y312" s="148" t="s">
        <v>933</v>
      </c>
      <c r="Z312" s="157">
        <v>4.4999999999999998E-2</v>
      </c>
      <c r="AA312" s="103">
        <v>6.3E-2</v>
      </c>
      <c r="AB312" s="163">
        <v>4.4999999999999998E-2</v>
      </c>
      <c r="AC312" s="169">
        <v>6.7999999999999996E-3</v>
      </c>
      <c r="AD312" s="170">
        <f>AC323</f>
        <v>6.7000000000000002E-3</v>
      </c>
      <c r="AE312" s="305">
        <f t="shared" si="171"/>
        <v>0.11666666666666667</v>
      </c>
      <c r="AF312" s="296" t="b">
        <f t="shared" si="172"/>
        <v>1</v>
      </c>
      <c r="AG312" s="309">
        <f t="shared" si="173"/>
        <v>6.6665679038682294E-3</v>
      </c>
      <c r="AH312" s="310" t="b">
        <f t="shared" si="178"/>
        <v>0</v>
      </c>
      <c r="AI312" s="310" t="b">
        <f t="shared" si="179"/>
        <v>0</v>
      </c>
    </row>
    <row r="313" spans="1:35" ht="16" x14ac:dyDescent="0.2">
      <c r="A313" s="148" t="s">
        <v>934</v>
      </c>
      <c r="B313" s="157">
        <v>4.4999999999999998E-2</v>
      </c>
      <c r="C313" s="103">
        <v>6.4000000000000001E-2</v>
      </c>
      <c r="D313" s="163">
        <v>4.4999999999999998E-2</v>
      </c>
      <c r="E313" s="169">
        <v>6.7999999999999996E-3</v>
      </c>
      <c r="F313" s="170">
        <f>E322</f>
        <v>6.7999999999999996E-3</v>
      </c>
      <c r="G313" s="305">
        <f t="shared" si="165"/>
        <v>0.11666666666666667</v>
      </c>
      <c r="H313" s="296" t="b">
        <f t="shared" si="166"/>
        <v>1</v>
      </c>
      <c r="I313" s="309">
        <f t="shared" si="167"/>
        <v>6.6665679038682294E-3</v>
      </c>
      <c r="J313" s="310" t="b">
        <f t="shared" si="174"/>
        <v>0</v>
      </c>
      <c r="K313" s="310" t="b">
        <f t="shared" si="175"/>
        <v>0</v>
      </c>
      <c r="M313" s="295" t="s">
        <v>934</v>
      </c>
      <c r="N313" s="293">
        <v>4.4999999999999998E-2</v>
      </c>
      <c r="O313" s="103">
        <v>6.4000000000000001E-2</v>
      </c>
      <c r="P313" s="163">
        <v>4.4999999999999998E-2</v>
      </c>
      <c r="Q313" s="169">
        <v>6.7999999999999996E-3</v>
      </c>
      <c r="R313" s="170">
        <f>Q322</f>
        <v>6.7999999999999996E-3</v>
      </c>
      <c r="S313" s="305">
        <f t="shared" si="168"/>
        <v>0.11666666666666667</v>
      </c>
      <c r="T313" s="296" t="b">
        <f t="shared" si="169"/>
        <v>1</v>
      </c>
      <c r="U313" s="309">
        <f t="shared" si="170"/>
        <v>6.6665679038682294E-3</v>
      </c>
      <c r="V313" s="310" t="b">
        <f t="shared" si="176"/>
        <v>0</v>
      </c>
      <c r="W313" s="310" t="b">
        <f t="shared" si="177"/>
        <v>0</v>
      </c>
      <c r="Y313" s="148" t="s">
        <v>934</v>
      </c>
      <c r="Z313" s="157">
        <v>4.4999999999999998E-2</v>
      </c>
      <c r="AA313" s="103">
        <v>6.3E-2</v>
      </c>
      <c r="AB313" s="163">
        <v>4.4999999999999998E-2</v>
      </c>
      <c r="AC313" s="169">
        <v>6.7000000000000002E-3</v>
      </c>
      <c r="AD313" s="170">
        <f>AC322</f>
        <v>6.7000000000000002E-3</v>
      </c>
      <c r="AE313" s="305">
        <f t="shared" si="171"/>
        <v>0.11666666666666667</v>
      </c>
      <c r="AF313" s="296" t="b">
        <f t="shared" si="172"/>
        <v>1</v>
      </c>
      <c r="AG313" s="309">
        <f t="shared" si="173"/>
        <v>6.6665679038682294E-3</v>
      </c>
      <c r="AH313" s="310" t="b">
        <f t="shared" si="178"/>
        <v>0</v>
      </c>
      <c r="AI313" s="310" t="b">
        <f t="shared" si="179"/>
        <v>0</v>
      </c>
    </row>
    <row r="314" spans="1:35" ht="16" x14ac:dyDescent="0.2">
      <c r="A314" s="148" t="s">
        <v>935</v>
      </c>
      <c r="B314" s="157">
        <v>4.4999999999999998E-2</v>
      </c>
      <c r="C314" s="103">
        <v>6.3E-2</v>
      </c>
      <c r="D314" s="163">
        <v>4.4999999999999998E-2</v>
      </c>
      <c r="E314" s="169">
        <v>6.7000000000000002E-3</v>
      </c>
      <c r="F314" s="170">
        <f>E321</f>
        <v>6.7999999999999996E-3</v>
      </c>
      <c r="G314" s="305">
        <f t="shared" si="165"/>
        <v>0.11666666666666667</v>
      </c>
      <c r="H314" s="296" t="b">
        <f t="shared" si="166"/>
        <v>1</v>
      </c>
      <c r="I314" s="309">
        <f t="shared" si="167"/>
        <v>6.6665679038682294E-3</v>
      </c>
      <c r="J314" s="310" t="b">
        <f t="shared" si="174"/>
        <v>0</v>
      </c>
      <c r="K314" s="310" t="b">
        <f t="shared" si="175"/>
        <v>0</v>
      </c>
      <c r="M314" s="295" t="s">
        <v>935</v>
      </c>
      <c r="N314" s="293">
        <v>4.4999999999999998E-2</v>
      </c>
      <c r="O314" s="103">
        <v>6.3E-2</v>
      </c>
      <c r="P314" s="163">
        <v>4.4999999999999998E-2</v>
      </c>
      <c r="Q314" s="169">
        <v>6.7000000000000002E-3</v>
      </c>
      <c r="R314" s="170">
        <f>Q321</f>
        <v>6.7999999999999996E-3</v>
      </c>
      <c r="S314" s="305">
        <f t="shared" si="168"/>
        <v>0.11666666666666667</v>
      </c>
      <c r="T314" s="296" t="b">
        <f t="shared" si="169"/>
        <v>1</v>
      </c>
      <c r="U314" s="309">
        <f t="shared" si="170"/>
        <v>6.6665679038682294E-3</v>
      </c>
      <c r="V314" s="310" t="b">
        <f t="shared" si="176"/>
        <v>0</v>
      </c>
      <c r="W314" s="310" t="b">
        <f t="shared" si="177"/>
        <v>0</v>
      </c>
      <c r="Y314" s="148" t="s">
        <v>935</v>
      </c>
      <c r="Z314" s="157">
        <v>4.4999999999999998E-2</v>
      </c>
      <c r="AA314" s="103">
        <v>6.3E-2</v>
      </c>
      <c r="AB314" s="163">
        <v>4.4999999999999998E-2</v>
      </c>
      <c r="AC314" s="169">
        <v>6.7000000000000002E-3</v>
      </c>
      <c r="AD314" s="170">
        <f>AC321</f>
        <v>6.7000000000000002E-3</v>
      </c>
      <c r="AE314" s="305">
        <f t="shared" si="171"/>
        <v>0.11666666666666667</v>
      </c>
      <c r="AF314" s="296" t="b">
        <f t="shared" si="172"/>
        <v>1</v>
      </c>
      <c r="AG314" s="309">
        <f t="shared" si="173"/>
        <v>6.6665679038682294E-3</v>
      </c>
      <c r="AH314" s="310" t="b">
        <f t="shared" si="178"/>
        <v>0</v>
      </c>
      <c r="AI314" s="310" t="b">
        <f t="shared" si="179"/>
        <v>0</v>
      </c>
    </row>
    <row r="315" spans="1:35" ht="16" x14ac:dyDescent="0.2">
      <c r="A315" s="148" t="s">
        <v>936</v>
      </c>
      <c r="B315" s="157">
        <v>4.3999999999999997E-2</v>
      </c>
      <c r="C315" s="103">
        <v>6.2E-2</v>
      </c>
      <c r="D315" s="163">
        <v>4.3999999999999997E-2</v>
      </c>
      <c r="E315" s="169">
        <v>6.7000000000000002E-3</v>
      </c>
      <c r="F315" s="170">
        <f>E320</f>
        <v>6.7000000000000002E-3</v>
      </c>
      <c r="G315" s="305">
        <f t="shared" si="165"/>
        <v>0.11666666666666667</v>
      </c>
      <c r="H315" s="296" t="b">
        <f t="shared" si="166"/>
        <v>1</v>
      </c>
      <c r="I315" s="309">
        <f t="shared" si="167"/>
        <v>6.6665679038682294E-3</v>
      </c>
      <c r="J315" s="310" t="b">
        <f t="shared" si="174"/>
        <v>0</v>
      </c>
      <c r="K315" s="310" t="b">
        <f t="shared" si="175"/>
        <v>0</v>
      </c>
      <c r="M315" s="295" t="s">
        <v>936</v>
      </c>
      <c r="N315" s="293">
        <v>4.3999999999999997E-2</v>
      </c>
      <c r="O315" s="103">
        <v>6.2E-2</v>
      </c>
      <c r="P315" s="163">
        <v>4.3999999999999997E-2</v>
      </c>
      <c r="Q315" s="169">
        <v>6.7000000000000002E-3</v>
      </c>
      <c r="R315" s="170">
        <f>Q320</f>
        <v>6.7000000000000002E-3</v>
      </c>
      <c r="S315" s="305">
        <f t="shared" si="168"/>
        <v>0.11666666666666667</v>
      </c>
      <c r="T315" s="296" t="b">
        <f t="shared" si="169"/>
        <v>1</v>
      </c>
      <c r="U315" s="309">
        <f t="shared" si="170"/>
        <v>6.6665679038682294E-3</v>
      </c>
      <c r="V315" s="310" t="b">
        <f t="shared" si="176"/>
        <v>0</v>
      </c>
      <c r="W315" s="310" t="b">
        <f t="shared" si="177"/>
        <v>0</v>
      </c>
      <c r="Y315" s="148" t="s">
        <v>936</v>
      </c>
      <c r="Z315" s="157">
        <v>4.4999999999999998E-2</v>
      </c>
      <c r="AA315" s="103">
        <v>6.3E-2</v>
      </c>
      <c r="AB315" s="163">
        <v>4.4999999999999998E-2</v>
      </c>
      <c r="AC315" s="169">
        <v>6.7000000000000002E-3</v>
      </c>
      <c r="AD315" s="170">
        <f>AC320</f>
        <v>6.6E-3</v>
      </c>
      <c r="AE315" s="305">
        <f t="shared" si="171"/>
        <v>0.11666666666666667</v>
      </c>
      <c r="AF315" s="296" t="b">
        <f t="shared" si="172"/>
        <v>1</v>
      </c>
      <c r="AG315" s="309">
        <f t="shared" si="173"/>
        <v>6.6665679038682294E-3</v>
      </c>
      <c r="AH315" s="311" t="b">
        <f t="shared" si="178"/>
        <v>1</v>
      </c>
      <c r="AI315" s="310" t="b">
        <f t="shared" si="179"/>
        <v>0</v>
      </c>
    </row>
    <row r="316" spans="1:35" ht="16" x14ac:dyDescent="0.2">
      <c r="A316" s="148" t="s">
        <v>937</v>
      </c>
      <c r="B316" s="157">
        <v>4.3999999999999997E-2</v>
      </c>
      <c r="C316" s="103">
        <v>6.2E-2</v>
      </c>
      <c r="D316" s="163">
        <v>4.3999999999999997E-2</v>
      </c>
      <c r="E316" s="169">
        <v>6.6E-3</v>
      </c>
      <c r="F316" s="170">
        <f>E319</f>
        <v>6.6E-3</v>
      </c>
      <c r="G316" s="305">
        <f t="shared" si="165"/>
        <v>0.11666666666666667</v>
      </c>
      <c r="H316" s="296" t="b">
        <f t="shared" si="166"/>
        <v>1</v>
      </c>
      <c r="I316" s="309">
        <f t="shared" si="167"/>
        <v>6.6665679038682294E-3</v>
      </c>
      <c r="J316" s="311" t="b">
        <f t="shared" si="174"/>
        <v>1</v>
      </c>
      <c r="K316" s="311" t="b">
        <f t="shared" si="175"/>
        <v>1</v>
      </c>
      <c r="M316" s="295" t="s">
        <v>937</v>
      </c>
      <c r="N316" s="293">
        <v>4.3999999999999997E-2</v>
      </c>
      <c r="O316" s="103">
        <v>6.2E-2</v>
      </c>
      <c r="P316" s="163">
        <v>4.3999999999999997E-2</v>
      </c>
      <c r="Q316" s="169">
        <v>6.6E-3</v>
      </c>
      <c r="R316" s="170">
        <f>Q319</f>
        <v>6.6E-3</v>
      </c>
      <c r="S316" s="305">
        <f t="shared" si="168"/>
        <v>0.11666666666666667</v>
      </c>
      <c r="T316" s="296" t="b">
        <f t="shared" si="169"/>
        <v>1</v>
      </c>
      <c r="U316" s="309">
        <f t="shared" si="170"/>
        <v>6.6665679038682294E-3</v>
      </c>
      <c r="V316" s="311" t="b">
        <f t="shared" si="176"/>
        <v>1</v>
      </c>
      <c r="W316" s="311" t="b">
        <f t="shared" si="177"/>
        <v>1</v>
      </c>
      <c r="Y316" s="148" t="s">
        <v>937</v>
      </c>
      <c r="Z316" s="157">
        <v>4.3999999999999997E-2</v>
      </c>
      <c r="AA316" s="103">
        <v>6.0999999999999999E-2</v>
      </c>
      <c r="AB316" s="163">
        <v>4.3999999999999997E-2</v>
      </c>
      <c r="AC316" s="169">
        <v>6.6E-3</v>
      </c>
      <c r="AD316" s="170">
        <f>AC319</f>
        <v>6.6E-3</v>
      </c>
      <c r="AE316" s="305">
        <f t="shared" si="171"/>
        <v>0.11666666666666667</v>
      </c>
      <c r="AF316" s="296" t="b">
        <f t="shared" si="172"/>
        <v>1</v>
      </c>
      <c r="AG316" s="309">
        <f t="shared" si="173"/>
        <v>6.6665679038682294E-3</v>
      </c>
      <c r="AH316" s="311" t="b">
        <f t="shared" si="178"/>
        <v>1</v>
      </c>
      <c r="AI316" s="311" t="b">
        <f t="shared" si="179"/>
        <v>1</v>
      </c>
    </row>
    <row r="317" spans="1:35" ht="16" x14ac:dyDescent="0.2">
      <c r="A317" s="148" t="s">
        <v>938</v>
      </c>
      <c r="B317" s="157">
        <v>4.3999999999999997E-2</v>
      </c>
      <c r="C317" s="103">
        <v>6.2E-2</v>
      </c>
      <c r="D317" s="163">
        <v>4.3999999999999997E-2</v>
      </c>
      <c r="E317" s="169">
        <v>6.6E-3</v>
      </c>
      <c r="F317" s="170">
        <f>E318</f>
        <v>6.6E-3</v>
      </c>
      <c r="G317" s="305">
        <f t="shared" si="165"/>
        <v>0.11666666666666667</v>
      </c>
      <c r="H317" s="296" t="b">
        <f t="shared" si="166"/>
        <v>1</v>
      </c>
      <c r="I317" s="309">
        <f t="shared" si="167"/>
        <v>6.6665679038682294E-3</v>
      </c>
      <c r="J317" s="311" t="b">
        <f t="shared" si="174"/>
        <v>1</v>
      </c>
      <c r="K317" s="311" t="b">
        <f t="shared" si="175"/>
        <v>1</v>
      </c>
      <c r="M317" s="295" t="s">
        <v>938</v>
      </c>
      <c r="N317" s="293">
        <v>4.3999999999999997E-2</v>
      </c>
      <c r="O317" s="103">
        <v>6.2E-2</v>
      </c>
      <c r="P317" s="163">
        <v>4.3999999999999997E-2</v>
      </c>
      <c r="Q317" s="169">
        <v>6.6E-3</v>
      </c>
      <c r="R317" s="170">
        <f>Q318</f>
        <v>6.6E-3</v>
      </c>
      <c r="S317" s="305">
        <f t="shared" si="168"/>
        <v>0.11666666666666667</v>
      </c>
      <c r="T317" s="296" t="b">
        <f t="shared" si="169"/>
        <v>1</v>
      </c>
      <c r="U317" s="309">
        <f t="shared" si="170"/>
        <v>6.6665679038682294E-3</v>
      </c>
      <c r="V317" s="311" t="b">
        <f t="shared" si="176"/>
        <v>1</v>
      </c>
      <c r="W317" s="311" t="b">
        <f t="shared" si="177"/>
        <v>1</v>
      </c>
      <c r="Y317" s="148" t="s">
        <v>938</v>
      </c>
      <c r="Z317" s="157">
        <v>4.3999999999999997E-2</v>
      </c>
      <c r="AA317" s="103">
        <v>6.0999999999999999E-2</v>
      </c>
      <c r="AB317" s="163">
        <v>4.3999999999999997E-2</v>
      </c>
      <c r="AC317" s="169">
        <v>6.6E-3</v>
      </c>
      <c r="AD317" s="170">
        <f>AC318</f>
        <v>6.6E-3</v>
      </c>
      <c r="AE317" s="305">
        <f t="shared" si="171"/>
        <v>0.11666666666666667</v>
      </c>
      <c r="AF317" s="296" t="b">
        <f t="shared" si="172"/>
        <v>1</v>
      </c>
      <c r="AG317" s="309">
        <f t="shared" si="173"/>
        <v>6.6665679038682294E-3</v>
      </c>
      <c r="AH317" s="311" t="b">
        <f t="shared" si="178"/>
        <v>1</v>
      </c>
      <c r="AI317" s="311" t="b">
        <f t="shared" si="179"/>
        <v>1</v>
      </c>
    </row>
    <row r="318" spans="1:35" ht="16" x14ac:dyDescent="0.2">
      <c r="A318" s="148" t="s">
        <v>939</v>
      </c>
      <c r="B318" s="157">
        <v>4.3999999999999997E-2</v>
      </c>
      <c r="C318" s="103">
        <v>6.2E-2</v>
      </c>
      <c r="D318" s="163">
        <v>4.3999999999999997E-2</v>
      </c>
      <c r="E318" s="169">
        <v>6.6E-3</v>
      </c>
      <c r="F318" s="170">
        <f>E317</f>
        <v>6.6E-3</v>
      </c>
      <c r="G318" s="305">
        <f t="shared" si="165"/>
        <v>0.11666666666666667</v>
      </c>
      <c r="H318" s="296" t="b">
        <f t="shared" si="166"/>
        <v>1</v>
      </c>
      <c r="I318" s="309">
        <f t="shared" si="167"/>
        <v>6.6665679038682294E-3</v>
      </c>
      <c r="J318" s="311" t="b">
        <f t="shared" si="174"/>
        <v>1</v>
      </c>
      <c r="K318" s="311" t="b">
        <f t="shared" si="175"/>
        <v>1</v>
      </c>
      <c r="M318" s="295" t="s">
        <v>939</v>
      </c>
      <c r="N318" s="293">
        <v>4.3999999999999997E-2</v>
      </c>
      <c r="O318" s="103">
        <v>6.2E-2</v>
      </c>
      <c r="P318" s="163">
        <v>4.3999999999999997E-2</v>
      </c>
      <c r="Q318" s="169">
        <v>6.6E-3</v>
      </c>
      <c r="R318" s="170">
        <f>Q317</f>
        <v>6.6E-3</v>
      </c>
      <c r="S318" s="305">
        <f t="shared" si="168"/>
        <v>0.11666666666666667</v>
      </c>
      <c r="T318" s="296" t="b">
        <f t="shared" si="169"/>
        <v>1</v>
      </c>
      <c r="U318" s="309">
        <f t="shared" si="170"/>
        <v>6.6665679038682294E-3</v>
      </c>
      <c r="V318" s="311" t="b">
        <f t="shared" si="176"/>
        <v>1</v>
      </c>
      <c r="W318" s="311" t="b">
        <f t="shared" si="177"/>
        <v>1</v>
      </c>
      <c r="Y318" s="148" t="s">
        <v>939</v>
      </c>
      <c r="Z318" s="157">
        <v>4.3999999999999997E-2</v>
      </c>
      <c r="AA318" s="103">
        <v>6.0999999999999999E-2</v>
      </c>
      <c r="AB318" s="163">
        <v>4.3999999999999997E-2</v>
      </c>
      <c r="AC318" s="169">
        <v>6.6E-3</v>
      </c>
      <c r="AD318" s="170">
        <f>AC317</f>
        <v>6.6E-3</v>
      </c>
      <c r="AE318" s="305">
        <f t="shared" si="171"/>
        <v>0.11666666666666667</v>
      </c>
      <c r="AF318" s="296" t="b">
        <f t="shared" si="172"/>
        <v>1</v>
      </c>
      <c r="AG318" s="309">
        <f t="shared" si="173"/>
        <v>6.6665679038682294E-3</v>
      </c>
      <c r="AH318" s="311" t="b">
        <f t="shared" si="178"/>
        <v>1</v>
      </c>
      <c r="AI318" s="311" t="b">
        <f t="shared" si="179"/>
        <v>1</v>
      </c>
    </row>
    <row r="319" spans="1:35" ht="16" x14ac:dyDescent="0.2">
      <c r="A319" s="148" t="s">
        <v>940</v>
      </c>
      <c r="B319" s="157">
        <v>4.3999999999999997E-2</v>
      </c>
      <c r="C319" s="103">
        <v>6.2E-2</v>
      </c>
      <c r="D319" s="163">
        <v>4.3999999999999997E-2</v>
      </c>
      <c r="E319" s="169">
        <v>6.6E-3</v>
      </c>
      <c r="F319" s="170">
        <f>E316</f>
        <v>6.6E-3</v>
      </c>
      <c r="G319" s="305">
        <f t="shared" si="165"/>
        <v>0.11666666666666667</v>
      </c>
      <c r="H319" s="296" t="b">
        <f t="shared" si="166"/>
        <v>1</v>
      </c>
      <c r="I319" s="309">
        <f t="shared" si="167"/>
        <v>6.6665679038682294E-3</v>
      </c>
      <c r="J319" s="311" t="b">
        <f t="shared" si="174"/>
        <v>1</v>
      </c>
      <c r="K319" s="311" t="b">
        <f t="shared" si="175"/>
        <v>1</v>
      </c>
      <c r="M319" s="295" t="s">
        <v>940</v>
      </c>
      <c r="N319" s="293">
        <v>4.3999999999999997E-2</v>
      </c>
      <c r="O319" s="103">
        <v>6.2E-2</v>
      </c>
      <c r="P319" s="163">
        <v>4.3999999999999997E-2</v>
      </c>
      <c r="Q319" s="169">
        <v>6.6E-3</v>
      </c>
      <c r="R319" s="170">
        <f>Q316</f>
        <v>6.6E-3</v>
      </c>
      <c r="S319" s="305">
        <f t="shared" si="168"/>
        <v>0.11666666666666667</v>
      </c>
      <c r="T319" s="296" t="b">
        <f t="shared" si="169"/>
        <v>1</v>
      </c>
      <c r="U319" s="309">
        <f t="shared" si="170"/>
        <v>6.6665679038682294E-3</v>
      </c>
      <c r="V319" s="311" t="b">
        <f t="shared" si="176"/>
        <v>1</v>
      </c>
      <c r="W319" s="311" t="b">
        <f t="shared" si="177"/>
        <v>1</v>
      </c>
      <c r="Y319" s="148" t="s">
        <v>940</v>
      </c>
      <c r="Z319" s="157">
        <v>4.3999999999999997E-2</v>
      </c>
      <c r="AA319" s="103">
        <v>6.0999999999999999E-2</v>
      </c>
      <c r="AB319" s="163">
        <v>4.3999999999999997E-2</v>
      </c>
      <c r="AC319" s="169">
        <v>6.6E-3</v>
      </c>
      <c r="AD319" s="170">
        <f>AC316</f>
        <v>6.6E-3</v>
      </c>
      <c r="AE319" s="305">
        <f t="shared" si="171"/>
        <v>0.11666666666666667</v>
      </c>
      <c r="AF319" s="296" t="b">
        <f t="shared" si="172"/>
        <v>1</v>
      </c>
      <c r="AG319" s="309">
        <f t="shared" si="173"/>
        <v>6.6665679038682294E-3</v>
      </c>
      <c r="AH319" s="311" t="b">
        <f t="shared" si="178"/>
        <v>1</v>
      </c>
      <c r="AI319" s="311" t="b">
        <f t="shared" si="179"/>
        <v>1</v>
      </c>
    </row>
    <row r="320" spans="1:35" ht="16" x14ac:dyDescent="0.2">
      <c r="A320" s="148" t="s">
        <v>941</v>
      </c>
      <c r="B320" s="157">
        <v>4.3999999999999997E-2</v>
      </c>
      <c r="C320" s="103">
        <v>6.2E-2</v>
      </c>
      <c r="D320" s="163">
        <v>4.3999999999999997E-2</v>
      </c>
      <c r="E320" s="169">
        <v>6.7000000000000002E-3</v>
      </c>
      <c r="F320" s="170">
        <f>E315</f>
        <v>6.7000000000000002E-3</v>
      </c>
      <c r="G320" s="305">
        <f t="shared" si="165"/>
        <v>0.11666666666666667</v>
      </c>
      <c r="H320" s="296" t="b">
        <f t="shared" si="166"/>
        <v>1</v>
      </c>
      <c r="I320" s="309">
        <f t="shared" si="167"/>
        <v>6.6665679038682294E-3</v>
      </c>
      <c r="J320" s="310" t="b">
        <f t="shared" si="174"/>
        <v>0</v>
      </c>
      <c r="K320" s="310" t="b">
        <f t="shared" si="175"/>
        <v>0</v>
      </c>
      <c r="M320" s="295" t="s">
        <v>941</v>
      </c>
      <c r="N320" s="293">
        <v>4.3999999999999997E-2</v>
      </c>
      <c r="O320" s="103">
        <v>6.2E-2</v>
      </c>
      <c r="P320" s="163">
        <v>4.3999999999999997E-2</v>
      </c>
      <c r="Q320" s="169">
        <v>6.7000000000000002E-3</v>
      </c>
      <c r="R320" s="170">
        <f>Q315</f>
        <v>6.7000000000000002E-3</v>
      </c>
      <c r="S320" s="305">
        <f t="shared" si="168"/>
        <v>0.11666666666666667</v>
      </c>
      <c r="T320" s="296" t="b">
        <f t="shared" si="169"/>
        <v>1</v>
      </c>
      <c r="U320" s="309">
        <f t="shared" si="170"/>
        <v>6.6665679038682294E-3</v>
      </c>
      <c r="V320" s="310" t="b">
        <f t="shared" si="176"/>
        <v>0</v>
      </c>
      <c r="W320" s="310" t="b">
        <f t="shared" si="177"/>
        <v>0</v>
      </c>
      <c r="Y320" s="148" t="s">
        <v>941</v>
      </c>
      <c r="Z320" s="157">
        <v>4.3999999999999997E-2</v>
      </c>
      <c r="AA320" s="103">
        <v>6.0999999999999999E-2</v>
      </c>
      <c r="AB320" s="163">
        <v>4.3999999999999997E-2</v>
      </c>
      <c r="AC320" s="169">
        <v>6.6E-3</v>
      </c>
      <c r="AD320" s="170">
        <f>AC315</f>
        <v>6.7000000000000002E-3</v>
      </c>
      <c r="AE320" s="305">
        <f t="shared" si="171"/>
        <v>0.11666666666666667</v>
      </c>
      <c r="AF320" s="296" t="b">
        <f t="shared" si="172"/>
        <v>1</v>
      </c>
      <c r="AG320" s="309">
        <f t="shared" si="173"/>
        <v>6.6665679038682294E-3</v>
      </c>
      <c r="AH320" s="310" t="b">
        <f t="shared" si="178"/>
        <v>0</v>
      </c>
      <c r="AI320" s="311" t="b">
        <f t="shared" si="179"/>
        <v>1</v>
      </c>
    </row>
    <row r="321" spans="1:35" ht="16" x14ac:dyDescent="0.2">
      <c r="A321" s="148" t="s">
        <v>942</v>
      </c>
      <c r="B321" s="157">
        <v>4.4999999999999998E-2</v>
      </c>
      <c r="C321" s="103">
        <v>6.4000000000000001E-2</v>
      </c>
      <c r="D321" s="163">
        <v>4.4999999999999998E-2</v>
      </c>
      <c r="E321" s="169">
        <v>6.7999999999999996E-3</v>
      </c>
      <c r="F321" s="170">
        <f>E314</f>
        <v>6.7000000000000002E-3</v>
      </c>
      <c r="G321" s="305">
        <f t="shared" si="165"/>
        <v>0.11666666666666667</v>
      </c>
      <c r="H321" s="296" t="b">
        <f t="shared" si="166"/>
        <v>1</v>
      </c>
      <c r="I321" s="309">
        <f t="shared" si="167"/>
        <v>6.6665679038682294E-3</v>
      </c>
      <c r="J321" s="310" t="b">
        <f t="shared" si="174"/>
        <v>0</v>
      </c>
      <c r="K321" s="310" t="b">
        <f t="shared" si="175"/>
        <v>0</v>
      </c>
      <c r="M321" s="295" t="s">
        <v>942</v>
      </c>
      <c r="N321" s="293">
        <v>4.4999999999999998E-2</v>
      </c>
      <c r="O321" s="103">
        <v>6.4000000000000001E-2</v>
      </c>
      <c r="P321" s="163">
        <v>4.4999999999999998E-2</v>
      </c>
      <c r="Q321" s="169">
        <v>6.7999999999999996E-3</v>
      </c>
      <c r="R321" s="170">
        <f>Q314</f>
        <v>6.7000000000000002E-3</v>
      </c>
      <c r="S321" s="305">
        <f t="shared" si="168"/>
        <v>0.11666666666666667</v>
      </c>
      <c r="T321" s="296" t="b">
        <f t="shared" si="169"/>
        <v>1</v>
      </c>
      <c r="U321" s="309">
        <f t="shared" si="170"/>
        <v>6.6665679038682294E-3</v>
      </c>
      <c r="V321" s="310" t="b">
        <f t="shared" si="176"/>
        <v>0</v>
      </c>
      <c r="W321" s="310" t="b">
        <f t="shared" si="177"/>
        <v>0</v>
      </c>
      <c r="Y321" s="148" t="s">
        <v>942</v>
      </c>
      <c r="Z321" s="157">
        <v>4.3999999999999997E-2</v>
      </c>
      <c r="AA321" s="103">
        <v>6.2E-2</v>
      </c>
      <c r="AB321" s="163">
        <v>4.3999999999999997E-2</v>
      </c>
      <c r="AC321" s="169">
        <v>6.7000000000000002E-3</v>
      </c>
      <c r="AD321" s="170">
        <f>AC314</f>
        <v>6.7000000000000002E-3</v>
      </c>
      <c r="AE321" s="305">
        <f t="shared" si="171"/>
        <v>0.11666666666666667</v>
      </c>
      <c r="AF321" s="296" t="b">
        <f t="shared" si="172"/>
        <v>1</v>
      </c>
      <c r="AG321" s="309">
        <f t="shared" si="173"/>
        <v>6.6665679038682294E-3</v>
      </c>
      <c r="AH321" s="310" t="b">
        <f t="shared" si="178"/>
        <v>0</v>
      </c>
      <c r="AI321" s="310" t="b">
        <f t="shared" si="179"/>
        <v>0</v>
      </c>
    </row>
    <row r="322" spans="1:35" ht="16" x14ac:dyDescent="0.2">
      <c r="A322" s="148" t="s">
        <v>943</v>
      </c>
      <c r="B322" s="157">
        <v>4.4999999999999998E-2</v>
      </c>
      <c r="C322" s="103">
        <v>6.4000000000000001E-2</v>
      </c>
      <c r="D322" s="163">
        <v>4.4999999999999998E-2</v>
      </c>
      <c r="E322" s="169">
        <v>6.7999999999999996E-3</v>
      </c>
      <c r="F322" s="170">
        <f>E313</f>
        <v>6.7999999999999996E-3</v>
      </c>
      <c r="G322" s="305">
        <f t="shared" si="165"/>
        <v>0.11666666666666667</v>
      </c>
      <c r="H322" s="296" t="b">
        <f t="shared" si="166"/>
        <v>1</v>
      </c>
      <c r="I322" s="309">
        <f t="shared" si="167"/>
        <v>6.6665679038682294E-3</v>
      </c>
      <c r="J322" s="310" t="b">
        <f t="shared" si="174"/>
        <v>0</v>
      </c>
      <c r="K322" s="310" t="b">
        <f t="shared" si="175"/>
        <v>0</v>
      </c>
      <c r="M322" s="295" t="s">
        <v>943</v>
      </c>
      <c r="N322" s="293">
        <v>4.4999999999999998E-2</v>
      </c>
      <c r="O322" s="103">
        <v>6.4000000000000001E-2</v>
      </c>
      <c r="P322" s="163">
        <v>4.4999999999999998E-2</v>
      </c>
      <c r="Q322" s="169">
        <v>6.7999999999999996E-3</v>
      </c>
      <c r="R322" s="170">
        <f>Q313</f>
        <v>6.7999999999999996E-3</v>
      </c>
      <c r="S322" s="305">
        <f t="shared" si="168"/>
        <v>0.11666666666666667</v>
      </c>
      <c r="T322" s="296" t="b">
        <f t="shared" si="169"/>
        <v>1</v>
      </c>
      <c r="U322" s="309">
        <f t="shared" si="170"/>
        <v>6.6665679038682294E-3</v>
      </c>
      <c r="V322" s="310" t="b">
        <f t="shared" si="176"/>
        <v>0</v>
      </c>
      <c r="W322" s="310" t="b">
        <f t="shared" si="177"/>
        <v>0</v>
      </c>
      <c r="Y322" s="148" t="s">
        <v>943</v>
      </c>
      <c r="Z322" s="157">
        <v>4.3999999999999997E-2</v>
      </c>
      <c r="AA322" s="103">
        <v>6.3E-2</v>
      </c>
      <c r="AB322" s="163">
        <v>4.3999999999999997E-2</v>
      </c>
      <c r="AC322" s="169">
        <v>6.7000000000000002E-3</v>
      </c>
      <c r="AD322" s="170">
        <f>AC313</f>
        <v>6.7000000000000002E-3</v>
      </c>
      <c r="AE322" s="305">
        <f t="shared" si="171"/>
        <v>0.11666666666666667</v>
      </c>
      <c r="AF322" s="296" t="b">
        <f t="shared" si="172"/>
        <v>1</v>
      </c>
      <c r="AG322" s="309">
        <f t="shared" si="173"/>
        <v>6.6665679038682294E-3</v>
      </c>
      <c r="AH322" s="310" t="b">
        <f t="shared" si="178"/>
        <v>0</v>
      </c>
      <c r="AI322" s="310" t="b">
        <f t="shared" si="179"/>
        <v>0</v>
      </c>
    </row>
    <row r="323" spans="1:35" ht="16" x14ac:dyDescent="0.2">
      <c r="A323" s="148" t="s">
        <v>944</v>
      </c>
      <c r="B323" s="157">
        <v>4.5999999999999999E-2</v>
      </c>
      <c r="C323" s="103">
        <v>6.4000000000000001E-2</v>
      </c>
      <c r="D323" s="163">
        <v>4.5999999999999999E-2</v>
      </c>
      <c r="E323" s="169">
        <v>6.8999999999999999E-3</v>
      </c>
      <c r="F323" s="170">
        <f>E312</f>
        <v>6.8999999999999999E-3</v>
      </c>
      <c r="G323" s="305">
        <f t="shared" si="165"/>
        <v>0.11666666666666667</v>
      </c>
      <c r="H323" s="296" t="b">
        <f t="shared" si="166"/>
        <v>1</v>
      </c>
      <c r="I323" s="309">
        <f t="shared" si="167"/>
        <v>6.6665679038682294E-3</v>
      </c>
      <c r="J323" s="310" t="b">
        <f t="shared" si="174"/>
        <v>0</v>
      </c>
      <c r="K323" s="310" t="b">
        <f t="shared" si="175"/>
        <v>0</v>
      </c>
      <c r="M323" s="295" t="s">
        <v>944</v>
      </c>
      <c r="N323" s="293">
        <v>4.5999999999999999E-2</v>
      </c>
      <c r="O323" s="103">
        <v>6.5000000000000002E-2</v>
      </c>
      <c r="P323" s="163">
        <v>4.5999999999999999E-2</v>
      </c>
      <c r="Q323" s="169">
        <v>6.8999999999999999E-3</v>
      </c>
      <c r="R323" s="170">
        <f>Q312</f>
        <v>6.8999999999999999E-3</v>
      </c>
      <c r="S323" s="305">
        <f t="shared" si="168"/>
        <v>0.11666666666666667</v>
      </c>
      <c r="T323" s="296" t="b">
        <f t="shared" si="169"/>
        <v>1</v>
      </c>
      <c r="U323" s="309">
        <f t="shared" si="170"/>
        <v>6.6665679038682294E-3</v>
      </c>
      <c r="V323" s="310" t="b">
        <f t="shared" si="176"/>
        <v>0</v>
      </c>
      <c r="W323" s="310" t="b">
        <f t="shared" si="177"/>
        <v>0</v>
      </c>
      <c r="Y323" s="148" t="s">
        <v>944</v>
      </c>
      <c r="Z323" s="157">
        <v>4.4999999999999998E-2</v>
      </c>
      <c r="AA323" s="103">
        <v>6.3E-2</v>
      </c>
      <c r="AB323" s="163">
        <v>4.4999999999999998E-2</v>
      </c>
      <c r="AC323" s="169">
        <v>6.7000000000000002E-3</v>
      </c>
      <c r="AD323" s="170">
        <f>AC312</f>
        <v>6.7999999999999996E-3</v>
      </c>
      <c r="AE323" s="305">
        <f t="shared" si="171"/>
        <v>0.11666666666666667</v>
      </c>
      <c r="AF323" s="296" t="b">
        <f t="shared" si="172"/>
        <v>1</v>
      </c>
      <c r="AG323" s="309">
        <f t="shared" si="173"/>
        <v>6.6665679038682294E-3</v>
      </c>
      <c r="AH323" s="310" t="b">
        <f t="shared" si="178"/>
        <v>0</v>
      </c>
      <c r="AI323" s="310" t="b">
        <f t="shared" si="179"/>
        <v>0</v>
      </c>
    </row>
    <row r="324" spans="1:35" ht="16" x14ac:dyDescent="0.2">
      <c r="A324" s="148" t="s">
        <v>945</v>
      </c>
      <c r="B324" s="157">
        <v>4.5999999999999999E-2</v>
      </c>
      <c r="C324" s="103">
        <v>6.4000000000000001E-2</v>
      </c>
      <c r="D324" s="163">
        <v>4.5999999999999999E-2</v>
      </c>
      <c r="E324" s="169">
        <v>6.8999999999999999E-3</v>
      </c>
      <c r="F324" s="170">
        <f>E311</f>
        <v>6.8999999999999999E-3</v>
      </c>
      <c r="G324" s="305">
        <f t="shared" si="165"/>
        <v>0.11666666666666667</v>
      </c>
      <c r="H324" s="296" t="b">
        <f t="shared" si="166"/>
        <v>1</v>
      </c>
      <c r="I324" s="309">
        <f t="shared" si="167"/>
        <v>6.6665679038682294E-3</v>
      </c>
      <c r="J324" s="310" t="b">
        <f t="shared" si="174"/>
        <v>0</v>
      </c>
      <c r="K324" s="310" t="b">
        <f t="shared" si="175"/>
        <v>0</v>
      </c>
      <c r="M324" s="295" t="s">
        <v>945</v>
      </c>
      <c r="N324" s="293">
        <v>4.5999999999999999E-2</v>
      </c>
      <c r="O324" s="103">
        <v>6.5000000000000002E-2</v>
      </c>
      <c r="P324" s="163">
        <v>4.5999999999999999E-2</v>
      </c>
      <c r="Q324" s="169">
        <v>6.8999999999999999E-3</v>
      </c>
      <c r="R324" s="170">
        <f>Q311</f>
        <v>6.8999999999999999E-3</v>
      </c>
      <c r="S324" s="305">
        <f t="shared" si="168"/>
        <v>0.11666666666666667</v>
      </c>
      <c r="T324" s="296" t="b">
        <f t="shared" si="169"/>
        <v>1</v>
      </c>
      <c r="U324" s="309">
        <f t="shared" si="170"/>
        <v>6.6665679038682294E-3</v>
      </c>
      <c r="V324" s="310" t="b">
        <f t="shared" si="176"/>
        <v>0</v>
      </c>
      <c r="W324" s="310" t="b">
        <f t="shared" si="177"/>
        <v>0</v>
      </c>
      <c r="Y324" s="148" t="s">
        <v>945</v>
      </c>
      <c r="Z324" s="157">
        <v>4.4999999999999998E-2</v>
      </c>
      <c r="AA324" s="103">
        <v>6.3E-2</v>
      </c>
      <c r="AB324" s="163">
        <v>4.4999999999999998E-2</v>
      </c>
      <c r="AC324" s="169">
        <v>6.7999999999999996E-3</v>
      </c>
      <c r="AD324" s="170">
        <f>AC311</f>
        <v>6.7999999999999996E-3</v>
      </c>
      <c r="AE324" s="305">
        <f t="shared" si="171"/>
        <v>0.11666666666666667</v>
      </c>
      <c r="AF324" s="296" t="b">
        <f t="shared" si="172"/>
        <v>1</v>
      </c>
      <c r="AG324" s="309">
        <f t="shared" si="173"/>
        <v>6.6665679038682294E-3</v>
      </c>
      <c r="AH324" s="310" t="b">
        <f t="shared" si="178"/>
        <v>0</v>
      </c>
      <c r="AI324" s="310" t="b">
        <f t="shared" si="179"/>
        <v>0</v>
      </c>
    </row>
    <row r="325" spans="1:35" ht="16" x14ac:dyDescent="0.2">
      <c r="A325" s="148" t="s">
        <v>946</v>
      </c>
      <c r="B325" s="157">
        <v>4.5999999999999999E-2</v>
      </c>
      <c r="C325" s="103">
        <v>6.5000000000000002E-2</v>
      </c>
      <c r="D325" s="163">
        <v>4.5999999999999999E-2</v>
      </c>
      <c r="E325" s="169">
        <v>6.8999999999999999E-3</v>
      </c>
      <c r="F325" s="170">
        <f>E310</f>
        <v>6.8999999999999999E-3</v>
      </c>
      <c r="G325" s="305">
        <f t="shared" si="165"/>
        <v>0.11666666666666667</v>
      </c>
      <c r="H325" s="296" t="b">
        <f t="shared" si="166"/>
        <v>1</v>
      </c>
      <c r="I325" s="309">
        <f t="shared" si="167"/>
        <v>6.6665679038682294E-3</v>
      </c>
      <c r="J325" s="310" t="b">
        <f t="shared" si="174"/>
        <v>0</v>
      </c>
      <c r="K325" s="310" t="b">
        <f t="shared" si="175"/>
        <v>0</v>
      </c>
      <c r="M325" s="295" t="s">
        <v>946</v>
      </c>
      <c r="N325" s="293">
        <v>4.5999999999999999E-2</v>
      </c>
      <c r="O325" s="103">
        <v>6.5000000000000002E-2</v>
      </c>
      <c r="P325" s="163">
        <v>4.5999999999999999E-2</v>
      </c>
      <c r="Q325" s="169">
        <v>6.8999999999999999E-3</v>
      </c>
      <c r="R325" s="170">
        <f>Q310</f>
        <v>6.8999999999999999E-3</v>
      </c>
      <c r="S325" s="305">
        <f t="shared" si="168"/>
        <v>0.11666666666666667</v>
      </c>
      <c r="T325" s="296" t="b">
        <f t="shared" si="169"/>
        <v>1</v>
      </c>
      <c r="U325" s="309">
        <f t="shared" si="170"/>
        <v>6.6665679038682294E-3</v>
      </c>
      <c r="V325" s="310" t="b">
        <f t="shared" si="176"/>
        <v>0</v>
      </c>
      <c r="W325" s="310" t="b">
        <f t="shared" si="177"/>
        <v>0</v>
      </c>
      <c r="Y325" s="148" t="s">
        <v>946</v>
      </c>
      <c r="Z325" s="157">
        <v>4.4999999999999998E-2</v>
      </c>
      <c r="AA325" s="103">
        <v>6.3E-2</v>
      </c>
      <c r="AB325" s="163">
        <v>4.4999999999999998E-2</v>
      </c>
      <c r="AC325" s="169">
        <v>6.7999999999999996E-3</v>
      </c>
      <c r="AD325" s="170">
        <f>AC310</f>
        <v>6.7999999999999996E-3</v>
      </c>
      <c r="AE325" s="305">
        <f t="shared" si="171"/>
        <v>0.11666666666666667</v>
      </c>
      <c r="AF325" s="296" t="b">
        <f t="shared" si="172"/>
        <v>1</v>
      </c>
      <c r="AG325" s="309">
        <f t="shared" si="173"/>
        <v>6.6665679038682294E-3</v>
      </c>
      <c r="AH325" s="310" t="b">
        <f t="shared" si="178"/>
        <v>0</v>
      </c>
      <c r="AI325" s="310" t="b">
        <f t="shared" si="179"/>
        <v>0</v>
      </c>
    </row>
    <row r="326" spans="1:35" ht="16" x14ac:dyDescent="0.2">
      <c r="A326" s="148" t="s">
        <v>947</v>
      </c>
      <c r="B326" s="157">
        <v>4.5999999999999999E-2</v>
      </c>
      <c r="C326" s="103">
        <v>6.5000000000000002E-2</v>
      </c>
      <c r="D326" s="163">
        <v>4.5999999999999999E-2</v>
      </c>
      <c r="E326" s="169">
        <v>6.8999999999999999E-3</v>
      </c>
      <c r="F326" s="170">
        <f>E309</f>
        <v>6.8999999999999999E-3</v>
      </c>
      <c r="G326" s="305">
        <f t="shared" si="165"/>
        <v>0.11666666666666667</v>
      </c>
      <c r="H326" s="296" t="b">
        <f t="shared" si="166"/>
        <v>1</v>
      </c>
      <c r="I326" s="309">
        <f t="shared" si="167"/>
        <v>6.6665679038682294E-3</v>
      </c>
      <c r="J326" s="310" t="b">
        <f t="shared" si="174"/>
        <v>0</v>
      </c>
      <c r="K326" s="310" t="b">
        <f t="shared" si="175"/>
        <v>0</v>
      </c>
      <c r="M326" s="295" t="s">
        <v>947</v>
      </c>
      <c r="N326" s="293">
        <v>4.5999999999999999E-2</v>
      </c>
      <c r="O326" s="103">
        <v>6.5000000000000002E-2</v>
      </c>
      <c r="P326" s="163">
        <v>4.5999999999999999E-2</v>
      </c>
      <c r="Q326" s="169">
        <v>6.8999999999999999E-3</v>
      </c>
      <c r="R326" s="170">
        <f>Q309</f>
        <v>6.8999999999999999E-3</v>
      </c>
      <c r="S326" s="305">
        <f t="shared" si="168"/>
        <v>0.11666666666666667</v>
      </c>
      <c r="T326" s="296" t="b">
        <f t="shared" si="169"/>
        <v>1</v>
      </c>
      <c r="U326" s="309">
        <f t="shared" si="170"/>
        <v>6.6665679038682294E-3</v>
      </c>
      <c r="V326" s="310" t="b">
        <f t="shared" si="176"/>
        <v>0</v>
      </c>
      <c r="W326" s="310" t="b">
        <f t="shared" si="177"/>
        <v>0</v>
      </c>
      <c r="Y326" s="148" t="s">
        <v>947</v>
      </c>
      <c r="Z326" s="157">
        <v>4.4999999999999998E-2</v>
      </c>
      <c r="AA326" s="103">
        <v>6.3E-2</v>
      </c>
      <c r="AB326" s="163">
        <v>4.4999999999999998E-2</v>
      </c>
      <c r="AC326" s="169">
        <v>6.7999999999999996E-3</v>
      </c>
      <c r="AD326" s="170">
        <f>AC309</f>
        <v>6.7999999999999996E-3</v>
      </c>
      <c r="AE326" s="305">
        <f t="shared" si="171"/>
        <v>0.11666666666666667</v>
      </c>
      <c r="AF326" s="296" t="b">
        <f t="shared" si="172"/>
        <v>1</v>
      </c>
      <c r="AG326" s="309">
        <f t="shared" si="173"/>
        <v>6.6665679038682294E-3</v>
      </c>
      <c r="AH326" s="310" t="b">
        <f t="shared" si="178"/>
        <v>0</v>
      </c>
      <c r="AI326" s="310" t="b">
        <f t="shared" si="179"/>
        <v>0</v>
      </c>
    </row>
    <row r="327" spans="1:35" ht="16" x14ac:dyDescent="0.2">
      <c r="A327" s="148" t="s">
        <v>948</v>
      </c>
      <c r="B327" s="157">
        <v>4.5999999999999999E-2</v>
      </c>
      <c r="C327" s="103">
        <v>6.5000000000000002E-2</v>
      </c>
      <c r="D327" s="163">
        <v>4.5999999999999999E-2</v>
      </c>
      <c r="E327" s="169">
        <v>6.8999999999999999E-3</v>
      </c>
      <c r="F327" s="170">
        <f>E308</f>
        <v>6.8999999999999999E-3</v>
      </c>
      <c r="G327" s="305">
        <f t="shared" si="165"/>
        <v>0.11666666666666667</v>
      </c>
      <c r="H327" s="296" t="b">
        <f t="shared" si="166"/>
        <v>1</v>
      </c>
      <c r="I327" s="309">
        <f t="shared" si="167"/>
        <v>6.6665679038682294E-3</v>
      </c>
      <c r="J327" s="310" t="b">
        <f t="shared" si="174"/>
        <v>0</v>
      </c>
      <c r="K327" s="310" t="b">
        <f t="shared" si="175"/>
        <v>0</v>
      </c>
      <c r="M327" s="295" t="s">
        <v>948</v>
      </c>
      <c r="N327" s="293">
        <v>4.5999999999999999E-2</v>
      </c>
      <c r="O327" s="103">
        <v>6.5000000000000002E-2</v>
      </c>
      <c r="P327" s="163">
        <v>4.5999999999999999E-2</v>
      </c>
      <c r="Q327" s="169">
        <v>7.0000000000000001E-3</v>
      </c>
      <c r="R327" s="170">
        <f>Q308</f>
        <v>6.8999999999999999E-3</v>
      </c>
      <c r="S327" s="305">
        <f t="shared" si="168"/>
        <v>0.11666666666666667</v>
      </c>
      <c r="T327" s="296" t="b">
        <f t="shared" si="169"/>
        <v>1</v>
      </c>
      <c r="U327" s="309">
        <f t="shared" si="170"/>
        <v>6.6665679038682294E-3</v>
      </c>
      <c r="V327" s="310" t="b">
        <f t="shared" si="176"/>
        <v>0</v>
      </c>
      <c r="W327" s="310" t="b">
        <f t="shared" si="177"/>
        <v>0</v>
      </c>
      <c r="Y327" s="148" t="s">
        <v>948</v>
      </c>
      <c r="Z327" s="157">
        <v>4.4999999999999998E-2</v>
      </c>
      <c r="AA327" s="103">
        <v>6.3E-2</v>
      </c>
      <c r="AB327" s="163">
        <v>4.4999999999999998E-2</v>
      </c>
      <c r="AC327" s="169">
        <v>6.7000000000000002E-3</v>
      </c>
      <c r="AD327" s="170">
        <f>AC308</f>
        <v>6.7000000000000002E-3</v>
      </c>
      <c r="AE327" s="305">
        <f t="shared" si="171"/>
        <v>0.11666666666666667</v>
      </c>
      <c r="AF327" s="296" t="b">
        <f t="shared" si="172"/>
        <v>1</v>
      </c>
      <c r="AG327" s="309">
        <f t="shared" si="173"/>
        <v>6.6665679038682294E-3</v>
      </c>
      <c r="AH327" s="310" t="b">
        <f t="shared" si="178"/>
        <v>0</v>
      </c>
      <c r="AI327" s="310" t="b">
        <f t="shared" si="179"/>
        <v>0</v>
      </c>
    </row>
    <row r="328" spans="1:35" ht="17" thickBot="1" x14ac:dyDescent="0.25">
      <c r="A328" s="147" t="s">
        <v>949</v>
      </c>
      <c r="B328" s="158">
        <v>4.5999999999999999E-2</v>
      </c>
      <c r="C328" s="159">
        <v>6.5000000000000002E-2</v>
      </c>
      <c r="D328" s="165">
        <v>4.5999999999999999E-2</v>
      </c>
      <c r="E328" s="171">
        <v>7.0000000000000001E-3</v>
      </c>
      <c r="F328" s="172">
        <f>E307</f>
        <v>6.7999999999999996E-3</v>
      </c>
      <c r="G328" s="307">
        <f t="shared" si="165"/>
        <v>0.11666666666666667</v>
      </c>
      <c r="H328" s="291" t="b">
        <f t="shared" si="166"/>
        <v>1</v>
      </c>
      <c r="I328" s="309">
        <f t="shared" si="167"/>
        <v>6.6665679038682294E-3</v>
      </c>
      <c r="J328" s="310" t="b">
        <f t="shared" si="174"/>
        <v>0</v>
      </c>
      <c r="K328" s="310" t="b">
        <f t="shared" si="175"/>
        <v>0</v>
      </c>
      <c r="M328" s="147" t="s">
        <v>949</v>
      </c>
      <c r="N328" s="158">
        <v>4.5999999999999999E-2</v>
      </c>
      <c r="O328" s="159">
        <v>6.5000000000000002E-2</v>
      </c>
      <c r="P328" s="165">
        <v>4.5999999999999999E-2</v>
      </c>
      <c r="Q328" s="171">
        <v>8.0000000000000002E-3</v>
      </c>
      <c r="R328" s="172">
        <f>Q307</f>
        <v>6.7999999999999996E-3</v>
      </c>
      <c r="S328" s="307">
        <f t="shared" si="168"/>
        <v>0.11666666666666667</v>
      </c>
      <c r="T328" s="291" t="b">
        <f t="shared" si="169"/>
        <v>1</v>
      </c>
      <c r="U328" s="309">
        <f t="shared" si="170"/>
        <v>6.6665679038682294E-3</v>
      </c>
      <c r="V328" s="310" t="b">
        <f t="shared" si="176"/>
        <v>0</v>
      </c>
      <c r="W328" s="310" t="b">
        <f t="shared" si="177"/>
        <v>0</v>
      </c>
      <c r="Y328" s="147" t="s">
        <v>949</v>
      </c>
      <c r="Z328" s="158">
        <v>4.4999999999999998E-2</v>
      </c>
      <c r="AA328" s="159">
        <v>6.2E-2</v>
      </c>
      <c r="AB328" s="165">
        <v>4.4999999999999998E-2</v>
      </c>
      <c r="AC328" s="171">
        <v>6.7000000000000002E-3</v>
      </c>
      <c r="AD328" s="172">
        <f>AC307</f>
        <v>6.7000000000000002E-3</v>
      </c>
      <c r="AE328" s="307">
        <f t="shared" si="171"/>
        <v>0.11666666666666667</v>
      </c>
      <c r="AF328" s="291" t="b">
        <f t="shared" si="172"/>
        <v>1</v>
      </c>
      <c r="AG328" s="309">
        <f t="shared" si="173"/>
        <v>6.6665679038682294E-3</v>
      </c>
      <c r="AH328" s="310" t="b">
        <f t="shared" si="178"/>
        <v>0</v>
      </c>
      <c r="AI328" s="310" t="b">
        <f t="shared" si="179"/>
        <v>0</v>
      </c>
    </row>
    <row r="330" spans="1:35" ht="16" thickBot="1" x14ac:dyDescent="0.25"/>
    <row r="331" spans="1:35" ht="14.75" customHeight="1" thickBot="1" x14ac:dyDescent="0.25">
      <c r="A331" s="538" t="s">
        <v>992</v>
      </c>
      <c r="B331" s="539"/>
      <c r="C331" s="539"/>
      <c r="D331" s="539"/>
      <c r="E331" s="539"/>
      <c r="F331" s="540"/>
      <c r="G331" s="517" t="s">
        <v>1126</v>
      </c>
      <c r="H331" s="515" t="s">
        <v>1127</v>
      </c>
      <c r="I331" s="517" t="s">
        <v>1130</v>
      </c>
      <c r="J331" s="515" t="s">
        <v>1131</v>
      </c>
      <c r="K331" s="515" t="s">
        <v>1132</v>
      </c>
      <c r="M331" s="519" t="s">
        <v>993</v>
      </c>
      <c r="N331" s="520"/>
      <c r="O331" s="520"/>
      <c r="P331" s="520"/>
      <c r="Q331" s="520"/>
      <c r="R331" s="521"/>
      <c r="S331" s="517" t="s">
        <v>1126</v>
      </c>
      <c r="T331" s="515" t="s">
        <v>1127</v>
      </c>
      <c r="U331" s="517" t="s">
        <v>1130</v>
      </c>
      <c r="V331" s="515" t="s">
        <v>1131</v>
      </c>
      <c r="W331" s="515" t="s">
        <v>1132</v>
      </c>
      <c r="Y331" s="519" t="s">
        <v>994</v>
      </c>
      <c r="Z331" s="520"/>
      <c r="AA331" s="520"/>
      <c r="AB331" s="520"/>
      <c r="AC331" s="520"/>
      <c r="AD331" s="521"/>
      <c r="AE331" s="517" t="s">
        <v>1126</v>
      </c>
      <c r="AF331" s="515" t="s">
        <v>1127</v>
      </c>
      <c r="AG331" s="517" t="s">
        <v>1130</v>
      </c>
      <c r="AH331" s="515" t="s">
        <v>1131</v>
      </c>
      <c r="AI331" s="515" t="s">
        <v>1132</v>
      </c>
    </row>
    <row r="332" spans="1:35" ht="14.75" customHeight="1" thickBot="1" x14ac:dyDescent="0.25">
      <c r="A332" s="151"/>
      <c r="B332" s="524" t="s">
        <v>1092</v>
      </c>
      <c r="C332" s="524"/>
      <c r="D332" s="525"/>
      <c r="E332" s="522" t="s">
        <v>958</v>
      </c>
      <c r="F332" s="523"/>
      <c r="G332" s="518"/>
      <c r="H332" s="516"/>
      <c r="I332" s="529"/>
      <c r="J332" s="527"/>
      <c r="K332" s="527"/>
      <c r="M332" s="281"/>
      <c r="N332" s="526" t="s">
        <v>1092</v>
      </c>
      <c r="O332" s="524"/>
      <c r="P332" s="525"/>
      <c r="Q332" s="522" t="s">
        <v>958</v>
      </c>
      <c r="R332" s="523"/>
      <c r="S332" s="518"/>
      <c r="T332" s="516"/>
      <c r="U332" s="529"/>
      <c r="V332" s="527"/>
      <c r="W332" s="527"/>
      <c r="Y332" s="151"/>
      <c r="Z332" s="524" t="s">
        <v>1092</v>
      </c>
      <c r="AA332" s="524"/>
      <c r="AB332" s="525"/>
      <c r="AC332" s="522" t="s">
        <v>958</v>
      </c>
      <c r="AD332" s="523"/>
      <c r="AE332" s="518"/>
      <c r="AF332" s="516"/>
      <c r="AG332" s="529"/>
      <c r="AH332" s="527"/>
      <c r="AI332" s="527"/>
    </row>
    <row r="333" spans="1:35" ht="17" thickBot="1" x14ac:dyDescent="0.25">
      <c r="A333" s="152" t="s">
        <v>790</v>
      </c>
      <c r="B333" s="153" t="s">
        <v>950</v>
      </c>
      <c r="C333" s="153" t="s">
        <v>951</v>
      </c>
      <c r="D333" s="154" t="s">
        <v>952</v>
      </c>
      <c r="E333" s="166" t="s">
        <v>956</v>
      </c>
      <c r="F333" s="167" t="s">
        <v>957</v>
      </c>
      <c r="G333" s="306">
        <f>35/300</f>
        <v>0.11666666666666667</v>
      </c>
      <c r="H333" s="296" t="b">
        <f>IF(C334&lt;G333,TRUE,FALSE)</f>
        <v>1</v>
      </c>
      <c r="I333" s="530"/>
      <c r="J333" s="528"/>
      <c r="K333" s="528"/>
      <c r="M333" s="294" t="s">
        <v>790</v>
      </c>
      <c r="N333" s="292" t="s">
        <v>950</v>
      </c>
      <c r="O333" s="153" t="s">
        <v>951</v>
      </c>
      <c r="P333" s="154" t="s">
        <v>952</v>
      </c>
      <c r="Q333" s="166" t="s">
        <v>956</v>
      </c>
      <c r="R333" s="167" t="s">
        <v>957</v>
      </c>
      <c r="S333" s="306">
        <f>35/300</f>
        <v>0.11666666666666667</v>
      </c>
      <c r="T333" s="296" t="b">
        <f>IF(O334&lt;S333,TRUE,FALSE)</f>
        <v>1</v>
      </c>
      <c r="U333" s="530"/>
      <c r="V333" s="528"/>
      <c r="W333" s="528"/>
      <c r="Y333" s="152" t="s">
        <v>790</v>
      </c>
      <c r="Z333" s="153" t="s">
        <v>950</v>
      </c>
      <c r="AA333" s="153" t="s">
        <v>951</v>
      </c>
      <c r="AB333" s="154" t="s">
        <v>952</v>
      </c>
      <c r="AC333" s="166" t="s">
        <v>956</v>
      </c>
      <c r="AD333" s="167" t="s">
        <v>957</v>
      </c>
      <c r="AE333" s="306">
        <f>35/300</f>
        <v>0.11666666666666667</v>
      </c>
      <c r="AF333" s="296" t="b">
        <f>IF(AA334&lt;AE333,TRUE,FALSE)</f>
        <v>1</v>
      </c>
      <c r="AG333" s="530"/>
      <c r="AH333" s="528"/>
      <c r="AI333" s="528"/>
    </row>
    <row r="334" spans="1:35" ht="16" x14ac:dyDescent="0.2">
      <c r="A334" s="149" t="s">
        <v>928</v>
      </c>
      <c r="B334" s="155">
        <v>6.4000000000000001E-2</v>
      </c>
      <c r="C334" s="156">
        <v>9.0999999999999998E-2</v>
      </c>
      <c r="D334" s="164">
        <v>6.5000000000000002E-2</v>
      </c>
      <c r="E334" s="151">
        <v>9.5999999999999992E-3</v>
      </c>
      <c r="F334" s="168">
        <f>E355</f>
        <v>9.9000000000000008E-3</v>
      </c>
      <c r="G334" s="305">
        <f t="shared" ref="G334:G355" si="180">35/300</f>
        <v>0.11666666666666667</v>
      </c>
      <c r="H334" s="296" t="b">
        <f t="shared" ref="H334:H355" si="181">IF(C335&lt;G334,TRUE,FALSE)</f>
        <v>1</v>
      </c>
      <c r="I334" s="309">
        <f t="shared" ref="I334:I355" si="182">ATAN(G334/(35/2))</f>
        <v>6.6665679038682294E-3</v>
      </c>
      <c r="J334" s="310" t="b">
        <f>IF(F334&lt;I334,TRUE,FALSE)</f>
        <v>0</v>
      </c>
      <c r="K334" s="310" t="b">
        <f>IF(E334&lt;I334,TRUE,FALSE)</f>
        <v>0</v>
      </c>
      <c r="M334" s="219" t="s">
        <v>928</v>
      </c>
      <c r="N334" s="155">
        <v>6.7000000000000004E-2</v>
      </c>
      <c r="O334" s="156">
        <v>9.4E-2</v>
      </c>
      <c r="P334" s="164">
        <v>6.7000000000000004E-2</v>
      </c>
      <c r="Q334" s="151">
        <v>0.01</v>
      </c>
      <c r="R334" s="168">
        <f>Q355</f>
        <v>0.01</v>
      </c>
      <c r="S334" s="305">
        <f t="shared" ref="S334:S355" si="183">35/300</f>
        <v>0.11666666666666667</v>
      </c>
      <c r="T334" s="296" t="b">
        <f t="shared" ref="T334:T355" si="184">IF(O335&lt;S334,TRUE,FALSE)</f>
        <v>1</v>
      </c>
      <c r="U334" s="309">
        <f t="shared" ref="U334:U355" si="185">ATAN(S334/(35/2))</f>
        <v>6.6665679038682294E-3</v>
      </c>
      <c r="V334" s="310" t="b">
        <f>IF(R334&lt;U334,TRUE,FALSE)</f>
        <v>0</v>
      </c>
      <c r="W334" s="310" t="b">
        <f>IF(Q334&lt;U334,TRUE,FALSE)</f>
        <v>0</v>
      </c>
      <c r="Y334" s="149" t="s">
        <v>928</v>
      </c>
      <c r="Z334" s="155">
        <v>6.3E-2</v>
      </c>
      <c r="AA334" s="156">
        <v>8.7999999999999995E-2</v>
      </c>
      <c r="AB334" s="164">
        <v>6.2E-2</v>
      </c>
      <c r="AC334" s="151">
        <v>9.5999999999999992E-3</v>
      </c>
      <c r="AD334" s="168">
        <f>AC355</f>
        <v>9.1999999999999998E-3</v>
      </c>
      <c r="AE334" s="305">
        <f t="shared" ref="AE334:AE355" si="186">35/300</f>
        <v>0.11666666666666667</v>
      </c>
      <c r="AF334" s="296" t="b">
        <f t="shared" ref="AF334:AF355" si="187">IF(AA335&lt;AE334,TRUE,FALSE)</f>
        <v>1</v>
      </c>
      <c r="AG334" s="309">
        <f t="shared" ref="AG334:AG355" si="188">ATAN(AE334/(35/2))</f>
        <v>6.6665679038682294E-3</v>
      </c>
      <c r="AH334" s="310" t="b">
        <f>IF(AD334&lt;AG334,TRUE,FALSE)</f>
        <v>0</v>
      </c>
      <c r="AI334" s="310" t="b">
        <f>IF(AC334&lt;AG334,TRUE,FALSE)</f>
        <v>0</v>
      </c>
    </row>
    <row r="335" spans="1:35" ht="16" x14ac:dyDescent="0.2">
      <c r="A335" s="148" t="s">
        <v>929</v>
      </c>
      <c r="B335" s="157">
        <v>6.5000000000000002E-2</v>
      </c>
      <c r="C335" s="103">
        <v>8.7999999999999995E-2</v>
      </c>
      <c r="D335" s="163">
        <v>6.3E-2</v>
      </c>
      <c r="E335" s="169">
        <v>9.2999999999999992E-3</v>
      </c>
      <c r="F335" s="170">
        <f>E354</f>
        <v>9.4999999999999998E-3</v>
      </c>
      <c r="G335" s="305">
        <f t="shared" si="180"/>
        <v>0.11666666666666667</v>
      </c>
      <c r="H335" s="296" t="b">
        <f t="shared" si="181"/>
        <v>1</v>
      </c>
      <c r="I335" s="309">
        <f t="shared" si="182"/>
        <v>6.6665679038682294E-3</v>
      </c>
      <c r="J335" s="310" t="b">
        <f t="shared" ref="J335:J355" si="189">IF(F335&lt;I335,TRUE,FALSE)</f>
        <v>0</v>
      </c>
      <c r="K335" s="310" t="b">
        <f t="shared" ref="K335:K355" si="190">IF(E335&lt;I335,TRUE,FALSE)</f>
        <v>0</v>
      </c>
      <c r="M335" s="295" t="s">
        <v>929</v>
      </c>
      <c r="N335" s="293">
        <v>6.5000000000000002E-2</v>
      </c>
      <c r="O335" s="103">
        <v>9.0999999999999998E-2</v>
      </c>
      <c r="P335" s="163">
        <v>6.5000000000000002E-2</v>
      </c>
      <c r="Q335" s="169">
        <v>9.7000000000000003E-3</v>
      </c>
      <c r="R335" s="170">
        <f>Q354</f>
        <v>9.7000000000000003E-3</v>
      </c>
      <c r="S335" s="305">
        <f t="shared" si="183"/>
        <v>0.11666666666666667</v>
      </c>
      <c r="T335" s="296" t="b">
        <f t="shared" si="184"/>
        <v>1</v>
      </c>
      <c r="U335" s="309">
        <f t="shared" si="185"/>
        <v>6.6665679038682294E-3</v>
      </c>
      <c r="V335" s="310" t="b">
        <f t="shared" ref="V335:V355" si="191">IF(R335&lt;U335,TRUE,FALSE)</f>
        <v>0</v>
      </c>
      <c r="W335" s="310" t="b">
        <f t="shared" ref="W335:W355" si="192">IF(Q335&lt;U335,TRUE,FALSE)</f>
        <v>0</v>
      </c>
      <c r="Y335" s="148" t="s">
        <v>929</v>
      </c>
      <c r="Z335" s="157">
        <v>6.0999999999999999E-2</v>
      </c>
      <c r="AA335" s="103">
        <v>8.5000000000000006E-2</v>
      </c>
      <c r="AB335" s="163">
        <v>0.06</v>
      </c>
      <c r="AC335" s="169">
        <v>9.2999999999999992E-3</v>
      </c>
      <c r="AD335" s="170">
        <f>AC354</f>
        <v>8.8999999999999999E-3</v>
      </c>
      <c r="AE335" s="305">
        <f t="shared" si="186"/>
        <v>0.11666666666666667</v>
      </c>
      <c r="AF335" s="296" t="b">
        <f t="shared" si="187"/>
        <v>1</v>
      </c>
      <c r="AG335" s="309">
        <f t="shared" si="188"/>
        <v>6.6665679038682294E-3</v>
      </c>
      <c r="AH335" s="310" t="b">
        <f t="shared" ref="AH335:AH355" si="193">IF(AD335&lt;AG335,TRUE,FALSE)</f>
        <v>0</v>
      </c>
      <c r="AI335" s="310" t="b">
        <f t="shared" ref="AI335:AI355" si="194">IF(AC335&lt;AG335,TRUE,FALSE)</f>
        <v>0</v>
      </c>
    </row>
    <row r="336" spans="1:35" ht="16" x14ac:dyDescent="0.2">
      <c r="A336" s="148" t="s">
        <v>930</v>
      </c>
      <c r="B336" s="157">
        <v>0.06</v>
      </c>
      <c r="C336" s="103">
        <v>8.5000000000000006E-2</v>
      </c>
      <c r="D336" s="163">
        <v>6.0999999999999999E-2</v>
      </c>
      <c r="E336" s="169">
        <v>8.8999999999999999E-3</v>
      </c>
      <c r="F336" s="170">
        <f>E353</f>
        <v>9.1999999999999998E-3</v>
      </c>
      <c r="G336" s="305">
        <f t="shared" si="180"/>
        <v>0.11666666666666667</v>
      </c>
      <c r="H336" s="296" t="b">
        <f t="shared" si="181"/>
        <v>1</v>
      </c>
      <c r="I336" s="309">
        <f t="shared" si="182"/>
        <v>6.6665679038682294E-3</v>
      </c>
      <c r="J336" s="310" t="b">
        <f t="shared" si="189"/>
        <v>0</v>
      </c>
      <c r="K336" s="310" t="b">
        <f t="shared" si="190"/>
        <v>0</v>
      </c>
      <c r="M336" s="295" t="s">
        <v>930</v>
      </c>
      <c r="N336" s="293">
        <v>6.2E-2</v>
      </c>
      <c r="O336" s="103">
        <v>8.6999999999999994E-2</v>
      </c>
      <c r="P336" s="163">
        <v>6.2E-2</v>
      </c>
      <c r="Q336" s="169">
        <v>9.4000000000000004E-3</v>
      </c>
      <c r="R336" s="170">
        <f>Q353</f>
        <v>9.4000000000000004E-3</v>
      </c>
      <c r="S336" s="305">
        <f t="shared" si="183"/>
        <v>0.11666666666666667</v>
      </c>
      <c r="T336" s="296" t="b">
        <f t="shared" si="184"/>
        <v>1</v>
      </c>
      <c r="U336" s="309">
        <f t="shared" si="185"/>
        <v>6.6665679038682294E-3</v>
      </c>
      <c r="V336" s="310" t="b">
        <f t="shared" si="191"/>
        <v>0</v>
      </c>
      <c r="W336" s="310" t="b">
        <f t="shared" si="192"/>
        <v>0</v>
      </c>
      <c r="Y336" s="148" t="s">
        <v>930</v>
      </c>
      <c r="Z336" s="157">
        <v>5.8999999999999997E-2</v>
      </c>
      <c r="AA336" s="103">
        <v>8.2000000000000003E-2</v>
      </c>
      <c r="AB336" s="163">
        <v>5.8000000000000003E-2</v>
      </c>
      <c r="AC336" s="169">
        <v>8.8999999999999999E-3</v>
      </c>
      <c r="AD336" s="170">
        <f>AC353</f>
        <v>8.6E-3</v>
      </c>
      <c r="AE336" s="305">
        <f t="shared" si="186"/>
        <v>0.11666666666666667</v>
      </c>
      <c r="AF336" s="296" t="b">
        <f t="shared" si="187"/>
        <v>1</v>
      </c>
      <c r="AG336" s="309">
        <f t="shared" si="188"/>
        <v>6.6665679038682294E-3</v>
      </c>
      <c r="AH336" s="310" t="b">
        <f t="shared" si="193"/>
        <v>0</v>
      </c>
      <c r="AI336" s="310" t="b">
        <f t="shared" si="194"/>
        <v>0</v>
      </c>
    </row>
    <row r="337" spans="1:35" ht="16" x14ac:dyDescent="0.2">
      <c r="A337" s="148" t="s">
        <v>931</v>
      </c>
      <c r="B337" s="157">
        <v>5.7000000000000002E-2</v>
      </c>
      <c r="C337" s="103">
        <v>8.1000000000000003E-2</v>
      </c>
      <c r="D337" s="163">
        <v>5.8000000000000003E-2</v>
      </c>
      <c r="E337" s="169">
        <v>8.6E-3</v>
      </c>
      <c r="F337" s="170">
        <f>E352</f>
        <v>8.8000000000000005E-3</v>
      </c>
      <c r="G337" s="305">
        <f t="shared" si="180"/>
        <v>0.11666666666666667</v>
      </c>
      <c r="H337" s="296" t="b">
        <f t="shared" si="181"/>
        <v>1</v>
      </c>
      <c r="I337" s="309">
        <f t="shared" si="182"/>
        <v>6.6665679038682294E-3</v>
      </c>
      <c r="J337" s="310" t="b">
        <f t="shared" si="189"/>
        <v>0</v>
      </c>
      <c r="K337" s="310" t="b">
        <f t="shared" si="190"/>
        <v>0</v>
      </c>
      <c r="M337" s="295" t="s">
        <v>931</v>
      </c>
      <c r="N337" s="293">
        <v>5.8999999999999997E-2</v>
      </c>
      <c r="O337" s="103">
        <v>8.3000000000000004E-2</v>
      </c>
      <c r="P337" s="163">
        <v>5.8999999999999997E-2</v>
      </c>
      <c r="Q337" s="169">
        <v>8.9999999999999993E-3</v>
      </c>
      <c r="R337" s="170">
        <f>Q352</f>
        <v>8.8999999999999999E-3</v>
      </c>
      <c r="S337" s="305">
        <f t="shared" si="183"/>
        <v>0.11666666666666667</v>
      </c>
      <c r="T337" s="296" t="b">
        <f t="shared" si="184"/>
        <v>1</v>
      </c>
      <c r="U337" s="309">
        <f t="shared" si="185"/>
        <v>6.6665679038682294E-3</v>
      </c>
      <c r="V337" s="310" t="b">
        <f t="shared" si="191"/>
        <v>0</v>
      </c>
      <c r="W337" s="310" t="b">
        <f t="shared" si="192"/>
        <v>0</v>
      </c>
      <c r="Y337" s="148" t="s">
        <v>931</v>
      </c>
      <c r="Z337" s="157">
        <v>5.7000000000000002E-2</v>
      </c>
      <c r="AA337" s="103">
        <v>7.9000000000000001E-2</v>
      </c>
      <c r="AB337" s="163">
        <v>5.6000000000000001E-2</v>
      </c>
      <c r="AC337" s="169">
        <v>8.6E-3</v>
      </c>
      <c r="AD337" s="170">
        <f>AC352</f>
        <v>8.3000000000000001E-3</v>
      </c>
      <c r="AE337" s="305">
        <f t="shared" si="186"/>
        <v>0.11666666666666667</v>
      </c>
      <c r="AF337" s="296" t="b">
        <f t="shared" si="187"/>
        <v>1</v>
      </c>
      <c r="AG337" s="309">
        <f t="shared" si="188"/>
        <v>6.6665679038682294E-3</v>
      </c>
      <c r="AH337" s="310" t="b">
        <f t="shared" si="193"/>
        <v>0</v>
      </c>
      <c r="AI337" s="310" t="b">
        <f t="shared" si="194"/>
        <v>0</v>
      </c>
    </row>
    <row r="338" spans="1:35" ht="16" x14ac:dyDescent="0.2">
      <c r="A338" s="148" t="s">
        <v>932</v>
      </c>
      <c r="B338" s="157">
        <v>5.5E-2</v>
      </c>
      <c r="C338" s="103">
        <v>7.8E-2</v>
      </c>
      <c r="D338" s="163">
        <v>5.6000000000000001E-2</v>
      </c>
      <c r="E338" s="169">
        <v>8.2000000000000007E-3</v>
      </c>
      <c r="F338" s="170">
        <f>E351</f>
        <v>8.3999999999999995E-3</v>
      </c>
      <c r="G338" s="305">
        <f t="shared" si="180"/>
        <v>0.11666666666666667</v>
      </c>
      <c r="H338" s="296" t="b">
        <f t="shared" si="181"/>
        <v>1</v>
      </c>
      <c r="I338" s="309">
        <f t="shared" si="182"/>
        <v>6.6665679038682294E-3</v>
      </c>
      <c r="J338" s="310" t="b">
        <f t="shared" si="189"/>
        <v>0</v>
      </c>
      <c r="K338" s="310" t="b">
        <f t="shared" si="190"/>
        <v>0</v>
      </c>
      <c r="M338" s="295" t="s">
        <v>932</v>
      </c>
      <c r="N338" s="293">
        <v>5.7000000000000002E-2</v>
      </c>
      <c r="O338" s="103">
        <v>7.9000000000000001E-2</v>
      </c>
      <c r="P338" s="163">
        <v>5.6000000000000001E-2</v>
      </c>
      <c r="Q338" s="169">
        <v>8.5000000000000006E-3</v>
      </c>
      <c r="R338" s="170">
        <f>Q351</f>
        <v>8.5000000000000006E-3</v>
      </c>
      <c r="S338" s="305">
        <f t="shared" si="183"/>
        <v>0.11666666666666667</v>
      </c>
      <c r="T338" s="296" t="b">
        <f t="shared" si="184"/>
        <v>1</v>
      </c>
      <c r="U338" s="309">
        <f t="shared" si="185"/>
        <v>6.6665679038682294E-3</v>
      </c>
      <c r="V338" s="310" t="b">
        <f t="shared" si="191"/>
        <v>0</v>
      </c>
      <c r="W338" s="310" t="b">
        <f t="shared" si="192"/>
        <v>0</v>
      </c>
      <c r="Y338" s="148" t="s">
        <v>932</v>
      </c>
      <c r="Z338" s="157">
        <v>5.3999999999999999E-2</v>
      </c>
      <c r="AA338" s="103">
        <v>7.5999999999999998E-2</v>
      </c>
      <c r="AB338" s="163">
        <v>5.2999999999999999E-2</v>
      </c>
      <c r="AC338" s="169">
        <v>8.2000000000000007E-3</v>
      </c>
      <c r="AD338" s="170">
        <f>AC351</f>
        <v>8.0999999999999996E-3</v>
      </c>
      <c r="AE338" s="305">
        <f t="shared" si="186"/>
        <v>0.11666666666666667</v>
      </c>
      <c r="AF338" s="296" t="b">
        <f t="shared" si="187"/>
        <v>1</v>
      </c>
      <c r="AG338" s="309">
        <f t="shared" si="188"/>
        <v>6.6665679038682294E-3</v>
      </c>
      <c r="AH338" s="310" t="b">
        <f t="shared" si="193"/>
        <v>0</v>
      </c>
      <c r="AI338" s="310" t="b">
        <f t="shared" si="194"/>
        <v>0</v>
      </c>
    </row>
    <row r="339" spans="1:35" ht="16" x14ac:dyDescent="0.2">
      <c r="A339" s="148" t="s">
        <v>933</v>
      </c>
      <c r="B339" s="157">
        <v>5.1999999999999998E-2</v>
      </c>
      <c r="C339" s="103">
        <v>7.3999999999999996E-2</v>
      </c>
      <c r="D339" s="163">
        <v>5.2999999999999999E-2</v>
      </c>
      <c r="E339" s="169">
        <v>7.9000000000000008E-3</v>
      </c>
      <c r="F339" s="170">
        <f>E350</f>
        <v>8.0000000000000002E-3</v>
      </c>
      <c r="G339" s="305">
        <f t="shared" si="180"/>
        <v>0.11666666666666667</v>
      </c>
      <c r="H339" s="296" t="b">
        <f t="shared" si="181"/>
        <v>1</v>
      </c>
      <c r="I339" s="309">
        <f t="shared" si="182"/>
        <v>6.6665679038682294E-3</v>
      </c>
      <c r="J339" s="310" t="b">
        <f t="shared" si="189"/>
        <v>0</v>
      </c>
      <c r="K339" s="310" t="b">
        <f t="shared" si="190"/>
        <v>0</v>
      </c>
      <c r="M339" s="295" t="s">
        <v>933</v>
      </c>
      <c r="N339" s="293">
        <v>5.3999999999999999E-2</v>
      </c>
      <c r="O339" s="103">
        <v>7.4999999999999997E-2</v>
      </c>
      <c r="P339" s="163">
        <v>5.2999999999999999E-2</v>
      </c>
      <c r="Q339" s="169">
        <v>8.0999999999999996E-3</v>
      </c>
      <c r="R339" s="170">
        <f>Q350</f>
        <v>8.0000000000000002E-3</v>
      </c>
      <c r="S339" s="305">
        <f t="shared" si="183"/>
        <v>0.11666666666666667</v>
      </c>
      <c r="T339" s="296" t="b">
        <f t="shared" si="184"/>
        <v>1</v>
      </c>
      <c r="U339" s="309">
        <f t="shared" si="185"/>
        <v>6.6665679038682294E-3</v>
      </c>
      <c r="V339" s="310" t="b">
        <f t="shared" si="191"/>
        <v>0</v>
      </c>
      <c r="W339" s="310" t="b">
        <f t="shared" si="192"/>
        <v>0</v>
      </c>
      <c r="Y339" s="148" t="s">
        <v>933</v>
      </c>
      <c r="Z339" s="157">
        <v>5.1999999999999998E-2</v>
      </c>
      <c r="AA339" s="103">
        <v>7.1999999999999995E-2</v>
      </c>
      <c r="AB339" s="163">
        <v>5.0999999999999997E-2</v>
      </c>
      <c r="AC339" s="169">
        <v>7.9000000000000008E-3</v>
      </c>
      <c r="AD339" s="170">
        <f>AC350</f>
        <v>7.7000000000000002E-3</v>
      </c>
      <c r="AE339" s="305">
        <f t="shared" si="186"/>
        <v>0.11666666666666667</v>
      </c>
      <c r="AF339" s="296" t="b">
        <f t="shared" si="187"/>
        <v>1</v>
      </c>
      <c r="AG339" s="309">
        <f t="shared" si="188"/>
        <v>6.6665679038682294E-3</v>
      </c>
      <c r="AH339" s="310" t="b">
        <f t="shared" si="193"/>
        <v>0</v>
      </c>
      <c r="AI339" s="310" t="b">
        <f t="shared" si="194"/>
        <v>0</v>
      </c>
    </row>
    <row r="340" spans="1:35" ht="16" x14ac:dyDescent="0.2">
      <c r="A340" s="148" t="s">
        <v>934</v>
      </c>
      <c r="B340" s="157">
        <v>0.05</v>
      </c>
      <c r="C340" s="103">
        <v>7.0999999999999994E-2</v>
      </c>
      <c r="D340" s="163">
        <v>0.05</v>
      </c>
      <c r="E340" s="169">
        <v>7.4999999999999997E-3</v>
      </c>
      <c r="F340" s="170">
        <f>E349</f>
        <v>7.6E-3</v>
      </c>
      <c r="G340" s="305">
        <f t="shared" si="180"/>
        <v>0.11666666666666667</v>
      </c>
      <c r="H340" s="296" t="b">
        <f t="shared" si="181"/>
        <v>1</v>
      </c>
      <c r="I340" s="309">
        <f t="shared" si="182"/>
        <v>6.6665679038682294E-3</v>
      </c>
      <c r="J340" s="310" t="b">
        <f t="shared" si="189"/>
        <v>0</v>
      </c>
      <c r="K340" s="310" t="b">
        <f t="shared" si="190"/>
        <v>0</v>
      </c>
      <c r="M340" s="295" t="s">
        <v>934</v>
      </c>
      <c r="N340" s="293">
        <v>5.0999999999999997E-2</v>
      </c>
      <c r="O340" s="103">
        <v>7.1999999999999995E-2</v>
      </c>
      <c r="P340" s="163">
        <v>5.0999999999999997E-2</v>
      </c>
      <c r="Q340" s="169">
        <v>7.7000000000000002E-3</v>
      </c>
      <c r="R340" s="170">
        <f>Q349</f>
        <v>7.7000000000000002E-3</v>
      </c>
      <c r="S340" s="305">
        <f t="shared" si="183"/>
        <v>0.11666666666666667</v>
      </c>
      <c r="T340" s="296" t="b">
        <f t="shared" si="184"/>
        <v>1</v>
      </c>
      <c r="U340" s="309">
        <f t="shared" si="185"/>
        <v>6.6665679038682294E-3</v>
      </c>
      <c r="V340" s="310" t="b">
        <f t="shared" si="191"/>
        <v>0</v>
      </c>
      <c r="W340" s="310" t="b">
        <f t="shared" si="192"/>
        <v>0</v>
      </c>
      <c r="Y340" s="148" t="s">
        <v>934</v>
      </c>
      <c r="Z340" s="157">
        <v>4.9000000000000002E-2</v>
      </c>
      <c r="AA340" s="103">
        <v>6.9000000000000006E-2</v>
      </c>
      <c r="AB340" s="163">
        <v>4.8000000000000001E-2</v>
      </c>
      <c r="AC340" s="169">
        <v>7.7000000000000002E-3</v>
      </c>
      <c r="AD340" s="170">
        <f>AC349</f>
        <v>7.4000000000000003E-3</v>
      </c>
      <c r="AE340" s="305">
        <f t="shared" si="186"/>
        <v>0.11666666666666667</v>
      </c>
      <c r="AF340" s="296" t="b">
        <f t="shared" si="187"/>
        <v>1</v>
      </c>
      <c r="AG340" s="309">
        <f t="shared" si="188"/>
        <v>6.6665679038682294E-3</v>
      </c>
      <c r="AH340" s="310" t="b">
        <f t="shared" si="193"/>
        <v>0</v>
      </c>
      <c r="AI340" s="310" t="b">
        <f t="shared" si="194"/>
        <v>0</v>
      </c>
    </row>
    <row r="341" spans="1:35" ht="16" x14ac:dyDescent="0.2">
      <c r="A341" s="148" t="s">
        <v>935</v>
      </c>
      <c r="B341" s="157">
        <v>4.8000000000000001E-2</v>
      </c>
      <c r="C341" s="103">
        <v>6.8000000000000005E-2</v>
      </c>
      <c r="D341" s="163">
        <v>4.8000000000000001E-2</v>
      </c>
      <c r="E341" s="169">
        <v>7.3000000000000001E-3</v>
      </c>
      <c r="F341" s="170">
        <f>E348</f>
        <v>7.3000000000000001E-3</v>
      </c>
      <c r="G341" s="305">
        <f t="shared" si="180"/>
        <v>0.11666666666666667</v>
      </c>
      <c r="H341" s="296" t="b">
        <f t="shared" si="181"/>
        <v>1</v>
      </c>
      <c r="I341" s="309">
        <f t="shared" si="182"/>
        <v>6.6665679038682294E-3</v>
      </c>
      <c r="J341" s="310" t="b">
        <f t="shared" si="189"/>
        <v>0</v>
      </c>
      <c r="K341" s="310" t="b">
        <f t="shared" si="190"/>
        <v>0</v>
      </c>
      <c r="M341" s="295" t="s">
        <v>935</v>
      </c>
      <c r="N341" s="293">
        <v>4.9000000000000002E-2</v>
      </c>
      <c r="O341" s="103">
        <v>6.8000000000000005E-2</v>
      </c>
      <c r="P341" s="163">
        <v>4.9000000000000002E-2</v>
      </c>
      <c r="Q341" s="169">
        <v>7.4000000000000003E-3</v>
      </c>
      <c r="R341" s="170">
        <f>Q348</f>
        <v>7.3000000000000001E-3</v>
      </c>
      <c r="S341" s="305">
        <f t="shared" si="183"/>
        <v>0.11666666666666667</v>
      </c>
      <c r="T341" s="296" t="b">
        <f t="shared" si="184"/>
        <v>1</v>
      </c>
      <c r="U341" s="309">
        <f t="shared" si="185"/>
        <v>6.6665679038682294E-3</v>
      </c>
      <c r="V341" s="310" t="b">
        <f t="shared" si="191"/>
        <v>0</v>
      </c>
      <c r="W341" s="310" t="b">
        <f t="shared" si="192"/>
        <v>0</v>
      </c>
      <c r="Y341" s="148" t="s">
        <v>935</v>
      </c>
      <c r="Z341" s="157">
        <v>4.7E-2</v>
      </c>
      <c r="AA341" s="103">
        <v>6.7000000000000004E-2</v>
      </c>
      <c r="AB341" s="163">
        <v>4.7E-2</v>
      </c>
      <c r="AC341" s="169">
        <v>7.3000000000000001E-3</v>
      </c>
      <c r="AD341" s="170">
        <f>AC348</f>
        <v>7.1000000000000004E-3</v>
      </c>
      <c r="AE341" s="305">
        <f t="shared" si="186"/>
        <v>0.11666666666666667</v>
      </c>
      <c r="AF341" s="296" t="b">
        <f t="shared" si="187"/>
        <v>1</v>
      </c>
      <c r="AG341" s="309">
        <f t="shared" si="188"/>
        <v>6.6665679038682294E-3</v>
      </c>
      <c r="AH341" s="310" t="b">
        <f t="shared" si="193"/>
        <v>0</v>
      </c>
      <c r="AI341" s="310" t="b">
        <f t="shared" si="194"/>
        <v>0</v>
      </c>
    </row>
    <row r="342" spans="1:35" ht="16" x14ac:dyDescent="0.2">
      <c r="A342" s="148" t="s">
        <v>936</v>
      </c>
      <c r="B342" s="157">
        <v>4.7E-2</v>
      </c>
      <c r="C342" s="103">
        <v>6.6000000000000003E-2</v>
      </c>
      <c r="D342" s="163">
        <v>4.7E-2</v>
      </c>
      <c r="E342" s="169">
        <v>7.0000000000000001E-3</v>
      </c>
      <c r="F342" s="170">
        <f>E347</f>
        <v>7.0000000000000001E-3</v>
      </c>
      <c r="G342" s="305">
        <f t="shared" si="180"/>
        <v>0.11666666666666667</v>
      </c>
      <c r="H342" s="296" t="b">
        <f t="shared" si="181"/>
        <v>1</v>
      </c>
      <c r="I342" s="309">
        <f t="shared" si="182"/>
        <v>6.6665679038682294E-3</v>
      </c>
      <c r="J342" s="310" t="b">
        <f t="shared" si="189"/>
        <v>0</v>
      </c>
      <c r="K342" s="310" t="b">
        <f t="shared" si="190"/>
        <v>0</v>
      </c>
      <c r="M342" s="295" t="s">
        <v>936</v>
      </c>
      <c r="N342" s="293">
        <v>4.7E-2</v>
      </c>
      <c r="O342" s="103">
        <v>6.6000000000000003E-2</v>
      </c>
      <c r="P342" s="163">
        <v>4.7E-2</v>
      </c>
      <c r="Q342" s="169">
        <v>7.1000000000000004E-3</v>
      </c>
      <c r="R342" s="170">
        <f>Q347</f>
        <v>7.1000000000000004E-3</v>
      </c>
      <c r="S342" s="305">
        <f t="shared" si="183"/>
        <v>0.11666666666666667</v>
      </c>
      <c r="T342" s="296" t="b">
        <f t="shared" si="184"/>
        <v>1</v>
      </c>
      <c r="U342" s="309">
        <f t="shared" si="185"/>
        <v>6.6665679038682294E-3</v>
      </c>
      <c r="V342" s="310" t="b">
        <f t="shared" si="191"/>
        <v>0</v>
      </c>
      <c r="W342" s="310" t="b">
        <f t="shared" si="192"/>
        <v>0</v>
      </c>
      <c r="Y342" s="148" t="s">
        <v>936</v>
      </c>
      <c r="Z342" s="157">
        <v>4.5999999999999999E-2</v>
      </c>
      <c r="AA342" s="103">
        <v>6.5000000000000002E-2</v>
      </c>
      <c r="AB342" s="163">
        <v>4.5999999999999999E-2</v>
      </c>
      <c r="AC342" s="169">
        <v>6.8999999999999999E-3</v>
      </c>
      <c r="AD342" s="170">
        <f>AC347</f>
        <v>6.8999999999999999E-3</v>
      </c>
      <c r="AE342" s="305">
        <f t="shared" si="186"/>
        <v>0.11666666666666667</v>
      </c>
      <c r="AF342" s="296" t="b">
        <f t="shared" si="187"/>
        <v>1</v>
      </c>
      <c r="AG342" s="309">
        <f t="shared" si="188"/>
        <v>6.6665679038682294E-3</v>
      </c>
      <c r="AH342" s="310" t="b">
        <f t="shared" si="193"/>
        <v>0</v>
      </c>
      <c r="AI342" s="310" t="b">
        <f t="shared" si="194"/>
        <v>0</v>
      </c>
    </row>
    <row r="343" spans="1:35" ht="16" x14ac:dyDescent="0.2">
      <c r="A343" s="148" t="s">
        <v>937</v>
      </c>
      <c r="B343" s="157">
        <v>4.5999999999999999E-2</v>
      </c>
      <c r="C343" s="103">
        <v>6.5000000000000002E-2</v>
      </c>
      <c r="D343" s="163">
        <v>4.7E-2</v>
      </c>
      <c r="E343" s="169">
        <v>6.8999999999999999E-3</v>
      </c>
      <c r="F343" s="170">
        <f>E346</f>
        <v>6.8999999999999999E-3</v>
      </c>
      <c r="G343" s="305">
        <f t="shared" si="180"/>
        <v>0.11666666666666667</v>
      </c>
      <c r="H343" s="296" t="b">
        <f t="shared" si="181"/>
        <v>1</v>
      </c>
      <c r="I343" s="309">
        <f t="shared" si="182"/>
        <v>6.6665679038682294E-3</v>
      </c>
      <c r="J343" s="310" t="b">
        <f t="shared" si="189"/>
        <v>0</v>
      </c>
      <c r="K343" s="310" t="b">
        <f t="shared" si="190"/>
        <v>0</v>
      </c>
      <c r="M343" s="295" t="s">
        <v>937</v>
      </c>
      <c r="N343" s="293">
        <v>4.5999999999999999E-2</v>
      </c>
      <c r="O343" s="103">
        <v>6.5000000000000002E-2</v>
      </c>
      <c r="P343" s="163">
        <v>4.5999999999999999E-2</v>
      </c>
      <c r="Q343" s="169">
        <v>7.0000000000000001E-3</v>
      </c>
      <c r="R343" s="170">
        <f>Q346</f>
        <v>7.0000000000000001E-3</v>
      </c>
      <c r="S343" s="305">
        <f t="shared" si="183"/>
        <v>0.11666666666666667</v>
      </c>
      <c r="T343" s="296" t="b">
        <f t="shared" si="184"/>
        <v>1</v>
      </c>
      <c r="U343" s="309">
        <f t="shared" si="185"/>
        <v>6.6665679038682294E-3</v>
      </c>
      <c r="V343" s="310" t="b">
        <f t="shared" si="191"/>
        <v>0</v>
      </c>
      <c r="W343" s="310" t="b">
        <f t="shared" si="192"/>
        <v>0</v>
      </c>
      <c r="Y343" s="148" t="s">
        <v>937</v>
      </c>
      <c r="Z343" s="157">
        <v>4.4999999999999998E-2</v>
      </c>
      <c r="AA343" s="103">
        <v>6.4000000000000001E-2</v>
      </c>
      <c r="AB343" s="163">
        <v>4.4999999999999998E-2</v>
      </c>
      <c r="AC343" s="169">
        <v>6.7999999999999996E-3</v>
      </c>
      <c r="AD343" s="170">
        <f>AC346</f>
        <v>6.7999999999999996E-3</v>
      </c>
      <c r="AE343" s="305">
        <f t="shared" si="186"/>
        <v>0.11666666666666667</v>
      </c>
      <c r="AF343" s="296" t="b">
        <f t="shared" si="187"/>
        <v>1</v>
      </c>
      <c r="AG343" s="309">
        <f t="shared" si="188"/>
        <v>6.6665679038682294E-3</v>
      </c>
      <c r="AH343" s="310" t="b">
        <f t="shared" si="193"/>
        <v>0</v>
      </c>
      <c r="AI343" s="310" t="b">
        <f t="shared" si="194"/>
        <v>0</v>
      </c>
    </row>
    <row r="344" spans="1:35" ht="16" x14ac:dyDescent="0.2">
      <c r="A344" s="148" t="s">
        <v>938</v>
      </c>
      <c r="B344" s="157">
        <v>4.5999999999999999E-2</v>
      </c>
      <c r="C344" s="103">
        <v>6.5000000000000002E-2</v>
      </c>
      <c r="D344" s="163">
        <v>4.7E-2</v>
      </c>
      <c r="E344" s="169">
        <v>6.8999999999999999E-3</v>
      </c>
      <c r="F344" s="170">
        <f>E345</f>
        <v>6.8999999999999999E-3</v>
      </c>
      <c r="G344" s="305">
        <f t="shared" si="180"/>
        <v>0.11666666666666667</v>
      </c>
      <c r="H344" s="296" t="b">
        <f t="shared" si="181"/>
        <v>1</v>
      </c>
      <c r="I344" s="309">
        <f t="shared" si="182"/>
        <v>6.6665679038682294E-3</v>
      </c>
      <c r="J344" s="310" t="b">
        <f t="shared" si="189"/>
        <v>0</v>
      </c>
      <c r="K344" s="310" t="b">
        <f t="shared" si="190"/>
        <v>0</v>
      </c>
      <c r="M344" s="295" t="s">
        <v>938</v>
      </c>
      <c r="N344" s="293">
        <v>4.5999999999999999E-2</v>
      </c>
      <c r="O344" s="103">
        <v>6.5000000000000002E-2</v>
      </c>
      <c r="P344" s="163">
        <v>4.5999999999999999E-2</v>
      </c>
      <c r="Q344" s="169">
        <v>7.0000000000000001E-3</v>
      </c>
      <c r="R344" s="170">
        <f>Q345</f>
        <v>7.0000000000000001E-3</v>
      </c>
      <c r="S344" s="305">
        <f t="shared" si="183"/>
        <v>0.11666666666666667</v>
      </c>
      <c r="T344" s="296" t="b">
        <f t="shared" si="184"/>
        <v>1</v>
      </c>
      <c r="U344" s="309">
        <f t="shared" si="185"/>
        <v>6.6665679038682294E-3</v>
      </c>
      <c r="V344" s="310" t="b">
        <f t="shared" si="191"/>
        <v>0</v>
      </c>
      <c r="W344" s="310" t="b">
        <f t="shared" si="192"/>
        <v>0</v>
      </c>
      <c r="Y344" s="148" t="s">
        <v>938</v>
      </c>
      <c r="Z344" s="157">
        <v>4.4999999999999998E-2</v>
      </c>
      <c r="AA344" s="103">
        <v>6.4000000000000001E-2</v>
      </c>
      <c r="AB344" s="163">
        <v>4.4999999999999998E-2</v>
      </c>
      <c r="AC344" s="169">
        <v>6.7999999999999996E-3</v>
      </c>
      <c r="AD344" s="170">
        <f>AC345</f>
        <v>6.7999999999999996E-3</v>
      </c>
      <c r="AE344" s="305">
        <f t="shared" si="186"/>
        <v>0.11666666666666667</v>
      </c>
      <c r="AF344" s="296" t="b">
        <f t="shared" si="187"/>
        <v>1</v>
      </c>
      <c r="AG344" s="309">
        <f t="shared" si="188"/>
        <v>6.6665679038682294E-3</v>
      </c>
      <c r="AH344" s="310" t="b">
        <f t="shared" si="193"/>
        <v>0</v>
      </c>
      <c r="AI344" s="310" t="b">
        <f t="shared" si="194"/>
        <v>0</v>
      </c>
    </row>
    <row r="345" spans="1:35" ht="16" x14ac:dyDescent="0.2">
      <c r="A345" s="148" t="s">
        <v>939</v>
      </c>
      <c r="B345" s="157">
        <v>4.5999999999999999E-2</v>
      </c>
      <c r="C345" s="103">
        <v>6.5000000000000002E-2</v>
      </c>
      <c r="D345" s="163">
        <v>4.7E-2</v>
      </c>
      <c r="E345" s="169">
        <v>6.8999999999999999E-3</v>
      </c>
      <c r="F345" s="170">
        <f>E344</f>
        <v>6.8999999999999999E-3</v>
      </c>
      <c r="G345" s="305">
        <f t="shared" si="180"/>
        <v>0.11666666666666667</v>
      </c>
      <c r="H345" s="296" t="b">
        <f t="shared" si="181"/>
        <v>1</v>
      </c>
      <c r="I345" s="309">
        <f t="shared" si="182"/>
        <v>6.6665679038682294E-3</v>
      </c>
      <c r="J345" s="310" t="b">
        <f t="shared" si="189"/>
        <v>0</v>
      </c>
      <c r="K345" s="310" t="b">
        <f t="shared" si="190"/>
        <v>0</v>
      </c>
      <c r="M345" s="295" t="s">
        <v>939</v>
      </c>
      <c r="N345" s="293">
        <v>4.5999999999999999E-2</v>
      </c>
      <c r="O345" s="103">
        <v>6.5000000000000002E-2</v>
      </c>
      <c r="P345" s="163">
        <v>4.5999999999999999E-2</v>
      </c>
      <c r="Q345" s="169">
        <v>7.0000000000000001E-3</v>
      </c>
      <c r="R345" s="170">
        <f>Q344</f>
        <v>7.0000000000000001E-3</v>
      </c>
      <c r="S345" s="305">
        <f t="shared" si="183"/>
        <v>0.11666666666666667</v>
      </c>
      <c r="T345" s="296" t="b">
        <f t="shared" si="184"/>
        <v>1</v>
      </c>
      <c r="U345" s="309">
        <f t="shared" si="185"/>
        <v>6.6665679038682294E-3</v>
      </c>
      <c r="V345" s="310" t="b">
        <f t="shared" si="191"/>
        <v>0</v>
      </c>
      <c r="W345" s="310" t="b">
        <f t="shared" si="192"/>
        <v>0</v>
      </c>
      <c r="Y345" s="148" t="s">
        <v>939</v>
      </c>
      <c r="Z345" s="157">
        <v>4.4999999999999998E-2</v>
      </c>
      <c r="AA345" s="103">
        <v>6.4000000000000001E-2</v>
      </c>
      <c r="AB345" s="163">
        <v>4.4999999999999998E-2</v>
      </c>
      <c r="AC345" s="169">
        <v>6.7999999999999996E-3</v>
      </c>
      <c r="AD345" s="170">
        <f>AC344</f>
        <v>6.7999999999999996E-3</v>
      </c>
      <c r="AE345" s="305">
        <f t="shared" si="186"/>
        <v>0.11666666666666667</v>
      </c>
      <c r="AF345" s="296" t="b">
        <f t="shared" si="187"/>
        <v>1</v>
      </c>
      <c r="AG345" s="309">
        <f t="shared" si="188"/>
        <v>6.6665679038682294E-3</v>
      </c>
      <c r="AH345" s="310" t="b">
        <f t="shared" si="193"/>
        <v>0</v>
      </c>
      <c r="AI345" s="310" t="b">
        <f t="shared" si="194"/>
        <v>0</v>
      </c>
    </row>
    <row r="346" spans="1:35" ht="16" x14ac:dyDescent="0.2">
      <c r="A346" s="148" t="s">
        <v>940</v>
      </c>
      <c r="B346" s="157">
        <v>4.5999999999999999E-2</v>
      </c>
      <c r="C346" s="103">
        <v>6.5000000000000002E-2</v>
      </c>
      <c r="D346" s="163">
        <v>4.7E-2</v>
      </c>
      <c r="E346" s="169">
        <v>6.8999999999999999E-3</v>
      </c>
      <c r="F346" s="170">
        <f>E343</f>
        <v>6.8999999999999999E-3</v>
      </c>
      <c r="G346" s="305">
        <f t="shared" si="180"/>
        <v>0.11666666666666667</v>
      </c>
      <c r="H346" s="296" t="b">
        <f t="shared" si="181"/>
        <v>1</v>
      </c>
      <c r="I346" s="309">
        <f t="shared" si="182"/>
        <v>6.6665679038682294E-3</v>
      </c>
      <c r="J346" s="310" t="b">
        <f t="shared" si="189"/>
        <v>0</v>
      </c>
      <c r="K346" s="310" t="b">
        <f t="shared" si="190"/>
        <v>0</v>
      </c>
      <c r="M346" s="295" t="s">
        <v>940</v>
      </c>
      <c r="N346" s="293">
        <v>4.5999999999999999E-2</v>
      </c>
      <c r="O346" s="103">
        <v>6.5000000000000002E-2</v>
      </c>
      <c r="P346" s="163">
        <v>4.5999999999999999E-2</v>
      </c>
      <c r="Q346" s="169">
        <v>7.0000000000000001E-3</v>
      </c>
      <c r="R346" s="170">
        <f>Q343</f>
        <v>7.0000000000000001E-3</v>
      </c>
      <c r="S346" s="305">
        <f t="shared" si="183"/>
        <v>0.11666666666666667</v>
      </c>
      <c r="T346" s="296" t="b">
        <f t="shared" si="184"/>
        <v>1</v>
      </c>
      <c r="U346" s="309">
        <f t="shared" si="185"/>
        <v>6.6665679038682294E-3</v>
      </c>
      <c r="V346" s="310" t="b">
        <f t="shared" si="191"/>
        <v>0</v>
      </c>
      <c r="W346" s="310" t="b">
        <f t="shared" si="192"/>
        <v>0</v>
      </c>
      <c r="Y346" s="148" t="s">
        <v>940</v>
      </c>
      <c r="Z346" s="157">
        <v>4.4999999999999998E-2</v>
      </c>
      <c r="AA346" s="103">
        <v>6.4000000000000001E-2</v>
      </c>
      <c r="AB346" s="163">
        <v>4.4999999999999998E-2</v>
      </c>
      <c r="AC346" s="169">
        <v>6.7999999999999996E-3</v>
      </c>
      <c r="AD346" s="170">
        <f>AC343</f>
        <v>6.7999999999999996E-3</v>
      </c>
      <c r="AE346" s="305">
        <f t="shared" si="186"/>
        <v>0.11666666666666667</v>
      </c>
      <c r="AF346" s="296" t="b">
        <f t="shared" si="187"/>
        <v>1</v>
      </c>
      <c r="AG346" s="309">
        <f t="shared" si="188"/>
        <v>6.6665679038682294E-3</v>
      </c>
      <c r="AH346" s="310" t="b">
        <f t="shared" si="193"/>
        <v>0</v>
      </c>
      <c r="AI346" s="310" t="b">
        <f t="shared" si="194"/>
        <v>0</v>
      </c>
    </row>
    <row r="347" spans="1:35" ht="16" x14ac:dyDescent="0.2">
      <c r="A347" s="148" t="s">
        <v>941</v>
      </c>
      <c r="B347" s="157">
        <v>4.7E-2</v>
      </c>
      <c r="C347" s="103">
        <v>6.6000000000000003E-2</v>
      </c>
      <c r="D347" s="163">
        <v>4.7E-2</v>
      </c>
      <c r="E347" s="169">
        <v>7.0000000000000001E-3</v>
      </c>
      <c r="F347" s="170">
        <f>E342</f>
        <v>7.0000000000000001E-3</v>
      </c>
      <c r="G347" s="305">
        <f t="shared" si="180"/>
        <v>0.11666666666666667</v>
      </c>
      <c r="H347" s="296" t="b">
        <f t="shared" si="181"/>
        <v>1</v>
      </c>
      <c r="I347" s="309">
        <f t="shared" si="182"/>
        <v>6.6665679038682294E-3</v>
      </c>
      <c r="J347" s="310" t="b">
        <f t="shared" si="189"/>
        <v>0</v>
      </c>
      <c r="K347" s="310" t="b">
        <f t="shared" si="190"/>
        <v>0</v>
      </c>
      <c r="M347" s="295" t="s">
        <v>941</v>
      </c>
      <c r="N347" s="293">
        <v>4.7E-2</v>
      </c>
      <c r="O347" s="103">
        <v>6.6000000000000003E-2</v>
      </c>
      <c r="P347" s="163">
        <v>4.7E-2</v>
      </c>
      <c r="Q347" s="169">
        <v>7.1000000000000004E-3</v>
      </c>
      <c r="R347" s="170">
        <f>Q342</f>
        <v>7.1000000000000004E-3</v>
      </c>
      <c r="S347" s="305">
        <f t="shared" si="183"/>
        <v>0.11666666666666667</v>
      </c>
      <c r="T347" s="296" t="b">
        <f t="shared" si="184"/>
        <v>1</v>
      </c>
      <c r="U347" s="309">
        <f t="shared" si="185"/>
        <v>6.6665679038682294E-3</v>
      </c>
      <c r="V347" s="310" t="b">
        <f t="shared" si="191"/>
        <v>0</v>
      </c>
      <c r="W347" s="310" t="b">
        <f t="shared" si="192"/>
        <v>0</v>
      </c>
      <c r="Y347" s="148" t="s">
        <v>941</v>
      </c>
      <c r="Z347" s="157">
        <v>4.5999999999999999E-2</v>
      </c>
      <c r="AA347" s="103">
        <v>6.5000000000000002E-2</v>
      </c>
      <c r="AB347" s="163">
        <v>4.5999999999999999E-2</v>
      </c>
      <c r="AC347" s="169">
        <v>6.8999999999999999E-3</v>
      </c>
      <c r="AD347" s="170">
        <f>AC342</f>
        <v>6.8999999999999999E-3</v>
      </c>
      <c r="AE347" s="305">
        <f t="shared" si="186"/>
        <v>0.11666666666666667</v>
      </c>
      <c r="AF347" s="296" t="b">
        <f t="shared" si="187"/>
        <v>1</v>
      </c>
      <c r="AG347" s="309">
        <f t="shared" si="188"/>
        <v>6.6665679038682294E-3</v>
      </c>
      <c r="AH347" s="310" t="b">
        <f t="shared" si="193"/>
        <v>0</v>
      </c>
      <c r="AI347" s="310" t="b">
        <f t="shared" si="194"/>
        <v>0</v>
      </c>
    </row>
    <row r="348" spans="1:35" ht="16" x14ac:dyDescent="0.2">
      <c r="A348" s="148" t="s">
        <v>942</v>
      </c>
      <c r="B348" s="157">
        <v>4.8000000000000001E-2</v>
      </c>
      <c r="C348" s="103">
        <v>6.8000000000000005E-2</v>
      </c>
      <c r="D348" s="163">
        <v>4.8000000000000001E-2</v>
      </c>
      <c r="E348" s="169">
        <v>7.3000000000000001E-3</v>
      </c>
      <c r="F348" s="170">
        <f>E341</f>
        <v>7.3000000000000001E-3</v>
      </c>
      <c r="G348" s="305">
        <f t="shared" si="180"/>
        <v>0.11666666666666667</v>
      </c>
      <c r="H348" s="296" t="b">
        <f t="shared" si="181"/>
        <v>1</v>
      </c>
      <c r="I348" s="309">
        <f t="shared" si="182"/>
        <v>6.6665679038682294E-3</v>
      </c>
      <c r="J348" s="310" t="b">
        <f t="shared" si="189"/>
        <v>0</v>
      </c>
      <c r="K348" s="310" t="b">
        <f t="shared" si="190"/>
        <v>0</v>
      </c>
      <c r="M348" s="295" t="s">
        <v>942</v>
      </c>
      <c r="N348" s="293">
        <v>4.9000000000000002E-2</v>
      </c>
      <c r="O348" s="103">
        <v>6.9000000000000006E-2</v>
      </c>
      <c r="P348" s="163">
        <v>4.9000000000000002E-2</v>
      </c>
      <c r="Q348" s="169">
        <v>7.3000000000000001E-3</v>
      </c>
      <c r="R348" s="170">
        <f>Q341</f>
        <v>7.4000000000000003E-3</v>
      </c>
      <c r="S348" s="305">
        <f t="shared" si="183"/>
        <v>0.11666666666666667</v>
      </c>
      <c r="T348" s="296" t="b">
        <f t="shared" si="184"/>
        <v>1</v>
      </c>
      <c r="U348" s="309">
        <f t="shared" si="185"/>
        <v>6.6665679038682294E-3</v>
      </c>
      <c r="V348" s="310" t="b">
        <f t="shared" si="191"/>
        <v>0</v>
      </c>
      <c r="W348" s="310" t="b">
        <f t="shared" si="192"/>
        <v>0</v>
      </c>
      <c r="Y348" s="148" t="s">
        <v>942</v>
      </c>
      <c r="Z348" s="157">
        <v>4.7E-2</v>
      </c>
      <c r="AA348" s="103">
        <v>6.7000000000000004E-2</v>
      </c>
      <c r="AB348" s="163">
        <v>4.7E-2</v>
      </c>
      <c r="AC348" s="169">
        <v>7.1000000000000004E-3</v>
      </c>
      <c r="AD348" s="170">
        <f>AC341</f>
        <v>7.3000000000000001E-3</v>
      </c>
      <c r="AE348" s="305">
        <f t="shared" si="186"/>
        <v>0.11666666666666667</v>
      </c>
      <c r="AF348" s="296" t="b">
        <f t="shared" si="187"/>
        <v>1</v>
      </c>
      <c r="AG348" s="309">
        <f t="shared" si="188"/>
        <v>6.6665679038682294E-3</v>
      </c>
      <c r="AH348" s="310" t="b">
        <f t="shared" si="193"/>
        <v>0</v>
      </c>
      <c r="AI348" s="310" t="b">
        <f t="shared" si="194"/>
        <v>0</v>
      </c>
    </row>
    <row r="349" spans="1:35" ht="16" x14ac:dyDescent="0.2">
      <c r="A349" s="148" t="s">
        <v>943</v>
      </c>
      <c r="B349" s="157">
        <v>5.0999999999999997E-2</v>
      </c>
      <c r="C349" s="103">
        <v>7.0999999999999994E-2</v>
      </c>
      <c r="D349" s="163">
        <v>0.05</v>
      </c>
      <c r="E349" s="169">
        <v>7.6E-3</v>
      </c>
      <c r="F349" s="170">
        <f>E340</f>
        <v>7.4999999999999997E-3</v>
      </c>
      <c r="G349" s="305">
        <f t="shared" si="180"/>
        <v>0.11666666666666667</v>
      </c>
      <c r="H349" s="296" t="b">
        <f t="shared" si="181"/>
        <v>1</v>
      </c>
      <c r="I349" s="309">
        <f t="shared" si="182"/>
        <v>6.6665679038682294E-3</v>
      </c>
      <c r="J349" s="310" t="b">
        <f t="shared" si="189"/>
        <v>0</v>
      </c>
      <c r="K349" s="310" t="b">
        <f t="shared" si="190"/>
        <v>0</v>
      </c>
      <c r="M349" s="295" t="s">
        <v>943</v>
      </c>
      <c r="N349" s="293">
        <v>5.0999999999999997E-2</v>
      </c>
      <c r="O349" s="103">
        <v>7.1999999999999995E-2</v>
      </c>
      <c r="P349" s="163">
        <v>5.0999999999999997E-2</v>
      </c>
      <c r="Q349" s="169">
        <v>7.7000000000000002E-3</v>
      </c>
      <c r="R349" s="170">
        <f>Q340</f>
        <v>7.7000000000000002E-3</v>
      </c>
      <c r="S349" s="305">
        <f t="shared" si="183"/>
        <v>0.11666666666666667</v>
      </c>
      <c r="T349" s="296" t="b">
        <f t="shared" si="184"/>
        <v>1</v>
      </c>
      <c r="U349" s="309">
        <f t="shared" si="185"/>
        <v>6.6665679038682294E-3</v>
      </c>
      <c r="V349" s="310" t="b">
        <f t="shared" si="191"/>
        <v>0</v>
      </c>
      <c r="W349" s="310" t="b">
        <f t="shared" si="192"/>
        <v>0</v>
      </c>
      <c r="Y349" s="148" t="s">
        <v>943</v>
      </c>
      <c r="Z349" s="157">
        <v>4.9000000000000002E-2</v>
      </c>
      <c r="AA349" s="103">
        <v>7.0000000000000007E-2</v>
      </c>
      <c r="AB349" s="163">
        <v>4.9000000000000002E-2</v>
      </c>
      <c r="AC349" s="169">
        <v>7.4000000000000003E-3</v>
      </c>
      <c r="AD349" s="170">
        <f>AC340</f>
        <v>7.7000000000000002E-3</v>
      </c>
      <c r="AE349" s="305">
        <f t="shared" si="186"/>
        <v>0.11666666666666667</v>
      </c>
      <c r="AF349" s="296" t="b">
        <f t="shared" si="187"/>
        <v>1</v>
      </c>
      <c r="AG349" s="309">
        <f t="shared" si="188"/>
        <v>6.6665679038682294E-3</v>
      </c>
      <c r="AH349" s="310" t="b">
        <f t="shared" si="193"/>
        <v>0</v>
      </c>
      <c r="AI349" s="310" t="b">
        <f t="shared" si="194"/>
        <v>0</v>
      </c>
    </row>
    <row r="350" spans="1:35" ht="16" x14ac:dyDescent="0.2">
      <c r="A350" s="148" t="s">
        <v>944</v>
      </c>
      <c r="B350" s="157">
        <v>5.2999999999999999E-2</v>
      </c>
      <c r="C350" s="103">
        <v>7.3999999999999996E-2</v>
      </c>
      <c r="D350" s="163">
        <v>5.1999999999999998E-2</v>
      </c>
      <c r="E350" s="169">
        <v>8.0000000000000002E-3</v>
      </c>
      <c r="F350" s="170">
        <f>E339</f>
        <v>7.9000000000000008E-3</v>
      </c>
      <c r="G350" s="305">
        <f t="shared" si="180"/>
        <v>0.11666666666666667</v>
      </c>
      <c r="H350" s="296" t="b">
        <f t="shared" si="181"/>
        <v>1</v>
      </c>
      <c r="I350" s="309">
        <f t="shared" si="182"/>
        <v>6.6665679038682294E-3</v>
      </c>
      <c r="J350" s="310" t="b">
        <f t="shared" si="189"/>
        <v>0</v>
      </c>
      <c r="K350" s="310" t="b">
        <f t="shared" si="190"/>
        <v>0</v>
      </c>
      <c r="M350" s="295" t="s">
        <v>944</v>
      </c>
      <c r="N350" s="293">
        <v>5.2999999999999999E-2</v>
      </c>
      <c r="O350" s="103">
        <v>7.4999999999999997E-2</v>
      </c>
      <c r="P350" s="163">
        <v>5.3999999999999999E-2</v>
      </c>
      <c r="Q350" s="169">
        <v>8.0000000000000002E-3</v>
      </c>
      <c r="R350" s="170">
        <f>Q339</f>
        <v>8.0999999999999996E-3</v>
      </c>
      <c r="S350" s="305">
        <f t="shared" si="183"/>
        <v>0.11666666666666667</v>
      </c>
      <c r="T350" s="296" t="b">
        <f t="shared" si="184"/>
        <v>1</v>
      </c>
      <c r="U350" s="309">
        <f t="shared" si="185"/>
        <v>6.6665679038682294E-3</v>
      </c>
      <c r="V350" s="310" t="b">
        <f t="shared" si="191"/>
        <v>0</v>
      </c>
      <c r="W350" s="310" t="b">
        <f t="shared" si="192"/>
        <v>0</v>
      </c>
      <c r="Y350" s="148" t="s">
        <v>944</v>
      </c>
      <c r="Z350" s="157">
        <v>5.0999999999999997E-2</v>
      </c>
      <c r="AA350" s="103">
        <v>7.1999999999999995E-2</v>
      </c>
      <c r="AB350" s="163">
        <v>5.1999999999999998E-2</v>
      </c>
      <c r="AC350" s="169">
        <v>7.7000000000000002E-3</v>
      </c>
      <c r="AD350" s="170">
        <f>AC339</f>
        <v>7.9000000000000008E-3</v>
      </c>
      <c r="AE350" s="305">
        <f t="shared" si="186"/>
        <v>0.11666666666666667</v>
      </c>
      <c r="AF350" s="296" t="b">
        <f t="shared" si="187"/>
        <v>1</v>
      </c>
      <c r="AG350" s="309">
        <f t="shared" si="188"/>
        <v>6.6665679038682294E-3</v>
      </c>
      <c r="AH350" s="310" t="b">
        <f t="shared" si="193"/>
        <v>0</v>
      </c>
      <c r="AI350" s="310" t="b">
        <f t="shared" si="194"/>
        <v>0</v>
      </c>
    </row>
    <row r="351" spans="1:35" ht="16" x14ac:dyDescent="0.2">
      <c r="A351" s="148" t="s">
        <v>945</v>
      </c>
      <c r="B351" s="157">
        <v>5.6000000000000001E-2</v>
      </c>
      <c r="C351" s="103">
        <v>7.8E-2</v>
      </c>
      <c r="D351" s="163">
        <v>5.5E-2</v>
      </c>
      <c r="E351" s="169">
        <v>8.3999999999999995E-3</v>
      </c>
      <c r="F351" s="170">
        <f>E338</f>
        <v>8.2000000000000007E-3</v>
      </c>
      <c r="G351" s="305">
        <f t="shared" si="180"/>
        <v>0.11666666666666667</v>
      </c>
      <c r="H351" s="296" t="b">
        <f t="shared" si="181"/>
        <v>1</v>
      </c>
      <c r="I351" s="309">
        <f t="shared" si="182"/>
        <v>6.6665679038682294E-3</v>
      </c>
      <c r="J351" s="310" t="b">
        <f t="shared" si="189"/>
        <v>0</v>
      </c>
      <c r="K351" s="310" t="b">
        <f t="shared" si="190"/>
        <v>0</v>
      </c>
      <c r="M351" s="295" t="s">
        <v>945</v>
      </c>
      <c r="N351" s="293">
        <v>5.6000000000000001E-2</v>
      </c>
      <c r="O351" s="103">
        <v>0.08</v>
      </c>
      <c r="P351" s="163">
        <v>5.7000000000000002E-2</v>
      </c>
      <c r="Q351" s="169">
        <v>8.5000000000000006E-3</v>
      </c>
      <c r="R351" s="170">
        <f>Q338</f>
        <v>8.5000000000000006E-3</v>
      </c>
      <c r="S351" s="305">
        <f t="shared" si="183"/>
        <v>0.11666666666666667</v>
      </c>
      <c r="T351" s="296" t="b">
        <f t="shared" si="184"/>
        <v>1</v>
      </c>
      <c r="U351" s="309">
        <f t="shared" si="185"/>
        <v>6.6665679038682294E-3</v>
      </c>
      <c r="V351" s="310" t="b">
        <f t="shared" si="191"/>
        <v>0</v>
      </c>
      <c r="W351" s="310" t="b">
        <f t="shared" si="192"/>
        <v>0</v>
      </c>
      <c r="Y351" s="148" t="s">
        <v>945</v>
      </c>
      <c r="Z351" s="157">
        <v>5.2999999999999999E-2</v>
      </c>
      <c r="AA351" s="103">
        <v>7.5999999999999998E-2</v>
      </c>
      <c r="AB351" s="163">
        <v>5.3999999999999999E-2</v>
      </c>
      <c r="AC351" s="169">
        <v>8.0999999999999996E-3</v>
      </c>
      <c r="AD351" s="170">
        <f>AC338</f>
        <v>8.2000000000000007E-3</v>
      </c>
      <c r="AE351" s="305">
        <f t="shared" si="186"/>
        <v>0.11666666666666667</v>
      </c>
      <c r="AF351" s="296" t="b">
        <f t="shared" si="187"/>
        <v>1</v>
      </c>
      <c r="AG351" s="309">
        <f t="shared" si="188"/>
        <v>6.6665679038682294E-3</v>
      </c>
      <c r="AH351" s="310" t="b">
        <f t="shared" si="193"/>
        <v>0</v>
      </c>
      <c r="AI351" s="310" t="b">
        <f t="shared" si="194"/>
        <v>0</v>
      </c>
    </row>
    <row r="352" spans="1:35" ht="16" x14ac:dyDescent="0.2">
      <c r="A352" s="148" t="s">
        <v>946</v>
      </c>
      <c r="B352" s="157">
        <v>5.8000000000000003E-2</v>
      </c>
      <c r="C352" s="103">
        <v>8.1000000000000003E-2</v>
      </c>
      <c r="D352" s="163">
        <v>5.7000000000000002E-2</v>
      </c>
      <c r="E352" s="169">
        <v>8.8000000000000005E-3</v>
      </c>
      <c r="F352" s="170">
        <f>E337</f>
        <v>8.6E-3</v>
      </c>
      <c r="G352" s="305">
        <f t="shared" si="180"/>
        <v>0.11666666666666667</v>
      </c>
      <c r="H352" s="296" t="b">
        <f t="shared" si="181"/>
        <v>1</v>
      </c>
      <c r="I352" s="309">
        <f t="shared" si="182"/>
        <v>6.6665679038682294E-3</v>
      </c>
      <c r="J352" s="310" t="b">
        <f t="shared" si="189"/>
        <v>0</v>
      </c>
      <c r="K352" s="310" t="b">
        <f t="shared" si="190"/>
        <v>0</v>
      </c>
      <c r="M352" s="295" t="s">
        <v>946</v>
      </c>
      <c r="N352" s="293">
        <v>5.8999999999999997E-2</v>
      </c>
      <c r="O352" s="103">
        <v>8.3000000000000004E-2</v>
      </c>
      <c r="P352" s="163">
        <v>5.8999999999999997E-2</v>
      </c>
      <c r="Q352" s="169">
        <v>8.8999999999999999E-3</v>
      </c>
      <c r="R352" s="170">
        <f>Q337</f>
        <v>8.9999999999999993E-3</v>
      </c>
      <c r="S352" s="305">
        <f t="shared" si="183"/>
        <v>0.11666666666666667</v>
      </c>
      <c r="T352" s="296" t="b">
        <f t="shared" si="184"/>
        <v>1</v>
      </c>
      <c r="U352" s="309">
        <f t="shared" si="185"/>
        <v>6.6665679038682294E-3</v>
      </c>
      <c r="V352" s="310" t="b">
        <f t="shared" si="191"/>
        <v>0</v>
      </c>
      <c r="W352" s="310" t="b">
        <f t="shared" si="192"/>
        <v>0</v>
      </c>
      <c r="Y352" s="148" t="s">
        <v>946</v>
      </c>
      <c r="Z352" s="157">
        <v>5.6000000000000001E-2</v>
      </c>
      <c r="AA352" s="103">
        <v>7.9000000000000001E-2</v>
      </c>
      <c r="AB352" s="163">
        <v>5.7000000000000002E-2</v>
      </c>
      <c r="AC352" s="169">
        <v>8.3000000000000001E-3</v>
      </c>
      <c r="AD352" s="170">
        <f>AC337</f>
        <v>8.6E-3</v>
      </c>
      <c r="AE352" s="305">
        <f t="shared" si="186"/>
        <v>0.11666666666666667</v>
      </c>
      <c r="AF352" s="296" t="b">
        <f t="shared" si="187"/>
        <v>1</v>
      </c>
      <c r="AG352" s="309">
        <f t="shared" si="188"/>
        <v>6.6665679038682294E-3</v>
      </c>
      <c r="AH352" s="310" t="b">
        <f t="shared" si="193"/>
        <v>0</v>
      </c>
      <c r="AI352" s="310" t="b">
        <f t="shared" si="194"/>
        <v>0</v>
      </c>
    </row>
    <row r="353" spans="1:35" ht="16" x14ac:dyDescent="0.2">
      <c r="A353" s="148" t="s">
        <v>947</v>
      </c>
      <c r="B353" s="157">
        <v>6.0999999999999999E-2</v>
      </c>
      <c r="C353" s="103">
        <v>8.5000000000000006E-2</v>
      </c>
      <c r="D353" s="163">
        <v>0.06</v>
      </c>
      <c r="E353" s="169">
        <v>9.1999999999999998E-3</v>
      </c>
      <c r="F353" s="170">
        <f>E336</f>
        <v>8.8999999999999999E-3</v>
      </c>
      <c r="G353" s="305">
        <f t="shared" si="180"/>
        <v>0.11666666666666667</v>
      </c>
      <c r="H353" s="296" t="b">
        <f t="shared" si="181"/>
        <v>1</v>
      </c>
      <c r="I353" s="309">
        <f t="shared" si="182"/>
        <v>6.6665679038682294E-3</v>
      </c>
      <c r="J353" s="310" t="b">
        <f t="shared" si="189"/>
        <v>0</v>
      </c>
      <c r="K353" s="310" t="b">
        <f t="shared" si="190"/>
        <v>0</v>
      </c>
      <c r="M353" s="295" t="s">
        <v>947</v>
      </c>
      <c r="N353" s="293">
        <v>6.2E-2</v>
      </c>
      <c r="O353" s="103">
        <v>8.6999999999999994E-2</v>
      </c>
      <c r="P353" s="163">
        <v>6.2E-2</v>
      </c>
      <c r="Q353" s="169">
        <v>9.4000000000000004E-3</v>
      </c>
      <c r="R353" s="170">
        <f>Q336</f>
        <v>9.4000000000000004E-3</v>
      </c>
      <c r="S353" s="305">
        <f t="shared" si="183"/>
        <v>0.11666666666666667</v>
      </c>
      <c r="T353" s="296" t="b">
        <f t="shared" si="184"/>
        <v>1</v>
      </c>
      <c r="U353" s="309">
        <f t="shared" si="185"/>
        <v>6.6665679038682294E-3</v>
      </c>
      <c r="V353" s="310" t="b">
        <f t="shared" si="191"/>
        <v>0</v>
      </c>
      <c r="W353" s="310" t="b">
        <f t="shared" si="192"/>
        <v>0</v>
      </c>
      <c r="Y353" s="148" t="s">
        <v>947</v>
      </c>
      <c r="Z353" s="157">
        <v>5.8000000000000003E-2</v>
      </c>
      <c r="AA353" s="103">
        <v>8.2000000000000003E-2</v>
      </c>
      <c r="AB353" s="163">
        <v>5.8999999999999997E-2</v>
      </c>
      <c r="AC353" s="169">
        <v>8.6E-3</v>
      </c>
      <c r="AD353" s="170">
        <f>AC336</f>
        <v>8.8999999999999999E-3</v>
      </c>
      <c r="AE353" s="305">
        <f t="shared" si="186"/>
        <v>0.11666666666666667</v>
      </c>
      <c r="AF353" s="296" t="b">
        <f t="shared" si="187"/>
        <v>1</v>
      </c>
      <c r="AG353" s="309">
        <f t="shared" si="188"/>
        <v>6.6665679038682294E-3</v>
      </c>
      <c r="AH353" s="310" t="b">
        <f t="shared" si="193"/>
        <v>0</v>
      </c>
      <c r="AI353" s="310" t="b">
        <f t="shared" si="194"/>
        <v>0</v>
      </c>
    </row>
    <row r="354" spans="1:35" ht="16" x14ac:dyDescent="0.2">
      <c r="A354" s="148" t="s">
        <v>948</v>
      </c>
      <c r="B354" s="157">
        <v>6.3E-2</v>
      </c>
      <c r="C354" s="103">
        <v>8.7999999999999995E-2</v>
      </c>
      <c r="D354" s="163">
        <v>6.2E-2</v>
      </c>
      <c r="E354" s="169">
        <v>9.4999999999999998E-3</v>
      </c>
      <c r="F354" s="170">
        <f>E335</f>
        <v>9.2999999999999992E-3</v>
      </c>
      <c r="G354" s="305">
        <f t="shared" si="180"/>
        <v>0.11666666666666667</v>
      </c>
      <c r="H354" s="296" t="b">
        <f t="shared" si="181"/>
        <v>1</v>
      </c>
      <c r="I354" s="309">
        <f t="shared" si="182"/>
        <v>6.6665679038682294E-3</v>
      </c>
      <c r="J354" s="310" t="b">
        <f t="shared" si="189"/>
        <v>0</v>
      </c>
      <c r="K354" s="310" t="b">
        <f t="shared" si="190"/>
        <v>0</v>
      </c>
      <c r="M354" s="295" t="s">
        <v>948</v>
      </c>
      <c r="N354" s="293">
        <v>6.4000000000000001E-2</v>
      </c>
      <c r="O354" s="103">
        <v>9.0999999999999998E-2</v>
      </c>
      <c r="P354" s="163">
        <v>6.5000000000000002E-2</v>
      </c>
      <c r="Q354" s="169">
        <v>9.7000000000000003E-3</v>
      </c>
      <c r="R354" s="170">
        <f>Q335</f>
        <v>9.7000000000000003E-3</v>
      </c>
      <c r="S354" s="305">
        <f t="shared" si="183"/>
        <v>0.11666666666666667</v>
      </c>
      <c r="T354" s="296" t="b">
        <f t="shared" si="184"/>
        <v>1</v>
      </c>
      <c r="U354" s="309">
        <f t="shared" si="185"/>
        <v>6.6665679038682294E-3</v>
      </c>
      <c r="V354" s="310" t="b">
        <f t="shared" si="191"/>
        <v>0</v>
      </c>
      <c r="W354" s="310" t="b">
        <f t="shared" si="192"/>
        <v>0</v>
      </c>
      <c r="Y354" s="148" t="s">
        <v>948</v>
      </c>
      <c r="Z354" s="157">
        <v>0.06</v>
      </c>
      <c r="AA354" s="103">
        <v>8.5000000000000006E-2</v>
      </c>
      <c r="AB354" s="163">
        <v>6.0999999999999999E-2</v>
      </c>
      <c r="AC354" s="169">
        <v>8.8999999999999999E-3</v>
      </c>
      <c r="AD354" s="170">
        <f>AC335</f>
        <v>9.2999999999999992E-3</v>
      </c>
      <c r="AE354" s="305">
        <f t="shared" si="186"/>
        <v>0.11666666666666667</v>
      </c>
      <c r="AF354" s="296" t="b">
        <f t="shared" si="187"/>
        <v>1</v>
      </c>
      <c r="AG354" s="309">
        <f t="shared" si="188"/>
        <v>6.6665679038682294E-3</v>
      </c>
      <c r="AH354" s="310" t="b">
        <f t="shared" si="193"/>
        <v>0</v>
      </c>
      <c r="AI354" s="310" t="b">
        <f t="shared" si="194"/>
        <v>0</v>
      </c>
    </row>
    <row r="355" spans="1:35" ht="17" thickBot="1" x14ac:dyDescent="0.25">
      <c r="A355" s="147" t="s">
        <v>949</v>
      </c>
      <c r="B355" s="158">
        <v>6.5000000000000002E-2</v>
      </c>
      <c r="C355" s="159">
        <v>9.0999999999999998E-2</v>
      </c>
      <c r="D355" s="165">
        <v>6.4000000000000001E-2</v>
      </c>
      <c r="E355" s="171">
        <v>9.9000000000000008E-3</v>
      </c>
      <c r="F355" s="172">
        <f>E334</f>
        <v>9.5999999999999992E-3</v>
      </c>
      <c r="G355" s="307">
        <f t="shared" si="180"/>
        <v>0.11666666666666667</v>
      </c>
      <c r="H355" s="291" t="b">
        <f t="shared" si="181"/>
        <v>1</v>
      </c>
      <c r="I355" s="309">
        <f t="shared" si="182"/>
        <v>6.6665679038682294E-3</v>
      </c>
      <c r="J355" s="310" t="b">
        <f t="shared" si="189"/>
        <v>0</v>
      </c>
      <c r="K355" s="310" t="b">
        <f t="shared" si="190"/>
        <v>0</v>
      </c>
      <c r="M355" s="147" t="s">
        <v>949</v>
      </c>
      <c r="N355" s="158">
        <v>6.7000000000000004E-2</v>
      </c>
      <c r="O355" s="159">
        <v>9.5000000000000001E-2</v>
      </c>
      <c r="P355" s="165">
        <v>6.7000000000000004E-2</v>
     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
        <f t="shared" si="184"/>
        <v>1</v>
      </c>
      <c r="U355" s="309">
        <f t="shared" si="185"/>
        <v>6.6665679038682294E-3</v>
      </c>
      <c r="V355" s="310" t="b">
        <f t="shared" si="191"/>
        <v>0</v>
      </c>
      <c r="W355" s="310" t="b">
        <f t="shared" si="192"/>
        <v>0</v>
      </c>
      <c r="Y355" s="147" t="s">
        <v>949</v>
      </c>
      <c r="Z355" s="158">
        <v>6.2E-2</v>
      </c>
      <c r="AA355" s="159">
        <v>8.7999999999999995E-2</v>
      </c>
      <c r="AB355" s="165">
        <v>6.3E-2</v>
      </c>
      <c r="AC355" s="171">
        <v>9.1999999999999998E-3</v>
      </c>
      <c r="AD355" s="172">
        <f>AC334</f>
        <v>9.5999999999999992E-3</v>
      </c>
      <c r="AE355" s="307">
        <f t="shared" si="186"/>
        <v>0.11666666666666667</v>
      </c>
      <c r="AF355" s="291" t="b">
        <f t="shared" si="187"/>
        <v>1</v>
      </c>
      <c r="AG355" s="309">
        <f t="shared" si="188"/>
        <v>6.6665679038682294E-3</v>
      </c>
      <c r="AH355" s="310" t="b">
        <f t="shared" si="193"/>
        <v>0</v>
      </c>
      <c r="AI355" s="310" t="b">
        <f t="shared" si="194"/>
        <v>0</v>
      </c>
    </row>
    <row r="358" spans="1:35" ht="16" thickBot="1" x14ac:dyDescent="0.25"/>
    <row r="359" spans="1:35" ht="14.75" customHeight="1" thickBot="1" x14ac:dyDescent="0.25">
      <c r="A359" s="538" t="s">
        <v>995</v>
      </c>
      <c r="B359" s="539"/>
      <c r="C359" s="539"/>
      <c r="D359" s="539"/>
      <c r="E359" s="539"/>
      <c r="F359" s="540"/>
      <c r="G359" s="517" t="s">
        <v>1126</v>
      </c>
      <c r="H359" s="515" t="s">
        <v>1127</v>
      </c>
      <c r="I359" s="517" t="s">
        <v>1130</v>
      </c>
      <c r="J359" s="515" t="s">
        <v>1131</v>
      </c>
      <c r="K359" s="515" t="s">
        <v>1132</v>
      </c>
      <c r="M359" s="519" t="s">
        <v>996</v>
      </c>
      <c r="N359" s="520"/>
      <c r="O359" s="520"/>
      <c r="P359" s="520"/>
      <c r="Q359" s="520"/>
      <c r="R359" s="521"/>
      <c r="S359" s="517" t="s">
        <v>1126</v>
      </c>
      <c r="T359" s="515" t="s">
        <v>1127</v>
      </c>
      <c r="U359" s="517" t="s">
        <v>1130</v>
      </c>
      <c r="V359" s="515" t="s">
        <v>1131</v>
      </c>
      <c r="W359" s="515" t="s">
        <v>1132</v>
      </c>
      <c r="Y359" s="519" t="s">
        <v>997</v>
      </c>
      <c r="Z359" s="520"/>
      <c r="AA359" s="520"/>
      <c r="AB359" s="520"/>
      <c r="AC359" s="520"/>
      <c r="AD359" s="521"/>
      <c r="AE359" s="517" t="s">
        <v>1126</v>
      </c>
      <c r="AF359" s="515" t="s">
        <v>1127</v>
      </c>
      <c r="AG359" s="517" t="s">
        <v>1130</v>
      </c>
      <c r="AH359" s="515" t="s">
        <v>1131</v>
      </c>
      <c r="AI359" s="515" t="s">
        <v>1132</v>
      </c>
    </row>
    <row r="360" spans="1:35" ht="14.75" customHeight="1" thickBot="1" x14ac:dyDescent="0.25">
      <c r="A360" s="151"/>
      <c r="B360" s="524" t="s">
        <v>1092</v>
      </c>
      <c r="C360" s="524"/>
      <c r="D360" s="525"/>
      <c r="E360" s="522" t="s">
        <v>958</v>
      </c>
      <c r="F360" s="523"/>
      <c r="G360" s="518"/>
      <c r="H360" s="516"/>
      <c r="I360" s="529"/>
      <c r="J360" s="527"/>
      <c r="K360" s="527"/>
      <c r="M360" s="281"/>
      <c r="N360" s="526" t="s">
        <v>1092</v>
      </c>
      <c r="O360" s="524"/>
      <c r="P360" s="525"/>
      <c r="Q360" s="522" t="s">
        <v>958</v>
      </c>
      <c r="R360" s="523"/>
      <c r="S360" s="518"/>
      <c r="T360" s="516"/>
      <c r="U360" s="529"/>
      <c r="V360" s="527"/>
      <c r="W360" s="527"/>
      <c r="Y360" s="151"/>
      <c r="Z360" s="524" t="s">
        <v>1092</v>
      </c>
      <c r="AA360" s="524"/>
      <c r="AB360" s="525"/>
      <c r="AC360" s="522" t="s">
        <v>958</v>
      </c>
      <c r="AD360" s="523"/>
      <c r="AE360" s="518"/>
      <c r="AF360" s="516"/>
      <c r="AG360" s="529"/>
      <c r="AH360" s="527"/>
      <c r="AI360" s="527"/>
    </row>
    <row r="361" spans="1:35" ht="17" thickBot="1" x14ac:dyDescent="0.25">
      <c r="A361" s="152" t="s">
        <v>790</v>
      </c>
      <c r="B361" s="153" t="s">
        <v>950</v>
      </c>
      <c r="C361" s="153" t="s">
        <v>951</v>
      </c>
      <c r="D361" s="154" t="s">
        <v>952</v>
      </c>
      <c r="E361" s="166" t="s">
        <v>956</v>
      </c>
      <c r="F361" s="167" t="s">
        <v>957</v>
      </c>
      <c r="G361" s="306">
        <f>35/300</f>
        <v>0.11666666666666667</v>
      </c>
      <c r="H361" s="296" t="b">
        <f>IF(C362&lt;G361,TRUE,FALSE)</f>
        <v>1</v>
      </c>
      <c r="I361" s="530"/>
      <c r="J361" s="528"/>
      <c r="K361" s="528"/>
      <c r="M361" s="294" t="s">
        <v>790</v>
      </c>
      <c r="N361" s="292" t="s">
        <v>950</v>
      </c>
      <c r="O361" s="153" t="s">
        <v>951</v>
      </c>
      <c r="P361" s="154" t="s">
        <v>952</v>
      </c>
      <c r="Q361" s="166" t="s">
        <v>956</v>
      </c>
      <c r="R361" s="167" t="s">
        <v>957</v>
      </c>
      <c r="S361" s="306">
        <f>35/300</f>
        <v>0.11666666666666667</v>
      </c>
      <c r="T361" s="296" t="b">
        <f>IF(O362&lt;S361,TRUE,FALSE)</f>
        <v>1</v>
      </c>
      <c r="U361" s="530"/>
      <c r="V361" s="528"/>
      <c r="W361" s="528"/>
      <c r="Y361" s="152" t="s">
        <v>790</v>
      </c>
      <c r="Z361" s="153" t="s">
        <v>950</v>
      </c>
      <c r="AA361" s="153" t="s">
        <v>951</v>
      </c>
      <c r="AB361" s="154" t="s">
        <v>952</v>
      </c>
      <c r="AC361" s="166" t="s">
        <v>956</v>
      </c>
      <c r="AD361" s="167" t="s">
        <v>957</v>
      </c>
      <c r="AE361" s="306">
        <f>35/300</f>
        <v>0.11666666666666667</v>
      </c>
      <c r="AF361" s="296" t="b">
        <f>IF(AA362&lt;AE361,TRUE,FALSE)</f>
        <v>1</v>
      </c>
      <c r="AG361" s="530"/>
      <c r="AH361" s="528"/>
      <c r="AI361" s="528"/>
    </row>
    <row r="362" spans="1:35" ht="16" x14ac:dyDescent="0.2">
      <c r="A362" s="149" t="s">
        <v>928</v>
      </c>
      <c r="B362" s="155">
        <v>5.5E-2</v>
      </c>
      <c r="C362" s="156">
        <v>7.6999999999999999E-2</v>
      </c>
      <c r="D362" s="164">
        <v>5.5E-2</v>
      </c>
      <c r="E362" s="151">
        <v>8.3000000000000001E-3</v>
      </c>
      <c r="F362" s="168">
        <f>E383</f>
        <v>8.2000000000000007E-3</v>
      </c>
      <c r="G362" s="305">
        <f t="shared" ref="G362:G383" si="195">35/300</f>
        <v>0.11666666666666667</v>
      </c>
      <c r="H362" s="296" t="b">
        <f t="shared" ref="H362:H383" si="196">IF(C363&lt;G362,TRUE,FALSE)</f>
        <v>1</v>
      </c>
      <c r="I362" s="309">
        <f t="shared" ref="I362:I383" si="197">ATAN(G362/(35/2))</f>
        <v>6.6665679038682294E-3</v>
      </c>
      <c r="J362" s="310" t="b">
        <f>IF(F362&lt;I362,TRUE,FALSE)</f>
        <v>0</v>
      </c>
      <c r="K362" s="310" t="b">
        <f>IF(E362&lt;I362,TRUE,FALSE)</f>
        <v>0</v>
      </c>
      <c r="M362" s="219" t="s">
        <v>928</v>
      </c>
      <c r="N362" s="155">
        <v>5.3999999999999999E-2</v>
      </c>
      <c r="O362" s="156">
        <v>7.5999999999999998E-2</v>
      </c>
      <c r="P362" s="164">
        <v>5.3999999999999999E-2</v>
      </c>
      <c r="Q362" s="151">
        <v>8.3000000000000001E-3</v>
      </c>
      <c r="R362" s="168">
        <f>Q383</f>
        <v>8.0999999999999996E-3</v>
      </c>
      <c r="S362" s="305">
        <f t="shared" ref="S362:S383" si="198">35/300</f>
        <v>0.11666666666666667</v>
      </c>
      <c r="T362" s="296" t="b">
        <f t="shared" ref="T362:T383" si="199">IF(O363&lt;S362,TRUE,FALSE)</f>
        <v>1</v>
      </c>
      <c r="U362" s="309">
        <f t="shared" ref="U362:U383" si="200">ATAN(S362/(35/2))</f>
        <v>6.6665679038682294E-3</v>
      </c>
      <c r="V362" s="310" t="b">
        <f>IF(R362&lt;U362,TRUE,FALSE)</f>
        <v>0</v>
      </c>
      <c r="W362" s="310" t="b">
        <f>IF(Q362&lt;U362,TRUE,FALSE)</f>
        <v>0</v>
      </c>
      <c r="Y362" s="149" t="s">
        <v>928</v>
      </c>
      <c r="Z362" s="155">
        <v>5.2999999999999999E-2</v>
      </c>
      <c r="AA362" s="156">
        <v>7.2999999999999995E-2</v>
      </c>
      <c r="AB362" s="164">
        <v>5.2999999999999999E-2</v>
      </c>
      <c r="AC362" s="151">
        <v>7.9000000000000008E-3</v>
      </c>
      <c r="AD362" s="168">
        <f>AC383</f>
        <v>7.7999999999999996E-3</v>
      </c>
      <c r="AE362" s="305">
        <f t="shared" ref="AE362:AE383" si="201">35/300</f>
        <v>0.11666666666666667</v>
      </c>
      <c r="AF362" s="296" t="b">
        <f t="shared" ref="AF362:AF383" si="202">IF(AA363&lt;AE362,TRUE,FALSE)</f>
        <v>1</v>
      </c>
      <c r="AG362" s="309">
        <f t="shared" ref="AG362:AG383" si="203">ATAN(AE362/(35/2))</f>
        <v>6.6665679038682294E-3</v>
      </c>
      <c r="AH362" s="310" t="b">
        <f>IF(AD362&lt;AG362,TRUE,FALSE)</f>
        <v>0</v>
      </c>
      <c r="AI362" s="310" t="b">
        <f>IF(AC362&lt;AG362,TRUE,FALSE)</f>
        <v>0</v>
      </c>
    </row>
    <row r="363" spans="1:35" ht="16" x14ac:dyDescent="0.2">
      <c r="A363" s="148" t="s">
        <v>929</v>
      </c>
      <c r="B363" s="157">
        <v>5.2999999999999999E-2</v>
      </c>
      <c r="C363" s="103">
        <v>7.4999999999999997E-2</v>
      </c>
      <c r="D363" s="163">
        <v>5.2999999999999999E-2</v>
      </c>
      <c r="E363" s="169">
        <v>8.0999999999999996E-3</v>
      </c>
      <c r="F363" s="170">
        <f>E382</f>
        <v>8.0999999999999996E-3</v>
      </c>
      <c r="G363" s="305">
        <f t="shared" si="195"/>
        <v>0.11666666666666667</v>
      </c>
      <c r="H363" s="296" t="b">
        <f t="shared" si="196"/>
        <v>1</v>
      </c>
      <c r="I363" s="309">
        <f t="shared" si="197"/>
        <v>6.6665679038682294E-3</v>
      </c>
      <c r="J363" s="310" t="b">
        <f t="shared" ref="J363:J383" si="204">IF(F363&lt;I363,TRUE,FALSE)</f>
        <v>0</v>
      </c>
      <c r="K363" s="310" t="b">
        <f t="shared" ref="K363:K383" si="205">IF(E363&lt;I363,TRUE,FALSE)</f>
        <v>0</v>
      </c>
      <c r="M363" s="295" t="s">
        <v>929</v>
      </c>
      <c r="N363" s="293">
        <v>5.3999999999999999E-2</v>
      </c>
      <c r="O363" s="103">
        <v>7.4999999999999997E-2</v>
      </c>
      <c r="P363" s="163">
        <v>5.3999999999999999E-2</v>
      </c>
      <c r="Q363" s="169">
        <v>8.0999999999999996E-3</v>
      </c>
      <c r="R363" s="170">
        <f>Q382</f>
        <v>8.0999999999999996E-3</v>
      </c>
      <c r="S363" s="305">
        <f t="shared" si="198"/>
        <v>0.11666666666666667</v>
      </c>
      <c r="T363" s="296" t="b">
        <f t="shared" si="199"/>
        <v>1</v>
      </c>
      <c r="U363" s="309">
        <f t="shared" si="200"/>
        <v>6.6665679038682294E-3</v>
      </c>
      <c r="V363" s="310" t="b">
        <f t="shared" ref="V363:V383" si="206">IF(R363&lt;U363,TRUE,FALSE)</f>
        <v>0</v>
      </c>
      <c r="W363" s="310" t="b">
        <f t="shared" ref="W363:W383" si="207">IF(Q363&lt;U363,TRUE,FALSE)</f>
        <v>0</v>
      </c>
      <c r="Y363" s="148" t="s">
        <v>929</v>
      </c>
      <c r="Z363" s="157">
        <v>5.1999999999999998E-2</v>
      </c>
      <c r="AA363" s="103">
        <v>7.1999999999999995E-2</v>
      </c>
      <c r="AB363" s="163">
        <v>5.0999999999999997E-2</v>
      </c>
      <c r="AC363" s="169">
        <v>7.7999999999999996E-3</v>
      </c>
      <c r="AD363" s="170">
        <f>AC382</f>
        <v>7.7000000000000002E-3</v>
      </c>
      <c r="AE363" s="305">
        <f t="shared" si="201"/>
        <v>0.11666666666666667</v>
      </c>
      <c r="AF363" s="296" t="b">
        <f t="shared" si="202"/>
        <v>1</v>
      </c>
      <c r="AG363" s="309">
        <f t="shared" si="203"/>
        <v>6.6665679038682294E-3</v>
      </c>
      <c r="AH363" s="310" t="b">
        <f t="shared" ref="AH363:AH383" si="208">IF(AD363&lt;AG363,TRUE,FALSE)</f>
        <v>0</v>
      </c>
      <c r="AI363" s="310" t="b">
        <f t="shared" ref="AI363:AI383" si="209">IF(AC363&lt;AG363,TRUE,FALSE)</f>
        <v>0</v>
      </c>
    </row>
    <row r="364" spans="1:35" ht="16" x14ac:dyDescent="0.2">
      <c r="A364" s="148" t="s">
        <v>930</v>
      </c>
      <c r="B364" s="157">
        <v>5.2999999999999999E-2</v>
      </c>
      <c r="C364" s="103">
        <v>7.3999999999999996E-2</v>
      </c>
      <c r="D364" s="163">
        <v>5.2999999999999999E-2</v>
      </c>
      <c r="E364" s="169">
        <v>7.9000000000000008E-3</v>
      </c>
      <c r="F364" s="170">
        <f>E381</f>
        <v>7.9000000000000008E-3</v>
      </c>
      <c r="G364" s="305">
        <f t="shared" si="195"/>
        <v>0.11666666666666667</v>
      </c>
      <c r="H364" s="296" t="b">
        <f t="shared" si="196"/>
        <v>1</v>
      </c>
      <c r="I364" s="309">
        <f t="shared" si="197"/>
        <v>6.6665679038682294E-3</v>
      </c>
      <c r="J364" s="310" t="b">
        <f t="shared" si="204"/>
        <v>0</v>
      </c>
      <c r="K364" s="310" t="b">
        <f t="shared" si="205"/>
        <v>0</v>
      </c>
      <c r="M364" s="295" t="s">
        <v>930</v>
      </c>
      <c r="N364" s="293">
        <v>5.2999999999999999E-2</v>
      </c>
      <c r="O364" s="103">
        <v>7.3999999999999996E-2</v>
      </c>
      <c r="P364" s="163">
        <v>5.1999999999999998E-2</v>
      </c>
      <c r="Q364" s="169">
        <v>8.0000000000000002E-3</v>
      </c>
      <c r="R364" s="170">
        <f>Q381</f>
        <v>7.9000000000000008E-3</v>
      </c>
      <c r="S364" s="305">
        <f t="shared" si="198"/>
        <v>0.11666666666666667</v>
      </c>
      <c r="T364" s="296" t="b">
        <f t="shared" si="199"/>
        <v>1</v>
      </c>
      <c r="U364" s="309">
        <f t="shared" si="200"/>
        <v>6.6665679038682294E-3</v>
      </c>
      <c r="V364" s="310" t="b">
        <f t="shared" si="206"/>
        <v>0</v>
      </c>
      <c r="W364" s="310" t="b">
        <f t="shared" si="207"/>
        <v>0</v>
      </c>
      <c r="Y364" s="148" t="s">
        <v>930</v>
      </c>
      <c r="Z364" s="157">
        <v>5.0999999999999997E-2</v>
      </c>
      <c r="AA364" s="103">
        <v>7.0999999999999994E-2</v>
      </c>
      <c r="AB364" s="163">
        <v>0.05</v>
      </c>
      <c r="AC364" s="169">
        <v>7.7000000000000002E-3</v>
      </c>
      <c r="AD364" s="170">
        <f>AC381</f>
        <v>7.6E-3</v>
      </c>
      <c r="AE364" s="305">
        <f t="shared" si="201"/>
        <v>0.11666666666666667</v>
      </c>
      <c r="AF364" s="296" t="b">
        <f t="shared" si="202"/>
        <v>1</v>
      </c>
      <c r="AG364" s="309">
        <f t="shared" si="203"/>
        <v>6.6665679038682294E-3</v>
      </c>
      <c r="AH364" s="310" t="b">
        <f t="shared" si="208"/>
        <v>0</v>
      </c>
      <c r="AI364" s="310" t="b">
        <f t="shared" si="209"/>
        <v>0</v>
      </c>
    </row>
    <row r="365" spans="1:35" ht="16" x14ac:dyDescent="0.2">
      <c r="A365" s="148" t="s">
        <v>931</v>
      </c>
      <c r="B365" s="157">
        <v>5.0999999999999997E-2</v>
      </c>
      <c r="C365" s="103">
        <v>7.1999999999999995E-2</v>
      </c>
      <c r="D365" s="163">
        <v>5.1999999999999998E-2</v>
      </c>
      <c r="E365" s="169">
        <v>7.7999999999999996E-3</v>
      </c>
      <c r="F365" s="170">
        <f>E380</f>
        <v>7.7999999999999996E-3</v>
      </c>
      <c r="G365" s="305">
        <f t="shared" si="195"/>
        <v>0.11666666666666667</v>
      </c>
      <c r="H365" s="296" t="b">
        <f t="shared" si="196"/>
        <v>1</v>
      </c>
      <c r="I365" s="309">
        <f t="shared" si="197"/>
        <v>6.6665679038682294E-3</v>
      </c>
      <c r="J365" s="310" t="b">
        <f t="shared" si="204"/>
        <v>0</v>
      </c>
      <c r="K365" s="310" t="b">
        <f t="shared" si="205"/>
        <v>0</v>
      </c>
      <c r="M365" s="295" t="s">
        <v>931</v>
      </c>
      <c r="N365" s="293">
        <v>5.1999999999999998E-2</v>
      </c>
      <c r="O365" s="103">
        <v>7.1999999999999995E-2</v>
      </c>
      <c r="P365" s="163">
        <v>5.0999999999999997E-2</v>
      </c>
      <c r="Q365" s="169">
        <v>7.7999999999999996E-3</v>
      </c>
      <c r="R365" s="170">
        <f>Q380</f>
        <v>7.7000000000000002E-3</v>
      </c>
      <c r="S365" s="305">
        <f t="shared" si="198"/>
        <v>0.11666666666666667</v>
      </c>
      <c r="T365" s="296" t="b">
        <f t="shared" si="199"/>
        <v>1</v>
      </c>
      <c r="U365" s="309">
        <f t="shared" si="200"/>
        <v>6.6665679038682294E-3</v>
      </c>
      <c r="V365" s="310" t="b">
        <f t="shared" si="206"/>
        <v>0</v>
      </c>
      <c r="W365" s="310" t="b">
        <f t="shared" si="207"/>
        <v>0</v>
      </c>
      <c r="Y365" s="148" t="s">
        <v>931</v>
      </c>
      <c r="Z365" s="157">
        <v>0.05</v>
      </c>
      <c r="AA365" s="103">
        <v>7.0000000000000007E-2</v>
      </c>
      <c r="AB365" s="163">
        <v>0.05</v>
      </c>
      <c r="AC365" s="169">
        <v>7.6E-3</v>
      </c>
      <c r="AD365" s="170">
        <f>AC380</f>
        <v>7.4999999999999997E-3</v>
      </c>
      <c r="AE365" s="305">
        <f t="shared" si="201"/>
        <v>0.11666666666666667</v>
      </c>
      <c r="AF365" s="296" t="b">
        <f t="shared" si="202"/>
        <v>1</v>
      </c>
      <c r="AG365" s="309">
        <f t="shared" si="203"/>
        <v>6.6665679038682294E-3</v>
      </c>
      <c r="AH365" s="310" t="b">
        <f t="shared" si="208"/>
        <v>0</v>
      </c>
      <c r="AI365" s="310" t="b">
        <f t="shared" si="209"/>
        <v>0</v>
      </c>
    </row>
    <row r="366" spans="1:35" ht="16" x14ac:dyDescent="0.2">
      <c r="A366" s="148" t="s">
        <v>932</v>
      </c>
      <c r="B366" s="157">
        <v>0.05</v>
      </c>
      <c r="C366" s="103">
        <v>7.0999999999999994E-2</v>
      </c>
      <c r="D366" s="163">
        <v>0.05</v>
      </c>
      <c r="E366" s="169">
        <v>7.6E-3</v>
      </c>
      <c r="F366" s="170">
        <f>E379</f>
        <v>7.6E-3</v>
      </c>
      <c r="G366" s="305">
        <f t="shared" si="195"/>
        <v>0.11666666666666667</v>
      </c>
      <c r="H366" s="296" t="b">
        <f t="shared" si="196"/>
        <v>1</v>
      </c>
      <c r="I366" s="309">
        <f t="shared" si="197"/>
        <v>6.6665679038682294E-3</v>
      </c>
      <c r="J366" s="310" t="b">
        <f t="shared" si="204"/>
        <v>0</v>
      </c>
      <c r="K366" s="310" t="b">
        <f t="shared" si="205"/>
        <v>0</v>
      </c>
      <c r="M366" s="295" t="s">
        <v>932</v>
      </c>
      <c r="N366" s="293">
        <v>0.05</v>
      </c>
      <c r="O366" s="103">
        <v>7.0999999999999994E-2</v>
      </c>
      <c r="P366" s="163">
        <v>0.05</v>
      </c>
      <c r="Q366" s="169">
        <v>7.6E-3</v>
      </c>
      <c r="R366" s="170">
        <f>Q379</f>
        <v>7.6E-3</v>
      </c>
      <c r="S366" s="305">
        <f t="shared" si="198"/>
        <v>0.11666666666666667</v>
      </c>
      <c r="T366" s="296" t="b">
        <f t="shared" si="199"/>
        <v>1</v>
      </c>
      <c r="U366" s="309">
        <f t="shared" si="200"/>
        <v>6.6665679038682294E-3</v>
      </c>
      <c r="V366" s="310" t="b">
        <f t="shared" si="206"/>
        <v>0</v>
      </c>
      <c r="W366" s="310" t="b">
        <f t="shared" si="207"/>
        <v>0</v>
      </c>
      <c r="Y366" s="148" t="s">
        <v>932</v>
      </c>
      <c r="Z366" s="157">
        <v>4.9000000000000002E-2</v>
      </c>
      <c r="AA366" s="103">
        <v>6.9000000000000006E-2</v>
      </c>
      <c r="AB366" s="163">
        <v>4.9000000000000002E-2</v>
      </c>
      <c r="AC366" s="169">
        <v>7.4000000000000003E-3</v>
      </c>
      <c r="AD366" s="170">
        <f>AC379</f>
        <v>7.3000000000000001E-3</v>
      </c>
      <c r="AE366" s="305">
        <f t="shared" si="201"/>
        <v>0.11666666666666667</v>
      </c>
      <c r="AF366" s="296" t="b">
        <f t="shared" si="202"/>
        <v>1</v>
      </c>
      <c r="AG366" s="309">
        <f t="shared" si="203"/>
        <v>6.6665679038682294E-3</v>
      </c>
      <c r="AH366" s="310" t="b">
        <f t="shared" si="208"/>
        <v>0</v>
      </c>
      <c r="AI366" s="310" t="b">
        <f t="shared" si="209"/>
        <v>0</v>
      </c>
    </row>
    <row r="367" spans="1:35" ht="16" x14ac:dyDescent="0.2">
      <c r="A367" s="148" t="s">
        <v>933</v>
      </c>
      <c r="B367" s="157">
        <v>4.9000000000000002E-2</v>
      </c>
      <c r="C367" s="103">
        <v>6.9000000000000006E-2</v>
      </c>
      <c r="D367" s="163">
        <v>4.9000000000000002E-2</v>
      </c>
      <c r="E367" s="169">
        <v>7.4000000000000003E-3</v>
      </c>
      <c r="F367" s="170">
        <f>E378</f>
        <v>7.4000000000000003E-3</v>
      </c>
      <c r="G367" s="305">
        <f t="shared" si="195"/>
        <v>0.11666666666666667</v>
      </c>
      <c r="H367" s="296" t="b">
        <f t="shared" si="196"/>
        <v>1</v>
      </c>
      <c r="I367" s="309">
        <f t="shared" si="197"/>
        <v>6.6665679038682294E-3</v>
      </c>
      <c r="J367" s="310" t="b">
        <f t="shared" si="204"/>
        <v>0</v>
      </c>
      <c r="K367" s="310" t="b">
        <f t="shared" si="205"/>
        <v>0</v>
      </c>
      <c r="M367" s="295" t="s">
        <v>933</v>
      </c>
      <c r="N367" s="293">
        <v>4.9000000000000002E-2</v>
      </c>
      <c r="O367" s="103">
        <v>6.9000000000000006E-2</v>
      </c>
      <c r="P367" s="163">
        <v>4.9000000000000002E-2</v>
      </c>
      <c r="Q367" s="169">
        <v>7.4000000000000003E-3</v>
      </c>
      <c r="R367" s="170">
        <f>Q378</f>
        <v>7.4000000000000003E-3</v>
      </c>
      <c r="S367" s="305">
        <f t="shared" si="198"/>
        <v>0.11666666666666667</v>
      </c>
      <c r="T367" s="296" t="b">
        <f t="shared" si="199"/>
        <v>1</v>
      </c>
      <c r="U367" s="309">
        <f t="shared" si="200"/>
        <v>6.6665679038682294E-3</v>
      </c>
      <c r="V367" s="310" t="b">
        <f t="shared" si="206"/>
        <v>0</v>
      </c>
      <c r="W367" s="310" t="b">
        <f t="shared" si="207"/>
        <v>0</v>
      </c>
      <c r="Y367" s="148" t="s">
        <v>933</v>
      </c>
      <c r="Z367" s="157">
        <v>4.8000000000000001E-2</v>
      </c>
      <c r="AA367" s="103">
        <v>6.7000000000000004E-2</v>
      </c>
      <c r="AB367" s="163">
        <v>4.8000000000000001E-2</v>
      </c>
      <c r="AC367" s="169">
        <v>7.1999999999999998E-3</v>
      </c>
      <c r="AD367" s="170">
        <f>AC378</f>
        <v>7.1999999999999998E-3</v>
      </c>
      <c r="AE367" s="305">
        <f t="shared" si="201"/>
        <v>0.11666666666666667</v>
      </c>
      <c r="AF367" s="296" t="b">
        <f t="shared" si="202"/>
        <v>1</v>
      </c>
      <c r="AG367" s="309">
        <f t="shared" si="203"/>
        <v>6.6665679038682294E-3</v>
      </c>
      <c r="AH367" s="310" t="b">
        <f t="shared" si="208"/>
        <v>0</v>
      </c>
      <c r="AI367" s="310" t="b">
        <f t="shared" si="209"/>
        <v>0</v>
      </c>
    </row>
    <row r="368" spans="1:35" ht="16" x14ac:dyDescent="0.2">
      <c r="A368" s="148" t="s">
        <v>934</v>
      </c>
      <c r="B368" s="157">
        <v>4.7E-2</v>
      </c>
      <c r="C368" s="103">
        <v>6.7000000000000004E-2</v>
      </c>
      <c r="D368" s="163">
        <v>4.8000000000000001E-2</v>
      </c>
      <c r="E368" s="169">
        <v>7.1999999999999998E-3</v>
      </c>
      <c r="F368" s="170">
        <f>E377</f>
        <v>7.1999999999999998E-3</v>
      </c>
      <c r="G368" s="305">
        <f t="shared" si="195"/>
        <v>0.11666666666666667</v>
      </c>
      <c r="H368" s="296" t="b">
        <f t="shared" si="196"/>
        <v>1</v>
      </c>
      <c r="I368" s="309">
        <f t="shared" si="197"/>
        <v>6.6665679038682294E-3</v>
      </c>
      <c r="J368" s="310" t="b">
        <f t="shared" si="204"/>
        <v>0</v>
      </c>
      <c r="K368" s="310" t="b">
        <f t="shared" si="205"/>
        <v>0</v>
      </c>
      <c r="M368" s="295" t="s">
        <v>934</v>
      </c>
      <c r="N368" s="293">
        <v>4.8000000000000001E-2</v>
      </c>
      <c r="O368" s="103">
        <v>6.7000000000000004E-2</v>
      </c>
      <c r="P368" s="163">
        <v>4.8000000000000001E-2</v>
      </c>
      <c r="Q368" s="169">
        <v>7.1999999999999998E-3</v>
      </c>
      <c r="R368" s="170">
        <f>Q377</f>
        <v>7.1999999999999998E-3</v>
      </c>
      <c r="S368" s="305">
        <f t="shared" si="198"/>
        <v>0.11666666666666667</v>
      </c>
      <c r="T368" s="296" t="b">
        <f t="shared" si="199"/>
        <v>1</v>
      </c>
      <c r="U368" s="309">
        <f t="shared" si="200"/>
        <v>6.6665679038682294E-3</v>
      </c>
      <c r="V368" s="310" t="b">
        <f t="shared" si="206"/>
        <v>0</v>
      </c>
      <c r="W368" s="310" t="b">
        <f t="shared" si="207"/>
        <v>0</v>
      </c>
      <c r="Y368" s="148" t="s">
        <v>934</v>
      </c>
      <c r="Z368" s="157">
        <v>4.7E-2</v>
      </c>
      <c r="AA368" s="103">
        <v>6.5000000000000002E-2</v>
      </c>
      <c r="AB368" s="163">
        <v>4.7E-2</v>
      </c>
      <c r="AC368" s="169">
        <v>7.0000000000000001E-3</v>
      </c>
      <c r="AD368" s="170">
        <f>AC377</f>
        <v>7.1000000000000004E-3</v>
      </c>
      <c r="AE368" s="305">
        <f t="shared" si="201"/>
        <v>0.11666666666666667</v>
      </c>
      <c r="AF368" s="296" t="b">
        <f t="shared" si="202"/>
        <v>1</v>
      </c>
      <c r="AG368" s="309">
        <f t="shared" si="203"/>
        <v>6.6665679038682294E-3</v>
      </c>
      <c r="AH368" s="310" t="b">
        <f t="shared" si="208"/>
        <v>0</v>
      </c>
      <c r="AI368" s="310" t="b">
        <f t="shared" si="209"/>
        <v>0</v>
      </c>
    </row>
    <row r="369" spans="1:35" ht="16" x14ac:dyDescent="0.2">
      <c r="A369" s="148" t="s">
        <v>935</v>
      </c>
      <c r="B369" s="157">
        <v>4.5999999999999999E-2</v>
      </c>
      <c r="C369" s="103">
        <v>6.5000000000000002E-2</v>
      </c>
      <c r="D369" s="163">
        <v>4.5999999999999999E-2</v>
      </c>
      <c r="E369" s="169">
        <v>7.0000000000000001E-3</v>
      </c>
      <c r="F369" s="170">
        <f>E376</f>
        <v>7.0000000000000001E-3</v>
      </c>
      <c r="G369" s="305">
        <f t="shared" si="195"/>
        <v>0.11666666666666667</v>
      </c>
      <c r="H369" s="296" t="b">
        <f t="shared" si="196"/>
        <v>1</v>
      </c>
      <c r="I369" s="309">
        <f t="shared" si="197"/>
        <v>6.6665679038682294E-3</v>
      </c>
      <c r="J369" s="310" t="b">
        <f t="shared" si="204"/>
        <v>0</v>
      </c>
      <c r="K369" s="310" t="b">
        <f t="shared" si="205"/>
        <v>0</v>
      </c>
      <c r="M369" s="295" t="s">
        <v>935</v>
      </c>
      <c r="N369" s="293">
        <v>4.5999999999999999E-2</v>
      </c>
      <c r="O369" s="103">
        <v>6.5000000000000002E-2</v>
      </c>
      <c r="P369" s="163">
        <v>4.5999999999999999E-2</v>
      </c>
      <c r="Q369" s="169">
        <v>7.0000000000000001E-3</v>
      </c>
      <c r="R369" s="170">
        <f>Q376</f>
        <v>7.0000000000000001E-3</v>
      </c>
      <c r="S369" s="305">
        <f t="shared" si="198"/>
        <v>0.11666666666666667</v>
      </c>
      <c r="T369" s="296" t="b">
        <f t="shared" si="199"/>
        <v>1</v>
      </c>
      <c r="U369" s="309">
        <f t="shared" si="200"/>
        <v>6.6665679038682294E-3</v>
      </c>
      <c r="V369" s="310" t="b">
        <f t="shared" si="206"/>
        <v>0</v>
      </c>
      <c r="W369" s="310" t="b">
        <f t="shared" si="207"/>
        <v>0</v>
      </c>
      <c r="Y369" s="148" t="s">
        <v>935</v>
      </c>
      <c r="Z369" s="157">
        <v>4.5999999999999999E-2</v>
      </c>
      <c r="AA369" s="103">
        <v>6.4000000000000001E-2</v>
      </c>
      <c r="AB369" s="163">
        <v>4.5999999999999999E-2</v>
      </c>
      <c r="AC369" s="169">
        <v>6.8999999999999999E-3</v>
      </c>
      <c r="AD369" s="170">
        <f>AC376</f>
        <v>6.8999999999999999E-3</v>
      </c>
      <c r="AE369" s="305">
        <f t="shared" si="201"/>
        <v>0.11666666666666667</v>
      </c>
      <c r="AF369" s="296" t="b">
        <f t="shared" si="202"/>
        <v>1</v>
      </c>
      <c r="AG369" s="309">
        <f t="shared" si="203"/>
        <v>6.6665679038682294E-3</v>
      </c>
      <c r="AH369" s="310" t="b">
        <f t="shared" si="208"/>
        <v>0</v>
      </c>
      <c r="AI369" s="310" t="b">
        <f t="shared" si="209"/>
        <v>0</v>
      </c>
    </row>
    <row r="370" spans="1:35" ht="16" x14ac:dyDescent="0.2">
      <c r="A370" s="148" t="s">
        <v>936</v>
      </c>
      <c r="B370" s="157">
        <v>4.4999999999999998E-2</v>
      </c>
      <c r="C370" s="103">
        <v>6.4000000000000001E-2</v>
      </c>
      <c r="D370" s="163">
        <v>4.4999999999999998E-2</v>
      </c>
      <c r="E370" s="169">
        <v>6.7999999999999996E-3</v>
      </c>
      <c r="F370" s="170">
        <f>E375</f>
        <v>6.8999999999999999E-3</v>
      </c>
      <c r="G370" s="305">
        <f t="shared" si="195"/>
        <v>0.11666666666666667</v>
      </c>
      <c r="H370" s="296" t="b">
        <f t="shared" si="196"/>
        <v>1</v>
      </c>
      <c r="I370" s="309">
        <f t="shared" si="197"/>
        <v>6.6665679038682294E-3</v>
      </c>
      <c r="J370" s="310" t="b">
        <f t="shared" si="204"/>
        <v>0</v>
      </c>
      <c r="K370" s="310" t="b">
        <f t="shared" si="205"/>
        <v>0</v>
      </c>
      <c r="M370" s="295" t="s">
        <v>936</v>
      </c>
      <c r="N370" s="293">
        <v>4.4999999999999998E-2</v>
      </c>
      <c r="O370" s="103">
        <v>6.4000000000000001E-2</v>
      </c>
      <c r="P370" s="163">
        <v>4.4999999999999998E-2</v>
      </c>
      <c r="Q370" s="169">
        <v>6.8999999999999999E-3</v>
      </c>
      <c r="R370" s="170">
        <f>Q375</f>
        <v>6.8999999999999999E-3</v>
      </c>
      <c r="S370" s="305">
        <f t="shared" si="198"/>
        <v>0.11666666666666667</v>
      </c>
      <c r="T370" s="296" t="b">
        <f t="shared" si="199"/>
        <v>1</v>
      </c>
      <c r="U370" s="309">
        <f t="shared" si="200"/>
        <v>6.6665679038682294E-3</v>
      </c>
      <c r="V370" s="310" t="b">
        <f t="shared" si="206"/>
        <v>0</v>
      </c>
      <c r="W370" s="310" t="b">
        <f t="shared" si="207"/>
        <v>0</v>
      </c>
      <c r="Y370" s="148" t="s">
        <v>936</v>
      </c>
      <c r="Z370" s="157">
        <v>4.5999999999999999E-2</v>
      </c>
      <c r="AA370" s="103">
        <v>6.3E-2</v>
      </c>
      <c r="AB370" s="163">
        <v>4.4999999999999998E-2</v>
      </c>
      <c r="AC370" s="169">
        <v>6.7000000000000002E-3</v>
      </c>
      <c r="AD370" s="170">
        <f>AC375</f>
        <v>6.7000000000000002E-3</v>
      </c>
      <c r="AE370" s="305">
        <f t="shared" si="201"/>
        <v>0.11666666666666667</v>
      </c>
      <c r="AF370" s="296" t="b">
        <f t="shared" si="202"/>
        <v>1</v>
      </c>
      <c r="AG370" s="309">
        <f t="shared" si="203"/>
        <v>6.6665679038682294E-3</v>
      </c>
      <c r="AH370" s="310" t="b">
        <f t="shared" si="208"/>
        <v>0</v>
      </c>
      <c r="AI370" s="310" t="b">
        <f t="shared" si="209"/>
        <v>0</v>
      </c>
    </row>
    <row r="371" spans="1:35" ht="16" x14ac:dyDescent="0.2">
      <c r="A371" s="148" t="s">
        <v>937</v>
      </c>
      <c r="B371" s="157">
        <v>4.4999999999999998E-2</v>
      </c>
      <c r="C371" s="103">
        <v>6.3E-2</v>
      </c>
      <c r="D371" s="163">
        <v>4.4999999999999998E-2</v>
      </c>
      <c r="E371" s="169">
        <v>6.7999999999999996E-3</v>
      </c>
      <c r="F371" s="170">
        <f>E374</f>
        <v>6.7999999999999996E-3</v>
      </c>
      <c r="G371" s="305">
        <f t="shared" si="195"/>
        <v>0.11666666666666667</v>
      </c>
      <c r="H371" s="296" t="b">
        <f t="shared" si="196"/>
        <v>1</v>
      </c>
      <c r="I371" s="309">
        <f t="shared" si="197"/>
        <v>6.6665679038682294E-3</v>
      </c>
      <c r="J371" s="310" t="b">
        <f t="shared" si="204"/>
        <v>0</v>
      </c>
      <c r="K371" s="310" t="b">
        <f t="shared" si="205"/>
        <v>0</v>
      </c>
      <c r="M371" s="295" t="s">
        <v>937</v>
      </c>
      <c r="N371" s="293">
        <v>4.4999999999999998E-2</v>
      </c>
      <c r="O371" s="103">
        <v>6.3E-2</v>
      </c>
      <c r="P371" s="163">
        <v>4.4999999999999998E-2</v>
      </c>
      <c r="Q371" s="169">
        <v>6.7999999999999996E-3</v>
      </c>
      <c r="R371" s="170">
        <f>Q374</f>
        <v>6.7999999999999996E-3</v>
      </c>
      <c r="S371" s="305">
        <f t="shared" si="198"/>
        <v>0.11666666666666667</v>
      </c>
      <c r="T371" s="296" t="b">
        <f t="shared" si="199"/>
        <v>1</v>
      </c>
      <c r="U371" s="309">
        <f t="shared" si="200"/>
        <v>6.6665679038682294E-3</v>
      </c>
      <c r="V371" s="310" t="b">
        <f t="shared" si="206"/>
        <v>0</v>
      </c>
      <c r="W371" s="310" t="b">
        <f t="shared" si="207"/>
        <v>0</v>
      </c>
      <c r="Y371" s="148" t="s">
        <v>937</v>
      </c>
      <c r="Z371" s="157">
        <v>4.3999999999999997E-2</v>
      </c>
      <c r="AA371" s="103">
        <v>6.2E-2</v>
      </c>
      <c r="AB371" s="163">
        <v>4.3999999999999997E-2</v>
      </c>
      <c r="AC371" s="169">
        <v>6.7000000000000002E-3</v>
      </c>
      <c r="AD371" s="170">
        <f>AC374</f>
        <v>6.7000000000000002E-3</v>
      </c>
      <c r="AE371" s="305">
        <f t="shared" si="201"/>
        <v>0.11666666666666667</v>
      </c>
      <c r="AF371" s="296" t="b">
        <f t="shared" si="202"/>
        <v>1</v>
      </c>
      <c r="AG371" s="309">
        <f t="shared" si="203"/>
        <v>6.6665679038682294E-3</v>
      </c>
      <c r="AH371" s="310" t="b">
        <f t="shared" si="208"/>
        <v>0</v>
      </c>
      <c r="AI371" s="310" t="b">
        <f t="shared" si="209"/>
        <v>0</v>
      </c>
    </row>
    <row r="372" spans="1:35" ht="16" x14ac:dyDescent="0.2">
      <c r="A372" s="148" t="s">
        <v>938</v>
      </c>
      <c r="B372" s="157">
        <v>4.4999999999999998E-2</v>
      </c>
      <c r="C372" s="103">
        <v>6.3E-2</v>
      </c>
      <c r="D372" s="163">
        <v>4.4999999999999998E-2</v>
      </c>
      <c r="E372" s="169">
        <v>6.7999999999999996E-3</v>
      </c>
      <c r="F372" s="170">
        <f>E373</f>
        <v>6.7999999999999996E-3</v>
      </c>
      <c r="G372" s="305">
        <f t="shared" si="195"/>
        <v>0.11666666666666667</v>
      </c>
      <c r="H372" s="296" t="b">
        <f t="shared" si="196"/>
        <v>1</v>
      </c>
      <c r="I372" s="309">
        <f t="shared" si="197"/>
        <v>6.6665679038682294E-3</v>
      </c>
      <c r="J372" s="310" t="b">
        <f t="shared" si="204"/>
        <v>0</v>
      </c>
      <c r="K372" s="310" t="b">
        <f t="shared" si="205"/>
        <v>0</v>
      </c>
      <c r="M372" s="295" t="s">
        <v>938</v>
      </c>
      <c r="N372" s="293">
        <v>4.4999999999999998E-2</v>
      </c>
      <c r="O372" s="103">
        <v>6.3E-2</v>
      </c>
      <c r="P372" s="163">
        <v>4.4999999999999998E-2</v>
      </c>
      <c r="Q372" s="169">
        <v>6.7999999999999996E-3</v>
      </c>
      <c r="R372" s="170">
        <f>Q373</f>
        <v>6.7999999999999996E-3</v>
      </c>
      <c r="S372" s="305">
        <f t="shared" si="198"/>
        <v>0.11666666666666667</v>
      </c>
      <c r="T372" s="296" t="b">
        <f t="shared" si="199"/>
        <v>1</v>
      </c>
      <c r="U372" s="309">
        <f t="shared" si="200"/>
        <v>6.6665679038682294E-3</v>
      </c>
      <c r="V372" s="310" t="b">
        <f t="shared" si="206"/>
        <v>0</v>
      </c>
      <c r="W372" s="310" t="b">
        <f t="shared" si="207"/>
        <v>0</v>
      </c>
      <c r="Y372" s="148" t="s">
        <v>938</v>
      </c>
      <c r="Z372" s="157">
        <v>4.3999999999999997E-2</v>
      </c>
      <c r="AA372" s="103">
        <v>6.2E-2</v>
      </c>
      <c r="AB372" s="163">
        <v>4.3999999999999997E-2</v>
      </c>
      <c r="AC372" s="169">
        <v>6.7000000000000002E-3</v>
      </c>
      <c r="AD372" s="170">
        <f>AC373</f>
        <v>6.7000000000000002E-3</v>
      </c>
      <c r="AE372" s="305">
        <f t="shared" si="201"/>
        <v>0.11666666666666667</v>
      </c>
      <c r="AF372" s="296" t="b">
        <f t="shared" si="202"/>
        <v>1</v>
      </c>
      <c r="AG372" s="309">
        <f t="shared" si="203"/>
        <v>6.6665679038682294E-3</v>
      </c>
      <c r="AH372" s="310" t="b">
        <f t="shared" si="208"/>
        <v>0</v>
      </c>
      <c r="AI372" s="310" t="b">
        <f t="shared" si="209"/>
        <v>0</v>
      </c>
    </row>
    <row r="373" spans="1:35" ht="16" x14ac:dyDescent="0.2">
      <c r="A373" s="148" t="s">
        <v>939</v>
      </c>
      <c r="B373" s="157">
        <v>4.4999999999999998E-2</v>
      </c>
      <c r="C373" s="103">
        <v>6.3E-2</v>
      </c>
      <c r="D373" s="163">
        <v>4.4999999999999998E-2</v>
      </c>
      <c r="E373" s="169">
        <v>6.7999999999999996E-3</v>
      </c>
      <c r="F373" s="170">
        <f>E372</f>
        <v>6.7999999999999996E-3</v>
      </c>
      <c r="G373" s="305">
        <f t="shared" si="195"/>
        <v>0.11666666666666667</v>
      </c>
      <c r="H373" s="296" t="b">
        <f t="shared" si="196"/>
        <v>1</v>
      </c>
      <c r="I373" s="309">
        <f t="shared" si="197"/>
        <v>6.6665679038682294E-3</v>
      </c>
      <c r="J373" s="310" t="b">
        <f t="shared" si="204"/>
        <v>0</v>
      </c>
      <c r="K373" s="310" t="b">
        <f t="shared" si="205"/>
        <v>0</v>
      </c>
      <c r="M373" s="295" t="s">
        <v>939</v>
      </c>
      <c r="N373" s="293">
        <v>4.4999999999999998E-2</v>
      </c>
      <c r="O373" s="103">
        <v>6.3E-2</v>
      </c>
      <c r="P373" s="163">
        <v>4.4999999999999998E-2</v>
      </c>
      <c r="Q373" s="169">
        <v>6.7999999999999996E-3</v>
      </c>
      <c r="R373" s="170">
        <f>Q372</f>
        <v>6.7999999999999996E-3</v>
      </c>
      <c r="S373" s="305">
        <f t="shared" si="198"/>
        <v>0.11666666666666667</v>
      </c>
      <c r="T373" s="296" t="b">
        <f t="shared" si="199"/>
        <v>1</v>
      </c>
      <c r="U373" s="309">
        <f t="shared" si="200"/>
        <v>6.6665679038682294E-3</v>
      </c>
      <c r="V373" s="310" t="b">
        <f t="shared" si="206"/>
        <v>0</v>
      </c>
      <c r="W373" s="310" t="b">
        <f t="shared" si="207"/>
        <v>0</v>
      </c>
      <c r="Y373" s="148" t="s">
        <v>939</v>
      </c>
      <c r="Z373" s="157">
        <v>4.3999999999999997E-2</v>
      </c>
      <c r="AA373" s="103">
        <v>6.2E-2</v>
      </c>
      <c r="AB373" s="163">
        <v>4.3999999999999997E-2</v>
      </c>
      <c r="AC373" s="169">
        <v>6.7000000000000002E-3</v>
      </c>
      <c r="AD373" s="170">
        <f>AC372</f>
        <v>6.7000000000000002E-3</v>
      </c>
      <c r="AE373" s="305">
        <f t="shared" si="201"/>
        <v>0.11666666666666667</v>
      </c>
      <c r="AF373" s="296" t="b">
        <f t="shared" si="202"/>
        <v>1</v>
      </c>
      <c r="AG373" s="309">
        <f t="shared" si="203"/>
        <v>6.6665679038682294E-3</v>
      </c>
      <c r="AH373" s="310" t="b">
        <f t="shared" si="208"/>
        <v>0</v>
      </c>
      <c r="AI373" s="310" t="b">
        <f t="shared" si="209"/>
        <v>0</v>
      </c>
    </row>
    <row r="374" spans="1:35" ht="16" x14ac:dyDescent="0.2">
      <c r="A374" s="148" t="s">
        <v>940</v>
      </c>
      <c r="B374" s="157">
        <v>4.4999999999999998E-2</v>
      </c>
      <c r="C374" s="103">
        <v>6.3E-2</v>
      </c>
      <c r="D374" s="163">
        <v>4.4999999999999998E-2</v>
      </c>
      <c r="E374" s="169">
        <v>6.7999999999999996E-3</v>
      </c>
      <c r="F374" s="170">
        <f>E371</f>
        <v>6.7999999999999996E-3</v>
      </c>
      <c r="G374" s="305">
        <f t="shared" si="195"/>
        <v>0.11666666666666667</v>
      </c>
      <c r="H374" s="296" t="b">
        <f t="shared" si="196"/>
        <v>1</v>
      </c>
      <c r="I374" s="309">
        <f t="shared" si="197"/>
        <v>6.6665679038682294E-3</v>
      </c>
      <c r="J374" s="310" t="b">
        <f t="shared" si="204"/>
        <v>0</v>
      </c>
      <c r="K374" s="310" t="b">
        <f t="shared" si="205"/>
        <v>0</v>
      </c>
      <c r="M374" s="295" t="s">
        <v>940</v>
      </c>
      <c r="N374" s="293">
        <v>4.4999999999999998E-2</v>
      </c>
      <c r="O374" s="103">
        <v>6.3E-2</v>
      </c>
      <c r="P374" s="163">
        <v>4.4999999999999998E-2</v>
      </c>
      <c r="Q374" s="169">
        <v>6.7999999999999996E-3</v>
      </c>
      <c r="R374" s="170">
        <f>Q371</f>
        <v>6.7999999999999996E-3</v>
      </c>
      <c r="S374" s="305">
        <f t="shared" si="198"/>
        <v>0.11666666666666667</v>
      </c>
      <c r="T374" s="296" t="b">
        <f t="shared" si="199"/>
        <v>1</v>
      </c>
      <c r="U374" s="309">
        <f t="shared" si="200"/>
        <v>6.6665679038682294E-3</v>
      </c>
      <c r="V374" s="310" t="b">
        <f t="shared" si="206"/>
        <v>0</v>
      </c>
      <c r="W374" s="310" t="b">
        <f t="shared" si="207"/>
        <v>0</v>
      </c>
      <c r="Y374" s="148" t="s">
        <v>940</v>
      </c>
      <c r="Z374" s="157">
        <v>4.3999999999999997E-2</v>
      </c>
      <c r="AA374" s="103">
        <v>6.2E-2</v>
      </c>
      <c r="AB374" s="163">
        <v>4.3999999999999997E-2</v>
      </c>
      <c r="AC374" s="169">
        <v>6.7000000000000002E-3</v>
      </c>
      <c r="AD374" s="170">
        <f>AC371</f>
        <v>6.7000000000000002E-3</v>
      </c>
      <c r="AE374" s="305">
        <f t="shared" si="201"/>
        <v>0.11666666666666667</v>
      </c>
      <c r="AF374" s="296" t="b">
        <f t="shared" si="202"/>
        <v>1</v>
      </c>
      <c r="AG374" s="309">
        <f t="shared" si="203"/>
        <v>6.6665679038682294E-3</v>
      </c>
      <c r="AH374" s="310" t="b">
        <f t="shared" si="208"/>
        <v>0</v>
      </c>
      <c r="AI374" s="310" t="b">
        <f t="shared" si="209"/>
        <v>0</v>
      </c>
    </row>
    <row r="375" spans="1:35" ht="16" x14ac:dyDescent="0.2">
      <c r="A375" s="148" t="s">
        <v>941</v>
      </c>
      <c r="B375" s="157">
        <v>4.4999999999999998E-2</v>
      </c>
      <c r="C375" s="103">
        <v>6.4000000000000001E-2</v>
      </c>
      <c r="D375" s="163">
        <v>4.4999999999999998E-2</v>
      </c>
      <c r="E375" s="169">
        <v>6.8999999999999999E-3</v>
      </c>
      <c r="F375" s="170">
        <f>E370</f>
        <v>6.7999999999999996E-3</v>
      </c>
      <c r="G375" s="305">
        <f t="shared" si="195"/>
        <v>0.11666666666666667</v>
      </c>
      <c r="H375" s="296" t="b">
        <f t="shared" si="196"/>
        <v>1</v>
      </c>
      <c r="I375" s="309">
        <f t="shared" si="197"/>
        <v>6.6665679038682294E-3</v>
      </c>
      <c r="J375" s="310" t="b">
        <f t="shared" si="204"/>
        <v>0</v>
      </c>
      <c r="K375" s="310" t="b">
        <f t="shared" si="205"/>
        <v>0</v>
      </c>
      <c r="M375" s="295" t="s">
        <v>941</v>
      </c>
      <c r="N375" s="293">
        <v>4.4999999999999998E-2</v>
      </c>
      <c r="O375" s="103">
        <v>6.4000000000000001E-2</v>
      </c>
      <c r="P375" s="163">
        <v>4.4999999999999998E-2</v>
      </c>
      <c r="Q375" s="169">
        <v>6.8999999999999999E-3</v>
      </c>
      <c r="R375" s="170">
        <f>Q370</f>
        <v>6.8999999999999999E-3</v>
      </c>
      <c r="S375" s="305">
        <f t="shared" si="198"/>
        <v>0.11666666666666667</v>
      </c>
      <c r="T375" s="296" t="b">
        <f t="shared" si="199"/>
        <v>1</v>
      </c>
      <c r="U375" s="309">
        <f t="shared" si="200"/>
        <v>6.6665679038682294E-3</v>
      </c>
      <c r="V375" s="310" t="b">
        <f t="shared" si="206"/>
        <v>0</v>
      </c>
      <c r="W375" s="310" t="b">
        <f t="shared" si="207"/>
        <v>0</v>
      </c>
      <c r="Y375" s="148" t="s">
        <v>941</v>
      </c>
      <c r="Z375" s="157">
        <v>4.4999999999999998E-2</v>
      </c>
      <c r="AA375" s="103">
        <v>6.3E-2</v>
      </c>
      <c r="AB375" s="163">
        <v>4.4999999999999998E-2</v>
      </c>
      <c r="AC375" s="169">
        <v>6.7000000000000002E-3</v>
      </c>
      <c r="AD375" s="170">
        <f>AC370</f>
        <v>6.7000000000000002E-3</v>
      </c>
      <c r="AE375" s="305">
        <f t="shared" si="201"/>
        <v>0.11666666666666667</v>
      </c>
      <c r="AF375" s="296" t="b">
        <f t="shared" si="202"/>
        <v>1</v>
      </c>
      <c r="AG375" s="309">
        <f t="shared" si="203"/>
        <v>6.6665679038682294E-3</v>
      </c>
      <c r="AH375" s="310" t="b">
        <f t="shared" si="208"/>
        <v>0</v>
      </c>
      <c r="AI375" s="310" t="b">
        <f t="shared" si="209"/>
        <v>0</v>
      </c>
    </row>
    <row r="376" spans="1:35" ht="16" x14ac:dyDescent="0.2">
      <c r="A376" s="148" t="s">
        <v>942</v>
      </c>
      <c r="B376" s="157">
        <v>4.5999999999999999E-2</v>
      </c>
      <c r="C376" s="103">
        <v>6.5000000000000002E-2</v>
      </c>
      <c r="D376" s="163">
        <v>4.5999999999999999E-2</v>
      </c>
      <c r="E376" s="169">
        <v>7.0000000000000001E-3</v>
      </c>
      <c r="F376" s="170">
        <f>E369</f>
        <v>7.0000000000000001E-3</v>
      </c>
      <c r="G376" s="305">
        <f t="shared" si="195"/>
        <v>0.11666666666666667</v>
      </c>
      <c r="H376" s="296" t="b">
        <f t="shared" si="196"/>
        <v>1</v>
      </c>
      <c r="I376" s="309">
        <f t="shared" si="197"/>
        <v>6.6665679038682294E-3</v>
      </c>
      <c r="J376" s="310" t="b">
        <f t="shared" si="204"/>
        <v>0</v>
      </c>
      <c r="K376" s="310" t="b">
        <f t="shared" si="205"/>
        <v>0</v>
      </c>
      <c r="M376" s="295" t="s">
        <v>942</v>
      </c>
      <c r="N376" s="293">
        <v>4.5999999999999999E-2</v>
      </c>
      <c r="O376" s="103">
        <v>6.5000000000000002E-2</v>
      </c>
      <c r="P376" s="163">
        <v>4.5999999999999999E-2</v>
      </c>
      <c r="Q376" s="169">
        <v>7.0000000000000001E-3</v>
      </c>
      <c r="R376" s="170">
        <f>Q369</f>
        <v>7.0000000000000001E-3</v>
      </c>
      <c r="S376" s="305">
        <f t="shared" si="198"/>
        <v>0.11666666666666667</v>
      </c>
      <c r="T376" s="296" t="b">
        <f t="shared" si="199"/>
        <v>1</v>
      </c>
      <c r="U376" s="309">
        <f t="shared" si="200"/>
        <v>6.6665679038682294E-3</v>
      </c>
      <c r="V376" s="310" t="b">
        <f t="shared" si="206"/>
        <v>0</v>
      </c>
      <c r="W376" s="310" t="b">
        <f t="shared" si="207"/>
        <v>0</v>
      </c>
      <c r="Y376" s="148" t="s">
        <v>942</v>
      </c>
      <c r="Z376" s="157">
        <v>4.4999999999999998E-2</v>
      </c>
      <c r="AA376" s="103">
        <v>6.4000000000000001E-2</v>
      </c>
      <c r="AB376" s="163">
        <v>4.5999999999999999E-2</v>
      </c>
      <c r="AC376" s="169">
        <v>6.8999999999999999E-3</v>
      </c>
      <c r="AD376" s="170">
        <f>AC369</f>
        <v>6.8999999999999999E-3</v>
      </c>
      <c r="AE376" s="305">
        <f t="shared" si="201"/>
        <v>0.11666666666666667</v>
      </c>
      <c r="AF376" s="296" t="b">
        <f t="shared" si="202"/>
        <v>1</v>
      </c>
      <c r="AG376" s="309">
        <f t="shared" si="203"/>
        <v>6.6665679038682294E-3</v>
      </c>
      <c r="AH376" s="310" t="b">
        <f t="shared" si="208"/>
        <v>0</v>
      </c>
      <c r="AI376" s="310" t="b">
        <f t="shared" si="209"/>
        <v>0</v>
      </c>
    </row>
    <row r="377" spans="1:35" ht="16" x14ac:dyDescent="0.2">
      <c r="A377" s="148" t="s">
        <v>943</v>
      </c>
      <c r="B377" s="157">
        <v>4.8000000000000001E-2</v>
      </c>
      <c r="C377" s="103">
        <v>6.7000000000000004E-2</v>
      </c>
      <c r="D377" s="163">
        <v>4.7E-2</v>
      </c>
      <c r="E377" s="169">
        <v>7.1999999999999998E-3</v>
      </c>
      <c r="F377" s="170">
        <f>E368</f>
        <v>7.1999999999999998E-3</v>
      </c>
      <c r="G377" s="305">
        <f t="shared" si="195"/>
        <v>0.11666666666666667</v>
      </c>
      <c r="H377" s="296" t="b">
        <f t="shared" si="196"/>
        <v>1</v>
      </c>
      <c r="I377" s="309">
        <f t="shared" si="197"/>
        <v>6.6665679038682294E-3</v>
      </c>
      <c r="J377" s="310" t="b">
        <f t="shared" si="204"/>
        <v>0</v>
      </c>
      <c r="K377" s="310" t="b">
        <f t="shared" si="205"/>
        <v>0</v>
      </c>
      <c r="M377" s="295" t="s">
        <v>943</v>
      </c>
      <c r="N377" s="293">
        <v>4.8000000000000001E-2</v>
      </c>
      <c r="O377" s="103">
        <v>6.7000000000000004E-2</v>
      </c>
      <c r="P377" s="163">
        <v>4.8000000000000001E-2</v>
      </c>
      <c r="Q377" s="169">
        <v>7.1999999999999998E-3</v>
      </c>
      <c r="R377" s="170">
        <f>Q368</f>
        <v>7.1999999999999998E-3</v>
      </c>
      <c r="S377" s="305">
        <f t="shared" si="198"/>
        <v>0.11666666666666667</v>
      </c>
      <c r="T377" s="296" t="b">
        <f t="shared" si="199"/>
        <v>1</v>
      </c>
      <c r="U377" s="309">
        <f t="shared" si="200"/>
        <v>6.6665679038682294E-3</v>
      </c>
      <c r="V377" s="310" t="b">
        <f t="shared" si="206"/>
        <v>0</v>
      </c>
      <c r="W377" s="310" t="b">
        <f t="shared" si="207"/>
        <v>0</v>
      </c>
      <c r="Y377" s="148" t="s">
        <v>943</v>
      </c>
      <c r="Z377" s="157">
        <v>4.5999999999999999E-2</v>
      </c>
      <c r="AA377" s="103">
        <v>6.5000000000000002E-2</v>
      </c>
      <c r="AB377" s="163">
        <v>4.7E-2</v>
      </c>
      <c r="AC377" s="169">
        <v>7.1000000000000004E-3</v>
      </c>
      <c r="AD377" s="170">
        <f>AC368</f>
        <v>7.0000000000000001E-3</v>
      </c>
      <c r="AE377" s="305">
        <f t="shared" si="201"/>
        <v>0.11666666666666667</v>
      </c>
      <c r="AF377" s="296" t="b">
        <f t="shared" si="202"/>
        <v>1</v>
      </c>
      <c r="AG377" s="309">
        <f t="shared" si="203"/>
        <v>6.6665679038682294E-3</v>
      </c>
      <c r="AH377" s="310" t="b">
        <f t="shared" si="208"/>
        <v>0</v>
      </c>
      <c r="AI377" s="310" t="b">
        <f t="shared" si="209"/>
        <v>0</v>
      </c>
    </row>
    <row r="378" spans="1:35" ht="16" x14ac:dyDescent="0.2">
      <c r="A378" s="148" t="s">
        <v>944</v>
      </c>
      <c r="B378" s="157">
        <v>4.9000000000000002E-2</v>
      </c>
      <c r="C378" s="103">
        <v>6.9000000000000006E-2</v>
      </c>
      <c r="D378" s="163">
        <v>4.8000000000000001E-2</v>
      </c>
      <c r="E378" s="169">
        <v>7.4000000000000003E-3</v>
      </c>
      <c r="F378" s="170">
        <f>E367</f>
        <v>7.4000000000000003E-3</v>
      </c>
      <c r="G378" s="305">
        <f t="shared" si="195"/>
        <v>0.11666666666666667</v>
      </c>
      <c r="H378" s="296" t="b">
        <f t="shared" si="196"/>
        <v>1</v>
      </c>
      <c r="I378" s="309">
        <f t="shared" si="197"/>
        <v>6.6665679038682294E-3</v>
      </c>
      <c r="J378" s="310" t="b">
        <f t="shared" si="204"/>
        <v>0</v>
      </c>
      <c r="K378" s="310" t="b">
        <f t="shared" si="205"/>
        <v>0</v>
      </c>
      <c r="M378" s="295" t="s">
        <v>944</v>
      </c>
      <c r="N378" s="293">
        <v>4.9000000000000002E-2</v>
      </c>
      <c r="O378" s="103">
        <v>6.9000000000000006E-2</v>
      </c>
      <c r="P378" s="163">
        <v>4.9000000000000002E-2</v>
      </c>
      <c r="Q378" s="169">
        <v>7.4000000000000003E-3</v>
      </c>
      <c r="R378" s="170">
        <f>Q367</f>
        <v>7.4000000000000003E-3</v>
      </c>
      <c r="S378" s="305">
        <f t="shared" si="198"/>
        <v>0.11666666666666667</v>
      </c>
      <c r="T378" s="296" t="b">
        <f t="shared" si="199"/>
        <v>1</v>
      </c>
      <c r="U378" s="309">
        <f t="shared" si="200"/>
        <v>6.6665679038682294E-3</v>
      </c>
      <c r="V378" s="310" t="b">
        <f t="shared" si="206"/>
        <v>0</v>
      </c>
      <c r="W378" s="310" t="b">
        <f t="shared" si="207"/>
        <v>0</v>
      </c>
      <c r="Y378" s="148" t="s">
        <v>944</v>
      </c>
      <c r="Z378" s="157">
        <v>4.7E-2</v>
      </c>
      <c r="AA378" s="103">
        <v>6.7000000000000004E-2</v>
      </c>
      <c r="AB378" s="163">
        <v>4.8000000000000001E-2</v>
      </c>
      <c r="AC378" s="169">
        <v>7.1999999999999998E-3</v>
      </c>
      <c r="AD378" s="170">
        <f>AC367</f>
        <v>7.1999999999999998E-3</v>
      </c>
      <c r="AE378" s="305">
        <f t="shared" si="201"/>
        <v>0.11666666666666667</v>
      </c>
      <c r="AF378" s="296" t="b">
        <f t="shared" si="202"/>
        <v>1</v>
      </c>
      <c r="AG378" s="309">
        <f t="shared" si="203"/>
        <v>6.6665679038682294E-3</v>
      </c>
      <c r="AH378" s="310" t="b">
        <f t="shared" si="208"/>
        <v>0</v>
      </c>
      <c r="AI378" s="310" t="b">
        <f t="shared" si="209"/>
        <v>0</v>
      </c>
    </row>
    <row r="379" spans="1:35" ht="16" x14ac:dyDescent="0.2">
      <c r="A379" s="148" t="s">
        <v>945</v>
      </c>
      <c r="B379" s="157">
        <v>0.05</v>
      </c>
      <c r="C379" s="103">
        <v>7.0999999999999994E-2</v>
      </c>
      <c r="D379" s="163">
        <v>0.05</v>
      </c>
      <c r="E379" s="169">
        <v>7.6E-3</v>
      </c>
      <c r="F379" s="170">
        <f>E366</f>
        <v>7.6E-3</v>
      </c>
      <c r="G379" s="305">
        <f t="shared" si="195"/>
        <v>0.11666666666666667</v>
      </c>
      <c r="H379" s="296" t="b">
        <f t="shared" si="196"/>
        <v>1</v>
      </c>
      <c r="I379" s="309">
        <f t="shared" si="197"/>
        <v>6.6665679038682294E-3</v>
      </c>
      <c r="J379" s="310" t="b">
        <f t="shared" si="204"/>
        <v>0</v>
      </c>
      <c r="K379" s="310" t="b">
        <f t="shared" si="205"/>
        <v>0</v>
      </c>
      <c r="M379" s="295" t="s">
        <v>945</v>
      </c>
      <c r="N379" s="293">
        <v>0.05</v>
      </c>
      <c r="O379" s="103">
        <v>7.0999999999999994E-2</v>
      </c>
      <c r="P379" s="163">
        <v>0.05</v>
      </c>
      <c r="Q379" s="169">
        <v>7.6E-3</v>
      </c>
      <c r="R379" s="170">
        <f>Q366</f>
        <v>7.6E-3</v>
      </c>
      <c r="S379" s="305">
        <f t="shared" si="198"/>
        <v>0.11666666666666667</v>
      </c>
      <c r="T379" s="296" t="b">
        <f t="shared" si="199"/>
        <v>1</v>
      </c>
      <c r="U379" s="309">
        <f t="shared" si="200"/>
        <v>6.6665679038682294E-3</v>
      </c>
      <c r="V379" s="310" t="b">
        <f t="shared" si="206"/>
        <v>0</v>
      </c>
      <c r="W379" s="310" t="b">
        <f t="shared" si="207"/>
        <v>0</v>
      </c>
      <c r="Y379" s="148" t="s">
        <v>945</v>
      </c>
      <c r="Z379" s="157">
        <v>4.9000000000000002E-2</v>
      </c>
      <c r="AA379" s="103">
        <v>6.9000000000000006E-2</v>
      </c>
      <c r="AB379" s="163">
        <v>4.9000000000000002E-2</v>
      </c>
      <c r="AC379" s="169">
        <v>7.3000000000000001E-3</v>
      </c>
      <c r="AD379" s="170">
        <f>AC366</f>
        <v>7.4000000000000003E-3</v>
      </c>
      <c r="AE379" s="305">
        <f t="shared" si="201"/>
        <v>0.11666666666666667</v>
      </c>
      <c r="AF379" s="296" t="b">
        <f t="shared" si="202"/>
        <v>1</v>
      </c>
      <c r="AG379" s="309">
        <f t="shared" si="203"/>
        <v>6.6665679038682294E-3</v>
      </c>
      <c r="AH379" s="310" t="b">
        <f t="shared" si="208"/>
        <v>0</v>
      </c>
      <c r="AI379" s="310" t="b">
        <f t="shared" si="209"/>
        <v>0</v>
      </c>
    </row>
    <row r="380" spans="1:35" ht="16" x14ac:dyDescent="0.2">
      <c r="A380" s="148" t="s">
        <v>946</v>
      </c>
      <c r="B380" s="157">
        <v>5.0999999999999997E-2</v>
      </c>
      <c r="C380" s="103">
        <v>7.1999999999999995E-2</v>
      </c>
      <c r="D380" s="163">
        <v>5.0999999999999997E-2</v>
      </c>
      <c r="E380" s="169">
        <v>7.7999999999999996E-3</v>
      </c>
      <c r="F380" s="170">
        <f>E365</f>
        <v>7.7999999999999996E-3</v>
      </c>
      <c r="G380" s="305">
        <f t="shared" si="195"/>
        <v>0.11666666666666667</v>
      </c>
      <c r="H380" s="296" t="b">
        <f t="shared" si="196"/>
        <v>1</v>
      </c>
      <c r="I380" s="309">
        <f t="shared" si="197"/>
        <v>6.6665679038682294E-3</v>
      </c>
      <c r="J380" s="310" t="b">
        <f t="shared" si="204"/>
        <v>0</v>
      </c>
      <c r="K380" s="310" t="b">
        <f t="shared" si="205"/>
        <v>0</v>
      </c>
      <c r="M380" s="295" t="s">
        <v>946</v>
      </c>
      <c r="N380" s="293">
        <v>5.0999999999999997E-2</v>
      </c>
      <c r="O380" s="103">
        <v>7.1999999999999995E-2</v>
      </c>
      <c r="P380" s="163">
        <v>5.1999999999999998E-2</v>
      </c>
      <c r="Q380" s="169">
        <v>7.7000000000000002E-3</v>
      </c>
      <c r="R380" s="170">
        <f>Q365</f>
        <v>7.7999999999999996E-3</v>
      </c>
      <c r="S380" s="305">
        <f t="shared" si="198"/>
        <v>0.11666666666666667</v>
      </c>
      <c r="T380" s="296" t="b">
        <f t="shared" si="199"/>
        <v>1</v>
      </c>
      <c r="U380" s="309">
        <f t="shared" si="200"/>
        <v>6.6665679038682294E-3</v>
      </c>
      <c r="V380" s="310" t="b">
        <f t="shared" si="206"/>
        <v>0</v>
      </c>
      <c r="W380" s="310" t="b">
        <f t="shared" si="207"/>
        <v>0</v>
      </c>
      <c r="Y380" s="148" t="s">
        <v>946</v>
      </c>
      <c r="Z380" s="157">
        <v>0.05</v>
      </c>
      <c r="AA380" s="103">
        <v>7.0000000000000007E-2</v>
      </c>
      <c r="AB380" s="163">
        <v>0.05</v>
      </c>
      <c r="AC380" s="169">
        <v>7.4999999999999997E-3</v>
      </c>
      <c r="AD380" s="170">
        <f>AC365</f>
        <v>7.6E-3</v>
      </c>
      <c r="AE380" s="305">
        <f t="shared" si="201"/>
        <v>0.11666666666666667</v>
      </c>
      <c r="AF380" s="296" t="b">
        <f t="shared" si="202"/>
        <v>1</v>
      </c>
      <c r="AG380" s="309">
        <f t="shared" si="203"/>
        <v>6.6665679038682294E-3</v>
      </c>
      <c r="AH380" s="310" t="b">
        <f t="shared" si="208"/>
        <v>0</v>
      </c>
      <c r="AI380" s="310" t="b">
        <f t="shared" si="209"/>
        <v>0</v>
      </c>
    </row>
    <row r="381" spans="1:35" ht="16" x14ac:dyDescent="0.2">
      <c r="A381" s="148" t="s">
        <v>947</v>
      </c>
      <c r="B381" s="157">
        <v>5.2999999999999999E-2</v>
      </c>
      <c r="C381" s="103">
        <v>7.3999999999999996E-2</v>
      </c>
      <c r="D381" s="163">
        <v>5.2999999999999999E-2</v>
      </c>
      <c r="E381" s="169">
        <v>7.9000000000000008E-3</v>
      </c>
      <c r="F381" s="170">
        <f>E364</f>
        <v>7.9000000000000008E-3</v>
      </c>
      <c r="G381" s="305">
        <f t="shared" si="195"/>
        <v>0.11666666666666667</v>
      </c>
      <c r="H381" s="296" t="b">
        <f t="shared" si="196"/>
        <v>1</v>
      </c>
      <c r="I381" s="309">
        <f t="shared" si="197"/>
        <v>6.6665679038682294E-3</v>
      </c>
      <c r="J381" s="310" t="b">
        <f t="shared" si="204"/>
        <v>0</v>
      </c>
      <c r="K381" s="310" t="b">
        <f t="shared" si="205"/>
        <v>0</v>
      </c>
      <c r="M381" s="295" t="s">
        <v>947</v>
      </c>
      <c r="N381" s="293">
        <v>5.1999999999999998E-2</v>
      </c>
      <c r="O381" s="103">
        <v>7.3999999999999996E-2</v>
      </c>
      <c r="P381" s="163">
        <v>5.2999999999999999E-2</v>
      </c>
      <c r="Q381" s="169">
        <v>7.9000000000000008E-3</v>
      </c>
      <c r="R381" s="170">
        <f>Q364</f>
        <v>8.0000000000000002E-3</v>
      </c>
      <c r="S381" s="305">
        <f t="shared" si="198"/>
        <v>0.11666666666666667</v>
      </c>
      <c r="T381" s="296" t="b">
        <f t="shared" si="199"/>
        <v>1</v>
      </c>
      <c r="U381" s="309">
        <f t="shared" si="200"/>
        <v>6.6665679038682294E-3</v>
      </c>
      <c r="V381" s="310" t="b">
        <f t="shared" si="206"/>
        <v>0</v>
      </c>
      <c r="W381" s="310" t="b">
        <f t="shared" si="207"/>
        <v>0</v>
      </c>
      <c r="Y381" s="148" t="s">
        <v>947</v>
      </c>
      <c r="Z381" s="157">
        <v>0.05</v>
      </c>
      <c r="AA381" s="103">
        <v>7.0999999999999994E-2</v>
      </c>
      <c r="AB381" s="163">
        <v>5.0999999999999997E-2</v>
      </c>
      <c r="AC381" s="169">
        <v>7.6E-3</v>
      </c>
      <c r="AD381" s="170">
        <f>AC364</f>
        <v>7.7000000000000002E-3</v>
      </c>
      <c r="AE381" s="305">
        <f t="shared" si="201"/>
        <v>0.11666666666666667</v>
      </c>
      <c r="AF381" s="296" t="b">
        <f t="shared" si="202"/>
        <v>1</v>
      </c>
      <c r="AG381" s="309">
        <f t="shared" si="203"/>
        <v>6.6665679038682294E-3</v>
      </c>
      <c r="AH381" s="310" t="b">
        <f t="shared" si="208"/>
        <v>0</v>
      </c>
      <c r="AI381" s="310" t="b">
        <f t="shared" si="209"/>
        <v>0</v>
      </c>
    </row>
    <row r="382" spans="1:35" ht="16" x14ac:dyDescent="0.2">
      <c r="A382" s="148" t="s">
        <v>948</v>
      </c>
      <c r="B382" s="157">
        <v>5.2999999999999999E-2</v>
      </c>
      <c r="C382" s="103">
        <v>7.4999999999999997E-2</v>
      </c>
      <c r="D382" s="163">
        <v>5.2999999999999999E-2</v>
      </c>
      <c r="E382" s="169">
        <v>8.0999999999999996E-3</v>
      </c>
      <c r="F382" s="170">
        <f>E363</f>
        <v>8.0999999999999996E-3</v>
      </c>
      <c r="G382" s="305">
        <f t="shared" si="195"/>
        <v>0.11666666666666667</v>
      </c>
      <c r="H382" s="296" t="b">
        <f t="shared" si="196"/>
        <v>1</v>
      </c>
      <c r="I382" s="309">
        <f t="shared" si="197"/>
        <v>6.6665679038682294E-3</v>
      </c>
      <c r="J382" s="310" t="b">
        <f t="shared" si="204"/>
        <v>0</v>
      </c>
      <c r="K382" s="310" t="b">
        <f t="shared" si="205"/>
        <v>0</v>
      </c>
      <c r="M382" s="295" t="s">
        <v>948</v>
      </c>
      <c r="N382" s="293">
        <v>5.2999999999999999E-2</v>
      </c>
      <c r="O382" s="103">
        <v>7.4999999999999997E-2</v>
      </c>
      <c r="P382" s="163">
        <v>5.3999999999999999E-2</v>
      </c>
      <c r="Q382" s="169">
        <v>8.0999999999999996E-3</v>
      </c>
      <c r="R382" s="170">
        <f>Q363</f>
        <v>8.0999999999999996E-3</v>
      </c>
      <c r="S382" s="305">
        <f t="shared" si="198"/>
        <v>0.11666666666666667</v>
      </c>
      <c r="T382" s="296" t="b">
        <f t="shared" si="199"/>
        <v>1</v>
      </c>
      <c r="U382" s="309">
        <f t="shared" si="200"/>
        <v>6.6665679038682294E-3</v>
      </c>
      <c r="V382" s="310" t="b">
        <f t="shared" si="206"/>
        <v>0</v>
      </c>
      <c r="W382" s="310" t="b">
        <f t="shared" si="207"/>
        <v>0</v>
      </c>
      <c r="Y382" s="148" t="s">
        <v>948</v>
      </c>
      <c r="Z382" s="157">
        <v>5.0999999999999997E-2</v>
      </c>
      <c r="AA382" s="103">
        <v>7.1999999999999995E-2</v>
      </c>
      <c r="AB382" s="163">
        <v>5.1999999999999998E-2</v>
      </c>
      <c r="AC382" s="169">
        <v>7.7000000000000002E-3</v>
      </c>
      <c r="AD382" s="170">
        <f>AC363</f>
        <v>7.7999999999999996E-3</v>
      </c>
      <c r="AE382" s="305">
        <f t="shared" si="201"/>
        <v>0.11666666666666667</v>
      </c>
      <c r="AF382" s="296" t="b">
        <f t="shared" si="202"/>
        <v>1</v>
      </c>
      <c r="AG382" s="309">
        <f t="shared" si="203"/>
        <v>6.6665679038682294E-3</v>
      </c>
      <c r="AH382" s="310" t="b">
        <f t="shared" si="208"/>
        <v>0</v>
      </c>
      <c r="AI382" s="310" t="b">
        <f t="shared" si="209"/>
        <v>0</v>
      </c>
    </row>
    <row r="383" spans="1:35" ht="17" thickBot="1" x14ac:dyDescent="0.25">
      <c r="A383" s="147" t="s">
        <v>949</v>
      </c>
      <c r="B383" s="158">
        <v>5.5E-2</v>
      </c>
      <c r="C383" s="159">
        <v>7.6999999999999999E-2</v>
      </c>
      <c r="D383" s="165">
        <v>5.5E-2</v>
      </c>
      <c r="E383" s="171">
        <v>8.2000000000000007E-3</v>
      </c>
      <c r="F383" s="172">
        <f>E362</f>
        <v>8.3000000000000001E-3</v>
      </c>
      <c r="G383" s="307">
        <f t="shared" si="195"/>
        <v>0.11666666666666667</v>
      </c>
      <c r="H383" s="291" t="b">
        <f t="shared" si="196"/>
        <v>1</v>
      </c>
      <c r="I383" s="309">
        <f t="shared" si="197"/>
        <v>6.6665679038682294E-3</v>
      </c>
      <c r="J383" s="310" t="b">
        <f t="shared" si="204"/>
        <v>0</v>
      </c>
      <c r="K383" s="310" t="b">
        <f t="shared" si="205"/>
        <v>0</v>
      </c>
      <c r="M383" s="147" t="s">
        <v>949</v>
      </c>
      <c r="N383" s="158">
        <v>5.3999999999999999E-2</v>
      </c>
      <c r="O383" s="159">
        <v>7.6999999999999999E-2</v>
      </c>
      <c r="P383" s="165">
        <v>5.5E-2</v>
      </c>
      <c r="Q383" s="171">
        <v>8.0999999999999996E-3</v>
      </c>
      <c r="R383" s="172">
        <f>Q362</f>
        <v>8.3000000000000001E-3</v>
      </c>
      <c r="S383" s="307">
        <f t="shared" si="198"/>
        <v>0.11666666666666667</v>
      </c>
      <c r="T383" s="291" t="b">
        <f t="shared" si="199"/>
        <v>1</v>
      </c>
      <c r="U383" s="309">
        <f t="shared" si="200"/>
        <v>6.6665679038682294E-3</v>
      </c>
      <c r="V383" s="310" t="b">
        <f t="shared" si="206"/>
        <v>0</v>
      </c>
      <c r="W383" s="310" t="b">
        <f t="shared" si="207"/>
        <v>0</v>
      </c>
      <c r="Y383" s="147" t="s">
        <v>949</v>
      </c>
      <c r="Z383" s="158">
        <v>5.1999999999999998E-2</v>
      </c>
      <c r="AA383" s="159">
        <v>7.2999999999999995E-2</v>
      </c>
      <c r="AB383" s="165">
        <v>5.1999999999999998E-2</v>
      </c>
      <c r="AC383" s="171">
        <v>7.7999999999999996E-3</v>
      </c>
      <c r="AD383" s="172">
        <f>AC362</f>
        <v>7.9000000000000008E-3</v>
      </c>
      <c r="AE383" s="307">
        <f t="shared" si="201"/>
        <v>0.11666666666666667</v>
      </c>
      <c r="AF383" s="291" t="b">
        <f t="shared" si="202"/>
        <v>1</v>
      </c>
      <c r="AG383" s="309">
        <f t="shared" si="203"/>
        <v>6.6665679038682294E-3</v>
      </c>
      <c r="AH383" s="310" t="b">
        <f t="shared" si="208"/>
        <v>0</v>
      </c>
      <c r="AI383" s="310" t="b">
        <f t="shared" si="209"/>
        <v>0</v>
      </c>
    </row>
    <row r="386" spans="1:35" ht="16" thickBot="1" x14ac:dyDescent="0.25"/>
    <row r="387" spans="1:35" ht="14.75" customHeight="1" thickBot="1" x14ac:dyDescent="0.25">
      <c r="A387" s="538" t="s">
        <v>998</v>
      </c>
      <c r="B387" s="539"/>
      <c r="C387" s="539"/>
      <c r="D387" s="539"/>
      <c r="E387" s="539"/>
      <c r="F387" s="540"/>
      <c r="G387" s="517" t="s">
        <v>1126</v>
      </c>
      <c r="H387" s="515" t="s">
        <v>1127</v>
      </c>
      <c r="I387" s="517" t="s">
        <v>1130</v>
      </c>
      <c r="J387" s="515" t="s">
        <v>1131</v>
      </c>
      <c r="K387" s="515" t="s">
        <v>1132</v>
      </c>
      <c r="M387" s="519" t="s">
        <v>999</v>
      </c>
      <c r="N387" s="520"/>
      <c r="O387" s="520"/>
      <c r="P387" s="520"/>
      <c r="Q387" s="520"/>
      <c r="R387" s="521"/>
      <c r="S387" s="517" t="s">
        <v>1126</v>
      </c>
      <c r="T387" s="515" t="s">
        <v>1127</v>
      </c>
      <c r="U387" s="517" t="s">
        <v>1130</v>
      </c>
      <c r="V387" s="515" t="s">
        <v>1131</v>
      </c>
      <c r="W387" s="515" t="s">
        <v>1132</v>
      </c>
      <c r="Y387" s="519" t="s">
        <v>1000</v>
      </c>
      <c r="Z387" s="520"/>
      <c r="AA387" s="520"/>
      <c r="AB387" s="520"/>
      <c r="AC387" s="520"/>
      <c r="AD387" s="521"/>
      <c r="AE387" s="517" t="s">
        <v>1126</v>
      </c>
      <c r="AF387" s="515" t="s">
        <v>1127</v>
      </c>
      <c r="AG387" s="517" t="s">
        <v>1130</v>
      </c>
      <c r="AH387" s="515" t="s">
        <v>1131</v>
      </c>
      <c r="AI387" s="515" t="s">
        <v>1132</v>
      </c>
    </row>
    <row r="388" spans="1:35" ht="14.75" customHeight="1" thickBot="1" x14ac:dyDescent="0.25">
      <c r="A388" s="151"/>
      <c r="B388" s="524" t="s">
        <v>1092</v>
      </c>
      <c r="C388" s="524"/>
      <c r="D388" s="525"/>
      <c r="E388" s="522" t="s">
        <v>958</v>
      </c>
      <c r="F388" s="523"/>
      <c r="G388" s="518"/>
      <c r="H388" s="516"/>
      <c r="I388" s="529"/>
      <c r="J388" s="527"/>
      <c r="K388" s="527"/>
      <c r="M388" s="281"/>
      <c r="N388" s="526" t="s">
        <v>1092</v>
      </c>
      <c r="O388" s="524"/>
      <c r="P388" s="525"/>
      <c r="Q388" s="522" t="s">
        <v>958</v>
      </c>
      <c r="R388" s="523"/>
      <c r="S388" s="518"/>
      <c r="T388" s="516"/>
      <c r="U388" s="529"/>
      <c r="V388" s="527"/>
      <c r="W388" s="527"/>
      <c r="Y388" s="151"/>
      <c r="Z388" s="524" t="s">
        <v>1092</v>
      </c>
      <c r="AA388" s="524"/>
      <c r="AB388" s="525"/>
      <c r="AC388" s="522" t="s">
        <v>958</v>
      </c>
      <c r="AD388" s="523"/>
      <c r="AE388" s="518"/>
      <c r="AF388" s="516"/>
      <c r="AG388" s="529"/>
      <c r="AH388" s="527"/>
      <c r="AI388" s="527"/>
    </row>
    <row r="389" spans="1:35" ht="17" thickBot="1" x14ac:dyDescent="0.25">
      <c r="A389" s="152" t="s">
        <v>790</v>
      </c>
      <c r="B389" s="153" t="s">
        <v>950</v>
      </c>
      <c r="C389" s="153" t="s">
        <v>951</v>
      </c>
      <c r="D389" s="154" t="s">
        <v>952</v>
      </c>
      <c r="E389" s="166" t="s">
        <v>956</v>
      </c>
      <c r="F389" s="167" t="s">
        <v>957</v>
      </c>
      <c r="G389" s="306">
        <f>35/300</f>
        <v>0.11666666666666667</v>
      </c>
      <c r="H389" s="296" t="b">
        <f>IF(C390&lt;G389,TRUE,FALSE)</f>
        <v>1</v>
      </c>
      <c r="I389" s="530"/>
      <c r="J389" s="528"/>
      <c r="K389" s="528"/>
      <c r="M389" s="294" t="s">
        <v>790</v>
      </c>
      <c r="N389" s="292" t="s">
        <v>950</v>
      </c>
      <c r="O389" s="153" t="s">
        <v>951</v>
      </c>
      <c r="P389" s="154" t="s">
        <v>952</v>
      </c>
      <c r="Q389" s="166" t="s">
        <v>956</v>
      </c>
      <c r="R389" s="167" t="s">
        <v>957</v>
      </c>
      <c r="S389" s="306">
        <f>35/300</f>
        <v>0.11666666666666667</v>
      </c>
      <c r="T389" s="296" t="b">
        <f>IF(O390&lt;S389,TRUE,FALSE)</f>
        <v>1</v>
      </c>
      <c r="U389" s="530"/>
      <c r="V389" s="528"/>
      <c r="W389" s="528"/>
      <c r="Y389" s="152" t="s">
        <v>790</v>
      </c>
      <c r="Z389" s="153" t="s">
        <v>950</v>
      </c>
      <c r="AA389" s="153" t="s">
        <v>951</v>
      </c>
      <c r="AB389" s="154" t="s">
        <v>952</v>
      </c>
      <c r="AC389" s="166" t="s">
        <v>956</v>
      </c>
      <c r="AD389" s="167" t="s">
        <v>957</v>
      </c>
      <c r="AE389" s="306">
        <f>35/300</f>
        <v>0.11666666666666667</v>
      </c>
      <c r="AF389" s="296" t="b">
        <f>IF(AA390&lt;AE389,TRUE,FALSE)</f>
        <v>1</v>
      </c>
      <c r="AG389" s="530"/>
      <c r="AH389" s="528"/>
      <c r="AI389" s="528"/>
    </row>
    <row r="390" spans="1:35" ht="16" x14ac:dyDescent="0.2">
      <c r="A390" s="149" t="s">
        <v>928</v>
      </c>
      <c r="B390" s="155">
        <v>5.7000000000000002E-2</v>
      </c>
      <c r="C390" s="156">
        <v>8.1000000000000003E-2</v>
      </c>
      <c r="D390" s="164">
        <v>5.8000000000000003E-2</v>
      </c>
      <c r="E390" s="151">
        <v>8.6E-3</v>
      </c>
      <c r="F390" s="168">
        <f>E411</f>
        <v>8.8000000000000005E-3</v>
      </c>
      <c r="G390" s="305">
        <f t="shared" ref="G390:G411" si="210">35/300</f>
        <v>0.11666666666666667</v>
      </c>
      <c r="H390" s="296" t="b">
        <f t="shared" ref="H390:H411" si="211">IF(C391&lt;G390,TRUE,FALSE)</f>
        <v>1</v>
      </c>
      <c r="I390" s="309">
        <f t="shared" ref="I390:I411" si="212">ATAN(G390/(35/2))</f>
        <v>6.6665679038682294E-3</v>
      </c>
      <c r="J390" s="310" t="b">
        <f>IF(F390&lt;I390,TRUE,FALSE)</f>
        <v>0</v>
      </c>
      <c r="K390" s="310" t="b">
        <f>IF(E390&lt;I390,TRUE,FALSE)</f>
        <v>0</v>
      </c>
      <c r="M390" s="219" t="s">
        <v>928</v>
      </c>
      <c r="N390" s="155">
        <v>6.0999999999999999E-2</v>
      </c>
      <c r="O390" s="156">
        <v>8.6999999999999994E-2</v>
      </c>
      <c r="P390" s="164">
        <v>6.2E-2</v>
      </c>
      <c r="Q390" s="151">
        <v>9.1999999999999998E-3</v>
      </c>
      <c r="R390" s="168">
        <f>Q411</f>
        <v>9.4000000000000004E-3</v>
      </c>
      <c r="S390" s="305">
        <f t="shared" ref="S390:S411" si="213">35/300</f>
        <v>0.11666666666666667</v>
      </c>
      <c r="T390" s="296" t="b">
        <f t="shared" ref="T390:T411" si="214">IF(O391&lt;S390,TRUE,FALSE)</f>
        <v>1</v>
      </c>
      <c r="U390" s="309">
        <f t="shared" ref="U390:U411" si="215">ATAN(S390/(35/2))</f>
        <v>6.6665679038682294E-3</v>
      </c>
      <c r="V390" s="310" t="b">
        <f>IF(R390&lt;U390,TRUE,FALSE)</f>
        <v>0</v>
      </c>
      <c r="W390" s="310" t="b">
        <f>IF(Q390&lt;U390,TRUE,FALSE)</f>
        <v>0</v>
      </c>
      <c r="Y390" s="149" t="s">
        <v>928</v>
      </c>
      <c r="Z390" s="155">
        <v>5.1999999999999998E-2</v>
      </c>
      <c r="AA390" s="156">
        <v>7.2999999999999995E-2</v>
      </c>
      <c r="AB390" s="164">
        <v>5.1999999999999998E-2</v>
      </c>
      <c r="AC390" s="151">
        <v>8.0000000000000002E-3</v>
      </c>
      <c r="AD390" s="168">
        <f>AC411</f>
        <v>7.9000000000000008E-3</v>
      </c>
      <c r="AE390" s="305">
        <f t="shared" ref="AE390:AE411" si="216">35/300</f>
        <v>0.11666666666666667</v>
      </c>
      <c r="AF390" s="296" t="b">
        <f t="shared" ref="AF390:AF411" si="217">IF(AA391&lt;AE390,TRUE,FALSE)</f>
        <v>1</v>
      </c>
      <c r="AG390" s="309">
        <f t="shared" ref="AG390:AG411" si="218">ATAN(AE390/(35/2))</f>
        <v>6.6665679038682294E-3</v>
      </c>
      <c r="AH390" s="310" t="b">
        <f>IF(AD390&lt;AG390,TRUE,FALSE)</f>
        <v>0</v>
      </c>
      <c r="AI390" s="310" t="b">
        <f>IF(AC390&lt;AG390,TRUE,FALSE)</f>
        <v>0</v>
      </c>
    </row>
    <row r="391" spans="1:35" ht="16" x14ac:dyDescent="0.2">
      <c r="A391" s="148" t="s">
        <v>929</v>
      </c>
      <c r="B391" s="157">
        <v>5.6000000000000001E-2</v>
      </c>
      <c r="C391" s="103">
        <v>7.9000000000000001E-2</v>
      </c>
      <c r="D391" s="163">
        <v>5.7000000000000002E-2</v>
      </c>
      <c r="E391" s="169">
        <v>8.3999999999999995E-3</v>
      </c>
      <c r="F391" s="170">
        <f>E410</f>
        <v>8.6999999999999994E-3</v>
      </c>
      <c r="G391" s="305">
        <f t="shared" si="210"/>
        <v>0.11666666666666667</v>
      </c>
      <c r="H391" s="296" t="b">
        <f t="shared" si="211"/>
        <v>1</v>
      </c>
      <c r="I391" s="309">
        <f t="shared" si="212"/>
        <v>6.6665679038682294E-3</v>
      </c>
      <c r="J391" s="310" t="b">
        <f t="shared" ref="J391:J411" si="219">IF(F391&lt;I391,TRUE,FALSE)</f>
        <v>0</v>
      </c>
      <c r="K391" s="310" t="b">
        <f t="shared" ref="K391:K411" si="220">IF(E391&lt;I391,TRUE,FALSE)</f>
        <v>0</v>
      </c>
      <c r="M391" s="295" t="s">
        <v>929</v>
      </c>
      <c r="N391" s="293">
        <v>0.06</v>
      </c>
      <c r="O391" s="103">
        <v>8.4000000000000005E-2</v>
      </c>
      <c r="P391" s="163">
        <v>0.06</v>
      </c>
      <c r="Q391" s="169">
        <v>8.9999999999999993E-3</v>
      </c>
      <c r="R391" s="170">
        <f>Q410</f>
        <v>9.1000000000000004E-3</v>
      </c>
      <c r="S391" s="305">
        <f t="shared" si="213"/>
        <v>0.11666666666666667</v>
      </c>
      <c r="T391" s="296" t="b">
        <f t="shared" si="214"/>
        <v>1</v>
      </c>
      <c r="U391" s="309">
        <f t="shared" si="215"/>
        <v>6.6665679038682294E-3</v>
      </c>
      <c r="V391" s="310" t="b">
        <f t="shared" ref="V391:V411" si="221">IF(R391&lt;U391,TRUE,FALSE)</f>
        <v>0</v>
      </c>
      <c r="W391" s="310" t="b">
        <f t="shared" ref="W391:W411" si="222">IF(Q391&lt;U391,TRUE,FALSE)</f>
        <v>0</v>
      </c>
      <c r="Y391" s="148" t="s">
        <v>929</v>
      </c>
      <c r="Z391" s="157">
        <v>5.1999999999999998E-2</v>
      </c>
      <c r="AA391" s="103">
        <v>7.1999999999999995E-2</v>
      </c>
      <c r="AB391" s="163">
        <v>5.0999999999999997E-2</v>
      </c>
      <c r="AC391" s="169">
        <v>7.7999999999999996E-3</v>
      </c>
      <c r="AD391" s="170">
        <f>AC410</f>
        <v>7.7000000000000002E-3</v>
      </c>
      <c r="AE391" s="305">
        <f t="shared" si="216"/>
        <v>0.11666666666666667</v>
      </c>
      <c r="AF391" s="296" t="b">
        <f t="shared" si="217"/>
        <v>1</v>
      </c>
      <c r="AG391" s="309">
        <f t="shared" si="218"/>
        <v>6.6665679038682294E-3</v>
      </c>
      <c r="AH391" s="310" t="b">
        <f t="shared" ref="AH391:AH411" si="223">IF(AD391&lt;AG391,TRUE,FALSE)</f>
        <v>0</v>
      </c>
      <c r="AI391" s="310" t="b">
        <f t="shared" ref="AI391:AI411" si="224">IF(AC391&lt;AG391,TRUE,FALSE)</f>
        <v>0</v>
      </c>
    </row>
    <row r="392" spans="1:35" ht="16" x14ac:dyDescent="0.2">
      <c r="A392" s="148" t="s">
        <v>930</v>
      </c>
      <c r="B392" s="157">
        <v>5.5E-2</v>
      </c>
      <c r="C392" s="103">
        <v>7.6999999999999999E-2</v>
      </c>
      <c r="D392" s="163">
        <v>5.5E-2</v>
      </c>
      <c r="E392" s="169">
        <v>8.2000000000000007E-3</v>
      </c>
      <c r="F392" s="170">
        <f>E409</f>
        <v>8.3999999999999995E-3</v>
      </c>
      <c r="G392" s="305">
        <f t="shared" si="210"/>
        <v>0.11666666666666667</v>
      </c>
      <c r="H392" s="296" t="b">
        <f t="shared" si="211"/>
        <v>1</v>
      </c>
      <c r="I392" s="309">
        <f t="shared" si="212"/>
        <v>6.6665679038682294E-3</v>
      </c>
      <c r="J392" s="310" t="b">
        <f t="shared" si="219"/>
        <v>0</v>
      </c>
      <c r="K392" s="310" t="b">
        <f t="shared" si="220"/>
        <v>0</v>
      </c>
      <c r="M392" s="295" t="s">
        <v>930</v>
      </c>
      <c r="N392" s="293">
        <v>5.7000000000000002E-2</v>
      </c>
      <c r="O392" s="103">
        <v>8.1000000000000003E-2</v>
      </c>
      <c r="P392" s="163">
        <v>5.8000000000000003E-2</v>
      </c>
      <c r="Q392" s="169">
        <v>8.6999999999999994E-3</v>
      </c>
      <c r="R392" s="170">
        <f>Q409</f>
        <v>8.8000000000000005E-3</v>
      </c>
      <c r="S392" s="305">
        <f t="shared" si="213"/>
        <v>0.11666666666666667</v>
      </c>
      <c r="T392" s="296" t="b">
        <f t="shared" si="214"/>
        <v>1</v>
      </c>
      <c r="U392" s="309">
        <f t="shared" si="215"/>
        <v>6.6665679038682294E-3</v>
      </c>
      <c r="V392" s="310" t="b">
        <f t="shared" si="221"/>
        <v>0</v>
      </c>
      <c r="W392" s="310" t="b">
        <f t="shared" si="222"/>
        <v>0</v>
      </c>
      <c r="Y392" s="148" t="s">
        <v>930</v>
      </c>
      <c r="Z392" s="157">
        <v>5.0999999999999997E-2</v>
      </c>
      <c r="AA392" s="103">
        <v>7.0999999999999994E-2</v>
      </c>
      <c r="AB392" s="163">
        <v>0.05</v>
      </c>
      <c r="AC392" s="169">
        <v>7.7000000000000002E-3</v>
      </c>
      <c r="AD392" s="170">
        <f>AC409</f>
        <v>7.6E-3</v>
      </c>
      <c r="AE392" s="305">
        <f t="shared" si="216"/>
        <v>0.11666666666666667</v>
      </c>
      <c r="AF392" s="296" t="b">
        <f t="shared" si="217"/>
        <v>1</v>
      </c>
      <c r="AG392" s="309">
        <f t="shared" si="218"/>
        <v>6.6665679038682294E-3</v>
      </c>
      <c r="AH392" s="310" t="b">
        <f t="shared" si="223"/>
        <v>0</v>
      </c>
      <c r="AI392" s="310" t="b">
        <f t="shared" si="224"/>
        <v>0</v>
      </c>
    </row>
    <row r="393" spans="1:35" ht="16" x14ac:dyDescent="0.2">
      <c r="A393" s="148" t="s">
        <v>931</v>
      </c>
      <c r="B393" s="157">
        <v>5.3E-3</v>
      </c>
      <c r="C393" s="103">
        <v>7.4999999999999997E-2</v>
      </c>
      <c r="D393" s="163">
        <v>5.3999999999999999E-2</v>
      </c>
      <c r="E393" s="169">
        <v>8.0000000000000002E-3</v>
      </c>
      <c r="F393" s="170">
        <f>E408</f>
        <v>8.2000000000000007E-3</v>
      </c>
      <c r="G393" s="305">
        <f t="shared" si="210"/>
        <v>0.11666666666666667</v>
      </c>
      <c r="H393" s="296" t="b">
        <f t="shared" si="211"/>
        <v>1</v>
      </c>
      <c r="I393" s="309">
        <f t="shared" si="212"/>
        <v>6.6665679038682294E-3</v>
      </c>
      <c r="J393" s="310" t="b">
        <f t="shared" si="219"/>
        <v>0</v>
      </c>
      <c r="K393" s="310" t="b">
        <f t="shared" si="220"/>
        <v>0</v>
      </c>
      <c r="M393" s="295" t="s">
        <v>931</v>
      </c>
      <c r="N393" s="293">
        <v>5.5E-2</v>
      </c>
      <c r="O393" s="103">
        <v>7.9000000000000001E-2</v>
      </c>
      <c r="P393" s="163">
        <v>5.5E-2</v>
      </c>
      <c r="Q393" s="169">
        <v>8.5000000000000006E-3</v>
      </c>
      <c r="R393" s="170">
        <f>Q408</f>
        <v>8.3999999999999995E-3</v>
      </c>
      <c r="S393" s="305">
        <f t="shared" si="213"/>
        <v>0.11666666666666667</v>
      </c>
      <c r="T393" s="296" t="b">
        <f t="shared" si="214"/>
        <v>1</v>
      </c>
      <c r="U393" s="309">
        <f t="shared" si="215"/>
        <v>6.6665679038682294E-3</v>
      </c>
      <c r="V393" s="310" t="b">
        <f t="shared" si="221"/>
        <v>0</v>
      </c>
      <c r="W393" s="310" t="b">
        <f t="shared" si="222"/>
        <v>0</v>
      </c>
      <c r="Y393" s="148" t="s">
        <v>931</v>
      </c>
      <c r="Z393" s="157">
        <v>0.05</v>
      </c>
      <c r="AA393" s="103">
        <v>7.0000000000000007E-2</v>
      </c>
      <c r="AB393" s="163">
        <v>0.05</v>
      </c>
      <c r="AC393" s="169">
        <v>7.6E-3</v>
      </c>
      <c r="AD393" s="170">
        <f>AC408</f>
        <v>7.4999999999999997E-3</v>
      </c>
      <c r="AE393" s="305">
        <f t="shared" si="216"/>
        <v>0.11666666666666667</v>
      </c>
      <c r="AF393" s="296" t="b">
        <f t="shared" si="217"/>
        <v>1</v>
      </c>
      <c r="AG393" s="309">
        <f t="shared" si="218"/>
        <v>6.6665679038682294E-3</v>
      </c>
      <c r="AH393" s="310" t="b">
        <f t="shared" si="223"/>
        <v>0</v>
      </c>
      <c r="AI393" s="310" t="b">
        <f t="shared" si="224"/>
        <v>0</v>
      </c>
    </row>
    <row r="394" spans="1:35" ht="16" x14ac:dyDescent="0.2">
      <c r="A394" s="148" t="s">
        <v>932</v>
      </c>
      <c r="B394" s="157">
        <v>5.0999999999999997E-2</v>
      </c>
      <c r="C394" s="103">
        <v>7.2999999999999995E-2</v>
      </c>
      <c r="D394" s="163">
        <v>5.1999999999999998E-2</v>
      </c>
      <c r="E394" s="169">
        <v>7.7000000000000002E-3</v>
      </c>
      <c r="F394" s="170">
        <f>E407</f>
        <v>7.9000000000000008E-3</v>
      </c>
      <c r="G394" s="305">
        <f t="shared" si="210"/>
        <v>0.11666666666666667</v>
      </c>
      <c r="H394" s="296" t="b">
        <f t="shared" si="211"/>
        <v>1</v>
      </c>
      <c r="I394" s="309">
        <f t="shared" si="212"/>
        <v>6.6665679038682294E-3</v>
      </c>
      <c r="J394" s="310" t="b">
        <f t="shared" si="219"/>
        <v>0</v>
      </c>
      <c r="K394" s="310" t="b">
        <f t="shared" si="220"/>
        <v>0</v>
      </c>
      <c r="M394" s="295" t="s">
        <v>932</v>
      </c>
      <c r="N394" s="293">
        <v>5.2999999999999999E-2</v>
      </c>
      <c r="O394" s="103">
        <v>7.4999999999999997E-2</v>
      </c>
      <c r="P394" s="163">
        <v>5.3999999999999999E-2</v>
      </c>
      <c r="Q394" s="169">
        <v>8.0000000000000002E-3</v>
      </c>
      <c r="R394" s="170">
        <f>Q407</f>
        <v>8.2000000000000007E-3</v>
      </c>
      <c r="S394" s="305">
        <f t="shared" si="213"/>
        <v>0.11666666666666667</v>
      </c>
      <c r="T394" s="296" t="b">
        <f t="shared" si="214"/>
        <v>1</v>
      </c>
      <c r="U394" s="309">
        <f t="shared" si="215"/>
        <v>6.6665679038682294E-3</v>
      </c>
      <c r="V394" s="310" t="b">
        <f t="shared" si="221"/>
        <v>0</v>
      </c>
      <c r="W394" s="310" t="b">
        <f t="shared" si="222"/>
        <v>0</v>
      </c>
      <c r="Y394" s="148" t="s">
        <v>932</v>
      </c>
      <c r="Z394" s="157">
        <v>4.9000000000000002E-2</v>
      </c>
      <c r="AA394" s="103">
        <v>6.9000000000000006E-2</v>
      </c>
      <c r="AB394" s="163">
        <v>4.9000000000000002E-2</v>
      </c>
      <c r="AC394" s="169">
        <v>7.4000000000000003E-3</v>
      </c>
      <c r="AD394" s="170">
        <f>AC407</f>
        <v>7.3000000000000001E-3</v>
      </c>
      <c r="AE394" s="305">
        <f t="shared" si="216"/>
        <v>0.11666666666666667</v>
      </c>
      <c r="AF394" s="296" t="b">
        <f t="shared" si="217"/>
        <v>1</v>
      </c>
      <c r="AG394" s="309">
        <f t="shared" si="218"/>
        <v>6.6665679038682294E-3</v>
      </c>
      <c r="AH394" s="310" t="b">
        <f t="shared" si="223"/>
        <v>0</v>
      </c>
      <c r="AI394" s="310" t="b">
        <f t="shared" si="224"/>
        <v>0</v>
      </c>
    </row>
    <row r="395" spans="1:35" ht="16" x14ac:dyDescent="0.2">
      <c r="A395" s="148" t="s">
        <v>933</v>
      </c>
      <c r="B395" s="157">
        <v>0.05</v>
      </c>
      <c r="C395" s="103">
        <v>7.0000000000000007E-2</v>
      </c>
      <c r="D395" s="163">
        <v>0.05</v>
      </c>
      <c r="E395" s="169">
        <v>7.4999999999999997E-3</v>
      </c>
      <c r="F395" s="170">
        <f>E406</f>
        <v>7.6E-3</v>
      </c>
      <c r="G395" s="305">
        <f t="shared" si="210"/>
        <v>0.11666666666666667</v>
      </c>
      <c r="H395" s="296" t="b">
        <f t="shared" si="211"/>
        <v>1</v>
      </c>
      <c r="I395" s="309">
        <f t="shared" si="212"/>
        <v>6.6665679038682294E-3</v>
      </c>
      <c r="J395" s="310" t="b">
        <f t="shared" si="219"/>
        <v>0</v>
      </c>
      <c r="K395" s="310" t="b">
        <f t="shared" si="220"/>
        <v>0</v>
      </c>
      <c r="M395" s="295" t="s">
        <v>933</v>
      </c>
      <c r="N395" s="293">
        <v>5.0999999999999997E-2</v>
      </c>
      <c r="O395" s="103">
        <v>7.1999999999999995E-2</v>
      </c>
      <c r="P395" s="163">
        <v>5.0999999999999997E-2</v>
      </c>
      <c r="Q395" s="169">
        <v>7.7000000000000002E-3</v>
      </c>
      <c r="R395" s="170">
        <f>Q406</f>
        <v>7.7999999999999996E-3</v>
      </c>
      <c r="S395" s="305">
        <f t="shared" si="213"/>
        <v>0.11666666666666667</v>
      </c>
      <c r="T395" s="296" t="b">
        <f t="shared" si="214"/>
        <v>1</v>
      </c>
      <c r="U395" s="309">
        <f t="shared" si="215"/>
        <v>6.6665679038682294E-3</v>
      </c>
      <c r="V395" s="310" t="b">
        <f t="shared" si="221"/>
        <v>0</v>
      </c>
      <c r="W395" s="310" t="b">
        <f t="shared" si="222"/>
        <v>0</v>
      </c>
      <c r="Y395" s="148" t="s">
        <v>933</v>
      </c>
      <c r="Z395" s="157">
        <v>4.8000000000000001E-2</v>
      </c>
      <c r="AA395" s="103">
        <v>6.7000000000000004E-2</v>
      </c>
      <c r="AB395" s="163">
        <v>4.7E-2</v>
      </c>
      <c r="AC395" s="169">
        <v>7.1999999999999998E-3</v>
      </c>
      <c r="AD395" s="170">
        <f>AC406</f>
        <v>7.1999999999999998E-3</v>
      </c>
      <c r="AE395" s="305">
        <f t="shared" si="216"/>
        <v>0.11666666666666667</v>
      </c>
      <c r="AF395" s="296" t="b">
        <f t="shared" si="217"/>
        <v>1</v>
      </c>
      <c r="AG395" s="309">
        <f t="shared" si="218"/>
        <v>6.6665679038682294E-3</v>
      </c>
      <c r="AH395" s="310" t="b">
        <f t="shared" si="223"/>
        <v>0</v>
      </c>
      <c r="AI395" s="310" t="b">
        <f t="shared" si="224"/>
        <v>0</v>
      </c>
    </row>
    <row r="396" spans="1:35" ht="16" x14ac:dyDescent="0.2">
      <c r="A396" s="148" t="s">
        <v>934</v>
      </c>
      <c r="B396" s="157">
        <v>4.9000000000000002E-2</v>
      </c>
      <c r="C396" s="103">
        <v>6.8000000000000005E-2</v>
      </c>
      <c r="D396" s="163">
        <v>4.8000000000000001E-2</v>
      </c>
      <c r="E396" s="169">
        <v>7.1999999999999998E-3</v>
      </c>
      <c r="F396" s="170">
        <f>E405</f>
        <v>7.3000000000000001E-3</v>
      </c>
      <c r="G396" s="305">
        <f t="shared" si="210"/>
        <v>0.11666666666666667</v>
      </c>
      <c r="H396" s="296" t="b">
        <f t="shared" si="211"/>
        <v>1</v>
      </c>
      <c r="I396" s="309">
        <f t="shared" si="212"/>
        <v>6.6665679038682294E-3</v>
      </c>
      <c r="J396" s="310" t="b">
        <f t="shared" si="219"/>
        <v>0</v>
      </c>
      <c r="K396" s="310" t="b">
        <f t="shared" si="220"/>
        <v>0</v>
      </c>
      <c r="M396" s="295" t="s">
        <v>934</v>
      </c>
      <c r="N396" s="293">
        <v>4.9000000000000002E-2</v>
      </c>
      <c r="O396" s="103">
        <v>6.9000000000000006E-2</v>
      </c>
      <c r="P396" s="163">
        <v>4.9000000000000002E-2</v>
      </c>
      <c r="Q396" s="169">
        <v>7.4000000000000003E-3</v>
      </c>
      <c r="R396" s="170">
        <f>Q405</f>
        <v>7.4999999999999997E-3</v>
      </c>
      <c r="S396" s="305">
        <f t="shared" si="213"/>
        <v>0.11666666666666667</v>
      </c>
      <c r="T396" s="296" t="b">
        <f t="shared" si="214"/>
        <v>1</v>
      </c>
      <c r="U396" s="309">
        <f t="shared" si="215"/>
        <v>6.6665679038682294E-3</v>
      </c>
      <c r="V396" s="310" t="b">
        <f t="shared" si="221"/>
        <v>0</v>
      </c>
      <c r="W396" s="310" t="b">
        <f t="shared" si="222"/>
        <v>0</v>
      </c>
      <c r="Y396" s="148" t="s">
        <v>934</v>
      </c>
      <c r="Z396" s="157">
        <v>4.7E-2</v>
      </c>
      <c r="AA396" s="103">
        <v>6.5000000000000002E-2</v>
      </c>
      <c r="AB396" s="163">
        <v>4.7E-2</v>
      </c>
      <c r="AC396" s="169">
        <v>7.0000000000000001E-3</v>
      </c>
      <c r="AD396" s="170">
        <f>AC405</f>
        <v>7.0000000000000001E-3</v>
      </c>
      <c r="AE396" s="305">
        <f t="shared" si="216"/>
        <v>0.11666666666666667</v>
      </c>
      <c r="AF396" s="296" t="b">
        <f t="shared" si="217"/>
        <v>1</v>
      </c>
      <c r="AG396" s="309">
        <f t="shared" si="218"/>
        <v>6.6665679038682294E-3</v>
      </c>
      <c r="AH396" s="310" t="b">
        <f t="shared" si="223"/>
        <v>0</v>
      </c>
      <c r="AI396" s="310" t="b">
        <f t="shared" si="224"/>
        <v>0</v>
      </c>
    </row>
    <row r="397" spans="1:35" ht="16" x14ac:dyDescent="0.2">
      <c r="A397" s="148" t="s">
        <v>935</v>
      </c>
      <c r="B397" s="157">
        <v>4.7E-2</v>
      </c>
      <c r="C397" s="103">
        <v>6.6000000000000003E-2</v>
      </c>
      <c r="D397" s="163">
        <v>4.7E-2</v>
      </c>
      <c r="E397" s="169">
        <v>7.0000000000000001E-3</v>
      </c>
      <c r="F397" s="170">
        <f>E404</f>
        <v>7.1000000000000004E-3</v>
      </c>
      <c r="G397" s="305">
        <f t="shared" si="210"/>
        <v>0.11666666666666667</v>
      </c>
      <c r="H397" s="296" t="b">
        <f t="shared" si="211"/>
        <v>1</v>
      </c>
      <c r="I397" s="309">
        <f t="shared" si="212"/>
        <v>6.6665679038682294E-3</v>
      </c>
      <c r="J397" s="310" t="b">
        <f t="shared" si="219"/>
        <v>0</v>
      </c>
      <c r="K397" s="310" t="b">
        <f t="shared" si="220"/>
        <v>0</v>
      </c>
      <c r="M397" s="295" t="s">
        <v>935</v>
      </c>
      <c r="N397" s="293">
        <v>4.8000000000000001E-2</v>
      </c>
      <c r="O397" s="103">
        <v>6.7000000000000004E-2</v>
      </c>
      <c r="P397" s="163">
        <v>4.8000000000000001E-2</v>
      </c>
      <c r="Q397" s="169">
        <v>7.1999999999999998E-3</v>
      </c>
      <c r="R397" s="170">
        <f>Q404</f>
        <v>7.1999999999999998E-3</v>
      </c>
      <c r="S397" s="305">
        <f t="shared" si="213"/>
        <v>0.11666666666666667</v>
      </c>
      <c r="T397" s="296" t="b">
        <f t="shared" si="214"/>
        <v>1</v>
      </c>
      <c r="U397" s="309">
        <f t="shared" si="215"/>
        <v>6.6665679038682294E-3</v>
      </c>
      <c r="V397" s="310" t="b">
        <f t="shared" si="221"/>
        <v>0</v>
      </c>
      <c r="W397" s="310" t="b">
        <f t="shared" si="222"/>
        <v>0</v>
      </c>
      <c r="Y397" s="148" t="s">
        <v>935</v>
      </c>
      <c r="Z397" s="157">
        <v>4.5999999999999999E-2</v>
      </c>
      <c r="AA397" s="103">
        <v>6.4000000000000001E-2</v>
      </c>
      <c r="AB397" s="163">
        <v>4.5999999999999999E-2</v>
      </c>
      <c r="AC397" s="169">
        <v>6.8999999999999999E-3</v>
      </c>
      <c r="AD397" s="170">
        <f>AC404</f>
        <v>6.8999999999999999E-3</v>
      </c>
      <c r="AE397" s="305">
        <f t="shared" si="216"/>
        <v>0.11666666666666667</v>
      </c>
      <c r="AF397" s="296" t="b">
        <f t="shared" si="217"/>
        <v>1</v>
      </c>
      <c r="AG397" s="309">
        <f t="shared" si="218"/>
        <v>6.6665679038682294E-3</v>
      </c>
      <c r="AH397" s="310" t="b">
        <f t="shared" si="223"/>
        <v>0</v>
      </c>
      <c r="AI397" s="310" t="b">
        <f t="shared" si="224"/>
        <v>0</v>
      </c>
    </row>
    <row r="398" spans="1:35" ht="16" x14ac:dyDescent="0.2">
      <c r="A398" s="148" t="s">
        <v>936</v>
      </c>
      <c r="B398" s="157">
        <v>4.4999999999999998E-2</v>
      </c>
      <c r="C398" s="103">
        <v>6.4000000000000001E-2</v>
      </c>
      <c r="D398" s="163">
        <v>4.5999999999999999E-2</v>
      </c>
      <c r="E398" s="169">
        <v>6.8999999999999999E-3</v>
      </c>
      <c r="F398" s="170">
        <f>E403</f>
        <v>6.8999999999999999E-3</v>
      </c>
      <c r="G398" s="305">
        <f t="shared" si="210"/>
        <v>0.11666666666666667</v>
      </c>
      <c r="H398" s="296" t="b">
        <f t="shared" si="211"/>
        <v>1</v>
      </c>
      <c r="I398" s="309">
        <f t="shared" si="212"/>
        <v>6.6665679038682294E-3</v>
      </c>
      <c r="J398" s="310" t="b">
        <f t="shared" si="219"/>
        <v>0</v>
      </c>
      <c r="K398" s="310" t="b">
        <f t="shared" si="220"/>
        <v>0</v>
      </c>
      <c r="M398" s="295" t="s">
        <v>936</v>
      </c>
      <c r="N398" s="293">
        <v>4.5999999999999999E-2</v>
      </c>
      <c r="O398" s="103">
        <v>6.5000000000000002E-2</v>
      </c>
      <c r="P398" s="163">
        <v>4.5999999999999999E-2</v>
      </c>
      <c r="Q398" s="169">
        <v>7.0000000000000001E-3</v>
      </c>
      <c r="R398" s="170">
        <f>Q403</f>
        <v>7.0000000000000001E-3</v>
      </c>
      <c r="S398" s="305">
        <f t="shared" si="213"/>
        <v>0.11666666666666667</v>
      </c>
      <c r="T398" s="296" t="b">
        <f t="shared" si="214"/>
        <v>1</v>
      </c>
      <c r="U398" s="309">
        <f t="shared" si="215"/>
        <v>6.6665679038682294E-3</v>
      </c>
      <c r="V398" s="310" t="b">
        <f t="shared" si="221"/>
        <v>0</v>
      </c>
      <c r="W398" s="310" t="b">
        <f t="shared" si="222"/>
        <v>0</v>
      </c>
      <c r="Y398" s="148" t="s">
        <v>936</v>
      </c>
      <c r="Z398" s="157">
        <v>4.4999999999999998E-2</v>
      </c>
      <c r="AA398" s="103">
        <v>6.3E-2</v>
      </c>
      <c r="AB398" s="163">
        <v>4.4999999999999998E-2</v>
      </c>
      <c r="AC398" s="169">
        <v>6.7000000000000002E-3</v>
      </c>
      <c r="AD398" s="170">
        <f>AC403</f>
        <v>6.7000000000000002E-3</v>
      </c>
      <c r="AE398" s="305">
        <f t="shared" si="216"/>
        <v>0.11666666666666667</v>
      </c>
      <c r="AF398" s="296" t="b">
        <f t="shared" si="217"/>
        <v>1</v>
      </c>
      <c r="AG398" s="309">
        <f t="shared" si="218"/>
        <v>6.6665679038682294E-3</v>
      </c>
      <c r="AH398" s="310" t="b">
        <f t="shared" si="223"/>
        <v>0</v>
      </c>
      <c r="AI398" s="310" t="b">
        <f t="shared" si="224"/>
        <v>0</v>
      </c>
    </row>
    <row r="399" spans="1:35" ht="16" x14ac:dyDescent="0.2">
      <c r="A399" s="148" t="s">
        <v>937</v>
      </c>
      <c r="B399" s="157">
        <v>4.4999999999999998E-2</v>
      </c>
      <c r="C399" s="103">
        <v>6.3E-2</v>
      </c>
      <c r="D399" s="163">
        <v>4.4999999999999998E-2</v>
      </c>
      <c r="E399" s="169">
        <v>6.7999999999999996E-3</v>
      </c>
      <c r="F399" s="170">
        <f>E402</f>
        <v>6.7999999999999996E-3</v>
      </c>
      <c r="G399" s="305">
        <f t="shared" si="210"/>
        <v>0.11666666666666667</v>
      </c>
      <c r="H399" s="296" t="b">
        <f t="shared" si="211"/>
        <v>1</v>
      </c>
      <c r="I399" s="309">
        <f t="shared" si="212"/>
        <v>6.6665679038682294E-3</v>
      </c>
      <c r="J399" s="310" t="b">
        <f t="shared" si="219"/>
        <v>0</v>
      </c>
      <c r="K399" s="310" t="b">
        <f t="shared" si="220"/>
        <v>0</v>
      </c>
      <c r="M399" s="295" t="s">
        <v>937</v>
      </c>
      <c r="N399" s="293">
        <v>4.5999999999999999E-2</v>
      </c>
      <c r="O399" s="103">
        <v>6.4000000000000001E-2</v>
      </c>
      <c r="P399" s="163">
        <v>4.5999999999999999E-2</v>
      </c>
      <c r="Q399" s="169">
        <v>6.8999999999999999E-3</v>
      </c>
      <c r="R399" s="170">
        <f>Q402</f>
        <v>6.8999999999999999E-3</v>
      </c>
      <c r="S399" s="305">
        <f t="shared" si="213"/>
        <v>0.11666666666666667</v>
      </c>
      <c r="T399" s="296" t="b">
        <f t="shared" si="214"/>
        <v>1</v>
      </c>
      <c r="U399" s="309">
        <f t="shared" si="215"/>
        <v>6.6665679038682294E-3</v>
      </c>
      <c r="V399" s="310" t="b">
        <f t="shared" si="221"/>
        <v>0</v>
      </c>
      <c r="W399" s="310" t="b">
        <f t="shared" si="222"/>
        <v>0</v>
      </c>
      <c r="Y399" s="148" t="s">
        <v>937</v>
      </c>
      <c r="Z399" s="157">
        <v>4.3999999999999997E-2</v>
      </c>
      <c r="AA399" s="103">
        <v>6.2E-2</v>
      </c>
      <c r="AB399" s="163">
        <v>4.3999999999999997E-2</v>
      </c>
      <c r="AC399" s="169">
        <v>6.7000000000000002E-3</v>
      </c>
      <c r="AD399" s="170">
        <f>AC402</f>
        <v>6.7000000000000002E-3</v>
      </c>
      <c r="AE399" s="305">
        <f t="shared" si="216"/>
        <v>0.11666666666666667</v>
      </c>
      <c r="AF399" s="296" t="b">
        <f t="shared" si="217"/>
        <v>1</v>
      </c>
      <c r="AG399" s="309">
        <f t="shared" si="218"/>
        <v>6.6665679038682294E-3</v>
      </c>
      <c r="AH399" s="310" t="b">
        <f t="shared" si="223"/>
        <v>0</v>
      </c>
      <c r="AI399" s="310" t="b">
        <f t="shared" si="224"/>
        <v>0</v>
      </c>
    </row>
    <row r="400" spans="1:35" ht="16" x14ac:dyDescent="0.2">
      <c r="A400" s="148" t="s">
        <v>938</v>
      </c>
      <c r="B400" s="157">
        <v>4.4999999999999998E-2</v>
      </c>
      <c r="C400" s="103">
        <v>6.3E-2</v>
      </c>
      <c r="D400" s="163">
        <v>4.4999999999999998E-2</v>
      </c>
      <c r="E400" s="169">
        <v>6.7999999999999996E-3</v>
      </c>
      <c r="F400" s="170">
        <f>E401</f>
        <v>6.7999999999999996E-3</v>
      </c>
      <c r="G400" s="305">
        <f t="shared" si="210"/>
        <v>0.11666666666666667</v>
      </c>
      <c r="H400" s="296" t="b">
        <f t="shared" si="211"/>
        <v>1</v>
      </c>
      <c r="I400" s="309">
        <f t="shared" si="212"/>
        <v>6.6665679038682294E-3</v>
      </c>
      <c r="J400" s="310" t="b">
        <f t="shared" si="219"/>
        <v>0</v>
      </c>
      <c r="K400" s="310" t="b">
        <f t="shared" si="220"/>
        <v>0</v>
      </c>
      <c r="M400" s="295" t="s">
        <v>938</v>
      </c>
      <c r="N400" s="293">
        <v>4.5999999999999999E-2</v>
      </c>
      <c r="O400" s="103">
        <v>6.4000000000000001E-2</v>
      </c>
      <c r="P400" s="163">
        <v>4.5999999999999999E-2</v>
      </c>
      <c r="Q400" s="169">
        <v>6.8999999999999999E-3</v>
      </c>
      <c r="R400" s="170">
        <f>Q401</f>
        <v>6.8999999999999999E-3</v>
      </c>
      <c r="S400" s="305">
        <f t="shared" si="213"/>
        <v>0.11666666666666667</v>
      </c>
      <c r="T400" s="296" t="b">
        <f t="shared" si="214"/>
        <v>1</v>
      </c>
      <c r="U400" s="309">
        <f t="shared" si="215"/>
        <v>6.6665679038682294E-3</v>
      </c>
      <c r="V400" s="310" t="b">
        <f t="shared" si="221"/>
        <v>0</v>
      </c>
      <c r="W400" s="310" t="b">
        <f t="shared" si="222"/>
        <v>0</v>
      </c>
      <c r="Y400" s="148" t="s">
        <v>938</v>
      </c>
      <c r="Z400" s="157">
        <v>4.3999999999999997E-2</v>
      </c>
      <c r="AA400" s="103">
        <v>6.2E-2</v>
      </c>
      <c r="AB400" s="163">
        <v>4.3999999999999997E-2</v>
      </c>
      <c r="AC400" s="169">
        <v>6.7000000000000002E-3</v>
      </c>
      <c r="AD400" s="170">
        <f>AC401</f>
        <v>6.7000000000000002E-3</v>
      </c>
      <c r="AE400" s="305">
        <f t="shared" si="216"/>
        <v>0.11666666666666667</v>
      </c>
      <c r="AF400" s="296" t="b">
        <f t="shared" si="217"/>
        <v>1</v>
      </c>
      <c r="AG400" s="309">
        <f t="shared" si="218"/>
        <v>6.6665679038682294E-3</v>
      </c>
      <c r="AH400" s="310" t="b">
        <f t="shared" si="223"/>
        <v>0</v>
      </c>
      <c r="AI400" s="310" t="b">
        <f t="shared" si="224"/>
        <v>0</v>
      </c>
    </row>
    <row r="401" spans="1:35" ht="16" x14ac:dyDescent="0.2">
      <c r="A401" s="148" t="s">
        <v>939</v>
      </c>
      <c r="B401" s="157">
        <v>4.4999999999999998E-2</v>
      </c>
      <c r="C401" s="103">
        <v>6.3E-2</v>
      </c>
      <c r="D401" s="163">
        <v>4.4999999999999998E-2</v>
      </c>
      <c r="E401" s="169">
        <v>6.7999999999999996E-3</v>
      </c>
      <c r="F401" s="170">
        <f>E400</f>
        <v>6.7999999999999996E-3</v>
      </c>
      <c r="G401" s="305">
        <f t="shared" si="210"/>
        <v>0.11666666666666667</v>
      </c>
      <c r="H401" s="296" t="b">
        <f t="shared" si="211"/>
        <v>1</v>
      </c>
      <c r="I401" s="309">
        <f t="shared" si="212"/>
        <v>6.6665679038682294E-3</v>
      </c>
      <c r="J401" s="310" t="b">
        <f t="shared" si="219"/>
        <v>0</v>
      </c>
      <c r="K401" s="310" t="b">
        <f t="shared" si="220"/>
        <v>0</v>
      </c>
      <c r="M401" s="295" t="s">
        <v>939</v>
      </c>
      <c r="N401" s="293">
        <v>4.5999999999999999E-2</v>
      </c>
      <c r="O401" s="103">
        <v>6.4000000000000001E-2</v>
      </c>
      <c r="P401" s="163">
        <v>4.5999999999999999E-2</v>
      </c>
      <c r="Q401" s="169">
        <v>6.8999999999999999E-3</v>
      </c>
      <c r="R401" s="170">
        <f>Q400</f>
        <v>6.8999999999999999E-3</v>
      </c>
      <c r="S401" s="305">
        <f t="shared" si="213"/>
        <v>0.11666666666666667</v>
      </c>
      <c r="T401" s="296" t="b">
        <f t="shared" si="214"/>
        <v>1</v>
      </c>
      <c r="U401" s="309">
        <f t="shared" si="215"/>
        <v>6.6665679038682294E-3</v>
      </c>
      <c r="V401" s="310" t="b">
        <f t="shared" si="221"/>
        <v>0</v>
      </c>
      <c r="W401" s="310" t="b">
        <f t="shared" si="222"/>
        <v>0</v>
      </c>
      <c r="Y401" s="148" t="s">
        <v>939</v>
      </c>
      <c r="Z401" s="157">
        <v>4.3999999999999997E-2</v>
      </c>
      <c r="AA401" s="103">
        <v>6.2E-2</v>
      </c>
      <c r="AB401" s="163">
        <v>4.3999999999999997E-2</v>
      </c>
      <c r="AC401" s="169">
        <v>6.7000000000000002E-3</v>
      </c>
      <c r="AD401" s="170">
        <f>AC400</f>
        <v>6.7000000000000002E-3</v>
      </c>
      <c r="AE401" s="305">
        <f t="shared" si="216"/>
        <v>0.11666666666666667</v>
      </c>
      <c r="AF401" s="296" t="b">
        <f t="shared" si="217"/>
        <v>1</v>
      </c>
      <c r="AG401" s="309">
        <f t="shared" si="218"/>
        <v>6.6665679038682294E-3</v>
      </c>
      <c r="AH401" s="310" t="b">
        <f t="shared" si="223"/>
        <v>0</v>
      </c>
      <c r="AI401" s="310" t="b">
        <f t="shared" si="224"/>
        <v>0</v>
      </c>
    </row>
    <row r="402" spans="1:35" ht="16" x14ac:dyDescent="0.2">
      <c r="A402" s="148" t="s">
        <v>940</v>
      </c>
      <c r="B402" s="157">
        <v>4.4999999999999998E-2</v>
      </c>
      <c r="C402" s="103">
        <v>6.3E-2</v>
      </c>
      <c r="D402" s="163">
        <v>4.4999999999999998E-2</v>
      </c>
      <c r="E402" s="169">
        <v>6.7999999999999996E-3</v>
      </c>
      <c r="F402" s="170">
        <f>E399</f>
        <v>6.7999999999999996E-3</v>
      </c>
      <c r="G402" s="305">
        <f t="shared" si="210"/>
        <v>0.11666666666666667</v>
      </c>
      <c r="H402" s="296" t="b">
        <f t="shared" si="211"/>
        <v>1</v>
      </c>
      <c r="I402" s="309">
        <f t="shared" si="212"/>
        <v>6.6665679038682294E-3</v>
      </c>
      <c r="J402" s="310" t="b">
        <f t="shared" si="219"/>
        <v>0</v>
      </c>
      <c r="K402" s="310" t="b">
        <f t="shared" si="220"/>
        <v>0</v>
      </c>
      <c r="M402" s="295" t="s">
        <v>940</v>
      </c>
      <c r="N402" s="293">
        <v>4.5999999999999999E-2</v>
      </c>
      <c r="O402" s="103">
        <v>6.4000000000000001E-2</v>
      </c>
      <c r="P402" s="163">
        <v>4.5999999999999999E-2</v>
      </c>
      <c r="Q402" s="169">
        <v>6.8999999999999999E-3</v>
      </c>
      <c r="R402" s="170">
        <f>Q399</f>
        <v>6.8999999999999999E-3</v>
      </c>
      <c r="S402" s="305">
        <f t="shared" si="213"/>
        <v>0.11666666666666667</v>
      </c>
      <c r="T402" s="296" t="b">
        <f t="shared" si="214"/>
        <v>1</v>
      </c>
      <c r="U402" s="309">
        <f t="shared" si="215"/>
        <v>6.6665679038682294E-3</v>
      </c>
      <c r="V402" s="310" t="b">
        <f t="shared" si="221"/>
        <v>0</v>
      </c>
      <c r="W402" s="310" t="b">
        <f t="shared" si="222"/>
        <v>0</v>
      </c>
      <c r="Y402" s="148" t="s">
        <v>940</v>
      </c>
      <c r="Z402" s="157">
        <v>4.3999999999999997E-2</v>
      </c>
      <c r="AA402" s="103">
        <v>6.2E-2</v>
      </c>
      <c r="AB402" s="163">
        <v>4.3999999999999997E-2</v>
      </c>
      <c r="AC402" s="169">
        <v>6.7000000000000002E-3</v>
      </c>
      <c r="AD402" s="170">
        <f>AC399</f>
        <v>6.7000000000000002E-3</v>
      </c>
      <c r="AE402" s="305">
        <f t="shared" si="216"/>
        <v>0.11666666666666667</v>
      </c>
      <c r="AF402" s="296" t="b">
        <f t="shared" si="217"/>
        <v>1</v>
      </c>
      <c r="AG402" s="309">
        <f t="shared" si="218"/>
        <v>6.6665679038682294E-3</v>
      </c>
      <c r="AH402" s="310" t="b">
        <f t="shared" si="223"/>
        <v>0</v>
      </c>
      <c r="AI402" s="310" t="b">
        <f t="shared" si="224"/>
        <v>0</v>
      </c>
    </row>
    <row r="403" spans="1:35" ht="16" x14ac:dyDescent="0.2">
      <c r="A403" s="148" t="s">
        <v>941</v>
      </c>
      <c r="B403" s="157">
        <v>4.5999999999999999E-2</v>
      </c>
      <c r="C403" s="103">
        <v>6.4000000000000001E-2</v>
      </c>
      <c r="D403" s="163">
        <v>4.4999999999999998E-2</v>
      </c>
      <c r="E403" s="169">
        <v>6.8999999999999999E-3</v>
      </c>
      <c r="F403" s="170">
        <f>E398</f>
        <v>6.8999999999999999E-3</v>
      </c>
      <c r="G403" s="305">
        <f t="shared" si="210"/>
        <v>0.11666666666666667</v>
      </c>
      <c r="H403" s="296" t="b">
        <f t="shared" si="211"/>
        <v>1</v>
      </c>
      <c r="I403" s="309">
        <f t="shared" si="212"/>
        <v>6.6665679038682294E-3</v>
      </c>
      <c r="J403" s="310" t="b">
        <f t="shared" si="219"/>
        <v>0</v>
      </c>
      <c r="K403" s="310" t="b">
        <f t="shared" si="220"/>
        <v>0</v>
      </c>
      <c r="M403" s="295" t="s">
        <v>941</v>
      </c>
      <c r="N403" s="293">
        <v>4.5999999999999999E-2</v>
      </c>
      <c r="O403" s="103">
        <v>6.4000000000000001E-2</v>
      </c>
      <c r="P403" s="163">
        <v>4.5999999999999999E-2</v>
      </c>
      <c r="Q403" s="169">
        <v>7.0000000000000001E-3</v>
      </c>
      <c r="R403" s="170">
        <f>Q398</f>
        <v>7.0000000000000001E-3</v>
      </c>
      <c r="S403" s="305">
        <f t="shared" si="213"/>
        <v>0.11666666666666667</v>
      </c>
      <c r="T403" s="296" t="b">
        <f t="shared" si="214"/>
        <v>1</v>
      </c>
      <c r="U403" s="309">
        <f t="shared" si="215"/>
        <v>6.6665679038682294E-3</v>
      </c>
      <c r="V403" s="310" t="b">
        <f t="shared" si="221"/>
        <v>0</v>
      </c>
      <c r="W403" s="310" t="b">
        <f t="shared" si="222"/>
        <v>0</v>
      </c>
      <c r="Y403" s="148" t="s">
        <v>941</v>
      </c>
      <c r="Z403" s="157">
        <v>4.4999999999999998E-2</v>
      </c>
      <c r="AA403" s="103">
        <v>6.3E-2</v>
      </c>
      <c r="AB403" s="163">
        <v>4.4999999999999998E-2</v>
      </c>
      <c r="AC403" s="169">
        <v>6.7000000000000002E-3</v>
      </c>
      <c r="AD403" s="170">
        <f>AC398</f>
        <v>6.7000000000000002E-3</v>
      </c>
      <c r="AE403" s="305">
        <f t="shared" si="216"/>
        <v>0.11666666666666667</v>
      </c>
      <c r="AF403" s="296" t="b">
        <f t="shared" si="217"/>
        <v>1</v>
      </c>
      <c r="AG403" s="309">
        <f t="shared" si="218"/>
        <v>6.6665679038682294E-3</v>
      </c>
      <c r="AH403" s="310" t="b">
        <f t="shared" si="223"/>
        <v>0</v>
      </c>
      <c r="AI403" s="310" t="b">
        <f t="shared" si="224"/>
        <v>0</v>
      </c>
    </row>
    <row r="404" spans="1:35" ht="16" x14ac:dyDescent="0.2">
      <c r="A404" s="148" t="s">
        <v>942</v>
      </c>
      <c r="B404" s="157">
        <v>4.7E-2</v>
      </c>
      <c r="C404" s="103">
        <v>6.6000000000000003E-2</v>
      </c>
      <c r="D404" s="163">
        <v>4.5999999999999999E-2</v>
      </c>
      <c r="E404" s="169">
        <v>7.1000000000000004E-3</v>
      </c>
      <c r="F404" s="170">
        <f>E397</f>
        <v>7.0000000000000001E-3</v>
      </c>
      <c r="G404" s="305">
        <f t="shared" si="210"/>
        <v>0.11666666666666667</v>
      </c>
      <c r="H404" s="296" t="b">
        <f t="shared" si="211"/>
        <v>1</v>
      </c>
      <c r="I404" s="309">
        <f t="shared" si="212"/>
        <v>6.6665679038682294E-3</v>
      </c>
      <c r="J404" s="310" t="b">
        <f t="shared" si="219"/>
        <v>0</v>
      </c>
      <c r="K404" s="310" t="b">
        <f t="shared" si="220"/>
        <v>0</v>
      </c>
      <c r="M404" s="295" t="s">
        <v>942</v>
      </c>
      <c r="N404" s="293">
        <v>4.8000000000000001E-2</v>
      </c>
      <c r="O404" s="103">
        <v>6.7000000000000004E-2</v>
      </c>
      <c r="P404" s="163">
        <v>4.8000000000000001E-2</v>
      </c>
      <c r="Q404" s="169">
        <v>7.1999999999999998E-3</v>
      </c>
      <c r="R404" s="170">
        <f>Q397</f>
        <v>7.1999999999999998E-3</v>
      </c>
      <c r="S404" s="305">
        <f t="shared" si="213"/>
        <v>0.11666666666666667</v>
      </c>
      <c r="T404" s="296" t="b">
        <f t="shared" si="214"/>
        <v>1</v>
      </c>
      <c r="U404" s="309">
        <f t="shared" si="215"/>
        <v>6.6665679038682294E-3</v>
      </c>
      <c r="V404" s="310" t="b">
        <f t="shared" si="221"/>
        <v>0</v>
      </c>
      <c r="W404" s="310" t="b">
        <f t="shared" si="222"/>
        <v>0</v>
      </c>
      <c r="Y404" s="148" t="s">
        <v>942</v>
      </c>
      <c r="Z404" s="157">
        <v>4.5999999999999999E-2</v>
      </c>
      <c r="AA404" s="103">
        <v>6.4000000000000001E-2</v>
      </c>
      <c r="AB404" s="163">
        <v>4.5999999999999999E-2</v>
      </c>
      <c r="AC404" s="169">
        <v>6.8999999999999999E-3</v>
      </c>
      <c r="AD404" s="170">
        <f>AC397</f>
        <v>6.8999999999999999E-3</v>
      </c>
      <c r="AE404" s="305">
        <f t="shared" si="216"/>
        <v>0.11666666666666667</v>
      </c>
      <c r="AF404" s="296" t="b">
        <f t="shared" si="217"/>
        <v>1</v>
      </c>
      <c r="AG404" s="309">
        <f t="shared" si="218"/>
        <v>6.6665679038682294E-3</v>
      </c>
      <c r="AH404" s="310" t="b">
        <f t="shared" si="223"/>
        <v>0</v>
      </c>
      <c r="AI404" s="310" t="b">
        <f t="shared" si="224"/>
        <v>0</v>
      </c>
    </row>
    <row r="405" spans="1:35" ht="16" x14ac:dyDescent="0.2">
      <c r="A405" s="148" t="s">
        <v>943</v>
      </c>
      <c r="B405" s="157">
        <v>4.8000000000000001E-2</v>
      </c>
      <c r="C405" s="103">
        <v>6.8000000000000005E-2</v>
      </c>
      <c r="D405" s="163">
        <v>4.8000000000000001E-2</v>
      </c>
      <c r="E405" s="169">
        <v>7.3000000000000001E-3</v>
      </c>
      <c r="F405" s="170">
        <f>E396</f>
        <v>7.1999999999999998E-3</v>
      </c>
      <c r="G405" s="305">
        <f t="shared" si="210"/>
        <v>0.11666666666666667</v>
      </c>
      <c r="H405" s="296" t="b">
        <f t="shared" si="211"/>
        <v>1</v>
      </c>
      <c r="I405" s="309">
        <f t="shared" si="212"/>
        <v>6.6665679038682294E-3</v>
      </c>
      <c r="J405" s="310" t="b">
        <f t="shared" si="219"/>
        <v>0</v>
      </c>
      <c r="K405" s="310" t="b">
        <f t="shared" si="220"/>
        <v>0</v>
      </c>
      <c r="M405" s="295" t="s">
        <v>943</v>
      </c>
      <c r="N405" s="293">
        <v>4.9000000000000002E-2</v>
      </c>
      <c r="O405" s="103">
        <v>6.9000000000000006E-2</v>
      </c>
      <c r="P405" s="163">
        <v>4.9000000000000002E-2</v>
      </c>
      <c r="Q405" s="169">
        <v>7.4999999999999997E-3</v>
      </c>
      <c r="R405" s="170">
        <f>Q396</f>
        <v>7.4000000000000003E-3</v>
      </c>
      <c r="S405" s="305">
        <f t="shared" si="213"/>
        <v>0.11666666666666667</v>
      </c>
      <c r="T405" s="296" t="b">
        <f t="shared" si="214"/>
        <v>1</v>
      </c>
      <c r="U405" s="309">
        <f t="shared" si="215"/>
        <v>6.6665679038682294E-3</v>
      </c>
      <c r="V405" s="310" t="b">
        <f t="shared" si="221"/>
        <v>0</v>
      </c>
      <c r="W405" s="310" t="b">
        <f t="shared" si="222"/>
        <v>0</v>
      </c>
      <c r="Y405" s="148" t="s">
        <v>943</v>
      </c>
      <c r="Z405" s="157">
        <v>4.5999999999999999E-2</v>
      </c>
      <c r="AA405" s="103">
        <v>6.5000000000000002E-2</v>
      </c>
      <c r="AB405" s="163">
        <v>4.5999999999999999E-2</v>
      </c>
      <c r="AC405" s="169">
        <v>7.0000000000000001E-3</v>
      </c>
      <c r="AD405" s="170">
        <f>AC396</f>
        <v>7.0000000000000001E-3</v>
      </c>
      <c r="AE405" s="305">
        <f t="shared" si="216"/>
        <v>0.11666666666666667</v>
      </c>
      <c r="AF405" s="296" t="b">
        <f t="shared" si="217"/>
        <v>1</v>
      </c>
      <c r="AG405" s="309">
        <f t="shared" si="218"/>
        <v>6.6665679038682294E-3</v>
      </c>
      <c r="AH405" s="310" t="b">
        <f t="shared" si="223"/>
        <v>0</v>
      </c>
      <c r="AI405" s="310" t="b">
        <f t="shared" si="224"/>
        <v>0</v>
      </c>
    </row>
    <row r="406" spans="1:35" ht="16" x14ac:dyDescent="0.2">
      <c r="A406" s="148" t="s">
        <v>944</v>
      </c>
      <c r="B406" s="157">
        <v>0.05</v>
      </c>
      <c r="C406" s="103">
        <v>7.0000000000000007E-2</v>
      </c>
      <c r="D406" s="163">
        <v>0.05</v>
      </c>
      <c r="E406" s="169">
        <v>7.6E-3</v>
      </c>
      <c r="F406" s="170">
        <f>E395</f>
        <v>7.4999999999999997E-3</v>
      </c>
      <c r="G406" s="305">
        <f t="shared" si="210"/>
        <v>0.11666666666666667</v>
      </c>
      <c r="H406" s="296" t="b">
        <f t="shared" si="211"/>
        <v>1</v>
      </c>
      <c r="I406" s="309">
        <f t="shared" si="212"/>
        <v>6.6665679038682294E-3</v>
      </c>
      <c r="J406" s="310" t="b">
        <f t="shared" si="219"/>
        <v>0</v>
      </c>
      <c r="K406" s="310" t="b">
        <f t="shared" si="220"/>
        <v>0</v>
      </c>
      <c r="M406" s="295" t="s">
        <v>944</v>
      </c>
      <c r="N406" s="293">
        <v>5.2999999999999999E-2</v>
      </c>
      <c r="O406" s="103">
        <v>7.1999999999999995E-2</v>
      </c>
      <c r="P406" s="163">
        <v>5.1999999999999998E-2</v>
      </c>
      <c r="Q406" s="169">
        <v>7.7999999999999996E-3</v>
      </c>
      <c r="R406" s="170">
        <f>Q395</f>
        <v>7.7000000000000002E-3</v>
      </c>
      <c r="S406" s="305">
        <f t="shared" si="213"/>
        <v>0.11666666666666667</v>
      </c>
      <c r="T406" s="296" t="b">
        <f t="shared" si="214"/>
        <v>1</v>
      </c>
      <c r="U406" s="309">
        <f t="shared" si="215"/>
        <v>6.6665679038682294E-3</v>
      </c>
      <c r="V406" s="310" t="b">
        <f t="shared" si="221"/>
        <v>0</v>
      </c>
      <c r="W406" s="310" t="b">
        <f t="shared" si="222"/>
        <v>0</v>
      </c>
      <c r="Y406" s="148" t="s">
        <v>944</v>
      </c>
      <c r="Z406" s="157">
        <v>4.7E-2</v>
      </c>
      <c r="AA406" s="103">
        <v>6.7000000000000004E-2</v>
      </c>
      <c r="AB406" s="163">
        <v>4.8000000000000001E-2</v>
      </c>
      <c r="AC406" s="169">
        <v>7.1999999999999998E-3</v>
      </c>
      <c r="AD406" s="170">
        <f>AC395</f>
        <v>7.1999999999999998E-3</v>
      </c>
      <c r="AE406" s="305">
        <f t="shared" si="216"/>
        <v>0.11666666666666667</v>
      </c>
      <c r="AF406" s="296" t="b">
        <f t="shared" si="217"/>
        <v>1</v>
      </c>
      <c r="AG406" s="309">
        <f t="shared" si="218"/>
        <v>6.6665679038682294E-3</v>
      </c>
      <c r="AH406" s="310" t="b">
        <f t="shared" si="223"/>
        <v>0</v>
      </c>
      <c r="AI406" s="310" t="b">
        <f t="shared" si="224"/>
        <v>0</v>
      </c>
    </row>
    <row r="407" spans="1:35" ht="16" x14ac:dyDescent="0.2">
      <c r="A407" s="148" t="s">
        <v>945</v>
      </c>
      <c r="B407" s="157">
        <v>5.1999999999999998E-2</v>
      </c>
      <c r="C407" s="103">
        <v>7.2999999999999995E-2</v>
      </c>
      <c r="D407" s="163">
        <v>5.0999999999999997E-2</v>
      </c>
      <c r="E407" s="169">
        <v>7.9000000000000008E-3</v>
      </c>
      <c r="F407" s="170">
        <f>E394</f>
        <v>7.7000000000000002E-3</v>
      </c>
      <c r="G407" s="305">
        <f t="shared" si="210"/>
        <v>0.11666666666666667</v>
      </c>
      <c r="H407" s="296" t="b">
        <f t="shared" si="211"/>
        <v>1</v>
      </c>
      <c r="I407" s="309">
        <f t="shared" si="212"/>
        <v>6.6665679038682294E-3</v>
      </c>
      <c r="J407" s="310" t="b">
        <f t="shared" si="219"/>
        <v>0</v>
      </c>
      <c r="K407" s="310" t="b">
        <f t="shared" si="220"/>
        <v>0</v>
      </c>
      <c r="M407" s="295" t="s">
        <v>945</v>
      </c>
      <c r="N407" s="293">
        <v>5.3999999999999999E-2</v>
      </c>
      <c r="O407" s="103">
        <v>7.4999999999999997E-2</v>
      </c>
      <c r="P407" s="163">
        <v>5.3999999999999999E-2</v>
      </c>
      <c r="Q407" s="169">
        <v>8.2000000000000007E-3</v>
      </c>
      <c r="R407" s="170">
        <f>Q394</f>
        <v>8.0000000000000002E-3</v>
      </c>
      <c r="S407" s="305">
        <f t="shared" si="213"/>
        <v>0.11666666666666667</v>
      </c>
      <c r="T407" s="296" t="b">
        <f t="shared" si="214"/>
        <v>1</v>
      </c>
      <c r="U407" s="309">
        <f t="shared" si="215"/>
        <v>6.6665679038682294E-3</v>
      </c>
      <c r="V407" s="310" t="b">
        <f t="shared" si="221"/>
        <v>0</v>
      </c>
      <c r="W407" s="310" t="b">
        <f t="shared" si="222"/>
        <v>0</v>
      </c>
      <c r="Y407" s="148" t="s">
        <v>945</v>
      </c>
      <c r="Z407" s="157">
        <v>4.9000000000000002E-2</v>
      </c>
      <c r="AA407" s="103">
        <v>7.0000000000000007E-2</v>
      </c>
      <c r="AB407" s="163">
        <v>4.9000000000000002E-2</v>
      </c>
      <c r="AC407" s="169">
        <v>7.3000000000000001E-3</v>
      </c>
      <c r="AD407" s="170">
        <f>AC394</f>
        <v>7.4000000000000003E-3</v>
      </c>
      <c r="AE407" s="305">
        <f t="shared" si="216"/>
        <v>0.11666666666666667</v>
      </c>
      <c r="AF407" s="296" t="b">
        <f t="shared" si="217"/>
        <v>1</v>
      </c>
      <c r="AG407" s="309">
        <f t="shared" si="218"/>
        <v>6.6665679038682294E-3</v>
      </c>
      <c r="AH407" s="310" t="b">
        <f t="shared" si="223"/>
        <v>0</v>
      </c>
      <c r="AI407" s="310" t="b">
        <f t="shared" si="224"/>
        <v>0</v>
      </c>
    </row>
    <row r="408" spans="1:35" ht="16" x14ac:dyDescent="0.2">
      <c r="A408" s="148" t="s">
        <v>946</v>
      </c>
      <c r="B408" s="157">
        <v>5.3999999999999999E-2</v>
      </c>
      <c r="C408" s="103">
        <v>7.4999999999999997E-2</v>
      </c>
      <c r="D408" s="163">
        <v>5.2999999999999999E-2</v>
      </c>
      <c r="E408" s="169">
        <v>8.2000000000000007E-3</v>
      </c>
      <c r="F408" s="170">
        <f>E393</f>
        <v>8.0000000000000002E-3</v>
      </c>
      <c r="G408" s="305">
        <f t="shared" si="210"/>
        <v>0.11666666666666667</v>
      </c>
      <c r="H408" s="296" t="b">
        <f t="shared" si="211"/>
        <v>1</v>
      </c>
      <c r="I408" s="309">
        <f t="shared" si="212"/>
        <v>6.6665679038682294E-3</v>
      </c>
      <c r="J408" s="310" t="b">
        <f t="shared" si="219"/>
        <v>0</v>
      </c>
      <c r="K408" s="310" t="b">
        <f t="shared" si="220"/>
        <v>0</v>
      </c>
      <c r="M408" s="295" t="s">
        <v>946</v>
      </c>
      <c r="N408" s="293">
        <v>5.6000000000000001E-2</v>
      </c>
      <c r="O408" s="103">
        <v>7.9000000000000001E-2</v>
      </c>
      <c r="P408" s="163">
        <v>5.6000000000000001E-2</v>
      </c>
      <c r="Q408" s="169">
        <v>8.3999999999999995E-3</v>
      </c>
      <c r="R408" s="170">
        <f>Q393</f>
        <v>8.5000000000000006E-3</v>
      </c>
      <c r="S408" s="305">
        <f t="shared" si="213"/>
        <v>0.11666666666666667</v>
      </c>
      <c r="T408" s="296" t="b">
        <f t="shared" si="214"/>
        <v>1</v>
      </c>
      <c r="U408" s="309">
        <f t="shared" si="215"/>
        <v>6.6665679038682294E-3</v>
      </c>
      <c r="V408" s="310" t="b">
        <f t="shared" si="221"/>
        <v>0</v>
      </c>
      <c r="W408" s="310" t="b">
        <f t="shared" si="222"/>
        <v>0</v>
      </c>
      <c r="Y408" s="148" t="s">
        <v>946</v>
      </c>
      <c r="Z408" s="157">
        <v>4.9000000000000002E-2</v>
      </c>
      <c r="AA408" s="103">
        <v>7.0999999999999994E-2</v>
      </c>
      <c r="AB408" s="163">
        <v>0.05</v>
      </c>
      <c r="AC408" s="169">
        <v>7.4999999999999997E-3</v>
      </c>
      <c r="AD408" s="170">
        <f>AC393</f>
        <v>7.6E-3</v>
      </c>
      <c r="AE408" s="305">
        <f t="shared" si="216"/>
        <v>0.11666666666666667</v>
      </c>
      <c r="AF408" s="296" t="b">
        <f t="shared" si="217"/>
        <v>1</v>
      </c>
      <c r="AG408" s="309">
        <f t="shared" si="218"/>
        <v>6.6665679038682294E-3</v>
      </c>
      <c r="AH408" s="310" t="b">
        <f t="shared" si="223"/>
        <v>0</v>
      </c>
      <c r="AI408" s="310" t="b">
        <f t="shared" si="224"/>
        <v>0</v>
      </c>
    </row>
    <row r="409" spans="1:35" ht="16" x14ac:dyDescent="0.2">
      <c r="A409" s="148" t="s">
        <v>947</v>
      </c>
      <c r="B409" s="157">
        <v>5.5E-2</v>
      </c>
      <c r="C409" s="103">
        <v>7.6999999999999999E-2</v>
      </c>
      <c r="D409" s="163">
        <v>5.5E-2</v>
      </c>
      <c r="E409" s="169">
        <v>8.3999999999999995E-3</v>
      </c>
      <c r="F409" s="170">
        <f>E392</f>
        <v>8.2000000000000007E-3</v>
      </c>
      <c r="G409" s="305">
        <f t="shared" si="210"/>
        <v>0.11666666666666667</v>
      </c>
      <c r="H409" s="296" t="b">
        <f t="shared" si="211"/>
        <v>1</v>
      </c>
      <c r="I409" s="309">
        <f t="shared" si="212"/>
        <v>6.6665679038682294E-3</v>
      </c>
      <c r="J409" s="310" t="b">
        <f t="shared" si="219"/>
        <v>0</v>
      </c>
      <c r="K409" s="310" t="b">
        <f t="shared" si="220"/>
        <v>0</v>
      </c>
      <c r="M409" s="295" t="s">
        <v>947</v>
      </c>
      <c r="N409" s="293">
        <v>5.8000000000000003E-2</v>
      </c>
      <c r="O409" s="103">
        <v>8.1000000000000003E-2</v>
      </c>
      <c r="P409" s="163">
        <v>5.7000000000000002E-2</v>
      </c>
      <c r="Q409" s="169">
        <v>8.8000000000000005E-3</v>
      </c>
      <c r="R409" s="170">
        <f>Q392</f>
        <v>8.6999999999999994E-3</v>
      </c>
      <c r="S409" s="305">
        <f t="shared" si="213"/>
        <v>0.11666666666666667</v>
      </c>
      <c r="T409" s="296" t="b">
        <f t="shared" si="214"/>
        <v>1</v>
      </c>
      <c r="U409" s="309">
        <f t="shared" si="215"/>
        <v>6.6665679038682294E-3</v>
      </c>
      <c r="V409" s="310" t="b">
        <f t="shared" si="221"/>
        <v>0</v>
      </c>
      <c r="W409" s="310" t="b">
        <f t="shared" si="222"/>
        <v>0</v>
      </c>
      <c r="Y409" s="148" t="s">
        <v>947</v>
      </c>
      <c r="Z409" s="157">
        <v>0.05</v>
      </c>
      <c r="AA409" s="103">
        <v>7.0999999999999994E-2</v>
      </c>
      <c r="AB409" s="163">
        <v>5.0999999999999997E-2</v>
      </c>
      <c r="AC409" s="169">
        <v>7.6E-3</v>
      </c>
      <c r="AD409" s="170">
        <f>AC392</f>
        <v>7.7000000000000002E-3</v>
      </c>
      <c r="AE409" s="305">
        <f t="shared" si="216"/>
        <v>0.11666666666666667</v>
      </c>
      <c r="AF409" s="296" t="b">
        <f t="shared" si="217"/>
        <v>1</v>
      </c>
      <c r="AG409" s="309">
        <f t="shared" si="218"/>
        <v>6.6665679038682294E-3</v>
      </c>
      <c r="AH409" s="310" t="b">
        <f t="shared" si="223"/>
        <v>0</v>
      </c>
      <c r="AI409" s="310" t="b">
        <f t="shared" si="224"/>
        <v>0</v>
      </c>
    </row>
    <row r="410" spans="1:35" ht="16" x14ac:dyDescent="0.2">
      <c r="A410" s="148" t="s">
        <v>948</v>
      </c>
      <c r="B410" s="157">
        <v>5.7000000000000002E-2</v>
      </c>
      <c r="C410" s="103">
        <v>7.9000000000000001E-2</v>
      </c>
      <c r="D410" s="163">
        <v>5.6000000000000001E-2</v>
      </c>
      <c r="E410" s="169">
        <v>8.6999999999999994E-3</v>
      </c>
      <c r="F410" s="170">
        <f>E391</f>
        <v>8.3999999999999995E-3</v>
      </c>
      <c r="G410" s="305">
        <f t="shared" si="210"/>
        <v>0.11666666666666667</v>
      </c>
      <c r="H410" s="296" t="b">
        <f t="shared" si="211"/>
        <v>1</v>
      </c>
      <c r="I410" s="309">
        <f t="shared" si="212"/>
        <v>6.6665679038682294E-3</v>
      </c>
      <c r="J410" s="310" t="b">
        <f t="shared" si="219"/>
        <v>0</v>
      </c>
      <c r="K410" s="310" t="b">
        <f t="shared" si="220"/>
        <v>0</v>
      </c>
      <c r="M410" s="295" t="s">
        <v>948</v>
      </c>
      <c r="N410" s="293">
        <v>0.06</v>
      </c>
      <c r="O410" s="103">
        <v>8.4000000000000005E-2</v>
      </c>
      <c r="P410" s="163">
        <v>5.8999999999999997E-2</v>
      </c>
      <c r="Q410" s="169">
        <v>9.1000000000000004E-3</v>
      </c>
      <c r="R410" s="170">
        <f>Q391</f>
        <v>8.9999999999999993E-3</v>
      </c>
      <c r="S410" s="305">
        <f t="shared" si="213"/>
        <v>0.11666666666666667</v>
      </c>
      <c r="T410" s="296" t="b">
        <f t="shared" si="214"/>
        <v>1</v>
      </c>
      <c r="U410" s="309">
        <f t="shared" si="215"/>
        <v>6.6665679038682294E-3</v>
      </c>
      <c r="V410" s="310" t="b">
        <f t="shared" si="221"/>
        <v>0</v>
      </c>
      <c r="W410" s="310" t="b">
        <f t="shared" si="222"/>
        <v>0</v>
      </c>
      <c r="Y410" s="148" t="s">
        <v>948</v>
      </c>
      <c r="Z410" s="157">
        <v>5.0999999999999997E-2</v>
      </c>
      <c r="AA410" s="103">
        <v>7.1999999999999995E-2</v>
      </c>
      <c r="AB410" s="163">
        <v>5.1999999999999998E-2</v>
      </c>
      <c r="AC410" s="169">
        <v>7.7000000000000002E-3</v>
      </c>
      <c r="AD410" s="170">
        <f>AC391</f>
        <v>7.7999999999999996E-3</v>
      </c>
      <c r="AE410" s="305">
        <f t="shared" si="216"/>
        <v>0.11666666666666667</v>
      </c>
      <c r="AF410" s="296" t="b">
        <f t="shared" si="217"/>
        <v>1</v>
      </c>
      <c r="AG410" s="309">
        <f t="shared" si="218"/>
        <v>6.6665679038682294E-3</v>
      </c>
      <c r="AH410" s="310" t="b">
        <f t="shared" si="223"/>
        <v>0</v>
      </c>
      <c r="AI410" s="310" t="b">
        <f t="shared" si="224"/>
        <v>0</v>
      </c>
    </row>
    <row r="411" spans="1:35" ht="17" thickBot="1" x14ac:dyDescent="0.25">
      <c r="A411" s="147" t="s">
        <v>949</v>
      </c>
      <c r="B411" s="158">
        <v>5.8000000000000003E-2</v>
      </c>
      <c r="C411" s="159">
        <v>8.1000000000000003E-2</v>
      </c>
      <c r="D411" s="165">
        <v>5.7000000000000002E-2</v>
      </c>
      <c r="E411" s="171">
        <v>8.8000000000000005E-3</v>
      </c>
      <c r="F411" s="172">
        <f>E390</f>
        <v>8.6E-3</v>
      </c>
      <c r="G411" s="307">
        <f t="shared" si="210"/>
        <v>0.11666666666666667</v>
      </c>
      <c r="H411" s="291" t="b">
        <f t="shared" si="211"/>
        <v>1</v>
      </c>
      <c r="I411" s="309">
        <f t="shared" si="212"/>
        <v>6.6665679038682294E-3</v>
      </c>
      <c r="J411" s="310" t="b">
        <f t="shared" si="219"/>
        <v>0</v>
      </c>
      <c r="K411" s="310" t="b">
        <f t="shared" si="220"/>
        <v>0</v>
      </c>
      <c r="M411" s="147" t="s">
        <v>949</v>
      </c>
      <c r="N411" s="158">
        <v>6.2E-2</v>
      </c>
      <c r="O411" s="159">
        <v>8.6999999999999994E-2</v>
      </c>
      <c r="P411" s="165">
        <v>6.0999999999999999E-2</v>
      </c>
      <c r="Q411" s="171">
        <v>9.4000000000000004E-3</v>
      </c>
      <c r="R411" s="172">
        <f>Q390</f>
        <v>9.1999999999999998E-3</v>
      </c>
      <c r="S411" s="307">
        <f t="shared" si="213"/>
        <v>0.11666666666666667</v>
      </c>
      <c r="T411" s="291" t="b">
        <f t="shared" si="214"/>
        <v>1</v>
      </c>
      <c r="U411" s="309">
        <f t="shared" si="215"/>
        <v>6.6665679038682294E-3</v>
      </c>
      <c r="V411" s="310" t="b">
        <f t="shared" si="221"/>
        <v>0</v>
      </c>
      <c r="W411" s="310" t="b">
        <f t="shared" si="222"/>
        <v>0</v>
      </c>
      <c r="Y411" s="147" t="s">
        <v>949</v>
      </c>
      <c r="Z411" s="158">
        <v>5.1999999999999998E-2</v>
      </c>
      <c r="AA411" s="159">
        <v>7.2999999999999995E-2</v>
      </c>
      <c r="AB411" s="165">
        <v>5.1999999999999998E-2</v>
      </c>
      <c r="AC411" s="171">
        <v>7.9000000000000008E-3</v>
      </c>
      <c r="AD411" s="172">
        <f>AC390</f>
        <v>8.0000000000000002E-3</v>
      </c>
      <c r="AE411" s="307">
        <f t="shared" si="216"/>
        <v>0.11666666666666667</v>
      </c>
      <c r="AF411" s="291" t="b">
        <f t="shared" si="217"/>
        <v>1</v>
      </c>
      <c r="AG411" s="309">
        <f t="shared" si="218"/>
        <v>6.6665679038682294E-3</v>
      </c>
      <c r="AH411" s="310" t="b">
        <f t="shared" si="223"/>
        <v>0</v>
      </c>
      <c r="AI411" s="310" t="b">
        <f t="shared" si="224"/>
        <v>0</v>
      </c>
    </row>
  </sheetData>
  <mergeCells count="363">
    <mergeCell ref="AI277:AI279"/>
    <mergeCell ref="AI250:AI252"/>
    <mergeCell ref="AI223:AI225"/>
    <mergeCell ref="AI195:AI197"/>
    <mergeCell ref="AI168:AI170"/>
    <mergeCell ref="AI141:AI143"/>
    <mergeCell ref="AI114:AI116"/>
    <mergeCell ref="K304:K306"/>
    <mergeCell ref="W304:W306"/>
    <mergeCell ref="AI304:AI306"/>
    <mergeCell ref="AG141:AG143"/>
    <mergeCell ref="AH141:AH143"/>
    <mergeCell ref="AG114:AG116"/>
    <mergeCell ref="AH114:AH116"/>
    <mergeCell ref="U114:U116"/>
    <mergeCell ref="V114:V116"/>
    <mergeCell ref="W114:W116"/>
    <mergeCell ref="W141:W143"/>
    <mergeCell ref="AG223:AG225"/>
    <mergeCell ref="AH223:AH225"/>
    <mergeCell ref="AG195:AG197"/>
    <mergeCell ref="AH195:AH197"/>
    <mergeCell ref="U195:U197"/>
    <mergeCell ref="V195:V197"/>
    <mergeCell ref="AI387:AI389"/>
    <mergeCell ref="AI359:AI361"/>
    <mergeCell ref="AI331:AI333"/>
    <mergeCell ref="T387:T388"/>
    <mergeCell ref="AE331:AE332"/>
    <mergeCell ref="AF331:AF332"/>
    <mergeCell ref="AE359:AE360"/>
    <mergeCell ref="AF359:AF360"/>
    <mergeCell ref="AE387:AE388"/>
    <mergeCell ref="AF387:AF388"/>
    <mergeCell ref="U331:U333"/>
    <mergeCell ref="V331:V333"/>
    <mergeCell ref="AG331:AG333"/>
    <mergeCell ref="AH331:AH333"/>
    <mergeCell ref="Z332:AB332"/>
    <mergeCell ref="AC332:AD332"/>
    <mergeCell ref="AH387:AH389"/>
    <mergeCell ref="AH359:AH361"/>
    <mergeCell ref="AI7:AI9"/>
    <mergeCell ref="AI33:AI35"/>
    <mergeCell ref="W33:W35"/>
    <mergeCell ref="K60:K62"/>
    <mergeCell ref="W60:W62"/>
    <mergeCell ref="AI60:AI62"/>
    <mergeCell ref="AI87:AI89"/>
    <mergeCell ref="W87:W89"/>
    <mergeCell ref="K87:K89"/>
    <mergeCell ref="U87:U89"/>
    <mergeCell ref="V87:V89"/>
    <mergeCell ref="AG87:AG89"/>
    <mergeCell ref="AH87:AH89"/>
    <mergeCell ref="AG7:AG9"/>
    <mergeCell ref="AH7:AH9"/>
    <mergeCell ref="AG33:AG35"/>
    <mergeCell ref="AH33:AH35"/>
    <mergeCell ref="U60:U62"/>
    <mergeCell ref="V60:V62"/>
    <mergeCell ref="AG60:AG62"/>
    <mergeCell ref="AH60:AH62"/>
    <mergeCell ref="AE7:AE8"/>
    <mergeCell ref="AF7:AF8"/>
    <mergeCell ref="AE33:AE34"/>
    <mergeCell ref="AH168:AH170"/>
    <mergeCell ref="W168:W170"/>
    <mergeCell ref="W195:W197"/>
    <mergeCell ref="W223:W225"/>
    <mergeCell ref="U304:U306"/>
    <mergeCell ref="V304:V306"/>
    <mergeCell ref="AG304:AG306"/>
    <mergeCell ref="AH304:AH306"/>
    <mergeCell ref="U277:U279"/>
    <mergeCell ref="V277:V279"/>
    <mergeCell ref="AG277:AG279"/>
    <mergeCell ref="AH277:AH279"/>
    <mergeCell ref="U250:U252"/>
    <mergeCell ref="V250:V252"/>
    <mergeCell ref="AG250:AG252"/>
    <mergeCell ref="AH250:AH252"/>
    <mergeCell ref="W250:W252"/>
    <mergeCell ref="W277:W279"/>
    <mergeCell ref="AE168:AE169"/>
    <mergeCell ref="AF168:AF169"/>
    <mergeCell ref="AE195:AE196"/>
    <mergeCell ref="AF195:AF196"/>
    <mergeCell ref="AE223:AE224"/>
    <mergeCell ref="AE304:AE305"/>
    <mergeCell ref="AG168:AG170"/>
    <mergeCell ref="I387:I389"/>
    <mergeCell ref="J387:J389"/>
    <mergeCell ref="U387:U389"/>
    <mergeCell ref="V387:V389"/>
    <mergeCell ref="AG387:AG389"/>
    <mergeCell ref="AG359:AG361"/>
    <mergeCell ref="U359:U361"/>
    <mergeCell ref="V359:V361"/>
    <mergeCell ref="S387:S388"/>
    <mergeCell ref="K359:K361"/>
    <mergeCell ref="K387:K389"/>
    <mergeCell ref="W387:W389"/>
    <mergeCell ref="AF223:AF224"/>
    <mergeCell ref="AE250:AE251"/>
    <mergeCell ref="AF250:AF251"/>
    <mergeCell ref="AE277:AE278"/>
    <mergeCell ref="AF277:AF278"/>
    <mergeCell ref="AF304:AF305"/>
    <mergeCell ref="V33:V35"/>
    <mergeCell ref="H33:H35"/>
    <mergeCell ref="G33:G35"/>
    <mergeCell ref="S359:S360"/>
    <mergeCell ref="T359:T360"/>
    <mergeCell ref="W331:W333"/>
    <mergeCell ref="W359:W361"/>
    <mergeCell ref="I359:I361"/>
    <mergeCell ref="J359:J361"/>
    <mergeCell ref="H331:H332"/>
    <mergeCell ref="S331:S332"/>
    <mergeCell ref="T331:T332"/>
    <mergeCell ref="I331:I333"/>
    <mergeCell ref="J331:J333"/>
    <mergeCell ref="K331:K333"/>
    <mergeCell ref="N332:P332"/>
    <mergeCell ref="Q332:R332"/>
    <mergeCell ref="O2:R2"/>
    <mergeCell ref="A387:F387"/>
    <mergeCell ref="M387:R387"/>
    <mergeCell ref="Y387:AD387"/>
    <mergeCell ref="B388:D388"/>
    <mergeCell ref="E388:F388"/>
    <mergeCell ref="N388:P388"/>
    <mergeCell ref="Q388:R388"/>
    <mergeCell ref="Z388:AB388"/>
    <mergeCell ref="AC388:AD388"/>
    <mergeCell ref="A359:F359"/>
    <mergeCell ref="M359:R359"/>
    <mergeCell ref="Y359:AD359"/>
    <mergeCell ref="B360:D360"/>
    <mergeCell ref="E360:F360"/>
    <mergeCell ref="N360:P360"/>
    <mergeCell ref="Q360:R360"/>
    <mergeCell ref="Z360:AB360"/>
    <mergeCell ref="AC360:AD360"/>
    <mergeCell ref="A331:F331"/>
    <mergeCell ref="M331:R331"/>
    <mergeCell ref="Y331:AD331"/>
    <mergeCell ref="B332:D332"/>
    <mergeCell ref="E332:F332"/>
    <mergeCell ref="A304:F304"/>
    <mergeCell ref="M304:R304"/>
    <mergeCell ref="Y304:AD304"/>
    <mergeCell ref="B305:D305"/>
    <mergeCell ref="E305:F305"/>
    <mergeCell ref="N305:P305"/>
    <mergeCell ref="Q305:R305"/>
    <mergeCell ref="Z305:AB305"/>
    <mergeCell ref="AC305:AD305"/>
    <mergeCell ref="G304:G305"/>
    <mergeCell ref="H304:H305"/>
    <mergeCell ref="S304:S305"/>
    <mergeCell ref="T304:T305"/>
    <mergeCell ref="I304:I306"/>
    <mergeCell ref="J304:J306"/>
    <mergeCell ref="A277:F277"/>
    <mergeCell ref="M277:R277"/>
    <mergeCell ref="Y277:AD277"/>
    <mergeCell ref="B278:D278"/>
    <mergeCell ref="E278:F278"/>
    <mergeCell ref="N278:P278"/>
    <mergeCell ref="Q278:R278"/>
    <mergeCell ref="Z278:AB278"/>
    <mergeCell ref="AC278:AD278"/>
    <mergeCell ref="G277:G278"/>
    <mergeCell ref="H277:H278"/>
    <mergeCell ref="S277:S278"/>
    <mergeCell ref="T277:T278"/>
    <mergeCell ref="I277:I279"/>
    <mergeCell ref="J277:J279"/>
    <mergeCell ref="K277:K279"/>
    <mergeCell ref="A250:F250"/>
    <mergeCell ref="M250:R250"/>
    <mergeCell ref="Y250:AD250"/>
    <mergeCell ref="B251:D251"/>
    <mergeCell ref="E251:F251"/>
    <mergeCell ref="N251:P251"/>
    <mergeCell ref="Q251:R251"/>
    <mergeCell ref="Z251:AB251"/>
    <mergeCell ref="AC251:AD251"/>
    <mergeCell ref="G250:G251"/>
    <mergeCell ref="H250:H251"/>
    <mergeCell ref="I250:I252"/>
    <mergeCell ref="J250:J252"/>
    <mergeCell ref="K250:K252"/>
    <mergeCell ref="A223:F223"/>
    <mergeCell ref="M223:R223"/>
    <mergeCell ref="Y223:AD223"/>
    <mergeCell ref="B224:D224"/>
    <mergeCell ref="E224:F224"/>
    <mergeCell ref="N224:P224"/>
    <mergeCell ref="Q224:R224"/>
    <mergeCell ref="Z224:AB224"/>
    <mergeCell ref="AC224:AD224"/>
    <mergeCell ref="G223:G224"/>
    <mergeCell ref="H223:H224"/>
    <mergeCell ref="I223:I225"/>
    <mergeCell ref="J223:J225"/>
    <mergeCell ref="U223:U225"/>
    <mergeCell ref="V223:V225"/>
    <mergeCell ref="K223:K225"/>
    <mergeCell ref="A195:F195"/>
    <mergeCell ref="M195:R195"/>
    <mergeCell ref="Y195:AD195"/>
    <mergeCell ref="B196:D196"/>
    <mergeCell ref="E196:F196"/>
    <mergeCell ref="N196:P196"/>
    <mergeCell ref="Q196:R196"/>
    <mergeCell ref="Z196:AB196"/>
    <mergeCell ref="AC196:AD196"/>
    <mergeCell ref="G195:G196"/>
    <mergeCell ref="H195:H196"/>
    <mergeCell ref="I195:I197"/>
    <mergeCell ref="J195:J197"/>
    <mergeCell ref="K195:K197"/>
    <mergeCell ref="A168:F168"/>
    <mergeCell ref="M168:R168"/>
    <mergeCell ref="Y168:AD168"/>
    <mergeCell ref="B169:D169"/>
    <mergeCell ref="E169:F169"/>
    <mergeCell ref="N169:P169"/>
    <mergeCell ref="Q169:R169"/>
    <mergeCell ref="Z169:AB169"/>
    <mergeCell ref="AC169:AD169"/>
    <mergeCell ref="G168:G169"/>
    <mergeCell ref="H168:H169"/>
    <mergeCell ref="I168:I170"/>
    <mergeCell ref="J168:J170"/>
    <mergeCell ref="K168:K170"/>
    <mergeCell ref="U168:U170"/>
    <mergeCell ref="V168:V170"/>
    <mergeCell ref="A141:F141"/>
    <mergeCell ref="M141:R141"/>
    <mergeCell ref="Y141:AD141"/>
    <mergeCell ref="B142:D142"/>
    <mergeCell ref="E142:F142"/>
    <mergeCell ref="N142:P142"/>
    <mergeCell ref="Q142:R142"/>
    <mergeCell ref="Z142:AB142"/>
    <mergeCell ref="AC142:AD142"/>
    <mergeCell ref="G141:G142"/>
    <mergeCell ref="H141:H142"/>
    <mergeCell ref="I141:I143"/>
    <mergeCell ref="J141:J143"/>
    <mergeCell ref="U141:U143"/>
    <mergeCell ref="V141:V143"/>
    <mergeCell ref="K141:K143"/>
    <mergeCell ref="A114:F114"/>
    <mergeCell ref="M114:R114"/>
    <mergeCell ref="Y114:AD114"/>
    <mergeCell ref="B115:D115"/>
    <mergeCell ref="E115:F115"/>
    <mergeCell ref="N115:P115"/>
    <mergeCell ref="Q115:R115"/>
    <mergeCell ref="Z115:AB115"/>
    <mergeCell ref="AC115:AD115"/>
    <mergeCell ref="G114:G115"/>
    <mergeCell ref="H114:H115"/>
    <mergeCell ref="I114:I116"/>
    <mergeCell ref="J114:J116"/>
    <mergeCell ref="K114:K116"/>
    <mergeCell ref="Y87:AD87"/>
    <mergeCell ref="B88:D88"/>
    <mergeCell ref="E88:F88"/>
    <mergeCell ref="N88:P88"/>
    <mergeCell ref="Q88:R88"/>
    <mergeCell ref="Z88:AB88"/>
    <mergeCell ref="AC88:AD88"/>
    <mergeCell ref="G87:G88"/>
    <mergeCell ref="H87:H88"/>
    <mergeCell ref="I87:I89"/>
    <mergeCell ref="J87:J89"/>
    <mergeCell ref="E3:E5"/>
    <mergeCell ref="F3:F5"/>
    <mergeCell ref="Y7:AD7"/>
    <mergeCell ref="Z8:AB8"/>
    <mergeCell ref="AC8:AD8"/>
    <mergeCell ref="A33:F33"/>
    <mergeCell ref="M33:R33"/>
    <mergeCell ref="Y33:AD33"/>
    <mergeCell ref="B8:D8"/>
    <mergeCell ref="E8:F8"/>
    <mergeCell ref="A7:F7"/>
    <mergeCell ref="M7:R7"/>
    <mergeCell ref="N8:P8"/>
    <mergeCell ref="Q8:R8"/>
    <mergeCell ref="K33:K35"/>
    <mergeCell ref="G7:G9"/>
    <mergeCell ref="H7:H9"/>
    <mergeCell ref="I7:I9"/>
    <mergeCell ref="J7:J9"/>
    <mergeCell ref="I33:I35"/>
    <mergeCell ref="J33:J35"/>
    <mergeCell ref="U7:U9"/>
    <mergeCell ref="V7:V9"/>
    <mergeCell ref="U33:U35"/>
    <mergeCell ref="AC34:AD34"/>
    <mergeCell ref="B34:D34"/>
    <mergeCell ref="E34:F34"/>
    <mergeCell ref="N34:P34"/>
    <mergeCell ref="Q34:R34"/>
    <mergeCell ref="Z34:AB34"/>
    <mergeCell ref="K7:K9"/>
    <mergeCell ref="W7:W9"/>
    <mergeCell ref="G359:G360"/>
    <mergeCell ref="H359:H360"/>
    <mergeCell ref="A60:F60"/>
    <mergeCell ref="M60:R60"/>
    <mergeCell ref="Y60:AD60"/>
    <mergeCell ref="B61:D61"/>
    <mergeCell ref="E61:F61"/>
    <mergeCell ref="N61:P61"/>
    <mergeCell ref="Q61:R61"/>
    <mergeCell ref="Z61:AB61"/>
    <mergeCell ref="AC61:AD61"/>
    <mergeCell ref="G60:G61"/>
    <mergeCell ref="H60:H61"/>
    <mergeCell ref="I60:I62"/>
    <mergeCell ref="J60:J62"/>
    <mergeCell ref="A87:F87"/>
    <mergeCell ref="G387:G388"/>
    <mergeCell ref="H387:H388"/>
    <mergeCell ref="S7:S8"/>
    <mergeCell ref="T7:T8"/>
    <mergeCell ref="S33:S34"/>
    <mergeCell ref="T33:T34"/>
    <mergeCell ref="S60:S61"/>
    <mergeCell ref="T60:T61"/>
    <mergeCell ref="S87:S88"/>
    <mergeCell ref="T87:T88"/>
    <mergeCell ref="S114:S115"/>
    <mergeCell ref="T114:T115"/>
    <mergeCell ref="S141:S142"/>
    <mergeCell ref="T141:T142"/>
    <mergeCell ref="S168:S169"/>
    <mergeCell ref="T168:T169"/>
    <mergeCell ref="S195:S196"/>
    <mergeCell ref="T195:T196"/>
    <mergeCell ref="S223:S224"/>
    <mergeCell ref="T223:T224"/>
    <mergeCell ref="S250:S251"/>
    <mergeCell ref="T250:T251"/>
    <mergeCell ref="M87:R87"/>
    <mergeCell ref="G331:G332"/>
    <mergeCell ref="AF33:AF34"/>
    <mergeCell ref="AE60:AE61"/>
    <mergeCell ref="AF60:AF61"/>
    <mergeCell ref="AE87:AE88"/>
    <mergeCell ref="AF87:AF88"/>
    <mergeCell ref="AE114:AE115"/>
    <mergeCell ref="AF114:AF115"/>
    <mergeCell ref="AE141:AE142"/>
    <mergeCell ref="AF141:AF142"/>
  </mergeCells>
  <phoneticPr fontId="13" type="noConversion"/>
  <conditionalFormatting sqref="J10:K31">
    <cfRule type="cellIs" dxfId="183" priority="529" operator="lessThan">
      <formula>$F$10</formula>
    </cfRule>
    <cfRule type="cellIs" dxfId="182" priority="531" operator="lessThan">
      <formula>$J$10</formula>
    </cfRule>
    <cfRule type="cellIs" dxfId="181" priority="532" operator="lessThan">
      <formula>$J$10&lt;$F$10</formula>
    </cfRule>
  </conditionalFormatting>
  <conditionalFormatting sqref="J19:K19">
    <cfRule type="cellIs" dxfId="180" priority="530" operator="lessThan">
      <formula>$F$18</formula>
    </cfRule>
  </conditionalFormatting>
  <conditionalFormatting sqref="J36:K57">
    <cfRule type="cellIs" dxfId="179" priority="169" operator="lessThan">
      <formula>$F$10</formula>
    </cfRule>
    <cfRule type="cellIs" dxfId="178" priority="171" operator="lessThan">
      <formula>$J$10</formula>
    </cfRule>
    <cfRule type="cellIs" dxfId="177" priority="172" operator="lessThan">
      <formula>$J$10&lt;$F$10</formula>
    </cfRule>
  </conditionalFormatting>
  <conditionalFormatting sqref="J45:K45">
    <cfRule type="cellIs" dxfId="176" priority="170" operator="lessThan">
      <formula>$F$18</formula>
    </cfRule>
  </conditionalFormatting>
  <conditionalFormatting sqref="J63:K84">
    <cfRule type="cellIs" dxfId="175" priority="153" operator="lessThan">
      <formula>$F$10</formula>
    </cfRule>
    <cfRule type="cellIs" dxfId="174" priority="155" operator="lessThan">
      <formula>$J$10</formula>
    </cfRule>
    <cfRule type="cellIs" dxfId="173" priority="156" operator="lessThan">
      <formula>$J$10&lt;$F$10</formula>
    </cfRule>
  </conditionalFormatting>
  <conditionalFormatting sqref="J72:K72">
    <cfRule type="cellIs" dxfId="172" priority="154" operator="lessThan">
      <formula>$F$18</formula>
    </cfRule>
  </conditionalFormatting>
  <conditionalFormatting sqref="J90:K111">
    <cfRule type="cellIs" dxfId="171" priority="133" operator="lessThan">
      <formula>$F$10</formula>
    </cfRule>
    <cfRule type="cellIs" dxfId="170" priority="135" operator="lessThan">
      <formula>$J$10</formula>
    </cfRule>
    <cfRule type="cellIs" dxfId="169" priority="136" operator="lessThan">
      <formula>$J$10&lt;$F$10</formula>
    </cfRule>
  </conditionalFormatting>
  <conditionalFormatting sqref="J99:K99">
    <cfRule type="cellIs" dxfId="168" priority="134" operator="lessThan">
      <formula>$F$18</formula>
    </cfRule>
  </conditionalFormatting>
  <conditionalFormatting sqref="J117:K138">
    <cfRule type="cellIs" dxfId="167" priority="129" operator="lessThan">
      <formula>$F$10</formula>
    </cfRule>
    <cfRule type="cellIs" dxfId="166" priority="131" operator="lessThan">
      <formula>$J$10</formula>
    </cfRule>
    <cfRule type="cellIs" dxfId="165" priority="132" operator="lessThan">
      <formula>$J$10&lt;$F$10</formula>
    </cfRule>
  </conditionalFormatting>
  <conditionalFormatting sqref="J126:K126">
    <cfRule type="cellIs" dxfId="164" priority="130" operator="lessThan">
      <formula>$F$18</formula>
    </cfRule>
  </conditionalFormatting>
  <conditionalFormatting sqref="J144:K165">
    <cfRule type="cellIs" dxfId="163" priority="121" operator="lessThan">
      <formula>$F$10</formula>
    </cfRule>
    <cfRule type="cellIs" dxfId="162" priority="123" operator="lessThan">
      <formula>$J$10</formula>
    </cfRule>
    <cfRule type="cellIs" dxfId="161" priority="124" operator="lessThan">
      <formula>$J$10&lt;$F$10</formula>
    </cfRule>
  </conditionalFormatting>
  <conditionalFormatting sqref="J153:K153">
    <cfRule type="cellIs" dxfId="160" priority="122" operator="lessThan">
      <formula>$F$18</formula>
    </cfRule>
  </conditionalFormatting>
  <conditionalFormatting sqref="J171:K192">
    <cfRule type="cellIs" dxfId="159" priority="113" operator="lessThan">
      <formula>$F$10</formula>
    </cfRule>
    <cfRule type="cellIs" dxfId="158" priority="115" operator="lessThan">
      <formula>$J$10</formula>
    </cfRule>
    <cfRule type="cellIs" dxfId="157" priority="116" operator="lessThan">
      <formula>$J$10&lt;$F$10</formula>
    </cfRule>
  </conditionalFormatting>
  <conditionalFormatting sqref="J180:K180">
    <cfRule type="cellIs" dxfId="156" priority="114" operator="lessThan">
      <formula>$F$18</formula>
    </cfRule>
  </conditionalFormatting>
  <conditionalFormatting sqref="J198:K219">
    <cfRule type="cellIs" dxfId="155" priority="105" operator="lessThan">
      <formula>$F$10</formula>
    </cfRule>
    <cfRule type="cellIs" dxfId="154" priority="107" operator="lessThan">
      <formula>$J$10</formula>
    </cfRule>
    <cfRule type="cellIs" dxfId="153" priority="108" operator="lessThan">
      <formula>$J$10&lt;$F$10</formula>
    </cfRule>
  </conditionalFormatting>
  <conditionalFormatting sqref="J207:K207">
    <cfRule type="cellIs" dxfId="152" priority="106" operator="lessThan">
      <formula>$F$18</formula>
    </cfRule>
  </conditionalFormatting>
  <conditionalFormatting sqref="J226:K247">
    <cfRule type="cellIs" dxfId="151" priority="97" operator="lessThan">
      <formula>$F$10</formula>
    </cfRule>
    <cfRule type="cellIs" dxfId="150" priority="99" operator="lessThan">
      <formula>$J$10</formula>
    </cfRule>
    <cfRule type="cellIs" dxfId="149" priority="100" operator="lessThan">
      <formula>$J$10&lt;$F$10</formula>
    </cfRule>
  </conditionalFormatting>
  <conditionalFormatting sqref="J235:K235">
    <cfRule type="cellIs" dxfId="148" priority="98" operator="lessThan">
      <formula>$F$18</formula>
    </cfRule>
  </conditionalFormatting>
  <conditionalFormatting sqref="J253:K274">
    <cfRule type="cellIs" dxfId="147" priority="89" operator="lessThan">
      <formula>$F$10</formula>
    </cfRule>
    <cfRule type="cellIs" dxfId="146" priority="91" operator="lessThan">
      <formula>$J$10</formula>
    </cfRule>
    <cfRule type="cellIs" dxfId="145" priority="92" operator="lessThan">
      <formula>$J$10&lt;$F$10</formula>
    </cfRule>
  </conditionalFormatting>
  <conditionalFormatting sqref="J262:K262">
    <cfRule type="cellIs" dxfId="144" priority="90" operator="lessThan">
      <formula>$F$18</formula>
    </cfRule>
  </conditionalFormatting>
  <conditionalFormatting sqref="J280:K301">
    <cfRule type="cellIs" dxfId="143" priority="81" operator="lessThan">
      <formula>$F$10</formula>
    </cfRule>
    <cfRule type="cellIs" dxfId="142" priority="83" operator="lessThan">
      <formula>$J$10</formula>
    </cfRule>
    <cfRule type="cellIs" dxfId="141" priority="84" operator="lessThan">
      <formula>$J$10&lt;$F$10</formula>
    </cfRule>
  </conditionalFormatting>
  <conditionalFormatting sqref="J289:K289">
    <cfRule type="cellIs" dxfId="140" priority="82" operator="lessThan">
      <formula>$F$18</formula>
    </cfRule>
  </conditionalFormatting>
  <conditionalFormatting sqref="J307:K328">
    <cfRule type="cellIs" dxfId="139" priority="73" operator="lessThan">
      <formula>$F$10</formula>
    </cfRule>
    <cfRule type="cellIs" dxfId="138" priority="75" operator="lessThan">
      <formula>$J$10</formula>
    </cfRule>
    <cfRule type="cellIs" dxfId="137" priority="76" operator="lessThan">
      <formula>$J$10&lt;$F$10</formula>
    </cfRule>
  </conditionalFormatting>
  <conditionalFormatting sqref="J316:K316">
    <cfRule type="cellIs" dxfId="136" priority="74" operator="lessThan">
      <formula>$F$18</formula>
    </cfRule>
  </conditionalFormatting>
  <conditionalFormatting sqref="J334:K355">
    <cfRule type="cellIs" dxfId="135" priority="65" operator="lessThan">
      <formula>$F$10</formula>
    </cfRule>
    <cfRule type="cellIs" dxfId="134" priority="67" operator="lessThan">
      <formula>$J$10</formula>
    </cfRule>
    <cfRule type="cellIs" dxfId="133" priority="68" operator="lessThan">
      <formula>$J$10&lt;$F$10</formula>
    </cfRule>
  </conditionalFormatting>
  <conditionalFormatting sqref="J343:K343">
    <cfRule type="cellIs" dxfId="132" priority="66" operator="lessThan">
      <formula>$F$18</formula>
    </cfRule>
  </conditionalFormatting>
  <conditionalFormatting sqref="J362:K383">
    <cfRule type="cellIs" dxfId="131" priority="57" operator="lessThan">
      <formula>$F$10</formula>
    </cfRule>
    <cfRule type="cellIs" dxfId="130" priority="59" operator="lessThan">
      <formula>$J$10</formula>
    </cfRule>
    <cfRule type="cellIs" dxfId="129" priority="60" operator="lessThan">
      <formula>$J$10&lt;$F$10</formula>
    </cfRule>
  </conditionalFormatting>
  <conditionalFormatting sqref="J371:K371">
    <cfRule type="cellIs" dxfId="128" priority="58" operator="lessThan">
      <formula>$F$18</formula>
    </cfRule>
  </conditionalFormatting>
  <conditionalFormatting sqref="J390:K411">
    <cfRule type="cellIs" dxfId="127" priority="49" operator="lessThan">
      <formula>$F$10</formula>
    </cfRule>
    <cfRule type="cellIs" dxfId="126" priority="51" operator="lessThan">
      <formula>$J$10</formula>
    </cfRule>
    <cfRule type="cellIs" dxfId="125" priority="52" operator="lessThan">
      <formula>$J$10&lt;$F$10</formula>
    </cfRule>
  </conditionalFormatting>
  <conditionalFormatting sqref="J399:K399">
    <cfRule type="cellIs" dxfId="124" priority="50" operator="lessThan">
      <formula>$F$18</formula>
    </cfRule>
  </conditionalFormatting>
  <conditionalFormatting sqref="V10:W31">
    <cfRule type="cellIs" dxfId="123" priority="173" operator="lessThan">
      <formula>$F$10</formula>
    </cfRule>
    <cfRule type="cellIs" dxfId="122" priority="175" operator="lessThan">
      <formula>$J$10</formula>
    </cfRule>
    <cfRule type="cellIs" dxfId="121" priority="176" operator="lessThan">
      <formula>$J$10&lt;$F$10</formula>
    </cfRule>
  </conditionalFormatting>
  <conditionalFormatting sqref="V19:W19">
    <cfRule type="cellIs" dxfId="120" priority="174" operator="lessThan">
      <formula>$F$18</formula>
    </cfRule>
  </conditionalFormatting>
  <conditionalFormatting sqref="V36:W57">
    <cfRule type="cellIs" dxfId="119" priority="157" operator="lessThan">
      <formula>$F$10</formula>
    </cfRule>
    <cfRule type="cellIs" dxfId="118" priority="159" operator="lessThan">
      <formula>$J$10</formula>
    </cfRule>
    <cfRule type="cellIs" dxfId="117" priority="160" operator="lessThan">
      <formula>$J$10&lt;$F$10</formula>
    </cfRule>
  </conditionalFormatting>
  <conditionalFormatting sqref="V45:W45">
    <cfRule type="cellIs" dxfId="116" priority="158" operator="lessThan">
      <formula>$F$18</formula>
    </cfRule>
  </conditionalFormatting>
  <conditionalFormatting sqref="V63:W84">
    <cfRule type="cellIs" dxfId="115" priority="149" operator="lessThan">
      <formula>$F$10</formula>
    </cfRule>
    <cfRule type="cellIs" dxfId="114" priority="151" operator="lessThan">
      <formula>$J$10</formula>
    </cfRule>
    <cfRule type="cellIs" dxfId="113" priority="152" operator="lessThan">
      <formula>$J$10&lt;$F$10</formula>
    </cfRule>
  </conditionalFormatting>
  <conditionalFormatting sqref="V72:W72">
    <cfRule type="cellIs" dxfId="112" priority="150" operator="lessThan">
      <formula>$F$18</formula>
    </cfRule>
  </conditionalFormatting>
  <conditionalFormatting sqref="V90:W111">
    <cfRule type="cellIs" dxfId="111" priority="137" operator="lessThan">
      <formula>$F$10</formula>
    </cfRule>
    <cfRule type="cellIs" dxfId="110" priority="139" operator="lessThan">
      <formula>$J$10</formula>
    </cfRule>
    <cfRule type="cellIs" dxfId="109" priority="140" operator="lessThan">
      <formula>$J$10&lt;$F$10</formula>
    </cfRule>
  </conditionalFormatting>
  <conditionalFormatting sqref="V99:W99">
    <cfRule type="cellIs" dxfId="108" priority="138" operator="lessThan">
      <formula>$F$18</formula>
    </cfRule>
  </conditionalFormatting>
  <conditionalFormatting sqref="V117:W138">
    <cfRule type="cellIs" dxfId="107" priority="125" operator="lessThan">
      <formula>$F$10</formula>
    </cfRule>
    <cfRule type="cellIs" dxfId="106" priority="127" operator="lessThan">
      <formula>$J$10</formula>
    </cfRule>
    <cfRule type="cellIs" dxfId="105" priority="128" operator="lessThan">
      <formula>$J$10&lt;$F$10</formula>
    </cfRule>
  </conditionalFormatting>
  <conditionalFormatting sqref="V126:W126">
    <cfRule type="cellIs" dxfId="104" priority="126" operator="lessThan">
      <formula>$F$18</formula>
    </cfRule>
  </conditionalFormatting>
  <conditionalFormatting sqref="V144:W165">
    <cfRule type="cellIs" dxfId="103" priority="117" operator="lessThan">
      <formula>$F$10</formula>
    </cfRule>
    <cfRule type="cellIs" dxfId="102" priority="119" operator="lessThan">
      <formula>$J$10</formula>
    </cfRule>
    <cfRule type="cellIs" dxfId="101" priority="120" operator="lessThan">
      <formula>$J$10&lt;$F$10</formula>
    </cfRule>
  </conditionalFormatting>
  <conditionalFormatting sqref="V153:W153">
    <cfRule type="cellIs" dxfId="100" priority="118" operator="lessThan">
      <formula>$F$18</formula>
    </cfRule>
  </conditionalFormatting>
  <conditionalFormatting sqref="V171:W192">
    <cfRule type="cellIs" dxfId="99" priority="109" operator="lessThan">
      <formula>$F$10</formula>
    </cfRule>
    <cfRule type="cellIs" dxfId="98" priority="111" operator="lessThan">
      <formula>$J$10</formula>
    </cfRule>
    <cfRule type="cellIs" dxfId="97" priority="112" operator="lessThan">
      <formula>$J$10&lt;$F$10</formula>
    </cfRule>
  </conditionalFormatting>
  <conditionalFormatting sqref="V180:W180">
    <cfRule type="cellIs" dxfId="96" priority="110" operator="lessThan">
      <formula>$F$18</formula>
    </cfRule>
  </conditionalFormatting>
  <conditionalFormatting sqref="V198:W219">
    <cfRule type="cellIs" dxfId="95" priority="101" operator="lessThan">
      <formula>$F$10</formula>
    </cfRule>
    <cfRule type="cellIs" dxfId="94" priority="103" operator="lessThan">
      <formula>$J$10</formula>
    </cfRule>
    <cfRule type="cellIs" dxfId="93" priority="104" operator="lessThan">
      <formula>$J$10&lt;$F$10</formula>
    </cfRule>
  </conditionalFormatting>
  <conditionalFormatting sqref="V207:W207">
    <cfRule type="cellIs" dxfId="92" priority="102" operator="lessThan">
      <formula>$F$18</formula>
    </cfRule>
  </conditionalFormatting>
  <conditionalFormatting sqref="V226:W247">
    <cfRule type="cellIs" dxfId="91" priority="93" operator="lessThan">
      <formula>$F$10</formula>
    </cfRule>
    <cfRule type="cellIs" dxfId="90" priority="95" operator="lessThan">
      <formula>$J$10</formula>
    </cfRule>
    <cfRule type="cellIs" dxfId="89" priority="96" operator="lessThan">
      <formula>$J$10&lt;$F$10</formula>
    </cfRule>
  </conditionalFormatting>
  <conditionalFormatting sqref="V235:W235">
    <cfRule type="cellIs" dxfId="88" priority="94" operator="lessThan">
      <formula>$F$18</formula>
    </cfRule>
  </conditionalFormatting>
  <conditionalFormatting sqref="V253:W274">
    <cfRule type="cellIs" dxfId="87" priority="85" operator="lessThan">
      <formula>$F$10</formula>
    </cfRule>
    <cfRule type="cellIs" dxfId="86" priority="87" operator="lessThan">
      <formula>$J$10</formula>
    </cfRule>
    <cfRule type="cellIs" dxfId="85" priority="88" operator="lessThan">
      <formula>$J$10&lt;$F$10</formula>
    </cfRule>
  </conditionalFormatting>
  <conditionalFormatting sqref="V262:W262">
    <cfRule type="cellIs" dxfId="84" priority="86" operator="lessThan">
      <formula>$F$18</formula>
    </cfRule>
  </conditionalFormatting>
  <conditionalFormatting sqref="V280:W301">
    <cfRule type="cellIs" dxfId="83" priority="77" operator="lessThan">
      <formula>$F$10</formula>
    </cfRule>
    <cfRule type="cellIs" dxfId="82" priority="79" operator="lessThan">
      <formula>$J$10</formula>
    </cfRule>
    <cfRule type="cellIs" dxfId="81" priority="80" operator="lessThan">
      <formula>$J$10&lt;$F$10</formula>
    </cfRule>
  </conditionalFormatting>
  <conditionalFormatting sqref="V289:W289">
    <cfRule type="cellIs" dxfId="80" priority="78" operator="lessThan">
      <formula>$F$18</formula>
    </cfRule>
  </conditionalFormatting>
  <conditionalFormatting sqref="V307:W328">
    <cfRule type="cellIs" dxfId="79" priority="69" operator="lessThan">
      <formula>$F$10</formula>
    </cfRule>
    <cfRule type="cellIs" dxfId="78" priority="71" operator="lessThan">
      <formula>$J$10</formula>
    </cfRule>
    <cfRule type="cellIs" dxfId="77" priority="72" operator="lessThan">
      <formula>$J$10&lt;$F$10</formula>
    </cfRule>
  </conditionalFormatting>
  <conditionalFormatting sqref="V316:W316">
    <cfRule type="cellIs" dxfId="76" priority="70" operator="lessThan">
      <formula>$F$18</formula>
    </cfRule>
  </conditionalFormatting>
  <conditionalFormatting sqref="V334:W355">
    <cfRule type="cellIs" dxfId="75" priority="61" operator="lessThan">
      <formula>$F$10</formula>
    </cfRule>
    <cfRule type="cellIs" dxfId="74" priority="63" operator="lessThan">
      <formula>$J$10</formula>
    </cfRule>
    <cfRule type="cellIs" dxfId="73" priority="64" operator="lessThan">
      <formula>$J$10&lt;$F$10</formula>
    </cfRule>
  </conditionalFormatting>
  <conditionalFormatting sqref="V343:W343">
    <cfRule type="cellIs" dxfId="72" priority="62" operator="lessThan">
      <formula>$F$18</formula>
    </cfRule>
  </conditionalFormatting>
  <conditionalFormatting sqref="V362:W383">
    <cfRule type="cellIs" dxfId="71" priority="53" operator="lessThan">
      <formula>$F$10</formula>
    </cfRule>
    <cfRule type="cellIs" dxfId="70" priority="55" operator="lessThan">
      <formula>$J$10</formula>
    </cfRule>
    <cfRule type="cellIs" dxfId="69" priority="56" operator="lessThan">
      <formula>$J$10&lt;$F$10</formula>
    </cfRule>
  </conditionalFormatting>
  <conditionalFormatting sqref="V371:W371">
    <cfRule type="cellIs" dxfId="68" priority="54" operator="lessThan">
      <formula>$F$18</formula>
    </cfRule>
  </conditionalFormatting>
  <conditionalFormatting sqref="V390:W411">
    <cfRule type="cellIs" dxfId="67" priority="45" operator="lessThan">
      <formula>$F$10</formula>
    </cfRule>
    <cfRule type="cellIs" dxfId="66" priority="47" operator="lessThan">
      <formula>$J$10</formula>
    </cfRule>
    <cfRule type="cellIs" dxfId="65" priority="48" operator="lessThan">
      <formula>$J$10&lt;$F$10</formula>
    </cfRule>
  </conditionalFormatting>
  <conditionalFormatting sqref="V399:W399">
    <cfRule type="cellIs" dxfId="64" priority="46" operator="lessThan">
      <formula>$F$18</formula>
    </cfRule>
  </conditionalFormatting>
  <conditionalFormatting sqref="AH10:AI31">
    <cfRule type="cellIs" dxfId="63" priority="165" operator="lessThan">
      <formula>$F$10</formula>
    </cfRule>
    <cfRule type="cellIs" dxfId="62" priority="167" operator="lessThan">
      <formula>$J$10</formula>
    </cfRule>
    <cfRule type="cellIs" dxfId="61" priority="168" operator="lessThan">
      <formula>$J$10&lt;$F$10</formula>
    </cfRule>
  </conditionalFormatting>
  <conditionalFormatting sqref="AH19:AI19">
    <cfRule type="cellIs" dxfId="60" priority="166" operator="lessThan">
      <formula>$F$18</formula>
    </cfRule>
  </conditionalFormatting>
  <conditionalFormatting sqref="AH36:AI57">
    <cfRule type="cellIs" dxfId="59" priority="161" operator="lessThan">
      <formula>$F$10</formula>
    </cfRule>
    <cfRule type="cellIs" dxfId="58" priority="163" operator="lessThan">
      <formula>$J$10</formula>
    </cfRule>
    <cfRule type="cellIs" dxfId="57" priority="164" operator="lessThan">
      <formula>$J$10&lt;$F$10</formula>
    </cfRule>
  </conditionalFormatting>
  <conditionalFormatting sqref="AH45:AI45">
    <cfRule type="cellIs" dxfId="56" priority="162" operator="lessThan">
      <formula>$F$18</formula>
    </cfRule>
  </conditionalFormatting>
  <conditionalFormatting sqref="AH63:AI84">
    <cfRule type="cellIs" dxfId="55" priority="145" operator="lessThan">
      <formula>$F$10</formula>
    </cfRule>
    <cfRule type="cellIs" dxfId="54" priority="147" operator="lessThan">
      <formula>$J$10</formula>
    </cfRule>
    <cfRule type="cellIs" dxfId="53" priority="148" operator="lessThan">
      <formula>$J$10&lt;$F$10</formula>
    </cfRule>
  </conditionalFormatting>
  <conditionalFormatting sqref="AH72:AI72">
    <cfRule type="cellIs" dxfId="52" priority="146" operator="lessThan">
      <formula>$F$18</formula>
    </cfRule>
  </conditionalFormatting>
  <conditionalFormatting sqref="AH90:AI111">
    <cfRule type="cellIs" dxfId="51" priority="141" operator="lessThan">
      <formula>$F$10</formula>
    </cfRule>
    <cfRule type="cellIs" dxfId="50" priority="143" operator="lessThan">
      <formula>$J$10</formula>
    </cfRule>
    <cfRule type="cellIs" dxfId="49" priority="144" operator="lessThan">
      <formula>$J$10&lt;$F$10</formula>
    </cfRule>
  </conditionalFormatting>
  <conditionalFormatting sqref="AH99:AI99">
    <cfRule type="cellIs" dxfId="48" priority="142" operator="lessThan">
      <formula>$F$18</formula>
    </cfRule>
  </conditionalFormatting>
  <conditionalFormatting sqref="AH117:AI138">
    <cfRule type="cellIs" dxfId="47" priority="1" operator="lessThan">
      <formula>$F$10</formula>
    </cfRule>
    <cfRule type="cellIs" dxfId="46" priority="3" operator="lessThan">
      <formula>$J$10</formula>
    </cfRule>
    <cfRule type="cellIs" dxfId="45" priority="4" operator="lessThan">
      <formula>$J$10&lt;$F$10</formula>
    </cfRule>
  </conditionalFormatting>
  <conditionalFormatting sqref="AH126:AI126">
    <cfRule type="cellIs" dxfId="44" priority="2" operator="lessThan">
      <formula>$F$18</formula>
    </cfRule>
  </conditionalFormatting>
  <conditionalFormatting sqref="AH144:AI165">
    <cfRule type="cellIs" dxfId="43" priority="5" operator="lessThan">
      <formula>$F$10</formula>
    </cfRule>
    <cfRule type="cellIs" dxfId="42" priority="7" operator="lessThan">
      <formula>$J$10</formula>
    </cfRule>
    <cfRule type="cellIs" dxfId="41" priority="8" operator="lessThan">
      <formula>$J$10&lt;$F$10</formula>
    </cfRule>
  </conditionalFormatting>
  <conditionalFormatting sqref="AH153:AI153">
    <cfRule type="cellIs" dxfId="40" priority="6" operator="lessThan">
      <formula>$F$18</formula>
    </cfRule>
  </conditionalFormatting>
  <conditionalFormatting sqref="AH171:AI192">
    <cfRule type="cellIs" dxfId="39" priority="9" operator="lessThan">
      <formula>$F$10</formula>
    </cfRule>
    <cfRule type="cellIs" dxfId="38" priority="11" operator="lessThan">
      <formula>$J$10</formula>
    </cfRule>
    <cfRule type="cellIs" dxfId="37" priority="12" operator="lessThan">
      <formula>$J$10&lt;$F$10</formula>
    </cfRule>
  </conditionalFormatting>
  <conditionalFormatting sqref="AH180:AI180">
    <cfRule type="cellIs" dxfId="36" priority="10" operator="lessThan">
      <formula>$F$18</formula>
    </cfRule>
  </conditionalFormatting>
  <conditionalFormatting sqref="AH198:AI219">
    <cfRule type="cellIs" dxfId="35" priority="13" operator="lessThan">
      <formula>$F$10</formula>
    </cfRule>
    <cfRule type="cellIs" dxfId="34" priority="15" operator="lessThan">
      <formula>$J$10</formula>
    </cfRule>
    <cfRule type="cellIs" dxfId="33" priority="16" operator="lessThan">
      <formula>$J$10&lt;$F$10</formula>
    </cfRule>
  </conditionalFormatting>
  <conditionalFormatting sqref="AH207:AI207">
    <cfRule type="cellIs" dxfId="32" priority="14" operator="lessThan">
      <formula>$F$18</formula>
    </cfRule>
  </conditionalFormatting>
  <conditionalFormatting sqref="AH226:AI247">
    <cfRule type="cellIs" dxfId="31" priority="17" operator="lessThan">
      <formula>$F$10</formula>
    </cfRule>
    <cfRule type="cellIs" dxfId="30" priority="19" operator="lessThan">
      <formula>$J$10</formula>
    </cfRule>
    <cfRule type="cellIs" dxfId="29" priority="20" operator="lessThan">
      <formula>$J$10&lt;$F$10</formula>
    </cfRule>
  </conditionalFormatting>
  <conditionalFormatting sqref="AH235:AI235">
    <cfRule type="cellIs" dxfId="28" priority="18" operator="lessThan">
      <formula>$F$18</formula>
    </cfRule>
  </conditionalFormatting>
  <conditionalFormatting sqref="AH253:AI274">
    <cfRule type="cellIs" dxfId="27" priority="21" operator="lessThan">
      <formula>$F$10</formula>
    </cfRule>
    <cfRule type="cellIs" dxfId="26" priority="23" operator="lessThan">
      <formula>$J$10</formula>
    </cfRule>
    <cfRule type="cellIs" dxfId="25" priority="24" operator="lessThan">
      <formula>$J$10&lt;$F$10</formula>
    </cfRule>
  </conditionalFormatting>
  <conditionalFormatting sqref="AH262:AI262">
    <cfRule type="cellIs" dxfId="24" priority="22" operator="lessThan">
      <formula>$F$18</formula>
    </cfRule>
  </conditionalFormatting>
  <conditionalFormatting sqref="AH280:AI301">
    <cfRule type="cellIs" dxfId="23" priority="25" operator="lessThan">
      <formula>$F$10</formula>
    </cfRule>
    <cfRule type="cellIs" dxfId="22" priority="27" operator="lessThan">
      <formula>$J$10</formula>
    </cfRule>
    <cfRule type="cellIs" dxfId="21" priority="28" operator="lessThan">
      <formula>$J$10&lt;$F$10</formula>
    </cfRule>
  </conditionalFormatting>
  <conditionalFormatting sqref="AH289:AI289">
    <cfRule type="cellIs" dxfId="20" priority="26" operator="lessThan">
      <formula>$F$18</formula>
    </cfRule>
  </conditionalFormatting>
  <conditionalFormatting sqref="AH307:AI328">
    <cfRule type="cellIs" dxfId="19" priority="29" operator="lessThan">
      <formula>$F$10</formula>
    </cfRule>
    <cfRule type="cellIs" dxfId="18" priority="31" operator="lessThan">
      <formula>$J$10</formula>
    </cfRule>
    <cfRule type="cellIs" dxfId="17" priority="32" operator="lessThan">
      <formula>$J$10&lt;$F$10</formula>
    </cfRule>
  </conditionalFormatting>
  <conditionalFormatting sqref="AH316:AI316">
    <cfRule type="cellIs" dxfId="16" priority="30" operator="lessThan">
      <formula>$F$18</formula>
    </cfRule>
  </conditionalFormatting>
  <conditionalFormatting sqref="AH334:AI355">
    <cfRule type="cellIs" dxfId="15" priority="33" operator="lessThan">
      <formula>$F$10</formula>
    </cfRule>
    <cfRule type="cellIs" dxfId="14" priority="35" operator="lessThan">
      <formula>$J$10</formula>
    </cfRule>
    <cfRule type="cellIs" dxfId="13" priority="36" operator="lessThan">
      <formula>$J$10&lt;$F$10</formula>
    </cfRule>
  </conditionalFormatting>
  <conditionalFormatting sqref="AH343:AI343">
    <cfRule type="cellIs" dxfId="12" priority="34" operator="lessThan">
      <formula>$F$18</formula>
    </cfRule>
  </conditionalFormatting>
  <conditionalFormatting sqref="AH362:AI383">
    <cfRule type="cellIs" dxfId="11" priority="37" operator="lessThan">
      <formula>$F$10</formula>
    </cfRule>
    <cfRule type="cellIs" dxfId="10" priority="39" operator="lessThan">
      <formula>$J$10</formula>
    </cfRule>
    <cfRule type="cellIs" dxfId="9" priority="40" operator="lessThan">
      <formula>$J$10&lt;$F$10</formula>
    </cfRule>
  </conditionalFormatting>
  <conditionalFormatting sqref="AH371:AI371">
    <cfRule type="cellIs" dxfId="8" priority="38" operator="lessThan">
      <formula>$F$18</formula>
    </cfRule>
  </conditionalFormatting>
  <conditionalFormatting sqref="AH390:AI411">
    <cfRule type="cellIs" dxfId="7" priority="41" operator="lessThan">
      <formula>$F$10</formula>
    </cfRule>
    <cfRule type="cellIs" dxfId="6" priority="43" operator="lessThan">
      <formula>$J$10</formula>
    </cfRule>
    <cfRule type="cellIs" dxfId="5" priority="44" operator="lessThan">
      <formula>$J$10&lt;$F$10</formula>
    </cfRule>
  </conditionalFormatting>
  <conditionalFormatting sqref="AH399:AI399">
    <cfRule type="cellIs" dxfId="4" priority="42" operator="lessThan">
      <formula>$F$18</formula>
    </cfRule>
  </conditionalFormatting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E11B7-A46E-450C-A075-E5A919E95EA3}">
  <dimension ref="A1:W462"/>
  <sheetViews>
    <sheetView topLeftCell="A433" zoomScale="70" zoomScaleNormal="70" workbookViewId="0">
      <selection activeCell="R456" sqref="R456"/>
    </sheetView>
  </sheetViews>
  <sheetFormatPr baseColWidth="10" defaultColWidth="8.83203125" defaultRowHeight="15" x14ac:dyDescent="0.2"/>
  <cols>
    <col min="2" max="2" width="10.1640625" bestFit="1" customWidth="1"/>
    <col min="3" max="3" width="12.33203125" bestFit="1" customWidth="1"/>
    <col min="6" max="6" width="9.6640625" bestFit="1" customWidth="1"/>
    <col min="7" max="7" width="10.1640625" bestFit="1" customWidth="1"/>
    <col min="10" max="10" width="10.1640625" bestFit="1" customWidth="1"/>
    <col min="14" max="14" width="9.6640625" bestFit="1" customWidth="1"/>
    <col min="15" max="15" width="10.1640625" bestFit="1" customWidth="1"/>
    <col min="18" max="18" width="10.1640625" bestFit="1" customWidth="1"/>
    <col min="22" max="22" width="9.6640625" bestFit="1" customWidth="1"/>
    <col min="23" max="23" width="10.1640625" bestFit="1" customWidth="1"/>
  </cols>
  <sheetData>
    <row r="1" spans="1:23" x14ac:dyDescent="0.2">
      <c r="A1" s="544" t="s">
        <v>1159</v>
      </c>
      <c r="B1" s="545"/>
      <c r="C1" s="545"/>
      <c r="D1" s="545"/>
      <c r="E1" s="545"/>
      <c r="F1" s="545"/>
      <c r="G1" s="545"/>
      <c r="H1" s="545"/>
      <c r="I1" s="545"/>
      <c r="J1" s="545"/>
      <c r="K1" s="545"/>
      <c r="L1" s="545"/>
      <c r="M1" s="545"/>
      <c r="N1" s="545"/>
      <c r="O1" s="545"/>
      <c r="P1" s="545"/>
      <c r="Q1" s="545"/>
      <c r="R1" s="545"/>
      <c r="S1" s="545"/>
      <c r="T1" s="545"/>
      <c r="U1" s="545"/>
      <c r="V1" s="545"/>
      <c r="W1" s="546"/>
    </row>
    <row r="2" spans="1:23" ht="16" thickBot="1" x14ac:dyDescent="0.25">
      <c r="A2" s="547"/>
      <c r="B2" s="548"/>
      <c r="C2" s="548"/>
      <c r="D2" s="548"/>
      <c r="E2" s="548"/>
      <c r="F2" s="548"/>
      <c r="G2" s="548"/>
      <c r="H2" s="548"/>
      <c r="I2" s="548"/>
      <c r="J2" s="548"/>
      <c r="K2" s="548"/>
      <c r="L2" s="548"/>
      <c r="M2" s="548"/>
      <c r="N2" s="548"/>
      <c r="O2" s="548"/>
      <c r="P2" s="548"/>
      <c r="Q2" s="548"/>
      <c r="R2" s="548"/>
      <c r="S2" s="548"/>
      <c r="T2" s="548"/>
      <c r="U2" s="548"/>
      <c r="V2" s="548"/>
      <c r="W2" s="549"/>
    </row>
    <row r="3" spans="1:23" ht="16" thickBot="1" x14ac:dyDescent="0.25"/>
    <row r="4" spans="1:23" ht="16" thickBot="1" x14ac:dyDescent="0.25">
      <c r="A4" s="550" t="s">
        <v>928</v>
      </c>
      <c r="B4" s="551"/>
      <c r="C4" s="551"/>
      <c r="D4" s="551"/>
      <c r="E4" s="551"/>
      <c r="F4" s="551"/>
      <c r="G4" s="552"/>
      <c r="I4" s="550" t="s">
        <v>928</v>
      </c>
      <c r="J4" s="551"/>
      <c r="K4" s="551"/>
      <c r="L4" s="551"/>
      <c r="M4" s="551"/>
      <c r="N4" s="551"/>
      <c r="O4" s="552"/>
      <c r="Q4" s="550" t="s">
        <v>928</v>
      </c>
      <c r="R4" s="551"/>
      <c r="S4" s="551"/>
      <c r="T4" s="551"/>
      <c r="U4" s="551"/>
      <c r="V4" s="551"/>
      <c r="W4" s="552"/>
    </row>
    <row r="5" spans="1:23" ht="16" thickBot="1" x14ac:dyDescent="0.25">
      <c r="A5" s="553" t="s">
        <v>1156</v>
      </c>
      <c r="B5" s="555" t="s">
        <v>790</v>
      </c>
      <c r="C5" s="557" t="s">
        <v>1092</v>
      </c>
      <c r="D5" s="558"/>
      <c r="E5" s="559"/>
      <c r="F5" s="560" t="s">
        <v>958</v>
      </c>
      <c r="G5" s="561"/>
      <c r="I5" s="553" t="s">
        <v>1156</v>
      </c>
      <c r="J5" s="555" t="s">
        <v>790</v>
      </c>
      <c r="K5" s="557" t="s">
        <v>1092</v>
      </c>
      <c r="L5" s="558"/>
      <c r="M5" s="559"/>
      <c r="N5" s="560" t="s">
        <v>958</v>
      </c>
      <c r="O5" s="561"/>
      <c r="Q5" s="553" t="s">
        <v>1156</v>
      </c>
      <c r="R5" s="555" t="s">
        <v>790</v>
      </c>
      <c r="S5" s="557" t="s">
        <v>1092</v>
      </c>
      <c r="T5" s="558"/>
      <c r="U5" s="559"/>
      <c r="V5" s="560" t="s">
        <v>958</v>
      </c>
      <c r="W5" s="561"/>
    </row>
    <row r="6" spans="1:23" ht="16" thickBot="1" x14ac:dyDescent="0.25">
      <c r="A6" s="554"/>
      <c r="B6" s="556"/>
      <c r="C6" s="328" t="s">
        <v>950</v>
      </c>
      <c r="D6" s="328" t="s">
        <v>951</v>
      </c>
      <c r="E6" s="328" t="s">
        <v>952</v>
      </c>
      <c r="F6" s="328" t="s">
        <v>956</v>
      </c>
      <c r="G6" s="328" t="s">
        <v>957</v>
      </c>
      <c r="I6" s="554"/>
      <c r="J6" s="556"/>
      <c r="K6" s="328" t="s">
        <v>950</v>
      </c>
      <c r="L6" s="328" t="s">
        <v>951</v>
      </c>
      <c r="M6" s="328" t="s">
        <v>952</v>
      </c>
      <c r="N6" s="328" t="s">
        <v>956</v>
      </c>
      <c r="O6" s="328" t="s">
        <v>957</v>
      </c>
      <c r="Q6" s="554"/>
      <c r="R6" s="556"/>
      <c r="S6" s="328" t="s">
        <v>950</v>
      </c>
      <c r="T6" s="328" t="s">
        <v>951</v>
      </c>
      <c r="U6" s="328" t="s">
        <v>952</v>
      </c>
      <c r="V6" s="328" t="s">
        <v>956</v>
      </c>
      <c r="W6" s="328" t="s">
        <v>957</v>
      </c>
    </row>
    <row r="7" spans="1:23" x14ac:dyDescent="0.2">
      <c r="A7" s="565" t="s">
        <v>1155</v>
      </c>
      <c r="B7" s="337" t="s">
        <v>1140</v>
      </c>
      <c r="C7" s="329">
        <f>'Flusso dati statici sensori'!B10</f>
        <v>5.1999999999999998E-2</v>
      </c>
      <c r="D7" s="342">
        <f>'Flusso dati statici sensori'!C10</f>
        <v>7.3999999999999996E-2</v>
      </c>
      <c r="E7" s="351">
        <f>'Flusso dati statici sensori'!D10</f>
        <v>5.3999999999999999E-2</v>
      </c>
      <c r="F7" s="266">
        <f>'Flusso dati statici sensori'!E10</f>
        <v>7.7000000000000002E-3</v>
      </c>
      <c r="G7" s="344">
        <f>'Flusso dati statici sensori'!F10</f>
        <v>8.0000000000000002E-3</v>
      </c>
      <c r="I7" s="565" t="s">
        <v>1157</v>
      </c>
      <c r="J7" s="337" t="s">
        <v>1140</v>
      </c>
      <c r="K7" s="329">
        <f>'Flusso dati statici sensori'!N10</f>
        <v>5.6000000000000001E-2</v>
      </c>
      <c r="L7" s="342">
        <f>'Flusso dati statici sensori'!O10</f>
        <v>7.9000000000000001E-2</v>
      </c>
      <c r="M7" s="216">
        <f>'Flusso dati statici sensori'!P10</f>
        <v>0.05</v>
      </c>
      <c r="N7" s="354">
        <f>'Flusso dati statici sensori'!Q10</f>
        <v>8.3999999999999995E-3</v>
      </c>
      <c r="O7" s="344">
        <f>'Flusso dati statici sensori'!R10</f>
        <v>8.6E-3</v>
      </c>
      <c r="Q7" s="565" t="s">
        <v>1158</v>
      </c>
      <c r="R7" s="337" t="s">
        <v>1140</v>
      </c>
      <c r="S7" s="329">
        <f>'Flusso dati statici sensori'!Z10</f>
        <v>5.6000000000000001E-2</v>
      </c>
      <c r="T7" s="342">
        <f>'Flusso dati statici sensori'!AA10</f>
        <v>7.9000000000000001E-2</v>
      </c>
      <c r="U7" s="216">
        <f>'Flusso dati statici sensori'!AB10</f>
        <v>5.6000000000000001E-2</v>
      </c>
      <c r="V7" s="354">
        <f>'Flusso dati statici sensori'!AC10</f>
        <v>8.5000000000000006E-3</v>
      </c>
      <c r="W7" s="344">
        <f>'Flusso dati statici sensori'!AD10</f>
        <v>8.3000000000000001E-3</v>
      </c>
    </row>
    <row r="8" spans="1:23" x14ac:dyDescent="0.2">
      <c r="A8" s="566"/>
      <c r="B8" s="338" t="s">
        <v>1141</v>
      </c>
      <c r="C8" s="345">
        <f>'Flusso dati statici sensori'!B36</f>
        <v>5.8999999999999997E-2</v>
      </c>
      <c r="D8" s="340">
        <f>'Flusso dati statici sensori'!C36</f>
        <v>8.4000000000000005E-2</v>
      </c>
      <c r="E8" s="352">
        <f>'Flusso dati statici sensori'!D36</f>
        <v>0.06</v>
      </c>
      <c r="F8" s="267">
        <f>'Flusso dati statici sensori'!E36</f>
        <v>8.8000000000000005E-3</v>
      </c>
      <c r="G8" s="346">
        <f>'Flusso dati statici sensori'!F36</f>
        <v>9.1000000000000004E-3</v>
      </c>
      <c r="I8" s="566"/>
      <c r="J8" s="338" t="s">
        <v>1141</v>
      </c>
      <c r="K8" s="345">
        <f>'Flusso dati statici sensori'!N36</f>
        <v>4.3999999999999997E-2</v>
      </c>
      <c r="L8" s="340">
        <f>'Flusso dati statici sensori'!O36</f>
        <v>6.4000000000000001E-2</v>
      </c>
      <c r="M8" s="217">
        <f>'Flusso dati statici sensori'!P36</f>
        <v>4.4999999999999998E-2</v>
      </c>
      <c r="N8" s="335">
        <f>'Flusso dati statici sensori'!Q36</f>
        <v>6.6E-3</v>
      </c>
      <c r="O8" s="346">
        <f>'Flusso dati statici sensori'!R36</f>
        <v>6.6E-3</v>
      </c>
      <c r="Q8" s="566"/>
      <c r="R8" s="338" t="s">
        <v>1141</v>
      </c>
      <c r="S8" s="345">
        <f>'Flusso dati statici sensori'!Z36</f>
        <v>0.06</v>
      </c>
      <c r="T8" s="340">
        <f>'Flusso dati statici sensori'!AA36</f>
        <v>8.3000000000000004E-2</v>
      </c>
      <c r="U8" s="217">
        <f>'Flusso dati statici sensori'!AB36</f>
        <v>5.8000000000000003E-2</v>
      </c>
      <c r="V8" s="335">
        <f>'Flusso dati statici sensori'!AC36</f>
        <v>8.8999999999999999E-3</v>
      </c>
      <c r="W8" s="346">
        <f>'Flusso dati statici sensori'!AD36</f>
        <v>8.6999999999999994E-3</v>
      </c>
    </row>
    <row r="9" spans="1:23" x14ac:dyDescent="0.2">
      <c r="A9" s="566"/>
      <c r="B9" s="338" t="s">
        <v>1142</v>
      </c>
      <c r="C9" s="345">
        <f>'Flusso dati statici sensori'!B63</f>
        <v>4.3999999999999997E-2</v>
      </c>
      <c r="D9" s="340">
        <f>'Flusso dati statici sensori'!C63</f>
        <v>6.3E-2</v>
      </c>
      <c r="E9" s="352">
        <f>'Flusso dati statici sensori'!D63</f>
        <v>4.3999999999999997E-2</v>
      </c>
      <c r="F9" s="267">
        <f>'Flusso dati statici sensori'!E63</f>
        <v>6.6E-3</v>
      </c>
      <c r="G9" s="346">
        <f>'Flusso dati statici sensori'!F63</f>
        <v>6.6E-3</v>
      </c>
      <c r="I9" s="566"/>
      <c r="J9" s="338" t="s">
        <v>1142</v>
      </c>
      <c r="K9" s="345">
        <f>'Flusso dati statici sensori'!N63</f>
        <v>5.6000000000000001E-2</v>
      </c>
      <c r="L9" s="340">
        <f>'Flusso dati statici sensori'!O63</f>
        <v>0.08</v>
      </c>
      <c r="M9" s="217">
        <f>'Flusso dati statici sensori'!P63</f>
        <v>5.6000000000000001E-2</v>
      </c>
      <c r="N9" s="335">
        <f>'Flusso dati statici sensori'!Q63</f>
        <v>8.3000000000000001E-3</v>
      </c>
      <c r="O9" s="346">
        <f>'Flusso dati statici sensori'!R63</f>
        <v>8.3999999999999995E-3</v>
      </c>
      <c r="Q9" s="566"/>
      <c r="R9" s="338" t="s">
        <v>1142</v>
      </c>
      <c r="S9" s="345">
        <f>'Flusso dati statici sensori'!Z63</f>
        <v>5.5E-2</v>
      </c>
      <c r="T9" s="340">
        <f>'Flusso dati statici sensori'!AA63</f>
        <v>7.6999999999999999E-2</v>
      </c>
      <c r="U9" s="217">
        <f>'Flusso dati statici sensori'!AB63</f>
        <v>5.5E-2</v>
      </c>
      <c r="V9" s="335">
        <f>'Flusso dati statici sensori'!AC63</f>
        <v>8.3000000000000001E-3</v>
      </c>
      <c r="W9" s="346">
        <f>'Flusso dati statici sensori'!AD63</f>
        <v>8.2000000000000007E-3</v>
      </c>
    </row>
    <row r="10" spans="1:23" x14ac:dyDescent="0.2">
      <c r="A10" s="566"/>
      <c r="B10" s="338" t="s">
        <v>1143</v>
      </c>
      <c r="C10" s="345">
        <f>'Flusso dati statici sensori'!B90</f>
        <v>4.8000000000000001E-2</v>
      </c>
      <c r="D10" s="340">
        <f>'Flusso dati statici sensori'!C90</f>
        <v>6.8000000000000005E-2</v>
      </c>
      <c r="E10" s="352">
        <f>'Flusso dati statici sensori'!D90</f>
        <v>4.8000000000000001E-2</v>
      </c>
      <c r="F10" s="267">
        <f>'Flusso dati statici sensori'!E90</f>
        <v>7.1000000000000004E-3</v>
      </c>
      <c r="G10" s="346">
        <f>'Flusso dati statici sensori'!F90</f>
        <v>7.3000000000000001E-3</v>
      </c>
      <c r="I10" s="566"/>
      <c r="J10" s="338" t="s">
        <v>1143</v>
      </c>
      <c r="K10" s="345">
        <f>'Flusso dati statici sensori'!N90</f>
        <v>5.1999999999999998E-2</v>
      </c>
      <c r="L10" s="340">
        <f>'Flusso dati statici sensori'!O90</f>
        <v>7.2999999999999995E-2</v>
      </c>
      <c r="M10" s="217">
        <f>'Flusso dati statici sensori'!P90</f>
        <v>5.1999999999999998E-2</v>
      </c>
      <c r="N10" s="335">
        <f>'Flusso dati statici sensori'!Q90</f>
        <v>7.6E-3</v>
      </c>
      <c r="O10" s="346">
        <f>'Flusso dati statici sensori'!R90</f>
        <v>7.9000000000000008E-3</v>
      </c>
      <c r="Q10" s="566"/>
      <c r="R10" s="338" t="s">
        <v>1143</v>
      </c>
      <c r="S10" s="345">
        <f>'Flusso dati statici sensori'!Z90</f>
        <v>5.2999999999999999E-2</v>
      </c>
      <c r="T10" s="340">
        <f>'Flusso dati statici sensori'!AA90</f>
        <v>7.3999999999999996E-2</v>
      </c>
      <c r="U10" s="217">
        <f>'Flusso dati statici sensori'!AB90</f>
        <v>5.2999999999999999E-2</v>
      </c>
      <c r="V10" s="335">
        <f>'Flusso dati statici sensori'!AC90</f>
        <v>8.0000000000000002E-3</v>
      </c>
      <c r="W10" s="346">
        <f>'Flusso dati statici sensori'!AD90</f>
        <v>8.0000000000000002E-3</v>
      </c>
    </row>
    <row r="11" spans="1:23" x14ac:dyDescent="0.2">
      <c r="A11" s="566"/>
      <c r="B11" s="338" t="s">
        <v>1144</v>
      </c>
      <c r="C11" s="345">
        <f>'Flusso dati statici sensori'!B117</f>
        <v>0.05</v>
      </c>
      <c r="D11" s="340">
        <f>'Flusso dati statici sensori'!C117</f>
        <v>7.1999999999999995E-2</v>
      </c>
      <c r="E11" s="352">
        <f>'Flusso dati statici sensori'!D117</f>
        <v>5.1999999999999998E-2</v>
      </c>
      <c r="F11" s="267">
        <f>'Flusso dati statici sensori'!E117</f>
        <v>7.6E-3</v>
      </c>
      <c r="G11" s="346">
        <f>'Flusso dati statici sensori'!F117</f>
        <v>7.7999999999999996E-3</v>
      </c>
      <c r="I11" s="566"/>
      <c r="J11" s="338" t="s">
        <v>1144</v>
      </c>
      <c r="K11" s="345">
        <f>'Flusso dati statici sensori'!N117</f>
        <v>5.3999999999999999E-2</v>
      </c>
      <c r="L11" s="340">
        <f>'Flusso dati statici sensori'!O117</f>
        <v>7.6999999999999999E-2</v>
      </c>
      <c r="M11" s="217">
        <f>'Flusso dati statici sensori'!P117</f>
        <v>5.5E-2</v>
      </c>
      <c r="N11" s="335">
        <f>'Flusso dati statici sensori'!Q117</f>
        <v>8.0999999999999996E-3</v>
      </c>
      <c r="O11" s="346">
        <f>'Flusso dati statici sensori'!R117</f>
        <v>8.2000000000000007E-3</v>
      </c>
      <c r="Q11" s="566"/>
      <c r="R11" s="338" t="s">
        <v>1144</v>
      </c>
      <c r="S11" s="345">
        <f>'Flusso dati statici sensori'!Z117</f>
        <v>5.3999999999999999E-2</v>
      </c>
      <c r="T11" s="340">
        <f>'Flusso dati statici sensori'!AA117</f>
        <v>7.5999999999999998E-2</v>
      </c>
      <c r="U11" s="217">
        <f>'Flusso dati statici sensori'!AB117</f>
        <v>5.3999999999999999E-2</v>
      </c>
      <c r="V11" s="335">
        <f>'Flusso dati statici sensori'!AC117</f>
        <v>8.2000000000000007E-3</v>
      </c>
      <c r="W11" s="346">
        <f>'Flusso dati statici sensori'!AD117</f>
        <v>8.0999999999999996E-3</v>
      </c>
    </row>
    <row r="12" spans="1:23" x14ac:dyDescent="0.2">
      <c r="A12" s="566"/>
      <c r="B12" s="338" t="s">
        <v>1145</v>
      </c>
      <c r="C12" s="345">
        <f>'Flusso dati statici sensori'!B144</f>
        <v>0.05</v>
      </c>
      <c r="D12" s="340">
        <f>'Flusso dati statici sensori'!C144</f>
        <v>7.0999999999999994E-2</v>
      </c>
      <c r="E12" s="352">
        <f>'Flusso dati statici sensori'!D144</f>
        <v>5.1999999999999998E-2</v>
      </c>
      <c r="F12" s="267">
        <f>'Flusso dati statici sensori'!E144</f>
        <v>7.4999999999999997E-3</v>
      </c>
      <c r="G12" s="346">
        <f>'Flusso dati statici sensori'!F144</f>
        <v>7.9000000000000008E-3</v>
      </c>
      <c r="I12" s="566"/>
      <c r="J12" s="338" t="s">
        <v>1145</v>
      </c>
      <c r="K12" s="345">
        <f>'Flusso dati statici sensori'!N144</f>
        <v>5.5E-2</v>
      </c>
      <c r="L12" s="340">
        <f>'Flusso dati statici sensori'!O144</f>
        <v>0.08</v>
      </c>
      <c r="M12" s="217">
        <f>'Flusso dati statici sensori'!P144</f>
        <v>5.7000000000000002E-2</v>
      </c>
      <c r="N12" s="335">
        <f>'Flusso dati statici sensori'!Q144</f>
        <v>8.3000000000000001E-3</v>
      </c>
      <c r="O12" s="346">
        <f>'Flusso dati statici sensori'!R144</f>
        <v>8.6999999999999994E-3</v>
      </c>
      <c r="Q12" s="566"/>
      <c r="R12" s="338" t="s">
        <v>1145</v>
      </c>
      <c r="S12" s="345">
        <f>'Flusso dati statici sensori'!Z144</f>
        <v>5.8000000000000003E-2</v>
      </c>
      <c r="T12" s="340">
        <f>'Flusso dati statici sensori'!AA144</f>
        <v>8.2000000000000003E-2</v>
      </c>
      <c r="U12" s="217">
        <f>'Flusso dati statici sensori'!AB144</f>
        <v>5.8000000000000003E-2</v>
      </c>
      <c r="V12" s="335">
        <f>'Flusso dati statici sensori'!AC144</f>
        <v>8.6999999999999994E-3</v>
      </c>
      <c r="W12" s="346">
        <f>'Flusso dati statici sensori'!AD144</f>
        <v>8.6999999999999994E-3</v>
      </c>
    </row>
    <row r="13" spans="1:23" x14ac:dyDescent="0.2">
      <c r="A13" s="566"/>
      <c r="B13" s="338" t="s">
        <v>1146</v>
      </c>
      <c r="C13" s="345">
        <f>'Flusso dati statici sensori'!B171</f>
        <v>4.5999999999999999E-2</v>
      </c>
      <c r="D13" s="340">
        <f>'Flusso dati statici sensori'!C171</f>
        <v>6.6000000000000003E-2</v>
      </c>
      <c r="E13" s="352">
        <f>'Flusso dati statici sensori'!D171</f>
        <v>4.7E-2</v>
      </c>
      <c r="F13" s="267">
        <f>'Flusso dati statici sensori'!E171</f>
        <v>6.8999999999999999E-3</v>
      </c>
      <c r="G13" s="346">
        <f>'Flusso dati statici sensori'!F171</f>
        <v>7.1000000000000004E-3</v>
      </c>
      <c r="I13" s="566"/>
      <c r="J13" s="338" t="s">
        <v>1146</v>
      </c>
      <c r="K13" s="345">
        <f>'Flusso dati statici sensori'!N171</f>
        <v>4.8000000000000001E-2</v>
      </c>
      <c r="L13" s="340">
        <f>'Flusso dati statici sensori'!O171</f>
        <v>6.9000000000000006E-2</v>
      </c>
      <c r="M13" s="217">
        <f>'Flusso dati statici sensori'!P171</f>
        <v>4.9000000000000002E-2</v>
      </c>
      <c r="N13" s="335">
        <f>'Flusso dati statici sensori'!Q171</f>
        <v>7.3000000000000001E-3</v>
      </c>
      <c r="O13" s="346">
        <f>'Flusso dati statici sensori'!R171</f>
        <v>7.4000000000000003E-3</v>
      </c>
      <c r="Q13" s="566"/>
      <c r="R13" s="338" t="s">
        <v>1146</v>
      </c>
      <c r="S13" s="345">
        <f>'Flusso dati statici sensori'!Z171</f>
        <v>4.9000000000000002E-2</v>
      </c>
      <c r="T13" s="340">
        <f>'Flusso dati statici sensori'!AA171</f>
        <v>7.0000000000000007E-2</v>
      </c>
      <c r="U13" s="217">
        <f>'Flusso dati statici sensori'!AB171</f>
        <v>4.9000000000000002E-2</v>
      </c>
      <c r="V13" s="335">
        <f>'Flusso dati statici sensori'!AC171</f>
        <v>7.4000000000000003E-3</v>
      </c>
      <c r="W13" s="346">
        <f>'Flusso dati statici sensori'!AD171</f>
        <v>7.4000000000000003E-3</v>
      </c>
    </row>
    <row r="14" spans="1:23" x14ac:dyDescent="0.2">
      <c r="A14" s="566"/>
      <c r="B14" s="338" t="s">
        <v>1147</v>
      </c>
      <c r="C14" s="345">
        <f>'Flusso dati statici sensori'!B198</f>
        <v>5.0999999999999997E-2</v>
      </c>
      <c r="D14" s="340">
        <f>'Flusso dati statici sensori'!C198</f>
        <v>7.1999999999999995E-2</v>
      </c>
      <c r="E14" s="352">
        <f>'Flusso dati statici sensori'!D198</f>
        <v>5.1999999999999998E-2</v>
      </c>
      <c r="F14" s="267">
        <f>'Flusso dati statici sensori'!E198</f>
        <v>7.6E-3</v>
      </c>
      <c r="G14" s="346">
        <f>'Flusso dati statici sensori'!F198</f>
        <v>7.7999999999999996E-3</v>
      </c>
      <c r="I14" s="566"/>
      <c r="J14" s="338" t="s">
        <v>1147</v>
      </c>
      <c r="K14" s="345">
        <f>'Flusso dati statici sensori'!N198</f>
        <v>5.2999999999999999E-2</v>
      </c>
      <c r="L14" s="340">
        <f>'Flusso dati statici sensori'!O198</f>
        <v>7.4999999999999997E-2</v>
      </c>
      <c r="M14" s="217">
        <f>'Flusso dati statici sensori'!P198</f>
        <v>5.2999999999999999E-2</v>
      </c>
      <c r="N14" s="335">
        <f>'Flusso dati statici sensori'!Q198</f>
        <v>8.0999999999999996E-3</v>
      </c>
      <c r="O14" s="346">
        <f>'Flusso dati statici sensori'!R198</f>
        <v>8.0999999999999996E-3</v>
      </c>
      <c r="Q14" s="566"/>
      <c r="R14" s="338" t="s">
        <v>1147</v>
      </c>
      <c r="S14" s="345">
        <f>'Flusso dati statici sensori'!Z198</f>
        <v>5.1999999999999998E-2</v>
      </c>
      <c r="T14" s="340">
        <f>'Flusso dati statici sensori'!AA198</f>
        <v>7.2999999999999995E-2</v>
      </c>
      <c r="U14" s="217">
        <f>'Flusso dati statici sensori'!AB198</f>
        <v>5.1999999999999998E-2</v>
      </c>
      <c r="V14" s="335">
        <f>'Flusso dati statici sensori'!AC198</f>
        <v>8.0000000000000002E-3</v>
      </c>
      <c r="W14" s="346">
        <f>'Flusso dati statici sensori'!AD198</f>
        <v>7.7999999999999996E-3</v>
      </c>
    </row>
    <row r="15" spans="1:23" x14ac:dyDescent="0.2">
      <c r="A15" s="566"/>
      <c r="B15" s="338" t="s">
        <v>1148</v>
      </c>
      <c r="C15" s="345">
        <f>'Flusso dati statici sensori'!B226</f>
        <v>6.3E-2</v>
      </c>
      <c r="D15" s="340">
        <f>'Flusso dati statici sensori'!C226</f>
        <v>0.09</v>
      </c>
      <c r="E15" s="352">
        <f>'Flusso dati statici sensori'!D226</f>
        <v>6.5000000000000002E-2</v>
      </c>
      <c r="F15" s="267">
        <f>'Flusso dati statici sensori'!E226</f>
        <v>9.4999999999999998E-3</v>
      </c>
      <c r="G15" s="346">
        <f>'Flusso dati statici sensori'!F226</f>
        <v>9.7000000000000003E-3</v>
      </c>
      <c r="I15" s="566"/>
      <c r="J15" s="338" t="s">
        <v>1148</v>
      </c>
      <c r="K15" s="345">
        <f>'Flusso dati statici sensori'!N226</f>
        <v>5.5E-2</v>
      </c>
      <c r="L15" s="340">
        <f>'Flusso dati statici sensori'!O226</f>
        <v>0.08</v>
      </c>
      <c r="M15" s="217">
        <f>'Flusso dati statici sensori'!P226</f>
        <v>5.7000000000000002E-2</v>
      </c>
      <c r="N15" s="335">
        <f>'Flusso dati statici sensori'!Q226</f>
        <v>8.3000000000000001E-3</v>
      </c>
      <c r="O15" s="346">
        <f>'Flusso dati statici sensori'!R226</f>
        <v>8.6999999999999994E-3</v>
      </c>
      <c r="Q15" s="566"/>
      <c r="R15" s="338" t="s">
        <v>1148</v>
      </c>
      <c r="S15" s="345">
        <f>'Flusso dati statici sensori'!Z226</f>
        <v>4.3999999999999997E-2</v>
      </c>
      <c r="T15" s="340">
        <f>'Flusso dati statici sensori'!AA226</f>
        <v>6.2E-2</v>
      </c>
      <c r="U15" s="217">
        <f>'Flusso dati statici sensori'!AB226</f>
        <v>4.3999999999999997E-2</v>
      </c>
      <c r="V15" s="335">
        <f>'Flusso dati statici sensori'!AC226</f>
        <v>6.6E-3</v>
      </c>
      <c r="W15" s="346">
        <f>'Flusso dati statici sensori'!AD226</f>
        <v>6.7000000000000002E-3</v>
      </c>
    </row>
    <row r="16" spans="1:23" x14ac:dyDescent="0.2">
      <c r="A16" s="566"/>
      <c r="B16" s="338" t="s">
        <v>1149</v>
      </c>
      <c r="C16" s="345">
        <f>'Flusso dati statici sensori'!B253</f>
        <v>6.4000000000000001E-2</v>
      </c>
      <c r="D16" s="340">
        <f>'Flusso dati statici sensori'!C253</f>
        <v>0.09</v>
      </c>
      <c r="E16" s="352">
        <f>'Flusso dati statici sensori'!D253</f>
        <v>6.5000000000000002E-2</v>
      </c>
      <c r="F16" s="267">
        <f>'Flusso dati statici sensori'!E253</f>
        <v>9.4999999999999998E-3</v>
      </c>
      <c r="G16" s="346">
        <f>'Flusso dati statici sensori'!F253</f>
        <v>9.7999999999999997E-3</v>
      </c>
      <c r="I16" s="566"/>
      <c r="J16" s="338" t="s">
        <v>1149</v>
      </c>
      <c r="K16" s="345">
        <f>'Flusso dati statici sensori'!N253</f>
        <v>6.7000000000000002E-3</v>
      </c>
      <c r="L16" s="340">
        <f>'Flusso dati statici sensori'!O253</f>
        <v>9.4E-2</v>
      </c>
      <c r="M16" s="217">
        <f>'Flusso dati statici sensori'!P253</f>
        <v>6.7000000000000004E-2</v>
      </c>
      <c r="N16" s="335">
        <f>'Flusso dati statici sensori'!Q253</f>
        <v>0.01</v>
      </c>
      <c r="O16" s="346">
        <f>'Flusso dati statici sensori'!R253</f>
        <v>0.01</v>
      </c>
      <c r="Q16" s="566"/>
      <c r="R16" s="338" t="s">
        <v>1149</v>
      </c>
      <c r="S16" s="345">
        <f>'Flusso dati statici sensori'!Z253</f>
        <v>6.3E-2</v>
      </c>
      <c r="T16" s="340">
        <f>'Flusso dati statici sensori'!AA253</f>
        <v>8.7999999999999995E-2</v>
      </c>
      <c r="U16" s="217">
        <f>'Flusso dati statici sensori'!AB253</f>
        <v>6.2E-2</v>
      </c>
      <c r="V16" s="335">
        <f>'Flusso dati statici sensori'!AC253</f>
        <v>9.4999999999999998E-3</v>
      </c>
      <c r="W16" s="346">
        <f>'Flusso dati statici sensori'!AD253</f>
        <v>9.1000000000000004E-3</v>
      </c>
    </row>
    <row r="17" spans="1:23" x14ac:dyDescent="0.2">
      <c r="A17" s="566"/>
      <c r="B17" s="338" t="s">
        <v>1150</v>
      </c>
      <c r="C17" s="345">
        <f>'Flusso dati statici sensori'!B280</f>
        <v>5.0999999999999997E-2</v>
      </c>
      <c r="D17" s="340">
        <f>'Flusso dati statici sensori'!C280</f>
        <v>7.1999999999999995E-2</v>
      </c>
      <c r="E17" s="352">
        <f>'Flusso dati statici sensori'!D280</f>
        <v>5.1999999999999998E-2</v>
      </c>
      <c r="F17" s="267">
        <f>'Flusso dati statici sensori'!E280</f>
        <v>7.6E-3</v>
      </c>
      <c r="G17" s="346">
        <f>'Flusso dati statici sensori'!F280</f>
        <v>7.7999999999999996E-3</v>
      </c>
      <c r="I17" s="566"/>
      <c r="J17" s="338" t="s">
        <v>1150</v>
      </c>
      <c r="K17" s="345">
        <f>'Flusso dati statici sensori'!N280</f>
        <v>5.2999999999999999E-2</v>
      </c>
      <c r="L17" s="340">
        <f>'Flusso dati statici sensori'!O280</f>
        <v>7.4999999999999997E-2</v>
      </c>
      <c r="M17" s="217">
        <f>'Flusso dati statici sensori'!P280</f>
        <v>5.2999999999999999E-2</v>
      </c>
      <c r="N17" s="335">
        <f>'Flusso dati statici sensori'!Q280</f>
        <v>8.0000000000000002E-3</v>
      </c>
      <c r="O17" s="346">
        <f>'Flusso dati statici sensori'!R280</f>
        <v>8.0000000000000002E-3</v>
      </c>
      <c r="Q17" s="566"/>
      <c r="R17" s="338" t="s">
        <v>1150</v>
      </c>
      <c r="S17" s="345">
        <f>'Flusso dati statici sensori'!Z280</f>
        <v>5.1999999999999998E-2</v>
      </c>
      <c r="T17" s="340">
        <f>'Flusso dati statici sensori'!AA280</f>
        <v>7.2999999999999995E-2</v>
      </c>
      <c r="U17" s="217">
        <f>'Flusso dati statici sensori'!AB280</f>
        <v>5.1999999999999998E-2</v>
      </c>
      <c r="V17" s="335">
        <f>'Flusso dati statici sensori'!AC280</f>
        <v>7.9000000000000008E-3</v>
      </c>
      <c r="W17" s="346">
        <f>'Flusso dati statici sensori'!AD280</f>
        <v>7.7999999999999996E-3</v>
      </c>
    </row>
    <row r="18" spans="1:23" x14ac:dyDescent="0.2">
      <c r="A18" s="566"/>
      <c r="B18" s="338" t="s">
        <v>1151</v>
      </c>
      <c r="C18" s="345">
        <f>'Flusso dati statici sensori'!B307</f>
        <v>4.4999999999999998E-2</v>
      </c>
      <c r="D18" s="340">
        <f>'Flusso dati statici sensori'!C307</f>
        <v>6.4000000000000001E-2</v>
      </c>
      <c r="E18" s="352">
        <f>'Flusso dati statici sensori'!D307</f>
        <v>4.5999999999999999E-2</v>
      </c>
      <c r="F18" s="267">
        <f>'Flusso dati statici sensori'!E307</f>
        <v>6.7999999999999996E-3</v>
      </c>
      <c r="G18" s="346">
        <f>'Flusso dati statici sensori'!F307</f>
        <v>7.0000000000000001E-3</v>
      </c>
      <c r="I18" s="566"/>
      <c r="J18" s="338" t="s">
        <v>1151</v>
      </c>
      <c r="K18" s="345">
        <f>'Flusso dati statici sensori'!N307</f>
        <v>4.5999999999999999E-2</v>
      </c>
      <c r="L18" s="340">
        <f>'Flusso dati statici sensori'!O307</f>
        <v>6.4000000000000001E-2</v>
      </c>
      <c r="M18" s="217">
        <f>'Flusso dati statici sensori'!P307</f>
        <v>4.5999999999999999E-2</v>
      </c>
      <c r="N18" s="335">
        <f>'Flusso dati statici sensori'!Q307</f>
        <v>6.7999999999999996E-3</v>
      </c>
      <c r="O18" s="346">
        <f>'Flusso dati statici sensori'!R307</f>
        <v>8.0000000000000002E-3</v>
      </c>
      <c r="Q18" s="566"/>
      <c r="R18" s="338" t="s">
        <v>1151</v>
      </c>
      <c r="S18" s="345">
        <f>'Flusso dati statici sensori'!Z307</f>
        <v>4.3999999999999997E-2</v>
      </c>
      <c r="T18" s="340">
        <f>'Flusso dati statici sensori'!AA307</f>
        <v>6.2E-2</v>
      </c>
      <c r="U18" s="217">
        <f>'Flusso dati statici sensori'!AB307</f>
        <v>4.3999999999999997E-2</v>
      </c>
      <c r="V18" s="335">
        <f>'Flusso dati statici sensori'!AC307</f>
        <v>6.7000000000000002E-3</v>
      </c>
      <c r="W18" s="346">
        <f>'Flusso dati statici sensori'!AD307</f>
        <v>6.7000000000000002E-3</v>
      </c>
    </row>
    <row r="19" spans="1:23" x14ac:dyDescent="0.2">
      <c r="A19" s="566"/>
      <c r="B19" s="338" t="s">
        <v>1152</v>
      </c>
      <c r="C19" s="345">
        <f>'Flusso dati statici sensori'!B334</f>
        <v>6.4000000000000001E-2</v>
      </c>
      <c r="D19" s="340">
        <f>'Flusso dati statici sensori'!C334</f>
        <v>9.0999999999999998E-2</v>
      </c>
      <c r="E19" s="352">
        <f>'Flusso dati statici sensori'!D334</f>
        <v>6.5000000000000002E-2</v>
      </c>
      <c r="F19" s="267">
        <f>'Flusso dati statici sensori'!E334</f>
        <v>9.5999999999999992E-3</v>
      </c>
      <c r="G19" s="346">
        <f>'Flusso dati statici sensori'!F334</f>
        <v>9.9000000000000008E-3</v>
      </c>
      <c r="I19" s="566"/>
      <c r="J19" s="338" t="s">
        <v>1152</v>
      </c>
      <c r="K19" s="345">
        <f>'Flusso dati statici sensori'!N334</f>
        <v>6.7000000000000004E-2</v>
      </c>
      <c r="L19" s="340">
        <f>'Flusso dati statici sensori'!O334</f>
        <v>9.4E-2</v>
      </c>
      <c r="M19" s="217">
        <f>'Flusso dati statici sensori'!P334</f>
        <v>6.7000000000000004E-2</v>
      </c>
      <c r="N19" s="335">
        <f>'Flusso dati statici sensori'!Q334</f>
        <v>0.01</v>
      </c>
      <c r="O19" s="346">
        <f>'Flusso dati statici sensori'!R334</f>
        <v>0.01</v>
      </c>
      <c r="Q19" s="566"/>
      <c r="R19" s="338" t="s">
        <v>1152</v>
      </c>
      <c r="S19" s="345">
        <f>'Flusso dati statici sensori'!Z334</f>
        <v>6.3E-2</v>
      </c>
      <c r="T19" s="340">
        <f>'Flusso dati statici sensori'!AA334</f>
        <v>8.7999999999999995E-2</v>
      </c>
      <c r="U19" s="217">
        <f>'Flusso dati statici sensori'!AB334</f>
        <v>6.2E-2</v>
      </c>
      <c r="V19" s="335">
        <f>'Flusso dati statici sensori'!AC334</f>
        <v>9.5999999999999992E-3</v>
      </c>
      <c r="W19" s="346">
        <f>'Flusso dati statici sensori'!AD334</f>
        <v>9.1999999999999998E-3</v>
      </c>
    </row>
    <row r="20" spans="1:23" x14ac:dyDescent="0.2">
      <c r="A20" s="566"/>
      <c r="B20" s="338" t="s">
        <v>1153</v>
      </c>
      <c r="C20" s="345">
        <f>'Flusso dati statici sensori'!B362</f>
        <v>5.5E-2</v>
      </c>
      <c r="D20" s="340">
        <f>'Flusso dati statici sensori'!C362</f>
        <v>7.6999999999999999E-2</v>
      </c>
      <c r="E20" s="352">
        <f>'Flusso dati statici sensori'!D362</f>
        <v>5.5E-2</v>
      </c>
      <c r="F20" s="267">
        <f>'Flusso dati statici sensori'!E362</f>
        <v>8.3000000000000001E-3</v>
      </c>
      <c r="G20" s="346">
        <f>'Flusso dati statici sensori'!F362</f>
        <v>8.2000000000000007E-3</v>
      </c>
      <c r="I20" s="566"/>
      <c r="J20" s="338" t="s">
        <v>1153</v>
      </c>
      <c r="K20" s="345">
        <f>'Flusso dati statici sensori'!N362</f>
        <v>5.3999999999999999E-2</v>
      </c>
      <c r="L20" s="340">
        <f>'Flusso dati statici sensori'!O362</f>
        <v>7.5999999999999998E-2</v>
      </c>
      <c r="M20" s="217">
        <f>'Flusso dati statici sensori'!P362</f>
        <v>5.3999999999999999E-2</v>
      </c>
      <c r="N20" s="335">
        <f>'Flusso dati statici sensori'!Q362</f>
        <v>8.3000000000000001E-3</v>
      </c>
      <c r="O20" s="346">
        <f>'Flusso dati statici sensori'!R362</f>
        <v>8.0999999999999996E-3</v>
      </c>
      <c r="Q20" s="566"/>
      <c r="R20" s="338" t="s">
        <v>1153</v>
      </c>
      <c r="S20" s="345">
        <f>'Flusso dati statici sensori'!Z362</f>
        <v>5.2999999999999999E-2</v>
      </c>
      <c r="T20" s="340">
        <f>'Flusso dati statici sensori'!AA362</f>
        <v>7.2999999999999995E-2</v>
      </c>
      <c r="U20" s="217">
        <f>'Flusso dati statici sensori'!AB362</f>
        <v>5.2999999999999999E-2</v>
      </c>
      <c r="V20" s="335">
        <f>'Flusso dati statici sensori'!AC362</f>
        <v>7.9000000000000008E-3</v>
      </c>
      <c r="W20" s="346">
        <f>'Flusso dati statici sensori'!AD362</f>
        <v>7.7999999999999996E-3</v>
      </c>
    </row>
    <row r="21" spans="1:23" ht="16" thickBot="1" x14ac:dyDescent="0.25">
      <c r="A21" s="567"/>
      <c r="B21" s="339" t="s">
        <v>1154</v>
      </c>
      <c r="C21" s="347">
        <f>'Flusso dati statici sensori'!B390</f>
        <v>5.7000000000000002E-2</v>
      </c>
      <c r="D21" s="348">
        <f>'Flusso dati statici sensori'!C390</f>
        <v>8.1000000000000003E-2</v>
      </c>
      <c r="E21" s="353">
        <f>'Flusso dati statici sensori'!D390</f>
        <v>5.8000000000000003E-2</v>
      </c>
      <c r="F21" s="249">
        <f>'Flusso dati statici sensori'!E390</f>
        <v>8.6E-3</v>
      </c>
      <c r="G21" s="350">
        <f>'Flusso dati statici sensori'!F390</f>
        <v>8.8000000000000005E-3</v>
      </c>
      <c r="I21" s="567"/>
      <c r="J21" s="339" t="s">
        <v>1154</v>
      </c>
      <c r="K21" s="347">
        <f>'Flusso dati statici sensori'!N390</f>
        <v>6.0999999999999999E-2</v>
      </c>
      <c r="L21" s="348">
        <f>'Flusso dati statici sensori'!O390</f>
        <v>8.6999999999999994E-2</v>
      </c>
      <c r="M21" s="218">
        <f>'Flusso dati statici sensori'!P390</f>
        <v>6.2E-2</v>
      </c>
      <c r="N21" s="336">
        <f>'Flusso dati statici sensori'!Q390</f>
        <v>9.1999999999999998E-3</v>
      </c>
      <c r="O21" s="350">
        <f>'Flusso dati statici sensori'!R390</f>
        <v>9.4000000000000004E-3</v>
      </c>
      <c r="Q21" s="567"/>
      <c r="R21" s="339" t="s">
        <v>1154</v>
      </c>
      <c r="S21" s="347">
        <f>'Flusso dati statici sensori'!Z390</f>
        <v>5.1999999999999998E-2</v>
      </c>
      <c r="T21" s="348">
        <f>'Flusso dati statici sensori'!AA390</f>
        <v>7.2999999999999995E-2</v>
      </c>
      <c r="U21" s="218">
        <f>'Flusso dati statici sensori'!AB390</f>
        <v>5.1999999999999998E-2</v>
      </c>
      <c r="V21" s="336">
        <f>'Flusso dati statici sensori'!AC390</f>
        <v>8.0000000000000002E-3</v>
      </c>
      <c r="W21" s="350">
        <f>'Flusso dati statici sensori'!AD390</f>
        <v>7.9000000000000008E-3</v>
      </c>
    </row>
    <row r="24" spans="1:23" ht="16" thickBot="1" x14ac:dyDescent="0.25"/>
    <row r="25" spans="1:23" ht="16" thickBot="1" x14ac:dyDescent="0.25">
      <c r="A25" s="550" t="s">
        <v>929</v>
      </c>
      <c r="B25" s="551"/>
      <c r="C25" s="551"/>
      <c r="D25" s="551"/>
      <c r="E25" s="551"/>
      <c r="F25" s="551"/>
      <c r="G25" s="552"/>
      <c r="I25" s="550" t="s">
        <v>929</v>
      </c>
      <c r="J25" s="551"/>
      <c r="K25" s="551"/>
      <c r="L25" s="551"/>
      <c r="M25" s="551"/>
      <c r="N25" s="551"/>
      <c r="O25" s="552"/>
      <c r="Q25" s="550" t="s">
        <v>929</v>
      </c>
      <c r="R25" s="551"/>
      <c r="S25" s="551"/>
      <c r="T25" s="551"/>
      <c r="U25" s="551"/>
      <c r="V25" s="551"/>
      <c r="W25" s="552"/>
    </row>
    <row r="26" spans="1:23" ht="16" thickBot="1" x14ac:dyDescent="0.25">
      <c r="A26" s="553" t="s">
        <v>1156</v>
      </c>
      <c r="B26" s="555" t="s">
        <v>790</v>
      </c>
      <c r="C26" s="557" t="s">
        <v>1092</v>
      </c>
      <c r="D26" s="558"/>
      <c r="E26" s="559"/>
      <c r="F26" s="560" t="s">
        <v>958</v>
      </c>
      <c r="G26" s="561"/>
      <c r="I26" s="553" t="s">
        <v>1156</v>
      </c>
      <c r="J26" s="555" t="s">
        <v>790</v>
      </c>
      <c r="K26" s="557" t="s">
        <v>1092</v>
      </c>
      <c r="L26" s="558"/>
      <c r="M26" s="559"/>
      <c r="N26" s="560" t="s">
        <v>958</v>
      </c>
      <c r="O26" s="561"/>
      <c r="Q26" s="553" t="s">
        <v>1156</v>
      </c>
      <c r="R26" s="555" t="s">
        <v>790</v>
      </c>
      <c r="S26" s="557" t="s">
        <v>1092</v>
      </c>
      <c r="T26" s="558"/>
      <c r="U26" s="559"/>
      <c r="V26" s="560" t="s">
        <v>958</v>
      </c>
      <c r="W26" s="561"/>
    </row>
    <row r="27" spans="1:23" ht="16" thickBot="1" x14ac:dyDescent="0.25">
      <c r="A27" s="554"/>
      <c r="B27" s="556"/>
      <c r="C27" s="328" t="s">
        <v>950</v>
      </c>
      <c r="D27" s="328" t="s">
        <v>951</v>
      </c>
      <c r="E27" s="328" t="s">
        <v>952</v>
      </c>
      <c r="F27" s="328" t="s">
        <v>956</v>
      </c>
      <c r="G27" s="328" t="s">
        <v>957</v>
      </c>
      <c r="I27" s="554"/>
      <c r="J27" s="556"/>
      <c r="K27" s="328" t="s">
        <v>950</v>
      </c>
      <c r="L27" s="328" t="s">
        <v>951</v>
      </c>
      <c r="M27" s="328" t="s">
        <v>952</v>
      </c>
      <c r="N27" s="328" t="s">
        <v>956</v>
      </c>
      <c r="O27" s="328" t="s">
        <v>957</v>
      </c>
      <c r="Q27" s="554"/>
      <c r="R27" s="556"/>
      <c r="S27" s="328" t="s">
        <v>950</v>
      </c>
      <c r="T27" s="328" t="s">
        <v>951</v>
      </c>
      <c r="U27" s="328" t="s">
        <v>952</v>
      </c>
      <c r="V27" s="328" t="s">
        <v>956</v>
      </c>
      <c r="W27" s="328" t="s">
        <v>957</v>
      </c>
    </row>
    <row r="28" spans="1:23" x14ac:dyDescent="0.2">
      <c r="A28" s="565" t="s">
        <v>1155</v>
      </c>
      <c r="B28" s="330" t="s">
        <v>1140</v>
      </c>
      <c r="C28" s="333">
        <f>'Flusso dati statici sensori'!B11</f>
        <v>5.0999999999999997E-2</v>
      </c>
      <c r="D28" s="342">
        <f>'Flusso dati statici sensori'!C11</f>
        <v>7.2999999999999995E-2</v>
      </c>
      <c r="E28" s="351">
        <f>'Flusso dati statici sensori'!D11</f>
        <v>5.2999999999999999E-2</v>
      </c>
      <c r="F28" s="329">
        <f>'Flusso dati statici sensori'!E11</f>
        <v>7.6E-3</v>
      </c>
      <c r="G28" s="216">
        <f>'Flusso dati statici sensori'!F11</f>
        <v>7.9000000000000008E-3</v>
      </c>
      <c r="I28" s="565" t="s">
        <v>1157</v>
      </c>
      <c r="J28" s="337" t="s">
        <v>1140</v>
      </c>
      <c r="K28" s="329">
        <f>'Flusso dati statici sensori'!N11</f>
        <v>0.05</v>
      </c>
      <c r="L28" s="342">
        <f>'Flusso dati statici sensori'!O11</f>
        <v>7.6999999999999999E-2</v>
      </c>
      <c r="M28" s="216">
        <f>'Flusso dati statici sensori'!P11</f>
        <v>5.5E-2</v>
      </c>
      <c r="N28" s="354">
        <f>'Flusso dati statici sensori'!Q11</f>
        <v>8.2000000000000007E-3</v>
      </c>
      <c r="O28" s="344">
        <f>'Flusso dati statici sensori'!R11</f>
        <v>8.3999999999999995E-3</v>
      </c>
      <c r="Q28" s="562" t="s">
        <v>1158</v>
      </c>
      <c r="R28" s="337" t="s">
        <v>1140</v>
      </c>
      <c r="S28" s="329">
        <f>'Flusso dati statici sensori'!Z11</f>
        <v>5.5E-2</v>
      </c>
      <c r="T28" s="342">
        <f>'Flusso dati statici sensori'!AA11</f>
        <v>7.6999999999999999E-2</v>
      </c>
      <c r="U28" s="216">
        <f>'Flusso dati statici sensori'!AB11</f>
        <v>5.3999999999999999E-2</v>
      </c>
      <c r="V28" s="354">
        <f>'Flusso dati statici sensori'!AC11</f>
        <v>8.2000000000000007E-3</v>
      </c>
      <c r="W28" s="344">
        <f>'Flusso dati statici sensori'!AD11</f>
        <v>8.0999999999999996E-3</v>
      </c>
    </row>
    <row r="29" spans="1:23" x14ac:dyDescent="0.2">
      <c r="A29" s="566"/>
      <c r="B29" s="331" t="s">
        <v>1141</v>
      </c>
      <c r="C29" s="334">
        <f>'Flusso dati statici sensori'!B37</f>
        <v>5.7000000000000002E-2</v>
      </c>
      <c r="D29" s="340">
        <f>'Flusso dati statici sensori'!C37</f>
        <v>8.1000000000000003E-2</v>
      </c>
      <c r="E29" s="352">
        <f>'Flusso dati statici sensori'!D37</f>
        <v>5.8000000000000003E-2</v>
      </c>
      <c r="F29" s="345">
        <f>'Flusso dati statici sensori'!E37</f>
        <v>8.5000000000000006E-3</v>
      </c>
      <c r="G29" s="217">
        <f>'Flusso dati statici sensori'!F37</f>
        <v>8.8000000000000005E-3</v>
      </c>
      <c r="I29" s="566"/>
      <c r="J29" s="338" t="s">
        <v>1141</v>
      </c>
      <c r="K29" s="345">
        <f>'Flusso dati statici sensori'!N37</f>
        <v>4.4999999999999998E-2</v>
      </c>
      <c r="L29" s="340">
        <f>'Flusso dati statici sensori'!O37</f>
        <v>6.3E-2</v>
      </c>
      <c r="M29" s="217">
        <f>'Flusso dati statici sensori'!P37</f>
        <v>4.4999999999999998E-2</v>
      </c>
      <c r="N29" s="335">
        <f>'Flusso dati statici sensori'!Q37</f>
        <v>6.7000000000000002E-3</v>
      </c>
      <c r="O29" s="346">
        <f>'Flusso dati statici sensori'!R37</f>
        <v>6.7000000000000002E-3</v>
      </c>
      <c r="Q29" s="563"/>
      <c r="R29" s="338" t="s">
        <v>1141</v>
      </c>
      <c r="S29" s="345">
        <f>'Flusso dati statici sensori'!Z37</f>
        <v>5.7000000000000002E-2</v>
      </c>
      <c r="T29" s="340">
        <f>'Flusso dati statici sensori'!AA37</f>
        <v>8.1000000000000003E-2</v>
      </c>
      <c r="U29" s="217">
        <f>'Flusso dati statici sensori'!AB37</f>
        <v>5.6000000000000001E-2</v>
      </c>
      <c r="V29" s="335">
        <f>'Flusso dati statici sensori'!AC37</f>
        <v>8.6999999999999994E-3</v>
      </c>
      <c r="W29" s="346">
        <f>'Flusso dati statici sensori'!AD37</f>
        <v>8.3999999999999995E-3</v>
      </c>
    </row>
    <row r="30" spans="1:23" x14ac:dyDescent="0.2">
      <c r="A30" s="566"/>
      <c r="B30" s="331" t="s">
        <v>1142</v>
      </c>
      <c r="C30" s="334">
        <f>'Flusso dati statici sensori'!B64</f>
        <v>4.4999999999999998E-2</v>
      </c>
      <c r="D30" s="340">
        <f>'Flusso dati statici sensori'!C64</f>
        <v>6.3E-2</v>
      </c>
      <c r="E30" s="352">
        <f>'Flusso dati statici sensori'!D64</f>
        <v>4.4999999999999998E-2</v>
      </c>
      <c r="F30" s="345">
        <f>'Flusso dati statici sensori'!E64</f>
        <v>6.7000000000000002E-3</v>
      </c>
      <c r="G30" s="217">
        <f>'Flusso dati statici sensori'!F64</f>
        <v>6.7000000000000002E-3</v>
      </c>
      <c r="I30" s="566"/>
      <c r="J30" s="338" t="s">
        <v>1142</v>
      </c>
      <c r="K30" s="345">
        <f>'Flusso dati statici sensori'!N64</f>
        <v>5.5E-2</v>
      </c>
      <c r="L30" s="340">
        <f>'Flusso dati statici sensori'!O64</f>
        <v>7.6999999999999999E-2</v>
      </c>
      <c r="M30" s="217">
        <f>'Flusso dati statici sensori'!P64</f>
        <v>5.5E-2</v>
      </c>
      <c r="N30" s="335">
        <f>'Flusso dati statici sensori'!Q64</f>
        <v>8.2000000000000007E-3</v>
      </c>
      <c r="O30" s="346">
        <f>'Flusso dati statici sensori'!R64</f>
        <v>8.3000000000000001E-3</v>
      </c>
      <c r="Q30" s="563"/>
      <c r="R30" s="338" t="s">
        <v>1142</v>
      </c>
      <c r="S30" s="345">
        <f>'Flusso dati statici sensori'!Z64</f>
        <v>5.3999999999999999E-2</v>
      </c>
      <c r="T30" s="340">
        <f>'Flusso dati statici sensori'!AA64</f>
        <v>7.6999999999999999E-2</v>
      </c>
      <c r="U30" s="217">
        <f>'Flusso dati statici sensori'!AB64</f>
        <v>5.3999999999999999E-2</v>
      </c>
      <c r="V30" s="335">
        <f>'Flusso dati statici sensori'!AC64</f>
        <v>8.2000000000000007E-3</v>
      </c>
      <c r="W30" s="346">
        <f>'Flusso dati statici sensori'!AD64</f>
        <v>8.0999999999999996E-3</v>
      </c>
    </row>
    <row r="31" spans="1:23" x14ac:dyDescent="0.2">
      <c r="A31" s="566"/>
      <c r="B31" s="331" t="s">
        <v>1143</v>
      </c>
      <c r="C31" s="334">
        <f>'Flusso dati statici sensori'!B91</f>
        <v>4.8000000000000001E-2</v>
      </c>
      <c r="D31" s="340">
        <f>'Flusso dati statici sensori'!C91</f>
        <v>6.7000000000000004E-2</v>
      </c>
      <c r="E31" s="352">
        <f>'Flusso dati statici sensori'!D91</f>
        <v>4.9000000000000002E-2</v>
      </c>
      <c r="F31" s="345">
        <f>'Flusso dati statici sensori'!E91</f>
        <v>7.1000000000000004E-3</v>
      </c>
      <c r="G31" s="217">
        <f>'Flusso dati statici sensori'!F91</f>
        <v>7.4000000000000003E-3</v>
      </c>
      <c r="I31" s="566"/>
      <c r="J31" s="338" t="s">
        <v>1143</v>
      </c>
      <c r="K31" s="345">
        <f>'Flusso dati statici sensori'!N91</f>
        <v>5.0999999999999997E-2</v>
      </c>
      <c r="L31" s="340">
        <f>'Flusso dati statici sensori'!O91</f>
        <v>7.1999999999999995E-2</v>
      </c>
      <c r="M31" s="217">
        <f>'Flusso dati statici sensori'!P91</f>
        <v>5.0999999999999997E-2</v>
      </c>
      <c r="N31" s="335">
        <f>'Flusso dati statici sensori'!Q91</f>
        <v>7.6E-3</v>
      </c>
      <c r="O31" s="346">
        <f>'Flusso dati statici sensori'!R91</f>
        <v>7.7999999999999996E-3</v>
      </c>
      <c r="Q31" s="563"/>
      <c r="R31" s="338" t="s">
        <v>1143</v>
      </c>
      <c r="S31" s="345">
        <f>'Flusso dati statici sensori'!Z91</f>
        <v>5.1999999999999998E-2</v>
      </c>
      <c r="T31" s="340">
        <f>'Flusso dati statici sensori'!AA91</f>
        <v>7.3999999999999996E-2</v>
      </c>
      <c r="U31" s="217">
        <f>'Flusso dati statici sensori'!AB91</f>
        <v>5.1999999999999998E-2</v>
      </c>
      <c r="V31" s="335">
        <f>'Flusso dati statici sensori'!AC91</f>
        <v>7.7999999999999996E-3</v>
      </c>
      <c r="W31" s="346">
        <f>'Flusso dati statici sensori'!AD91</f>
        <v>7.7999999999999996E-3</v>
      </c>
    </row>
    <row r="32" spans="1:23" x14ac:dyDescent="0.2">
      <c r="A32" s="566"/>
      <c r="B32" s="331" t="s">
        <v>1144</v>
      </c>
      <c r="C32" s="334">
        <f>'Flusso dati statici sensori'!B118</f>
        <v>0.05</v>
      </c>
      <c r="D32" s="340">
        <f>'Flusso dati statici sensori'!C118</f>
        <v>7.0999999999999994E-2</v>
      </c>
      <c r="E32" s="352">
        <f>'Flusso dati statici sensori'!D118</f>
        <v>5.0999999999999997E-2</v>
      </c>
      <c r="F32" s="345">
        <f>'Flusso dati statici sensori'!E118</f>
        <v>7.6E-3</v>
      </c>
      <c r="G32" s="217">
        <f>'Flusso dati statici sensori'!F118</f>
        <v>7.7999999999999996E-3</v>
      </c>
      <c r="I32" s="566"/>
      <c r="J32" s="338" t="s">
        <v>1144</v>
      </c>
      <c r="K32" s="345">
        <f>'Flusso dati statici sensori'!N118</f>
        <v>5.2999999999999999E-2</v>
      </c>
      <c r="L32" s="340">
        <f>'Flusso dati statici sensori'!O118</f>
        <v>7.4999999999999997E-2</v>
      </c>
      <c r="M32" s="217">
        <f>'Flusso dati statici sensori'!P118</f>
        <v>5.3999999999999999E-2</v>
      </c>
      <c r="N32" s="335">
        <f>'Flusso dati statici sensori'!Q118</f>
        <v>8.0000000000000002E-3</v>
      </c>
      <c r="O32" s="346">
        <f>'Flusso dati statici sensori'!R118</f>
        <v>8.0999999999999996E-3</v>
      </c>
      <c r="Q32" s="563"/>
      <c r="R32" s="338" t="s">
        <v>1144</v>
      </c>
      <c r="S32" s="345">
        <f>'Flusso dati statici sensori'!Z118</f>
        <v>5.3999999999999999E-2</v>
      </c>
      <c r="T32" s="340">
        <f>'Flusso dati statici sensori'!AA118</f>
        <v>7.4999999999999997E-2</v>
      </c>
      <c r="U32" s="217">
        <f>'Flusso dati statici sensori'!AB118</f>
        <v>5.3999999999999999E-2</v>
      </c>
      <c r="V32" s="335">
        <f>'Flusso dati statici sensori'!AC118</f>
        <v>8.0999999999999996E-3</v>
      </c>
      <c r="W32" s="346">
        <f>'Flusso dati statici sensori'!AD118</f>
        <v>8.0000000000000002E-3</v>
      </c>
    </row>
    <row r="33" spans="1:23" x14ac:dyDescent="0.2">
      <c r="A33" s="566"/>
      <c r="B33" s="331" t="s">
        <v>1145</v>
      </c>
      <c r="C33" s="293">
        <f>'Flusso dati statici sensori'!B145</f>
        <v>0.05</v>
      </c>
      <c r="D33" s="214">
        <f>'Flusso dati statici sensori'!C145</f>
        <v>7.0999999999999994E-2</v>
      </c>
      <c r="E33" s="179">
        <f>'Flusso dati statici sensori'!D145</f>
        <v>5.0999999999999997E-2</v>
      </c>
      <c r="F33" s="215">
        <f>'Flusso dati statici sensori'!E145</f>
        <v>7.4000000000000003E-3</v>
      </c>
      <c r="G33" s="262">
        <f>'Flusso dati statici sensori'!F145</f>
        <v>7.7999999999999996E-3</v>
      </c>
      <c r="I33" s="566"/>
      <c r="J33" s="338" t="s">
        <v>1145</v>
      </c>
      <c r="K33" s="345">
        <f>'Flusso dati statici sensori'!N145</f>
        <v>5.3999999999999999E-2</v>
      </c>
      <c r="L33" s="340">
        <f>'Flusso dati statici sensori'!O145</f>
        <v>7.8E-2</v>
      </c>
      <c r="M33" s="217">
        <f>'Flusso dati statici sensori'!P145</f>
        <v>5.6000000000000001E-2</v>
      </c>
      <c r="N33" s="335">
        <f>'Flusso dati statici sensori'!Q145</f>
        <v>8.0999999999999996E-3</v>
      </c>
      <c r="O33" s="346">
        <f>'Flusso dati statici sensori'!R145</f>
        <v>8.5000000000000006E-3</v>
      </c>
      <c r="Q33" s="563"/>
      <c r="R33" s="338" t="s">
        <v>1145</v>
      </c>
      <c r="S33" s="345">
        <f>'Flusso dati statici sensori'!Z145</f>
        <v>5.7000000000000002E-2</v>
      </c>
      <c r="T33" s="340">
        <f>'Flusso dati statici sensori'!AA145</f>
        <v>0.08</v>
      </c>
      <c r="U33" s="217">
        <f>'Flusso dati statici sensori'!AB145</f>
        <v>5.7000000000000002E-2</v>
      </c>
      <c r="V33" s="335">
        <f>'Flusso dati statici sensori'!AC145</f>
        <v>8.5000000000000006E-3</v>
      </c>
      <c r="W33" s="346">
        <f>'Flusso dati statici sensori'!AD145</f>
        <v>8.5000000000000006E-3</v>
      </c>
    </row>
    <row r="34" spans="1:23" x14ac:dyDescent="0.2">
      <c r="A34" s="566"/>
      <c r="B34" s="331" t="s">
        <v>1146</v>
      </c>
      <c r="C34" s="334">
        <f>'Flusso dati statici sensori'!B172</f>
        <v>4.5999999999999999E-2</v>
      </c>
      <c r="D34" s="340">
        <f>'Flusso dati statici sensori'!C172</f>
        <v>6.6000000000000003E-2</v>
      </c>
      <c r="E34" s="352">
        <f>'Flusso dati statici sensori'!D172</f>
        <v>4.7E-2</v>
      </c>
      <c r="F34" s="345">
        <f>'Flusso dati statici sensori'!E172</f>
        <v>7.0000000000000001E-3</v>
      </c>
      <c r="G34" s="217">
        <f>'Flusso dati statici sensori'!F172</f>
        <v>7.1000000000000004E-3</v>
      </c>
      <c r="I34" s="566"/>
      <c r="J34" s="338" t="s">
        <v>1146</v>
      </c>
      <c r="K34" s="345">
        <f>'Flusso dati statici sensori'!N172</f>
        <v>4.8000000000000001E-2</v>
      </c>
      <c r="L34" s="340">
        <f>'Flusso dati statici sensori'!O172</f>
        <v>6.8000000000000005E-2</v>
      </c>
      <c r="M34" s="217">
        <f>'Flusso dati statici sensori'!P172</f>
        <v>4.8000000000000001E-2</v>
      </c>
      <c r="N34" s="335">
        <f>'Flusso dati statici sensori'!Q172</f>
        <v>7.1999999999999998E-3</v>
      </c>
      <c r="O34" s="346">
        <f>'Flusso dati statici sensori'!R172</f>
        <v>7.4000000000000003E-3</v>
      </c>
      <c r="Q34" s="563"/>
      <c r="R34" s="338" t="s">
        <v>1146</v>
      </c>
      <c r="S34" s="345">
        <f>'Flusso dati statici sensori'!Z172</f>
        <v>4.9000000000000002E-2</v>
      </c>
      <c r="T34" s="340">
        <f>'Flusso dati statici sensori'!AA172</f>
        <v>6.9000000000000006E-2</v>
      </c>
      <c r="U34" s="217">
        <f>'Flusso dati statici sensori'!AB172</f>
        <v>4.9000000000000002E-2</v>
      </c>
      <c r="V34" s="335">
        <f>'Flusso dati statici sensori'!AC172</f>
        <v>7.4000000000000003E-3</v>
      </c>
      <c r="W34" s="346">
        <f>'Flusso dati statici sensori'!AD172</f>
        <v>7.4000000000000003E-3</v>
      </c>
    </row>
    <row r="35" spans="1:23" x14ac:dyDescent="0.2">
      <c r="A35" s="566"/>
      <c r="B35" s="331" t="s">
        <v>1147</v>
      </c>
      <c r="C35" s="334">
        <f>'Flusso dati statici sensori'!B199</f>
        <v>0.05</v>
      </c>
      <c r="D35" s="340">
        <f>'Flusso dati statici sensori'!C199</f>
        <v>7.0999999999999994E-2</v>
      </c>
      <c r="E35" s="352">
        <f>'Flusso dati statici sensori'!D199</f>
        <v>5.0999999999999997E-2</v>
      </c>
      <c r="F35" s="345">
        <f>'Flusso dati statici sensori'!E199</f>
        <v>7.4999999999999997E-3</v>
      </c>
      <c r="G35" s="217">
        <f>'Flusso dati statici sensori'!F199</f>
        <v>7.7000000000000002E-3</v>
      </c>
      <c r="I35" s="566"/>
      <c r="J35" s="338" t="s">
        <v>1147</v>
      </c>
      <c r="K35" s="345">
        <f>'Flusso dati statici sensori'!N199</f>
        <v>5.1999999999999998E-2</v>
      </c>
      <c r="L35" s="340">
        <f>'Flusso dati statici sensori'!O199</f>
        <v>7.3999999999999996E-2</v>
      </c>
      <c r="M35" s="217">
        <f>'Flusso dati statici sensori'!P199</f>
        <v>5.2999999999999999E-2</v>
      </c>
      <c r="N35" s="335">
        <f>'Flusso dati statici sensori'!Q199</f>
        <v>8.0000000000000002E-3</v>
      </c>
      <c r="O35" s="346">
        <f>'Flusso dati statici sensori'!R199</f>
        <v>7.9000000000000008E-3</v>
      </c>
      <c r="Q35" s="563"/>
      <c r="R35" s="338" t="s">
        <v>1147</v>
      </c>
      <c r="S35" s="345">
        <f>'Flusso dati statici sensori'!Z199</f>
        <v>5.1999999999999998E-2</v>
      </c>
      <c r="T35" s="340">
        <f>'Flusso dati statici sensori'!AA199</f>
        <v>7.1999999999999995E-2</v>
      </c>
      <c r="U35" s="217">
        <f>'Flusso dati statici sensori'!AB199</f>
        <v>5.1999999999999998E-2</v>
      </c>
      <c r="V35" s="335">
        <f>'Flusso dati statici sensori'!AC199</f>
        <v>7.7999999999999996E-3</v>
      </c>
      <c r="W35" s="346">
        <f>'Flusso dati statici sensori'!AD199</f>
        <v>7.7000000000000002E-3</v>
      </c>
    </row>
    <row r="36" spans="1:23" x14ac:dyDescent="0.2">
      <c r="A36" s="566"/>
      <c r="B36" s="331" t="s">
        <v>1148</v>
      </c>
      <c r="C36" s="334">
        <f>'Flusso dati statici sensori'!B227</f>
        <v>6.2E-2</v>
      </c>
      <c r="D36" s="340">
        <f>'Flusso dati statici sensori'!C227</f>
        <v>8.6999999999999994E-2</v>
      </c>
      <c r="E36" s="352">
        <f>'Flusso dati statici sensori'!D227</f>
        <v>6.3E-2</v>
      </c>
      <c r="F36" s="345">
        <f>'Flusso dati statici sensori'!E227</f>
        <v>9.1999999999999998E-3</v>
      </c>
      <c r="G36" s="217">
        <f>'Flusso dati statici sensori'!F227</f>
        <v>9.4000000000000004E-3</v>
      </c>
      <c r="I36" s="566"/>
      <c r="J36" s="338" t="s">
        <v>1148</v>
      </c>
      <c r="K36" s="345">
        <f>'Flusso dati statici sensori'!N227</f>
        <v>5.5E-2</v>
      </c>
      <c r="L36" s="340">
        <f>'Flusso dati statici sensori'!O227</f>
        <v>7.8E-2</v>
      </c>
      <c r="M36" s="217">
        <f>'Flusso dati statici sensori'!P227</f>
        <v>5.6000000000000001E-2</v>
      </c>
      <c r="N36" s="335">
        <f>'Flusso dati statici sensori'!Q227</f>
        <v>8.0999999999999996E-3</v>
      </c>
      <c r="O36" s="346">
        <f>'Flusso dati statici sensori'!R227</f>
        <v>8.5000000000000006E-3</v>
      </c>
      <c r="Q36" s="563"/>
      <c r="R36" s="338" t="s">
        <v>1148</v>
      </c>
      <c r="S36" s="345">
        <f>'Flusso dati statici sensori'!Z227</f>
        <v>4.3999999999999997E-2</v>
      </c>
      <c r="T36" s="340">
        <f>'Flusso dati statici sensori'!AA227</f>
        <v>6.2E-2</v>
      </c>
      <c r="U36" s="217">
        <f>'Flusso dati statici sensori'!AB227</f>
        <v>4.3999999999999997E-2</v>
      </c>
      <c r="V36" s="335">
        <f>'Flusso dati statici sensori'!AC227</f>
        <v>6.7000000000000002E-3</v>
      </c>
      <c r="W36" s="346">
        <f>'Flusso dati statici sensori'!AD227</f>
        <v>6.7000000000000002E-3</v>
      </c>
    </row>
    <row r="37" spans="1:23" x14ac:dyDescent="0.2">
      <c r="A37" s="566"/>
      <c r="B37" s="331" t="s">
        <v>1149</v>
      </c>
      <c r="C37" s="334">
        <f>'Flusso dati statici sensori'!B254</f>
        <v>6.2E-2</v>
      </c>
      <c r="D37" s="340">
        <f>'Flusso dati statici sensori'!C254</f>
        <v>8.7999999999999995E-2</v>
      </c>
      <c r="E37" s="352">
        <f>'Flusso dati statici sensori'!D254</f>
        <v>6.3E-2</v>
      </c>
      <c r="F37" s="345">
        <f>'Flusso dati statici sensori'!E254</f>
        <v>9.1999999999999998E-3</v>
      </c>
      <c r="G37" s="217">
        <f>'Flusso dati statici sensori'!F254</f>
        <v>9.4000000000000004E-3</v>
      </c>
      <c r="I37" s="566"/>
      <c r="J37" s="338" t="s">
        <v>1149</v>
      </c>
      <c r="K37" s="345">
        <f>'Flusso dati statici sensori'!N254</f>
        <v>6.5000000000000002E-2</v>
      </c>
      <c r="L37" s="340">
        <f>'Flusso dati statici sensori'!O254</f>
        <v>9.0999999999999998E-2</v>
      </c>
      <c r="M37" s="217">
        <f>'Flusso dati statici sensori'!P254</f>
        <v>6.5000000000000002E-2</v>
      </c>
      <c r="N37" s="335">
        <f>'Flusso dati statici sensori'!Q254</f>
        <v>9.7000000000000003E-3</v>
      </c>
      <c r="O37" s="346">
        <f>'Flusso dati statici sensori'!R254</f>
        <v>9.7000000000000003E-3</v>
      </c>
      <c r="Q37" s="563"/>
      <c r="R37" s="338" t="s">
        <v>1149</v>
      </c>
      <c r="S37" s="345">
        <f>'Flusso dati statici sensori'!Z254</f>
        <v>6.0999999999999999E-2</v>
      </c>
      <c r="T37" s="340">
        <f>'Flusso dati statici sensori'!AA254</f>
        <v>8.5000000000000006E-2</v>
      </c>
      <c r="U37" s="217">
        <f>'Flusso dati statici sensori'!AB254</f>
        <v>0.06</v>
      </c>
      <c r="V37" s="335">
        <f>'Flusso dati statici sensori'!AC254</f>
        <v>9.1999999999999998E-3</v>
      </c>
      <c r="W37" s="346">
        <f>'Flusso dati statici sensori'!AD254</f>
        <v>8.8999999999999999E-3</v>
      </c>
    </row>
    <row r="38" spans="1:23" x14ac:dyDescent="0.2">
      <c r="A38" s="566"/>
      <c r="B38" s="331" t="s">
        <v>1150</v>
      </c>
      <c r="C38" s="334">
        <f>'Flusso dati statici sensori'!B281</f>
        <v>0.05</v>
      </c>
      <c r="D38" s="340">
        <f>'Flusso dati statici sensori'!C281</f>
        <v>7.0999999999999994E-2</v>
      </c>
      <c r="E38" s="352">
        <f>'Flusso dati statici sensori'!D281</f>
        <v>5.0999999999999997E-2</v>
      </c>
      <c r="F38" s="345">
        <f>'Flusso dati statici sensori'!E281</f>
        <v>7.6E-3</v>
      </c>
      <c r="G38" s="217">
        <f>'Flusso dati statici sensori'!F281</f>
        <v>7.7000000000000002E-3</v>
      </c>
      <c r="I38" s="566"/>
      <c r="J38" s="338" t="s">
        <v>1150</v>
      </c>
      <c r="K38" s="345">
        <f>'Flusso dati statici sensori'!N281</f>
        <v>5.1999999999999998E-2</v>
      </c>
      <c r="L38" s="340">
        <f>'Flusso dati statici sensori'!O281</f>
        <v>7.3999999999999996E-2</v>
      </c>
      <c r="M38" s="217">
        <f>'Flusso dati statici sensori'!P281</f>
        <v>5.2999999999999999E-2</v>
      </c>
      <c r="N38" s="335">
        <f>'Flusso dati statici sensori'!Q281</f>
        <v>7.9000000000000008E-3</v>
      </c>
      <c r="O38" s="346">
        <f>'Flusso dati statici sensori'!R281</f>
        <v>7.9000000000000008E-3</v>
      </c>
      <c r="Q38" s="563"/>
      <c r="R38" s="338" t="s">
        <v>1150</v>
      </c>
      <c r="S38" s="345">
        <f>'Flusso dati statici sensori'!Z281</f>
        <v>5.1999999999999998E-2</v>
      </c>
      <c r="T38" s="340">
        <f>'Flusso dati statici sensori'!AA281</f>
        <v>7.1999999999999995E-2</v>
      </c>
      <c r="U38" s="217">
        <f>'Flusso dati statici sensori'!AB281</f>
        <v>5.0999999999999997E-2</v>
      </c>
      <c r="V38" s="335">
        <f>'Flusso dati statici sensori'!AC281</f>
        <v>7.7999999999999996E-3</v>
      </c>
      <c r="W38" s="346">
        <f>'Flusso dati statici sensori'!AD281</f>
        <v>7.7000000000000002E-3</v>
      </c>
    </row>
    <row r="39" spans="1:23" x14ac:dyDescent="0.2">
      <c r="A39" s="566"/>
      <c r="B39" s="331" t="s">
        <v>1151</v>
      </c>
      <c r="C39" s="334">
        <f>'Flusso dati statici sensori'!B308</f>
        <v>4.5999999999999999E-2</v>
      </c>
      <c r="D39" s="340">
        <f>'Flusso dati statici sensori'!C308</f>
        <v>6.4000000000000001E-2</v>
      </c>
      <c r="E39" s="352">
        <f>'Flusso dati statici sensori'!D308</f>
        <v>4.5999999999999999E-2</v>
      </c>
      <c r="F39" s="345">
        <f>'Flusso dati statici sensori'!E308</f>
        <v>6.8999999999999999E-3</v>
      </c>
      <c r="G39" s="217">
        <f>'Flusso dati statici sensori'!F308</f>
        <v>6.8999999999999999E-3</v>
      </c>
      <c r="I39" s="566"/>
      <c r="J39" s="338" t="s">
        <v>1151</v>
      </c>
      <c r="K39" s="345">
        <f>'Flusso dati statici sensori'!N308</f>
        <v>4.5999999999999999E-2</v>
      </c>
      <c r="L39" s="340">
        <f>'Flusso dati statici sensori'!O308</f>
        <v>6.4000000000000001E-2</v>
      </c>
      <c r="M39" s="217">
        <f>'Flusso dati statici sensori'!P308</f>
        <v>4.5999999999999999E-2</v>
      </c>
      <c r="N39" s="335">
        <f>'Flusso dati statici sensori'!Q308</f>
        <v>6.8999999999999999E-3</v>
      </c>
      <c r="O39" s="346">
        <f>'Flusso dati statici sensori'!R308</f>
        <v>7.0000000000000001E-3</v>
      </c>
      <c r="Q39" s="563"/>
      <c r="R39" s="338" t="s">
        <v>1151</v>
      </c>
      <c r="S39" s="345">
        <f>'Flusso dati statici sensori'!Z308</f>
        <v>4.4999999999999998E-2</v>
      </c>
      <c r="T39" s="340">
        <f>'Flusso dati statici sensori'!AA308</f>
        <v>6.3E-2</v>
      </c>
      <c r="U39" s="217">
        <f>'Flusso dati statici sensori'!AB308</f>
        <v>4.4999999999999998E-2</v>
      </c>
      <c r="V39" s="335">
        <f>'Flusso dati statici sensori'!AC308</f>
        <v>6.7000000000000002E-3</v>
      </c>
      <c r="W39" s="346">
        <f>'Flusso dati statici sensori'!AD308</f>
        <v>6.7000000000000002E-3</v>
      </c>
    </row>
    <row r="40" spans="1:23" x14ac:dyDescent="0.2">
      <c r="A40" s="566"/>
      <c r="B40" s="331" t="s">
        <v>1152</v>
      </c>
      <c r="C40" s="334">
        <f>'Flusso dati statici sensori'!B335</f>
        <v>6.5000000000000002E-2</v>
      </c>
      <c r="D40" s="340">
        <f>'Flusso dati statici sensori'!C335</f>
        <v>8.7999999999999995E-2</v>
      </c>
      <c r="E40" s="352">
        <f>'Flusso dati statici sensori'!D335</f>
        <v>6.3E-2</v>
      </c>
      <c r="F40" s="345">
        <f>'Flusso dati statici sensori'!E335</f>
        <v>9.2999999999999992E-3</v>
      </c>
      <c r="G40" s="217">
        <f>'Flusso dati statici sensori'!F335</f>
        <v>9.4999999999999998E-3</v>
      </c>
      <c r="I40" s="566"/>
      <c r="J40" s="338" t="s">
        <v>1152</v>
      </c>
      <c r="K40" s="345">
        <f>'Flusso dati statici sensori'!N335</f>
        <v>6.5000000000000002E-2</v>
      </c>
      <c r="L40" s="340">
        <f>'Flusso dati statici sensori'!O335</f>
        <v>9.0999999999999998E-2</v>
      </c>
      <c r="M40" s="217">
        <f>'Flusso dati statici sensori'!P335</f>
        <v>6.5000000000000002E-2</v>
      </c>
      <c r="N40" s="335">
        <f>'Flusso dati statici sensori'!Q335</f>
        <v>9.7000000000000003E-3</v>
      </c>
      <c r="O40" s="346">
        <f>'Flusso dati statici sensori'!R335</f>
        <v>9.7000000000000003E-3</v>
      </c>
      <c r="Q40" s="563"/>
      <c r="R40" s="338" t="s">
        <v>1152</v>
      </c>
      <c r="S40" s="345">
        <f>'Flusso dati statici sensori'!Z335</f>
        <v>6.0999999999999999E-2</v>
      </c>
      <c r="T40" s="340">
        <f>'Flusso dati statici sensori'!AA335</f>
        <v>8.5000000000000006E-2</v>
      </c>
      <c r="U40" s="217">
        <f>'Flusso dati statici sensori'!AB335</f>
        <v>0.06</v>
      </c>
      <c r="V40" s="335">
        <f>'Flusso dati statici sensori'!AC335</f>
        <v>9.2999999999999992E-3</v>
      </c>
      <c r="W40" s="346">
        <f>'Flusso dati statici sensori'!AD335</f>
        <v>8.8999999999999999E-3</v>
      </c>
    </row>
    <row r="41" spans="1:23" x14ac:dyDescent="0.2">
      <c r="A41" s="566"/>
      <c r="B41" s="331" t="s">
        <v>1153</v>
      </c>
      <c r="C41" s="334">
        <f>'Flusso dati statici sensori'!B363</f>
        <v>5.2999999999999999E-2</v>
      </c>
      <c r="D41" s="340">
        <f>'Flusso dati statici sensori'!C363</f>
        <v>7.4999999999999997E-2</v>
      </c>
      <c r="E41" s="352">
        <f>'Flusso dati statici sensori'!D363</f>
        <v>5.2999999999999999E-2</v>
      </c>
      <c r="F41" s="345">
        <f>'Flusso dati statici sensori'!E363</f>
        <v>8.0999999999999996E-3</v>
      </c>
      <c r="G41" s="217">
        <f>'Flusso dati statici sensori'!F363</f>
        <v>8.0999999999999996E-3</v>
      </c>
      <c r="I41" s="566"/>
      <c r="J41" s="338" t="s">
        <v>1153</v>
      </c>
      <c r="K41" s="345">
        <f>'Flusso dati statici sensori'!N363</f>
        <v>5.3999999999999999E-2</v>
      </c>
      <c r="L41" s="340">
        <f>'Flusso dati statici sensori'!O363</f>
        <v>7.4999999999999997E-2</v>
      </c>
      <c r="M41" s="217">
        <f>'Flusso dati statici sensori'!P363</f>
        <v>5.3999999999999999E-2</v>
      </c>
      <c r="N41" s="335">
        <f>'Flusso dati statici sensori'!Q363</f>
        <v>8.0999999999999996E-3</v>
      </c>
      <c r="O41" s="346">
        <f>'Flusso dati statici sensori'!R363</f>
        <v>8.0999999999999996E-3</v>
      </c>
      <c r="Q41" s="563"/>
      <c r="R41" s="338" t="s">
        <v>1153</v>
      </c>
      <c r="S41" s="345">
        <f>'Flusso dati statici sensori'!Z363</f>
        <v>5.1999999999999998E-2</v>
      </c>
      <c r="T41" s="340">
        <f>'Flusso dati statici sensori'!AA363</f>
        <v>7.1999999999999995E-2</v>
      </c>
      <c r="U41" s="217">
        <f>'Flusso dati statici sensori'!AB363</f>
        <v>5.0999999999999997E-2</v>
      </c>
      <c r="V41" s="335">
        <f>'Flusso dati statici sensori'!AC363</f>
        <v>7.7999999999999996E-3</v>
      </c>
      <c r="W41" s="346">
        <f>'Flusso dati statici sensori'!AD363</f>
        <v>7.7000000000000002E-3</v>
      </c>
    </row>
    <row r="42" spans="1:23" ht="16" thickBot="1" x14ac:dyDescent="0.25">
      <c r="A42" s="567"/>
      <c r="B42" s="332" t="s">
        <v>1154</v>
      </c>
      <c r="C42" s="360">
        <f>'Flusso dati statici sensori'!B391</f>
        <v>5.6000000000000001E-2</v>
      </c>
      <c r="D42" s="358">
        <f>'Flusso dati statici sensori'!C391</f>
        <v>7.9000000000000001E-2</v>
      </c>
      <c r="E42" s="359">
        <f>'Flusso dati statici sensori'!D391</f>
        <v>5.7000000000000002E-2</v>
      </c>
      <c r="F42" s="347">
        <f>'Flusso dati statici sensori'!E391</f>
        <v>8.3999999999999995E-3</v>
      </c>
      <c r="G42" s="218">
        <f>'Flusso dati statici sensori'!F391</f>
        <v>8.6999999999999994E-3</v>
      </c>
      <c r="I42" s="567"/>
      <c r="J42" s="339" t="s">
        <v>1154</v>
      </c>
      <c r="K42" s="347">
        <f>'Flusso dati statici sensori'!N391</f>
        <v>0.06</v>
      </c>
      <c r="L42" s="348">
        <f>'Flusso dati statici sensori'!O391</f>
        <v>8.4000000000000005E-2</v>
      </c>
      <c r="M42" s="218">
        <f>'Flusso dati statici sensori'!P391</f>
        <v>0.06</v>
      </c>
      <c r="N42" s="336">
        <f>'Flusso dati statici sensori'!Q391</f>
        <v>8.9999999999999993E-3</v>
      </c>
      <c r="O42" s="350">
        <f>'Flusso dati statici sensori'!R391</f>
        <v>9.1000000000000004E-3</v>
      </c>
      <c r="Q42" s="564"/>
      <c r="R42" s="339" t="s">
        <v>1154</v>
      </c>
      <c r="S42" s="347">
        <f>'Flusso dati statici sensori'!Z391</f>
        <v>5.1999999999999998E-2</v>
      </c>
      <c r="T42" s="348">
        <f>'Flusso dati statici sensori'!AA391</f>
        <v>7.1999999999999995E-2</v>
      </c>
      <c r="U42" s="218">
        <f>'Flusso dati statici sensori'!AB391</f>
        <v>5.0999999999999997E-2</v>
      </c>
      <c r="V42" s="336">
        <f>'Flusso dati statici sensori'!AC391</f>
        <v>7.7999999999999996E-3</v>
      </c>
      <c r="W42" s="350">
        <f>'Flusso dati statici sensori'!AD391</f>
        <v>7.7000000000000002E-3</v>
      </c>
    </row>
    <row r="45" spans="1:23" ht="16" thickBot="1" x14ac:dyDescent="0.25"/>
    <row r="46" spans="1:23" ht="16" thickBot="1" x14ac:dyDescent="0.25">
      <c r="A46" s="550" t="s">
        <v>930</v>
      </c>
      <c r="B46" s="551"/>
      <c r="C46" s="551"/>
      <c r="D46" s="551"/>
      <c r="E46" s="551"/>
      <c r="F46" s="551"/>
      <c r="G46" s="552"/>
      <c r="I46" s="550" t="s">
        <v>930</v>
      </c>
      <c r="J46" s="551"/>
      <c r="K46" s="551"/>
      <c r="L46" s="551"/>
      <c r="M46" s="551"/>
      <c r="N46" s="551"/>
      <c r="O46" s="552"/>
      <c r="Q46" s="550" t="s">
        <v>930</v>
      </c>
      <c r="R46" s="551"/>
      <c r="S46" s="551"/>
      <c r="T46" s="551"/>
      <c r="U46" s="551"/>
      <c r="V46" s="551"/>
      <c r="W46" s="552"/>
    </row>
    <row r="47" spans="1:23" ht="16" thickBot="1" x14ac:dyDescent="0.25">
      <c r="A47" s="553" t="s">
        <v>1156</v>
      </c>
      <c r="B47" s="555" t="s">
        <v>790</v>
      </c>
      <c r="C47" s="557" t="s">
        <v>1092</v>
      </c>
      <c r="D47" s="558"/>
      <c r="E47" s="559"/>
      <c r="F47" s="560" t="s">
        <v>958</v>
      </c>
      <c r="G47" s="561"/>
      <c r="I47" s="553" t="s">
        <v>1156</v>
      </c>
      <c r="J47" s="555" t="s">
        <v>790</v>
      </c>
      <c r="K47" s="557" t="s">
        <v>1092</v>
      </c>
      <c r="L47" s="558"/>
      <c r="M47" s="559"/>
      <c r="N47" s="560" t="s">
        <v>958</v>
      </c>
      <c r="O47" s="561"/>
      <c r="Q47" s="553" t="s">
        <v>1156</v>
      </c>
      <c r="R47" s="555" t="s">
        <v>790</v>
      </c>
      <c r="S47" s="557" t="s">
        <v>1092</v>
      </c>
      <c r="T47" s="558"/>
      <c r="U47" s="559"/>
      <c r="V47" s="560" t="s">
        <v>958</v>
      </c>
      <c r="W47" s="561"/>
    </row>
    <row r="48" spans="1:23" ht="16" thickBot="1" x14ac:dyDescent="0.25">
      <c r="A48" s="554"/>
      <c r="B48" s="556"/>
      <c r="C48" s="328" t="s">
        <v>950</v>
      </c>
      <c r="D48" s="328" t="s">
        <v>951</v>
      </c>
      <c r="E48" s="328" t="s">
        <v>952</v>
      </c>
      <c r="F48" s="328" t="s">
        <v>956</v>
      </c>
      <c r="G48" s="328" t="s">
        <v>957</v>
      </c>
      <c r="I48" s="554"/>
      <c r="J48" s="556"/>
      <c r="K48" s="328" t="s">
        <v>950</v>
      </c>
      <c r="L48" s="328" t="s">
        <v>951</v>
      </c>
      <c r="M48" s="328" t="s">
        <v>952</v>
      </c>
      <c r="N48" s="328" t="s">
        <v>956</v>
      </c>
      <c r="O48" s="328" t="s">
        <v>957</v>
      </c>
      <c r="Q48" s="554"/>
      <c r="R48" s="556"/>
      <c r="S48" s="328" t="s">
        <v>950</v>
      </c>
      <c r="T48" s="328" t="s">
        <v>951</v>
      </c>
      <c r="U48" s="328" t="s">
        <v>952</v>
      </c>
      <c r="V48" s="328" t="s">
        <v>956</v>
      </c>
      <c r="W48" s="328" t="s">
        <v>957</v>
      </c>
    </row>
    <row r="49" spans="1:23" x14ac:dyDescent="0.2">
      <c r="A49" s="565" t="s">
        <v>1155</v>
      </c>
      <c r="B49" s="337" t="s">
        <v>1140</v>
      </c>
      <c r="C49" s="329">
        <f>'Flusso dati statici sensori'!B12</f>
        <v>0.05</v>
      </c>
      <c r="D49" s="342">
        <f>'Flusso dati statici sensori'!C12</f>
        <v>7.0999999999999994E-2</v>
      </c>
      <c r="E49" s="351">
        <f>'Flusso dati statici sensori'!D12</f>
        <v>5.0999999999999997E-2</v>
      </c>
      <c r="F49" s="266">
        <f>'Flusso dati statici sensori'!E12</f>
        <v>7.4999999999999997E-3</v>
      </c>
      <c r="G49" s="344">
        <f>'Flusso dati statici sensori'!F12</f>
        <v>7.7000000000000002E-3</v>
      </c>
      <c r="I49" s="565" t="s">
        <v>1157</v>
      </c>
      <c r="J49" s="337" t="s">
        <v>1140</v>
      </c>
      <c r="K49" s="329">
        <f>'Flusso dati statici sensori'!N12</f>
        <v>5.2999999999999999E-2</v>
      </c>
      <c r="L49" s="329">
        <f>'Flusso dati statici sensori'!O12</f>
        <v>7.4999999999999997E-2</v>
      </c>
      <c r="M49" s="355">
        <f>'Flusso dati statici sensori'!P12</f>
        <v>5.3999999999999999E-2</v>
      </c>
      <c r="N49" s="266">
        <f>'Flusso dati statici sensori'!Q12</f>
        <v>8.0000000000000002E-3</v>
      </c>
      <c r="O49" s="361">
        <f>'Flusso dati statici sensori'!R12</f>
        <v>8.0999999999999996E-3</v>
      </c>
      <c r="Q49" s="562" t="s">
        <v>1158</v>
      </c>
      <c r="R49" s="337" t="s">
        <v>1140</v>
      </c>
      <c r="S49" s="329">
        <f>'Flusso dati statici sensori'!Z12</f>
        <v>5.2999999999999999E-2</v>
      </c>
      <c r="T49" s="342">
        <f>'Flusso dati statici sensori'!AA12</f>
        <v>7.4999999999999997E-2</v>
      </c>
      <c r="U49" s="216">
        <f>'Flusso dati statici sensori'!AB12</f>
        <v>5.2999999999999999E-2</v>
      </c>
      <c r="V49" s="354">
        <f>'Flusso dati statici sensori'!AC12</f>
        <v>8.0000000000000002E-3</v>
      </c>
      <c r="W49" s="344">
        <f>'Flusso dati statici sensori'!AD12</f>
        <v>7.9000000000000008E-3</v>
      </c>
    </row>
    <row r="50" spans="1:23" x14ac:dyDescent="0.2">
      <c r="A50" s="566"/>
      <c r="B50" s="338" t="s">
        <v>1141</v>
      </c>
      <c r="C50" s="345">
        <f>'Flusso dati statici sensori'!B38</f>
        <v>5.5E-2</v>
      </c>
      <c r="D50" s="340">
        <f>'Flusso dati statici sensori'!C38</f>
        <v>7.8E-2</v>
      </c>
      <c r="E50" s="352">
        <f>'Flusso dati statici sensori'!D38</f>
        <v>5.6000000000000001E-2</v>
      </c>
      <c r="F50" s="267">
        <f>'Flusso dati statici sensori'!E38</f>
        <v>8.3000000000000001E-3</v>
      </c>
      <c r="G50" s="346">
        <f>'Flusso dati statici sensori'!F38</f>
        <v>8.5000000000000006E-3</v>
      </c>
      <c r="I50" s="566"/>
      <c r="J50" s="338" t="s">
        <v>1141</v>
      </c>
      <c r="K50" s="345">
        <f>'Flusso dati statici sensori'!N38</f>
        <v>4.4999999999999998E-2</v>
      </c>
      <c r="L50" s="345">
        <f>'Flusso dati statici sensori'!O38</f>
        <v>6.3E-2</v>
      </c>
      <c r="M50" s="356">
        <f>'Flusso dati statici sensori'!P38</f>
        <v>4.4999999999999998E-2</v>
      </c>
      <c r="N50" s="267">
        <f>'Flusso dati statici sensori'!Q38</f>
        <v>6.7000000000000002E-3</v>
      </c>
      <c r="O50" s="362">
        <f>'Flusso dati statici sensori'!R38</f>
        <v>6.7000000000000002E-3</v>
      </c>
      <c r="Q50" s="563"/>
      <c r="R50" s="338" t="s">
        <v>1141</v>
      </c>
      <c r="S50" s="345">
        <f>'Flusso dati statici sensori'!Z38</f>
        <v>5.5E-2</v>
      </c>
      <c r="T50" s="340">
        <f>'Flusso dati statici sensori'!AA38</f>
        <v>7.6999999999999999E-2</v>
      </c>
      <c r="U50" s="217">
        <f>'Flusso dati statici sensori'!AB38</f>
        <v>5.3999999999999999E-2</v>
      </c>
      <c r="V50" s="335">
        <f>'Flusso dati statici sensori'!AC38</f>
        <v>8.3999999999999995E-3</v>
      </c>
      <c r="W50" s="346">
        <f>'Flusso dati statici sensori'!AD38</f>
        <v>8.2000000000000007E-3</v>
      </c>
    </row>
    <row r="51" spans="1:23" x14ac:dyDescent="0.2">
      <c r="A51" s="566"/>
      <c r="B51" s="338" t="s">
        <v>1142</v>
      </c>
      <c r="C51" s="345">
        <f>'Flusso dati statici sensori'!B65</f>
        <v>4.4999999999999998E-2</v>
      </c>
      <c r="D51" s="340">
        <f>'Flusso dati statici sensori'!C65</f>
        <v>6.3E-2</v>
      </c>
      <c r="E51" s="352">
        <f>'Flusso dati statici sensori'!D65</f>
        <v>4.4999999999999998E-2</v>
      </c>
      <c r="F51" s="267">
        <f>'Flusso dati statici sensori'!E65</f>
        <v>6.7000000000000002E-3</v>
      </c>
      <c r="G51" s="346">
        <f>'Flusso dati statici sensori'!F65</f>
        <v>6.7999999999999996E-3</v>
      </c>
      <c r="I51" s="566"/>
      <c r="J51" s="338" t="s">
        <v>1142</v>
      </c>
      <c r="K51" s="345">
        <f>'Flusso dati statici sensori'!N65</f>
        <v>5.3999999999999999E-2</v>
      </c>
      <c r="L51" s="345">
        <f>'Flusso dati statici sensori'!O65</f>
        <v>7.5999999999999998E-2</v>
      </c>
      <c r="M51" s="356">
        <f>'Flusso dati statici sensori'!P65</f>
        <v>5.3999999999999999E-2</v>
      </c>
      <c r="N51" s="267">
        <f>'Flusso dati statici sensori'!Q65</f>
        <v>8.0999999999999996E-3</v>
      </c>
      <c r="O51" s="362">
        <f>'Flusso dati statici sensori'!R65</f>
        <v>8.2000000000000007E-3</v>
      </c>
      <c r="Q51" s="563"/>
      <c r="R51" s="338" t="s">
        <v>1142</v>
      </c>
      <c r="S51" s="345">
        <f>'Flusso dati statici sensori'!Z65</f>
        <v>5.3999999999999999E-2</v>
      </c>
      <c r="T51" s="340">
        <f>'Flusso dati statici sensori'!AA65</f>
        <v>7.4999999999999997E-2</v>
      </c>
      <c r="U51" s="217">
        <f>'Flusso dati statici sensori'!AB65</f>
        <v>5.3999999999999999E-2</v>
      </c>
      <c r="V51" s="335">
        <f>'Flusso dati statici sensori'!AC65</f>
        <v>8.0999999999999996E-3</v>
      </c>
      <c r="W51" s="346">
        <f>'Flusso dati statici sensori'!AD65</f>
        <v>7.9000000000000008E-3</v>
      </c>
    </row>
    <row r="52" spans="1:23" x14ac:dyDescent="0.2">
      <c r="A52" s="566"/>
      <c r="B52" s="338" t="s">
        <v>1143</v>
      </c>
      <c r="C52" s="345">
        <f>'Flusso dati statici sensori'!B92</f>
        <v>4.7E-2</v>
      </c>
      <c r="D52" s="340">
        <f>'Flusso dati statici sensori'!C92</f>
        <v>6.7000000000000004E-2</v>
      </c>
      <c r="E52" s="352">
        <f>'Flusso dati statici sensori'!D92</f>
        <v>4.9000000000000002E-2</v>
      </c>
      <c r="F52" s="267">
        <f>'Flusso dati statici sensori'!E92</f>
        <v>7.1000000000000004E-3</v>
      </c>
      <c r="G52" s="346">
        <f>'Flusso dati statici sensori'!F92</f>
        <v>7.4000000000000003E-3</v>
      </c>
      <c r="I52" s="566"/>
      <c r="J52" s="338" t="s">
        <v>1143</v>
      </c>
      <c r="K52" s="345">
        <f>'Flusso dati statici sensori'!N92</f>
        <v>0.05</v>
      </c>
      <c r="L52" s="345">
        <f>'Flusso dati statici sensori'!O92</f>
        <v>7.1999999999999995E-2</v>
      </c>
      <c r="M52" s="356">
        <f>'Flusso dati statici sensori'!P92</f>
        <v>0.05</v>
      </c>
      <c r="N52" s="267">
        <f>'Flusso dati statici sensori'!Q92</f>
        <v>7.6E-3</v>
      </c>
      <c r="O52" s="362">
        <f>'Flusso dati statici sensori'!R92</f>
        <v>7.7999999999999996E-3</v>
      </c>
      <c r="Q52" s="563"/>
      <c r="R52" s="338" t="s">
        <v>1143</v>
      </c>
      <c r="S52" s="345">
        <f>'Flusso dati statici sensori'!Z92</f>
        <v>5.0999999999999997E-2</v>
      </c>
      <c r="T52" s="340">
        <f>'Flusso dati statici sensori'!AA92</f>
        <v>7.2999999999999995E-2</v>
      </c>
      <c r="U52" s="217">
        <f>'Flusso dati statici sensori'!AB92</f>
        <v>5.0999999999999997E-2</v>
      </c>
      <c r="V52" s="335">
        <f>'Flusso dati statici sensori'!AC92</f>
        <v>7.7000000000000002E-3</v>
      </c>
      <c r="W52" s="346">
        <f>'Flusso dati statici sensori'!AD92</f>
        <v>7.7000000000000002E-3</v>
      </c>
    </row>
    <row r="53" spans="1:23" x14ac:dyDescent="0.2">
      <c r="A53" s="566"/>
      <c r="B53" s="338" t="s">
        <v>1144</v>
      </c>
      <c r="C53" s="345">
        <f>'Flusso dati statici sensori'!B119</f>
        <v>4.9000000000000002E-2</v>
      </c>
      <c r="D53" s="340">
        <f>'Flusso dati statici sensori'!C119</f>
        <v>7.0000000000000007E-2</v>
      </c>
      <c r="E53" s="352">
        <f>'Flusso dati statici sensori'!D119</f>
        <v>0.05</v>
      </c>
      <c r="F53" s="267">
        <f>'Flusso dati statici sensori'!E119</f>
        <v>7.1500000000000001E-3</v>
      </c>
      <c r="G53" s="346">
        <f>'Flusso dati statici sensori'!F119</f>
        <v>7.7000000000000002E-3</v>
      </c>
      <c r="I53" s="566"/>
      <c r="J53" s="338" t="s">
        <v>1144</v>
      </c>
      <c r="K53" s="345">
        <f>'Flusso dati statici sensori'!N119</f>
        <v>5.1999999999999998E-2</v>
      </c>
      <c r="L53" s="345">
        <f>'Flusso dati statici sensori'!O119</f>
        <v>7.3999999999999996E-2</v>
      </c>
      <c r="M53" s="356">
        <f>'Flusso dati statici sensori'!P119</f>
        <v>5.2999999999999999E-2</v>
      </c>
      <c r="N53" s="267">
        <f>'Flusso dati statici sensori'!Q119</f>
        <v>7.9000000000000008E-3</v>
      </c>
      <c r="O53" s="362">
        <f>'Flusso dati statici sensori'!R119</f>
        <v>8.0000000000000002E-3</v>
      </c>
      <c r="Q53" s="563"/>
      <c r="R53" s="338" t="s">
        <v>1144</v>
      </c>
      <c r="S53" s="345">
        <f>'Flusso dati statici sensori'!Z119</f>
        <v>5.2999999999999999E-2</v>
      </c>
      <c r="T53" s="340">
        <f>'Flusso dati statici sensori'!AA119</f>
        <v>7.3999999999999996E-2</v>
      </c>
      <c r="U53" s="217">
        <f>'Flusso dati statici sensori'!AB119</f>
        <v>5.1999999999999998E-2</v>
      </c>
      <c r="V53" s="335">
        <f>'Flusso dati statici sensori'!AC119</f>
        <v>7.9000000000000008E-3</v>
      </c>
      <c r="W53" s="346">
        <f>'Flusso dati statici sensori'!AD119</f>
        <v>7.9000000000000008E-3</v>
      </c>
    </row>
    <row r="54" spans="1:23" x14ac:dyDescent="0.2">
      <c r="A54" s="566"/>
      <c r="B54" s="338" t="s">
        <v>1145</v>
      </c>
      <c r="C54" s="215">
        <f>'Flusso dati statici sensori'!B146</f>
        <v>4.9000000000000002E-2</v>
      </c>
      <c r="D54" s="214">
        <f>'Flusso dati statici sensori'!C146</f>
        <v>7.0000000000000007E-2</v>
      </c>
      <c r="E54" s="179">
        <f>'Flusso dati statici sensori'!D146</f>
        <v>5.0999999999999997E-2</v>
      </c>
      <c r="F54" s="267">
        <f>'Flusso dati statici sensori'!E146</f>
        <v>7.4000000000000003E-3</v>
      </c>
      <c r="G54" s="346">
        <f>'Flusso dati statici sensori'!F146</f>
        <v>7.7000000000000002E-3</v>
      </c>
      <c r="I54" s="566"/>
      <c r="J54" s="338" t="s">
        <v>1145</v>
      </c>
      <c r="K54" s="345">
        <f>'Flusso dati statici sensori'!N146</f>
        <v>5.2999999999999999E-2</v>
      </c>
      <c r="L54" s="345">
        <f>'Flusso dati statici sensori'!O146</f>
        <v>7.5999999999999998E-2</v>
      </c>
      <c r="M54" s="356">
        <f>'Flusso dati statici sensori'!P146</f>
        <v>5.5E-2</v>
      </c>
      <c r="N54" s="267">
        <f>'Flusso dati statici sensori'!Q146</f>
        <v>8.0000000000000002E-3</v>
      </c>
      <c r="O54" s="362">
        <f>'Flusso dati statici sensori'!R146</f>
        <v>8.3000000000000001E-3</v>
      </c>
      <c r="Q54" s="563"/>
      <c r="R54" s="338" t="s">
        <v>1145</v>
      </c>
      <c r="S54" s="345">
        <f>'Flusso dati statici sensori'!Z146</f>
        <v>5.5E-2</v>
      </c>
      <c r="T54" s="340">
        <f>'Flusso dati statici sensori'!AA146</f>
        <v>7.8E-2</v>
      </c>
      <c r="U54" s="217">
        <f>'Flusso dati statici sensori'!AB146</f>
        <v>5.5E-2</v>
      </c>
      <c r="V54" s="335">
        <f>'Flusso dati statici sensori'!AC146</f>
        <v>8.3000000000000001E-3</v>
      </c>
      <c r="W54" s="346">
        <f>'Flusso dati statici sensori'!AD146</f>
        <v>8.3000000000000001E-3</v>
      </c>
    </row>
    <row r="55" spans="1:23" x14ac:dyDescent="0.2">
      <c r="A55" s="566"/>
      <c r="B55" s="338" t="s">
        <v>1146</v>
      </c>
      <c r="C55" s="345">
        <f>'Flusso dati statici sensori'!B173</f>
        <v>4.5999999999999999E-2</v>
      </c>
      <c r="D55" s="340">
        <f>'Flusso dati statici sensori'!C173</f>
        <v>6.5000000000000002E-2</v>
      </c>
      <c r="E55" s="352">
        <f>'Flusso dati statici sensori'!D173</f>
        <v>4.7E-2</v>
      </c>
      <c r="F55" s="267">
        <f>'Flusso dati statici sensori'!E173</f>
        <v>7.0000000000000001E-3</v>
      </c>
      <c r="G55" s="346">
        <f>'Flusso dati statici sensori'!F173</f>
        <v>7.1000000000000004E-3</v>
      </c>
      <c r="I55" s="566"/>
      <c r="J55" s="338" t="s">
        <v>1146</v>
      </c>
      <c r="K55" s="345">
        <f>'Flusso dati statici sensori'!N173</f>
        <v>4.8000000000000001E-2</v>
      </c>
      <c r="L55" s="345">
        <f>'Flusso dati statici sensori'!O173</f>
        <v>6.8000000000000005E-2</v>
      </c>
      <c r="M55" s="356">
        <f>'Flusso dati statici sensori'!P173</f>
        <v>4.9000000000000002E-2</v>
      </c>
      <c r="N55" s="267">
        <f>'Flusso dati statici sensori'!Q173</f>
        <v>7.1999999999999998E-3</v>
      </c>
      <c r="O55" s="362">
        <f>'Flusso dati statici sensori'!R173</f>
        <v>7.4000000000000003E-3</v>
      </c>
      <c r="Q55" s="563"/>
      <c r="R55" s="338" t="s">
        <v>1146</v>
      </c>
      <c r="S55" s="345">
        <f>'Flusso dati statici sensori'!Z173</f>
        <v>4.9000000000000002E-2</v>
      </c>
      <c r="T55" s="340">
        <f>'Flusso dati statici sensori'!AA173</f>
        <v>6.8000000000000005E-2</v>
      </c>
      <c r="U55" s="217">
        <f>'Flusso dati statici sensori'!AB173</f>
        <v>4.9000000000000002E-2</v>
      </c>
      <c r="V55" s="335">
        <f>'Flusso dati statici sensori'!AC173</f>
        <v>7.3000000000000001E-3</v>
      </c>
      <c r="W55" s="346">
        <f>'Flusso dati statici sensori'!AD173</f>
        <v>7.3000000000000001E-3</v>
      </c>
    </row>
    <row r="56" spans="1:23" x14ac:dyDescent="0.2">
      <c r="A56" s="566"/>
      <c r="B56" s="338" t="s">
        <v>1147</v>
      </c>
      <c r="C56" s="345">
        <f>'Flusso dati statici sensori'!B200</f>
        <v>0.05</v>
      </c>
      <c r="D56" s="340">
        <f>'Flusso dati statici sensori'!C200</f>
        <v>7.0000000000000007E-2</v>
      </c>
      <c r="E56" s="352">
        <f>'Flusso dati statici sensori'!D200</f>
        <v>0.05</v>
      </c>
      <c r="F56" s="267">
        <f>'Flusso dati statici sensori'!E200</f>
        <v>7.4999999999999997E-3</v>
      </c>
      <c r="G56" s="346">
        <f>'Flusso dati statici sensori'!F200</f>
        <v>7.6E-3</v>
      </c>
      <c r="I56" s="566"/>
      <c r="J56" s="338" t="s">
        <v>1147</v>
      </c>
      <c r="K56" s="345">
        <f>'Flusso dati statici sensori'!N200</f>
        <v>5.1999999999999998E-2</v>
      </c>
      <c r="L56" s="345">
        <f>'Flusso dati statici sensori'!O200</f>
        <v>7.2999999999999995E-2</v>
      </c>
      <c r="M56" s="356">
        <f>'Flusso dati statici sensori'!P200</f>
        <v>5.1999999999999998E-2</v>
      </c>
      <c r="N56" s="267">
        <f>'Flusso dati statici sensori'!Q200</f>
        <v>7.7999999999999996E-3</v>
      </c>
      <c r="O56" s="362">
        <f>'Flusso dati statici sensori'!R200</f>
        <v>7.7999999999999996E-3</v>
      </c>
      <c r="Q56" s="563"/>
      <c r="R56" s="338" t="s">
        <v>1147</v>
      </c>
      <c r="S56" s="345">
        <f>'Flusso dati statici sensori'!Z200</f>
        <v>5.0999999999999997E-2</v>
      </c>
      <c r="T56" s="340">
        <f>'Flusso dati statici sensori'!AA200</f>
        <v>7.0999999999999994E-2</v>
      </c>
      <c r="U56" s="217">
        <f>'Flusso dati statici sensori'!AB200</f>
        <v>0.05</v>
      </c>
      <c r="V56" s="335">
        <f>'Flusso dati statici sensori'!AC200</f>
        <v>7.7000000000000002E-3</v>
      </c>
      <c r="W56" s="346">
        <f>'Flusso dati statici sensori'!AD200</f>
        <v>7.7000000000000002E-3</v>
      </c>
    </row>
    <row r="57" spans="1:23" x14ac:dyDescent="0.2">
      <c r="A57" s="566"/>
      <c r="B57" s="338" t="s">
        <v>1148</v>
      </c>
      <c r="C57" s="345">
        <f>'Flusso dati statici sensori'!B228</f>
        <v>5.8999999999999997E-2</v>
      </c>
      <c r="D57" s="340">
        <f>'Flusso dati statici sensori'!C228</f>
        <v>8.4000000000000005E-2</v>
      </c>
      <c r="E57" s="352">
        <f>'Flusso dati statici sensori'!D228</f>
        <v>0.06</v>
      </c>
      <c r="F57" s="267">
        <f>'Flusso dati statici sensori'!E228</f>
        <v>8.8999999999999999E-3</v>
      </c>
      <c r="G57" s="346">
        <f>'Flusso dati statici sensori'!F228</f>
        <v>9.1000000000000004E-3</v>
      </c>
      <c r="I57" s="566"/>
      <c r="J57" s="338" t="s">
        <v>1148</v>
      </c>
      <c r="K57" s="345">
        <f>'Flusso dati statici sensori'!N228</f>
        <v>5.2999999999999999E-2</v>
      </c>
      <c r="L57" s="345">
        <f>'Flusso dati statici sensori'!O228</f>
        <v>7.5999999999999998E-2</v>
      </c>
      <c r="M57" s="356">
        <f>'Flusso dati statici sensori'!P228</f>
        <v>5.5E-2</v>
      </c>
      <c r="N57" s="267">
        <f>'Flusso dati statici sensori'!Q228</f>
        <v>8.0000000000000002E-3</v>
      </c>
      <c r="O57" s="362">
        <f>'Flusso dati statici sensori'!R228</f>
        <v>8.3000000000000001E-3</v>
      </c>
      <c r="Q57" s="563"/>
      <c r="R57" s="338" t="s">
        <v>1148</v>
      </c>
      <c r="S57" s="345">
        <f>'Flusso dati statici sensori'!Z228</f>
        <v>4.4999999999999998E-2</v>
      </c>
      <c r="T57" s="340">
        <f>'Flusso dati statici sensori'!AA228</f>
        <v>6.3E-2</v>
      </c>
      <c r="U57" s="217">
        <f>'Flusso dati statici sensori'!AB228</f>
        <v>4.4999999999999998E-2</v>
      </c>
      <c r="V57" s="335">
        <f>'Flusso dati statici sensori'!AC228</f>
        <v>6.7000000000000002E-3</v>
      </c>
      <c r="W57" s="346">
        <f>'Flusso dati statici sensori'!AD228</f>
        <v>6.7000000000000002E-3</v>
      </c>
    </row>
    <row r="58" spans="1:23" x14ac:dyDescent="0.2">
      <c r="A58" s="566"/>
      <c r="B58" s="338" t="s">
        <v>1149</v>
      </c>
      <c r="C58" s="345">
        <f>'Flusso dati statici sensori'!B255</f>
        <v>0.06</v>
      </c>
      <c r="D58" s="340">
        <f>'Flusso dati statici sensori'!C255</f>
        <v>8.5000000000000006E-2</v>
      </c>
      <c r="E58" s="352">
        <f>'Flusso dati statici sensori'!D255</f>
        <v>6.0999999999999999E-2</v>
      </c>
      <c r="F58" s="267">
        <f>'Flusso dati statici sensori'!E255</f>
        <v>8.9999999999999993E-3</v>
      </c>
      <c r="G58" s="346">
        <f>'Flusso dati statici sensori'!F255</f>
        <v>9.1000000000000004E-3</v>
      </c>
      <c r="I58" s="566"/>
      <c r="J58" s="338" t="s">
        <v>1149</v>
      </c>
      <c r="K58" s="345">
        <f>'Flusso dati statici sensori'!N255</f>
        <v>6.2E-2</v>
      </c>
      <c r="L58" s="345">
        <f>'Flusso dati statici sensori'!O255</f>
        <v>8.6999999999999994E-2</v>
      </c>
      <c r="M58" s="356">
        <f>'Flusso dati statici sensori'!P255</f>
        <v>6.2E-2</v>
      </c>
      <c r="N58" s="267">
        <f>'Flusso dati statici sensori'!Q255</f>
        <v>9.4000000000000004E-3</v>
      </c>
      <c r="O58" s="362">
        <f>'Flusso dati statici sensori'!R255</f>
        <v>9.2999999999999992E-3</v>
      </c>
      <c r="Q58" s="563"/>
      <c r="R58" s="338" t="s">
        <v>1149</v>
      </c>
      <c r="S58" s="345">
        <f>'Flusso dati statici sensori'!Z255</f>
        <v>5.8999999999999997E-2</v>
      </c>
      <c r="T58" s="340">
        <f>'Flusso dati statici sensori'!AA255</f>
        <v>8.2000000000000003E-2</v>
      </c>
      <c r="U58" s="217">
        <f>'Flusso dati statici sensori'!AB255</f>
        <v>5.8000000000000003E-2</v>
      </c>
      <c r="V58" s="335">
        <f>'Flusso dati statici sensori'!AC255</f>
        <v>8.8999999999999999E-3</v>
      </c>
      <c r="W58" s="346">
        <f>'Flusso dati statici sensori'!AD255</f>
        <v>8.6E-3</v>
      </c>
    </row>
    <row r="59" spans="1:23" x14ac:dyDescent="0.2">
      <c r="A59" s="566"/>
      <c r="B59" s="338" t="s">
        <v>1150</v>
      </c>
      <c r="C59" s="345">
        <f>'Flusso dati statici sensori'!B282</f>
        <v>0.05</v>
      </c>
      <c r="D59" s="340">
        <f>'Flusso dati statici sensori'!C282</f>
        <v>7.0999999999999994E-2</v>
      </c>
      <c r="E59" s="352">
        <f>'Flusso dati statici sensori'!D282</f>
        <v>5.0999999999999997E-2</v>
      </c>
      <c r="F59" s="267">
        <f>'Flusso dati statici sensori'!E282</f>
        <v>7.4999999999999997E-3</v>
      </c>
      <c r="G59" s="346">
        <f>'Flusso dati statici sensori'!F282</f>
        <v>7.6E-3</v>
      </c>
      <c r="I59" s="566"/>
      <c r="J59" s="338" t="s">
        <v>1150</v>
      </c>
      <c r="K59" s="345">
        <f>'Flusso dati statici sensori'!N282</f>
        <v>5.1999999999999998E-2</v>
      </c>
      <c r="L59" s="345">
        <f>'Flusso dati statici sensori'!O282</f>
        <v>7.2999999999999995E-2</v>
      </c>
      <c r="M59" s="356">
        <f>'Flusso dati statici sensori'!P282</f>
        <v>5.1999999999999998E-2</v>
      </c>
      <c r="N59" s="267">
        <f>'Flusso dati statici sensori'!Q282</f>
        <v>7.7999999999999996E-3</v>
      </c>
      <c r="O59" s="362">
        <f>'Flusso dati statici sensori'!R282</f>
        <v>7.7999999999999996E-3</v>
      </c>
      <c r="Q59" s="563"/>
      <c r="R59" s="338" t="s">
        <v>1150</v>
      </c>
      <c r="S59" s="345">
        <f>'Flusso dati statici sensori'!Z282</f>
        <v>5.0999999999999997E-2</v>
      </c>
      <c r="T59" s="340">
        <f>'Flusso dati statici sensori'!AA282</f>
        <v>7.0999999999999994E-2</v>
      </c>
      <c r="U59" s="217">
        <f>'Flusso dati statici sensori'!AB282</f>
        <v>0.05</v>
      </c>
      <c r="V59" s="335">
        <f>'Flusso dati statici sensori'!AC282</f>
        <v>7.7000000000000002E-3</v>
      </c>
      <c r="W59" s="346">
        <f>'Flusso dati statici sensori'!AD282</f>
        <v>7.6E-3</v>
      </c>
    </row>
    <row r="60" spans="1:23" x14ac:dyDescent="0.2">
      <c r="A60" s="566"/>
      <c r="B60" s="338" t="s">
        <v>1151</v>
      </c>
      <c r="C60" s="345">
        <f>'Flusso dati statici sensori'!B309</f>
        <v>4.5999999999999999E-2</v>
      </c>
      <c r="D60" s="340">
        <f>'Flusso dati statici sensori'!C309</f>
        <v>6.5000000000000002E-2</v>
      </c>
      <c r="E60" s="352">
        <f>'Flusso dati statici sensori'!D309</f>
        <v>4.5999999999999999E-2</v>
      </c>
      <c r="F60" s="267">
        <f>'Flusso dati statici sensori'!E309</f>
        <v>6.8999999999999999E-3</v>
      </c>
      <c r="G60" s="346">
        <f>'Flusso dati statici sensori'!F309</f>
        <v>6.8999999999999999E-3</v>
      </c>
      <c r="I60" s="566"/>
      <c r="J60" s="338" t="s">
        <v>1151</v>
      </c>
      <c r="K60" s="345">
        <f>'Flusso dati statici sensori'!N309</f>
        <v>4.5999999999999999E-2</v>
      </c>
      <c r="L60" s="345">
        <f>'Flusso dati statici sensori'!O309</f>
        <v>6.4000000000000001E-2</v>
      </c>
      <c r="M60" s="356">
        <f>'Flusso dati statici sensori'!P309</f>
        <v>4.5999999999999999E-2</v>
      </c>
      <c r="N60" s="267">
        <f>'Flusso dati statici sensori'!Q309</f>
        <v>6.8999999999999999E-3</v>
      </c>
      <c r="O60" s="362">
        <f>'Flusso dati statici sensori'!R309</f>
        <v>6.8999999999999999E-3</v>
      </c>
      <c r="Q60" s="563"/>
      <c r="R60" s="338" t="s">
        <v>1151</v>
      </c>
      <c r="S60" s="345">
        <f>'Flusso dati statici sensori'!Z309</f>
        <v>4.4999999999999998E-2</v>
      </c>
      <c r="T60" s="340">
        <f>'Flusso dati statici sensori'!AA309</f>
        <v>6.3E-2</v>
      </c>
      <c r="U60" s="217">
        <f>'Flusso dati statici sensori'!AB309</f>
        <v>4.4999999999999998E-2</v>
      </c>
      <c r="V60" s="335">
        <f>'Flusso dati statici sensori'!AC309</f>
        <v>6.7999999999999996E-3</v>
      </c>
      <c r="W60" s="346">
        <f>'Flusso dati statici sensori'!AD309</f>
        <v>6.7999999999999996E-3</v>
      </c>
    </row>
    <row r="61" spans="1:23" x14ac:dyDescent="0.2">
      <c r="A61" s="566"/>
      <c r="B61" s="338" t="s">
        <v>1152</v>
      </c>
      <c r="C61" s="345">
        <f>'Flusso dati statici sensori'!B336</f>
        <v>0.06</v>
      </c>
      <c r="D61" s="340">
        <f>'Flusso dati statici sensori'!C336</f>
        <v>8.5000000000000006E-2</v>
      </c>
      <c r="E61" s="352">
        <f>'Flusso dati statici sensori'!D336</f>
        <v>6.0999999999999999E-2</v>
      </c>
      <c r="F61" s="267">
        <f>'Flusso dati statici sensori'!E336</f>
        <v>8.8999999999999999E-3</v>
      </c>
      <c r="G61" s="346">
        <f>'Flusso dati statici sensori'!F336</f>
        <v>9.1999999999999998E-3</v>
      </c>
      <c r="I61" s="566"/>
      <c r="J61" s="338" t="s">
        <v>1152</v>
      </c>
      <c r="K61" s="345">
        <f>'Flusso dati statici sensori'!N336</f>
        <v>6.2E-2</v>
      </c>
      <c r="L61" s="345">
        <f>'Flusso dati statici sensori'!O336</f>
        <v>8.6999999999999994E-2</v>
      </c>
      <c r="M61" s="356">
        <f>'Flusso dati statici sensori'!P336</f>
        <v>6.2E-2</v>
      </c>
      <c r="N61" s="267">
        <f>'Flusso dati statici sensori'!Q336</f>
        <v>9.4000000000000004E-3</v>
      </c>
      <c r="O61" s="362">
        <f>'Flusso dati statici sensori'!R336</f>
        <v>9.4000000000000004E-3</v>
      </c>
      <c r="Q61" s="563"/>
      <c r="R61" s="338" t="s">
        <v>1152</v>
      </c>
      <c r="S61" s="345">
        <f>'Flusso dati statici sensori'!Z336</f>
        <v>5.8999999999999997E-2</v>
      </c>
      <c r="T61" s="340">
        <f>'Flusso dati statici sensori'!AA336</f>
        <v>8.2000000000000003E-2</v>
      </c>
      <c r="U61" s="217">
        <f>'Flusso dati statici sensori'!AB336</f>
        <v>5.8000000000000003E-2</v>
      </c>
      <c r="V61" s="335">
        <f>'Flusso dati statici sensori'!AC336</f>
        <v>8.8999999999999999E-3</v>
      </c>
      <c r="W61" s="346">
        <f>'Flusso dati statici sensori'!AD336</f>
        <v>8.6E-3</v>
      </c>
    </row>
    <row r="62" spans="1:23" x14ac:dyDescent="0.2">
      <c r="A62" s="566"/>
      <c r="B62" s="338" t="s">
        <v>1153</v>
      </c>
      <c r="C62" s="345">
        <f>'Flusso dati statici sensori'!B364</f>
        <v>5.2999999999999999E-2</v>
      </c>
      <c r="D62" s="340">
        <f>'Flusso dati statici sensori'!C364</f>
        <v>7.3999999999999996E-2</v>
      </c>
      <c r="E62" s="352">
        <f>'Flusso dati statici sensori'!D364</f>
        <v>5.2999999999999999E-2</v>
      </c>
      <c r="F62" s="267">
        <f>'Flusso dati statici sensori'!E364</f>
        <v>7.9000000000000008E-3</v>
      </c>
      <c r="G62" s="346">
        <f>'Flusso dati statici sensori'!F364</f>
        <v>7.9000000000000008E-3</v>
      </c>
      <c r="I62" s="566"/>
      <c r="J62" s="338" t="s">
        <v>1153</v>
      </c>
      <c r="K62" s="345">
        <f>'Flusso dati statici sensori'!N364</f>
        <v>5.2999999999999999E-2</v>
      </c>
      <c r="L62" s="345">
        <f>'Flusso dati statici sensori'!O364</f>
        <v>7.3999999999999996E-2</v>
      </c>
      <c r="M62" s="356">
        <f>'Flusso dati statici sensori'!P364</f>
        <v>5.1999999999999998E-2</v>
      </c>
      <c r="N62" s="267">
        <f>'Flusso dati statici sensori'!Q364</f>
        <v>8.0000000000000002E-3</v>
      </c>
      <c r="O62" s="362">
        <f>'Flusso dati statici sensori'!R364</f>
        <v>7.9000000000000008E-3</v>
      </c>
      <c r="Q62" s="563"/>
      <c r="R62" s="338" t="s">
        <v>1153</v>
      </c>
      <c r="S62" s="345">
        <f>'Flusso dati statici sensori'!Z364</f>
        <v>5.0999999999999997E-2</v>
      </c>
      <c r="T62" s="340">
        <f>'Flusso dati statici sensori'!AA364</f>
        <v>7.0999999999999994E-2</v>
      </c>
      <c r="U62" s="217">
        <f>'Flusso dati statici sensori'!AB364</f>
        <v>0.05</v>
      </c>
      <c r="V62" s="335">
        <f>'Flusso dati statici sensori'!AC364</f>
        <v>7.7000000000000002E-3</v>
      </c>
      <c r="W62" s="346">
        <f>'Flusso dati statici sensori'!AD364</f>
        <v>7.6E-3</v>
      </c>
    </row>
    <row r="63" spans="1:23" ht="16" thickBot="1" x14ac:dyDescent="0.25">
      <c r="A63" s="567"/>
      <c r="B63" s="339" t="s">
        <v>1154</v>
      </c>
      <c r="C63" s="347">
        <f>'Flusso dati statici sensori'!B392</f>
        <v>5.5E-2</v>
      </c>
      <c r="D63" s="348">
        <f>'Flusso dati statici sensori'!C392</f>
        <v>7.6999999999999999E-2</v>
      </c>
      <c r="E63" s="353">
        <f>'Flusso dati statici sensori'!D392</f>
        <v>5.5E-2</v>
      </c>
      <c r="F63" s="249">
        <f>'Flusso dati statici sensori'!E392</f>
        <v>8.2000000000000007E-3</v>
      </c>
      <c r="G63" s="350">
        <f>'Flusso dati statici sensori'!F392</f>
        <v>8.3999999999999995E-3</v>
      </c>
      <c r="I63" s="567"/>
      <c r="J63" s="339" t="s">
        <v>1154</v>
      </c>
      <c r="K63" s="347">
        <f>'Flusso dati statici sensori'!N392</f>
        <v>5.7000000000000002E-2</v>
      </c>
      <c r="L63" s="347">
        <f>'Flusso dati statici sensori'!O392</f>
        <v>8.1000000000000003E-2</v>
      </c>
      <c r="M63" s="357">
        <f>'Flusso dati statici sensori'!P392</f>
        <v>5.8000000000000003E-2</v>
      </c>
      <c r="N63" s="249">
        <f>'Flusso dati statici sensori'!Q392</f>
        <v>8.6999999999999994E-3</v>
      </c>
      <c r="O63" s="363">
        <f>'Flusso dati statici sensori'!R392</f>
        <v>8.8000000000000005E-3</v>
      </c>
      <c r="Q63" s="564"/>
      <c r="R63" s="339" t="s">
        <v>1154</v>
      </c>
      <c r="S63" s="347">
        <f>'Flusso dati statici sensori'!Z392</f>
        <v>5.0999999999999997E-2</v>
      </c>
      <c r="T63" s="348">
        <f>'Flusso dati statici sensori'!AA392</f>
        <v>7.0999999999999994E-2</v>
      </c>
      <c r="U63" s="218">
        <f>'Flusso dati statici sensori'!AB392</f>
        <v>0.05</v>
      </c>
      <c r="V63" s="336">
        <f>'Flusso dati statici sensori'!AC392</f>
        <v>7.7000000000000002E-3</v>
      </c>
      <c r="W63" s="350">
        <f>'Flusso dati statici sensori'!AD392</f>
        <v>7.6E-3</v>
      </c>
    </row>
    <row r="66" spans="1:23" ht="16" thickBot="1" x14ac:dyDescent="0.25"/>
    <row r="67" spans="1:23" ht="16" thickBot="1" x14ac:dyDescent="0.25">
      <c r="A67" s="550" t="s">
        <v>931</v>
      </c>
      <c r="B67" s="551"/>
      <c r="C67" s="551"/>
      <c r="D67" s="551"/>
      <c r="E67" s="551"/>
      <c r="F67" s="551"/>
      <c r="G67" s="552"/>
      <c r="I67" s="550" t="s">
        <v>931</v>
      </c>
      <c r="J67" s="551"/>
      <c r="K67" s="551"/>
      <c r="L67" s="551"/>
      <c r="M67" s="551"/>
      <c r="N67" s="551"/>
      <c r="O67" s="552"/>
      <c r="Q67" s="550" t="s">
        <v>931</v>
      </c>
      <c r="R67" s="551"/>
      <c r="S67" s="551"/>
      <c r="T67" s="551"/>
      <c r="U67" s="551"/>
      <c r="V67" s="551"/>
      <c r="W67" s="552"/>
    </row>
    <row r="68" spans="1:23" ht="16" thickBot="1" x14ac:dyDescent="0.25">
      <c r="A68" s="553" t="s">
        <v>1156</v>
      </c>
      <c r="B68" s="555" t="s">
        <v>790</v>
      </c>
      <c r="C68" s="557" t="s">
        <v>1092</v>
      </c>
      <c r="D68" s="558"/>
      <c r="E68" s="559"/>
      <c r="F68" s="560" t="s">
        <v>958</v>
      </c>
      <c r="G68" s="561"/>
      <c r="I68" s="553" t="s">
        <v>1156</v>
      </c>
      <c r="J68" s="555" t="s">
        <v>790</v>
      </c>
      <c r="K68" s="557" t="s">
        <v>1092</v>
      </c>
      <c r="L68" s="558"/>
      <c r="M68" s="559"/>
      <c r="N68" s="560" t="s">
        <v>958</v>
      </c>
      <c r="O68" s="561"/>
      <c r="Q68" s="553" t="s">
        <v>1156</v>
      </c>
      <c r="R68" s="555" t="s">
        <v>790</v>
      </c>
      <c r="S68" s="557" t="s">
        <v>1092</v>
      </c>
      <c r="T68" s="558"/>
      <c r="U68" s="559"/>
      <c r="V68" s="560" t="s">
        <v>958</v>
      </c>
      <c r="W68" s="561"/>
    </row>
    <row r="69" spans="1:23" ht="16" thickBot="1" x14ac:dyDescent="0.25">
      <c r="A69" s="554"/>
      <c r="B69" s="556"/>
      <c r="C69" s="328" t="s">
        <v>950</v>
      </c>
      <c r="D69" s="328" t="s">
        <v>951</v>
      </c>
      <c r="E69" s="328" t="s">
        <v>952</v>
      </c>
      <c r="F69" s="328" t="s">
        <v>956</v>
      </c>
      <c r="G69" s="328" t="s">
        <v>957</v>
      </c>
      <c r="I69" s="554"/>
      <c r="J69" s="556"/>
      <c r="K69" s="328" t="s">
        <v>950</v>
      </c>
      <c r="L69" s="328" t="s">
        <v>951</v>
      </c>
      <c r="M69" s="328" t="s">
        <v>952</v>
      </c>
      <c r="N69" s="328" t="s">
        <v>956</v>
      </c>
      <c r="O69" s="328" t="s">
        <v>957</v>
      </c>
      <c r="Q69" s="554"/>
      <c r="R69" s="556"/>
      <c r="S69" s="328" t="s">
        <v>950</v>
      </c>
      <c r="T69" s="328" t="s">
        <v>951</v>
      </c>
      <c r="U69" s="328" t="s">
        <v>952</v>
      </c>
      <c r="V69" s="328" t="s">
        <v>956</v>
      </c>
      <c r="W69" s="328" t="s">
        <v>957</v>
      </c>
    </row>
    <row r="70" spans="1:23" x14ac:dyDescent="0.2">
      <c r="A70" s="565" t="s">
        <v>1155</v>
      </c>
      <c r="B70" s="337" t="s">
        <v>1140</v>
      </c>
      <c r="C70" s="329">
        <f>'Flusso dati statici sensori'!B13</f>
        <v>4.9000000000000002E-2</v>
      </c>
      <c r="D70" s="342">
        <f>'Flusso dati statici sensori'!C13</f>
        <v>6.9000000000000006E-2</v>
      </c>
      <c r="E70" s="351">
        <f>'Flusso dati statici sensori'!D13</f>
        <v>0.05</v>
      </c>
      <c r="F70" s="266">
        <f>'Flusso dati statici sensori'!E13</f>
        <v>7.4000000000000003E-3</v>
      </c>
      <c r="G70" s="344">
        <f>'Flusso dati statici sensori'!F13</f>
        <v>7.4999999999999997E-3</v>
      </c>
      <c r="I70" s="565" t="s">
        <v>1157</v>
      </c>
      <c r="J70" s="337" t="s">
        <v>1140</v>
      </c>
      <c r="K70" s="329">
        <f>'Flusso dati statici sensori'!N13</f>
        <v>5.0999999999999997E-2</v>
      </c>
      <c r="L70" s="342">
        <f>'Flusso dati statici sensori'!O13</f>
        <v>7.2999999999999995E-2</v>
      </c>
      <c r="M70" s="351">
        <f>'Flusso dati statici sensori'!P13</f>
        <v>5.1999999999999998E-2</v>
      </c>
      <c r="N70" s="329">
        <f>'Flusso dati statici sensori'!Q13</f>
        <v>7.7000000000000002E-3</v>
      </c>
      <c r="O70" s="216">
        <f>'Flusso dati statici sensori'!R13</f>
        <v>7.9000000000000008E-3</v>
      </c>
      <c r="Q70" s="562" t="s">
        <v>1158</v>
      </c>
      <c r="R70" s="337" t="s">
        <v>1140</v>
      </c>
      <c r="S70" s="329">
        <f>'Flusso dati statici sensori'!Z13</f>
        <v>5.0999999999999997E-2</v>
      </c>
      <c r="T70" s="342">
        <f>'Flusso dati statici sensori'!AA13</f>
        <v>7.1999999999999995E-2</v>
      </c>
      <c r="U70" s="351">
        <f>'Flusso dati statici sensori'!AB13</f>
        <v>5.0999999999999997E-2</v>
      </c>
      <c r="V70" s="329">
        <f>'Flusso dati statici sensori'!AC13</f>
        <v>7.7000000000000002E-3</v>
      </c>
      <c r="W70" s="216">
        <f>'Flusso dati statici sensori'!AD13</f>
        <v>7.7000000000000002E-3</v>
      </c>
    </row>
    <row r="71" spans="1:23" x14ac:dyDescent="0.2">
      <c r="A71" s="566"/>
      <c r="B71" s="338" t="s">
        <v>1141</v>
      </c>
      <c r="C71" s="345">
        <f>'Flusso dati statici sensori'!B39</f>
        <v>5.2999999999999999E-2</v>
      </c>
      <c r="D71" s="340">
        <f>'Flusso dati statici sensori'!C39</f>
        <v>7.4999999999999997E-2</v>
      </c>
      <c r="E71" s="352">
        <f>'Flusso dati statici sensori'!D39</f>
        <v>5.3999999999999999E-2</v>
      </c>
      <c r="F71" s="267">
        <f>'Flusso dati statici sensori'!E39</f>
        <v>8.0000000000000002E-3</v>
      </c>
      <c r="G71" s="346">
        <f>'Flusso dati statici sensori'!F39</f>
        <v>8.0999999999999996E-3</v>
      </c>
      <c r="I71" s="566"/>
      <c r="J71" s="338" t="s">
        <v>1141</v>
      </c>
      <c r="K71" s="345">
        <f>'Flusso dati statici sensori'!N39</f>
        <v>4.4999999999999998E-2</v>
      </c>
      <c r="L71" s="340">
        <f>'Flusso dati statici sensori'!O39</f>
        <v>6.3E-2</v>
      </c>
      <c r="M71" s="352">
        <f>'Flusso dati statici sensori'!P39</f>
        <v>4.4999999999999998E-2</v>
      </c>
      <c r="N71" s="345">
        <f>'Flusso dati statici sensori'!Q39</f>
        <v>6.7999999999999996E-3</v>
      </c>
      <c r="O71" s="217">
        <f>'Flusso dati statici sensori'!R39</f>
        <v>6.7999999999999996E-3</v>
      </c>
      <c r="Q71" s="563"/>
      <c r="R71" s="338" t="s">
        <v>1141</v>
      </c>
      <c r="S71" s="345">
        <f>'Flusso dati statici sensori'!Z39</f>
        <v>5.2999999999999999E-2</v>
      </c>
      <c r="T71" s="340">
        <f>'Flusso dati statici sensori'!AA39</f>
        <v>7.4999999999999997E-2</v>
      </c>
      <c r="U71" s="352">
        <f>'Flusso dati statici sensori'!AB39</f>
        <v>5.2999999999999999E-2</v>
      </c>
      <c r="V71" s="345">
        <f>'Flusso dati statici sensori'!AC39</f>
        <v>0.30080000000000001</v>
      </c>
      <c r="W71" s="217">
        <f>'Flusso dati statici sensori'!AD39</f>
        <v>7.9000000000000008E-3</v>
      </c>
    </row>
    <row r="72" spans="1:23" x14ac:dyDescent="0.2">
      <c r="A72" s="566"/>
      <c r="B72" s="338" t="s">
        <v>1142</v>
      </c>
      <c r="C72" s="345">
        <f>'Flusso dati statici sensori'!B66</f>
        <v>4.4999999999999998E-2</v>
      </c>
      <c r="D72" s="340">
        <f>'Flusso dati statici sensori'!C66</f>
        <v>6.3E-2</v>
      </c>
      <c r="E72" s="352">
        <f>'Flusso dati statici sensori'!D66</f>
        <v>4.4999999999999998E-2</v>
      </c>
      <c r="F72" s="267">
        <f>'Flusso dati statici sensori'!E66</f>
        <v>6.7999999999999996E-3</v>
      </c>
      <c r="G72" s="346">
        <f>'Flusso dati statici sensori'!F66</f>
        <v>6.7999999999999996E-3</v>
      </c>
      <c r="I72" s="566"/>
      <c r="J72" s="338" t="s">
        <v>1142</v>
      </c>
      <c r="K72" s="345">
        <f>'Flusso dati statici sensori'!N66</f>
        <v>5.2999999999999999E-2</v>
      </c>
      <c r="L72" s="340">
        <f>'Flusso dati statici sensori'!O66</f>
        <v>7.4999999999999997E-2</v>
      </c>
      <c r="M72" s="352">
        <f>'Flusso dati statici sensori'!P66</f>
        <v>5.2999999999999999E-2</v>
      </c>
      <c r="N72" s="345">
        <f>'Flusso dati statici sensori'!Q66</f>
        <v>7.9000000000000008E-3</v>
      </c>
      <c r="O72" s="217">
        <f>'Flusso dati statici sensori'!R66</f>
        <v>8.0000000000000002E-3</v>
      </c>
      <c r="Q72" s="563"/>
      <c r="R72" s="338" t="s">
        <v>1142</v>
      </c>
      <c r="S72" s="345">
        <f>'Flusso dati statici sensori'!Z66</f>
        <v>5.1999999999999998E-2</v>
      </c>
      <c r="T72" s="340">
        <f>'Flusso dati statici sensori'!AA66</f>
        <v>7.3999999999999996E-2</v>
      </c>
      <c r="U72" s="352">
        <f>'Flusso dati statici sensori'!AB66</f>
        <v>5.1999999999999998E-2</v>
      </c>
      <c r="V72" s="345">
        <f>'Flusso dati statici sensori'!AC66</f>
        <v>7.9000000000000008E-3</v>
      </c>
      <c r="W72" s="217">
        <f>'Flusso dati statici sensori'!AD66</f>
        <v>7.7999999999999996E-3</v>
      </c>
    </row>
    <row r="73" spans="1:23" x14ac:dyDescent="0.2">
      <c r="A73" s="566"/>
      <c r="B73" s="338" t="s">
        <v>1143</v>
      </c>
      <c r="C73" s="345">
        <f>'Flusso dati statici sensori'!B93</f>
        <v>4.8000000000000001E-2</v>
      </c>
      <c r="D73" s="340">
        <f>'Flusso dati statici sensori'!C93</f>
        <v>6.7000000000000004E-2</v>
      </c>
      <c r="E73" s="352">
        <f>'Flusso dati statici sensori'!D93</f>
        <v>4.9000000000000002E-2</v>
      </c>
      <c r="F73" s="267">
        <f>'Flusso dati statici sensori'!E93</f>
        <v>7.1000000000000004E-3</v>
      </c>
      <c r="G73" s="346">
        <f>'Flusso dati statici sensori'!F93</f>
        <v>7.3000000000000001E-3</v>
      </c>
      <c r="I73" s="566"/>
      <c r="J73" s="338" t="s">
        <v>1143</v>
      </c>
      <c r="K73" s="345">
        <f>'Flusso dati statici sensori'!N93</f>
        <v>0.05</v>
      </c>
      <c r="L73" s="340">
        <f>'Flusso dati statici sensori'!O93</f>
        <v>7.0999999999999994E-2</v>
      </c>
      <c r="M73" s="352">
        <f>'Flusso dati statici sensori'!P93</f>
        <v>0.05</v>
      </c>
      <c r="N73" s="345">
        <f>'Flusso dati statici sensori'!Q93</f>
        <v>7.4999999999999997E-3</v>
      </c>
      <c r="O73" s="217">
        <f>'Flusso dati statici sensori'!R93</f>
        <v>7.7000000000000002E-3</v>
      </c>
      <c r="Q73" s="563"/>
      <c r="R73" s="338" t="s">
        <v>1143</v>
      </c>
      <c r="S73" s="345">
        <f>'Flusso dati statici sensori'!Z93</f>
        <v>5.0999999999999997E-2</v>
      </c>
      <c r="T73" s="340">
        <f>'Flusso dati statici sensori'!AA93</f>
        <v>7.1999999999999995E-2</v>
      </c>
      <c r="U73" s="352">
        <f>'Flusso dati statici sensori'!AB93</f>
        <v>5.0999999999999997E-2</v>
      </c>
      <c r="V73" s="345">
        <f>'Flusso dati statici sensori'!AC93</f>
        <v>7.6E-3</v>
      </c>
      <c r="W73" s="217">
        <f>'Flusso dati statici sensori'!AD93</f>
        <v>7.6E-3</v>
      </c>
    </row>
    <row r="74" spans="1:23" x14ac:dyDescent="0.2">
      <c r="A74" s="566"/>
      <c r="B74" s="338" t="s">
        <v>1144</v>
      </c>
      <c r="C74" s="345">
        <f>'Flusso dati statici sensori'!B120</f>
        <v>4.9000000000000002E-2</v>
      </c>
      <c r="D74" s="340">
        <f>'Flusso dati statici sensori'!C120</f>
        <v>6.9000000000000006E-2</v>
      </c>
      <c r="E74" s="352">
        <f>'Flusso dati statici sensori'!D120</f>
        <v>0.05</v>
      </c>
      <c r="F74" s="267">
        <f>'Flusso dati statici sensori'!E120</f>
        <v>7.1399999999999996E-3</v>
      </c>
      <c r="G74" s="346">
        <f>'Flusso dati statici sensori'!F120</f>
        <v>7.4999999999999997E-3</v>
      </c>
      <c r="I74" s="566"/>
      <c r="J74" s="338" t="s">
        <v>1144</v>
      </c>
      <c r="K74" s="345">
        <f>'Flusso dati statici sensori'!N120</f>
        <v>5.0999999999999997E-2</v>
      </c>
      <c r="L74" s="340">
        <f>'Flusso dati statici sensori'!O120</f>
        <v>7.2999999999999995E-2</v>
      </c>
      <c r="M74" s="352">
        <f>'Flusso dati statici sensori'!P120</f>
        <v>5.0999999999999997E-2</v>
      </c>
      <c r="N74" s="345">
        <f>'Flusso dati statici sensori'!Q120</f>
        <v>7.7000000000000002E-3</v>
      </c>
      <c r="O74" s="217">
        <f>'Flusso dati statici sensori'!R120</f>
        <v>7.9000000000000008E-3</v>
      </c>
      <c r="Q74" s="563"/>
      <c r="R74" s="338" t="s">
        <v>1144</v>
      </c>
      <c r="S74" s="345">
        <f>'Flusso dati statici sensori'!Z120</f>
        <v>5.1999999999999998E-2</v>
      </c>
      <c r="T74" s="340">
        <f>'Flusso dati statici sensori'!AA120</f>
        <v>7.2999999999999995E-2</v>
      </c>
      <c r="U74" s="352">
        <f>'Flusso dati statici sensori'!AB120</f>
        <v>5.0999999999999997E-2</v>
      </c>
      <c r="V74" s="345">
        <f>'Flusso dati statici sensori'!AC120</f>
        <v>7.7999999999999996E-3</v>
      </c>
      <c r="W74" s="217">
        <f>'Flusso dati statici sensori'!AD120</f>
        <v>7.7000000000000002E-3</v>
      </c>
    </row>
    <row r="75" spans="1:23" x14ac:dyDescent="0.2">
      <c r="A75" s="566"/>
      <c r="B75" s="338" t="s">
        <v>1145</v>
      </c>
      <c r="C75" s="215">
        <f>'Flusso dati statici sensori'!B147</f>
        <v>4.8000000000000001E-2</v>
      </c>
      <c r="D75" s="214">
        <f>'Flusso dati statici sensori'!C147</f>
        <v>6.9000000000000006E-2</v>
      </c>
      <c r="E75" s="179">
        <f>'Flusso dati statici sensori'!D147</f>
        <v>0.05</v>
      </c>
      <c r="F75" s="267">
        <f>'Flusso dati statici sensori'!E147</f>
        <v>7.3000000000000001E-3</v>
      </c>
      <c r="G75" s="346">
        <f>'Flusso dati statici sensori'!F147</f>
        <v>7.6E-3</v>
      </c>
      <c r="I75" s="566"/>
      <c r="J75" s="338" t="s">
        <v>1145</v>
      </c>
      <c r="K75" s="215">
        <f>'Flusso dati statici sensori'!N147</f>
        <v>5.1999999999999998E-2</v>
      </c>
      <c r="L75" s="214">
        <f>'Flusso dati statici sensori'!O147</f>
        <v>7.3999999999999996E-2</v>
      </c>
      <c r="M75" s="179">
        <f>'Flusso dati statici sensori'!P147</f>
        <v>5.2999999999999999E-2</v>
      </c>
      <c r="N75" s="215">
        <f>'Flusso dati statici sensori'!Q147</f>
        <v>7.7999999999999996E-3</v>
      </c>
      <c r="O75" s="262">
        <f>'Flusso dati statici sensori'!R147</f>
        <v>8.0999999999999996E-3</v>
      </c>
      <c r="Q75" s="563"/>
      <c r="R75" s="338" t="s">
        <v>1145</v>
      </c>
      <c r="S75" s="215">
        <f>'Flusso dati statici sensori'!Z147</f>
        <v>5.3999999999999999E-2</v>
      </c>
      <c r="T75" s="214">
        <f>'Flusso dati statici sensori'!AA147</f>
        <v>7.5999999999999998E-2</v>
      </c>
      <c r="U75" s="179">
        <f>'Flusso dati statici sensori'!AB147</f>
        <v>5.2999999999999999E-2</v>
      </c>
      <c r="V75" s="215">
        <f>'Flusso dati statici sensori'!AC147</f>
        <v>8.0999999999999996E-3</v>
      </c>
      <c r="W75" s="262">
        <f>'Flusso dati statici sensori'!AD147</f>
        <v>8.0000000000000002E-3</v>
      </c>
    </row>
    <row r="76" spans="1:23" x14ac:dyDescent="0.2">
      <c r="A76" s="566"/>
      <c r="B76" s="338" t="s">
        <v>1146</v>
      </c>
      <c r="C76" s="345">
        <f>'Flusso dati statici sensori'!B174</f>
        <v>4.5999999999999999E-2</v>
      </c>
      <c r="D76" s="340">
        <f>'Flusso dati statici sensori'!C174</f>
        <v>6.5000000000000002E-2</v>
      </c>
      <c r="E76" s="352">
        <f>'Flusso dati statici sensori'!D174</f>
        <v>4.7E-2</v>
      </c>
      <c r="F76" s="267">
        <f>'Flusso dati statici sensori'!E174</f>
        <v>7.0000000000000001E-3</v>
      </c>
      <c r="G76" s="346">
        <f>'Flusso dati statici sensori'!F174</f>
        <v>7.1000000000000004E-3</v>
      </c>
      <c r="I76" s="566"/>
      <c r="J76" s="338" t="s">
        <v>1146</v>
      </c>
      <c r="K76" s="345">
        <f>'Flusso dati statici sensori'!N174</f>
        <v>4.8000000000000001E-2</v>
      </c>
      <c r="L76" s="340">
        <f>'Flusso dati statici sensori'!O174</f>
        <v>6.7000000000000004E-2</v>
      </c>
      <c r="M76" s="352">
        <f>'Flusso dati statici sensori'!P174</f>
        <v>4.8000000000000001E-2</v>
      </c>
      <c r="N76" s="345">
        <f>'Flusso dati statici sensori'!Q174</f>
        <v>7.1999999999999998E-3</v>
      </c>
      <c r="O76" s="217">
        <f>'Flusso dati statici sensori'!R174</f>
        <v>7.3000000000000001E-3</v>
      </c>
      <c r="Q76" s="563"/>
      <c r="R76" s="338" t="s">
        <v>1146</v>
      </c>
      <c r="S76" s="345">
        <f>'Flusso dati statici sensori'!Z174</f>
        <v>4.8000000000000001E-2</v>
      </c>
      <c r="T76" s="340">
        <f>'Flusso dati statici sensori'!AA174</f>
        <v>6.8000000000000005E-2</v>
      </c>
      <c r="U76" s="352">
        <f>'Flusso dati statici sensori'!AB174</f>
        <v>4.8000000000000001E-2</v>
      </c>
      <c r="V76" s="345">
        <f>'Flusso dati statici sensori'!AC174</f>
        <v>7.1999999999999998E-3</v>
      </c>
      <c r="W76" s="217">
        <f>'Flusso dati statici sensori'!AD174</f>
        <v>7.1999999999999998E-3</v>
      </c>
    </row>
    <row r="77" spans="1:23" x14ac:dyDescent="0.2">
      <c r="A77" s="566"/>
      <c r="B77" s="338" t="s">
        <v>1147</v>
      </c>
      <c r="C77" s="345">
        <f>'Flusso dati statici sensori'!B201</f>
        <v>4.9000000000000002E-2</v>
      </c>
      <c r="D77" s="340">
        <f>'Flusso dati statici sensori'!C201</f>
        <v>6.9000000000000006E-2</v>
      </c>
      <c r="E77" s="352">
        <f>'Flusso dati statici sensori'!D201</f>
        <v>0.05</v>
      </c>
      <c r="F77" s="267">
        <f>'Flusso dati statici sensori'!E201</f>
        <v>7.4000000000000003E-3</v>
      </c>
      <c r="G77" s="346">
        <f>'Flusso dati statici sensori'!F201</f>
        <v>7.4999999999999997E-3</v>
      </c>
      <c r="I77" s="566"/>
      <c r="J77" s="338" t="s">
        <v>1147</v>
      </c>
      <c r="K77" s="345">
        <f>'Flusso dati statici sensori'!N201</f>
        <v>5.0999999999999997E-2</v>
      </c>
      <c r="L77" s="340">
        <f>'Flusso dati statici sensori'!O201</f>
        <v>7.0999999999999994E-2</v>
      </c>
      <c r="M77" s="352">
        <f>'Flusso dati statici sensori'!P201</f>
        <v>5.0999999999999997E-2</v>
      </c>
      <c r="N77" s="345">
        <f>'Flusso dati statici sensori'!Q201</f>
        <v>7.6E-3</v>
      </c>
      <c r="O77" s="217">
        <f>'Flusso dati statici sensori'!R201</f>
        <v>7.7000000000000002E-3</v>
      </c>
      <c r="Q77" s="563"/>
      <c r="R77" s="338" t="s">
        <v>1147</v>
      </c>
      <c r="S77" s="345">
        <f>'Flusso dati statici sensori'!Z201</f>
        <v>0.05</v>
      </c>
      <c r="T77" s="340">
        <f>'Flusso dati statici sensori'!AA201</f>
        <v>7.0000000000000007E-2</v>
      </c>
      <c r="U77" s="352">
        <f>'Flusso dati statici sensori'!AB201</f>
        <v>0.05</v>
      </c>
      <c r="V77" s="345">
        <f>'Flusso dati statici sensori'!AC201</f>
        <v>7.4999999999999997E-3</v>
      </c>
      <c r="W77" s="217">
        <f>'Flusso dati statici sensori'!AD201</f>
        <v>7.4999999999999997E-3</v>
      </c>
    </row>
    <row r="78" spans="1:23" x14ac:dyDescent="0.2">
      <c r="A78" s="566"/>
      <c r="B78" s="338" t="s">
        <v>1148</v>
      </c>
      <c r="C78" s="345">
        <f>'Flusso dati statici sensori'!B229</f>
        <v>5.7000000000000002E-2</v>
      </c>
      <c r="D78" s="340">
        <f>'Flusso dati statici sensori'!C229</f>
        <v>8.1000000000000003E-2</v>
      </c>
      <c r="E78" s="352">
        <f>'Flusso dati statici sensori'!D229</f>
        <v>5.8000000000000003E-2</v>
      </c>
      <c r="F78" s="267">
        <f>'Flusso dati statici sensori'!E229</f>
        <v>8.6E-3</v>
      </c>
      <c r="G78" s="346">
        <f>'Flusso dati statici sensori'!F229</f>
        <v>8.6999999999999994E-3</v>
      </c>
      <c r="I78" s="566"/>
      <c r="J78" s="338" t="s">
        <v>1148</v>
      </c>
      <c r="K78" s="345">
        <f>'Flusso dati statici sensori'!N229</f>
        <v>5.1999999999999998E-2</v>
      </c>
      <c r="L78" s="340">
        <f>'Flusso dati statici sensori'!O229</f>
        <v>7.3999999999999996E-2</v>
      </c>
      <c r="M78" s="352">
        <f>'Flusso dati statici sensori'!P229</f>
        <v>5.3999999999999999E-2</v>
      </c>
      <c r="N78" s="345">
        <f>'Flusso dati statici sensori'!Q229</f>
        <v>7.7999999999999996E-3</v>
      </c>
      <c r="O78" s="217">
        <f>'Flusso dati statici sensori'!R229</f>
        <v>8.0999999999999996E-3</v>
      </c>
      <c r="Q78" s="563"/>
      <c r="R78" s="338" t="s">
        <v>1148</v>
      </c>
      <c r="S78" s="345">
        <f>'Flusso dati statici sensori'!Z229</f>
        <v>4.4999999999999998E-2</v>
      </c>
      <c r="T78" s="340">
        <f>'Flusso dati statici sensori'!AA229</f>
        <v>6.3E-2</v>
      </c>
      <c r="U78" s="352">
        <f>'Flusso dati statici sensori'!AB229</f>
        <v>4.4999999999999998E-2</v>
      </c>
      <c r="V78" s="345">
        <f>'Flusso dati statici sensori'!AC229</f>
        <v>6.7999999999999996E-3</v>
      </c>
      <c r="W78" s="217">
        <f>'Flusso dati statici sensori'!AD229</f>
        <v>6.7999999999999996E-3</v>
      </c>
    </row>
    <row r="79" spans="1:23" x14ac:dyDescent="0.2">
      <c r="A79" s="566"/>
      <c r="B79" s="338" t="s">
        <v>1149</v>
      </c>
      <c r="C79" s="345">
        <f>'Flusso dati statici sensori'!B256</f>
        <v>5.7000000000000002E-2</v>
      </c>
      <c r="D79" s="340">
        <f>'Flusso dati statici sensori'!C256</f>
        <v>8.1000000000000003E-2</v>
      </c>
      <c r="E79" s="352">
        <f>'Flusso dati statici sensori'!D256</f>
        <v>5.8000000000000003E-2</v>
      </c>
      <c r="F79" s="267">
        <f>'Flusso dati statici sensori'!E256</f>
        <v>8.6999999999999994E-3</v>
      </c>
      <c r="G79" s="346">
        <f>'Flusso dati statici sensori'!F256</f>
        <v>8.8000000000000005E-3</v>
      </c>
      <c r="I79" s="566"/>
      <c r="J79" s="338" t="s">
        <v>1149</v>
      </c>
      <c r="K79" s="345">
        <f>'Flusso dati statici sensori'!N256</f>
        <v>0.06</v>
      </c>
      <c r="L79" s="340">
        <f>'Flusso dati statici sensori'!O256</f>
        <v>8.3000000000000004E-2</v>
      </c>
      <c r="M79" s="352">
        <f>'Flusso dati statici sensori'!P256</f>
        <v>0.06</v>
      </c>
      <c r="N79" s="345">
        <f>'Flusso dati statici sensori'!Q256</f>
        <v>8.9999999999999993E-3</v>
      </c>
      <c r="O79" s="217">
        <f>'Flusso dati statici sensori'!R256</f>
        <v>8.8999999999999999E-3</v>
      </c>
      <c r="Q79" s="563"/>
      <c r="R79" s="338" t="s">
        <v>1149</v>
      </c>
      <c r="S79" s="345">
        <f>'Flusso dati statici sensori'!Z256</f>
        <v>5.7000000000000002E-2</v>
      </c>
      <c r="T79" s="340">
        <f>'Flusso dati statici sensori'!AA256</f>
        <v>7.9000000000000001E-2</v>
      </c>
      <c r="U79" s="352">
        <f>'Flusso dati statici sensori'!AB256</f>
        <v>5.6000000000000001E-2</v>
      </c>
      <c r="V79" s="345">
        <f>'Flusso dati statici sensori'!AC256</f>
        <v>8.6E-3</v>
      </c>
      <c r="W79" s="217">
        <f>'Flusso dati statici sensori'!AD256</f>
        <v>8.3000000000000001E-3</v>
      </c>
    </row>
    <row r="80" spans="1:23" x14ac:dyDescent="0.2">
      <c r="A80" s="566"/>
      <c r="B80" s="338" t="s">
        <v>1150</v>
      </c>
      <c r="C80" s="345">
        <f>'Flusso dati statici sensori'!B283</f>
        <v>4.9000000000000002E-2</v>
      </c>
      <c r="D80" s="340">
        <f>'Flusso dati statici sensori'!C283</f>
        <v>7.0000000000000007E-2</v>
      </c>
      <c r="E80" s="352">
        <f>'Flusso dati statici sensori'!D283</f>
        <v>0.05</v>
      </c>
      <c r="F80" s="267">
        <f>'Flusso dati statici sensori'!E283</f>
        <v>7.4000000000000003E-3</v>
      </c>
      <c r="G80" s="346">
        <f>'Flusso dati statici sensori'!F283</f>
        <v>7.4999999999999997E-3</v>
      </c>
      <c r="I80" s="566"/>
      <c r="J80" s="338" t="s">
        <v>1150</v>
      </c>
      <c r="K80" s="345">
        <f>'Flusso dati statici sensori'!N283</f>
        <v>5.0999999999999997E-2</v>
      </c>
      <c r="L80" s="340">
        <f>'Flusso dati statici sensori'!O283</f>
        <v>7.0999999999999994E-2</v>
      </c>
      <c r="M80" s="352">
        <f>'Flusso dati statici sensori'!P283</f>
        <v>5.0999999999999997E-2</v>
      </c>
      <c r="N80" s="345">
        <f>'Flusso dati statici sensori'!Q283</f>
        <v>7.6E-3</v>
      </c>
      <c r="O80" s="217">
        <f>'Flusso dati statici sensori'!R283</f>
        <v>7.7000000000000002E-3</v>
      </c>
      <c r="Q80" s="563"/>
      <c r="R80" s="338" t="s">
        <v>1150</v>
      </c>
      <c r="S80" s="345">
        <f>'Flusso dati statici sensori'!Z283</f>
        <v>0.05</v>
      </c>
      <c r="T80" s="340">
        <f>'Flusso dati statici sensori'!AA283</f>
        <v>7.0000000000000007E-2</v>
      </c>
      <c r="U80" s="352">
        <f>'Flusso dati statici sensori'!AB283</f>
        <v>0.05</v>
      </c>
      <c r="V80" s="345">
        <f>'Flusso dati statici sensori'!AC283</f>
        <v>7.4999999999999997E-3</v>
      </c>
      <c r="W80" s="217">
        <f>'Flusso dati statici sensori'!AD283</f>
        <v>7.4999999999999997E-3</v>
      </c>
    </row>
    <row r="81" spans="1:23" x14ac:dyDescent="0.2">
      <c r="A81" s="566"/>
      <c r="B81" s="338" t="s">
        <v>1151</v>
      </c>
      <c r="C81" s="345">
        <f>'Flusso dati statici sensori'!B310</f>
        <v>4.5999999999999999E-2</v>
      </c>
      <c r="D81" s="340">
        <f>'Flusso dati statici sensori'!C310</f>
        <v>6.5000000000000002E-2</v>
      </c>
      <c r="E81" s="352">
        <f>'Flusso dati statici sensori'!D310</f>
        <v>4.5999999999999999E-2</v>
      </c>
      <c r="F81" s="267">
        <f>'Flusso dati statici sensori'!E310</f>
        <v>6.8999999999999999E-3</v>
      </c>
      <c r="G81" s="346">
        <f>'Flusso dati statici sensori'!F310</f>
        <v>6.8999999999999999E-3</v>
      </c>
      <c r="I81" s="566"/>
      <c r="J81" s="338" t="s">
        <v>1151</v>
      </c>
      <c r="K81" s="345">
        <f>'Flusso dati statici sensori'!N310</f>
        <v>4.5999999999999999E-2</v>
      </c>
      <c r="L81" s="340">
        <f>'Flusso dati statici sensori'!O310</f>
        <v>6.5000000000000002E-2</v>
      </c>
      <c r="M81" s="352">
        <f>'Flusso dati statici sensori'!P310</f>
        <v>4.5999999999999999E-2</v>
      </c>
      <c r="N81" s="345">
        <f>'Flusso dati statici sensori'!Q310</f>
        <v>6.8999999999999999E-3</v>
      </c>
      <c r="O81" s="217">
        <f>'Flusso dati statici sensori'!R310</f>
        <v>6.8999999999999999E-3</v>
      </c>
      <c r="Q81" s="563"/>
      <c r="R81" s="338" t="s">
        <v>1151</v>
      </c>
      <c r="S81" s="345">
        <f>'Flusso dati statici sensori'!Z310</f>
        <v>4.4999999999999998E-2</v>
      </c>
      <c r="T81" s="340">
        <f>'Flusso dati statici sensori'!AA310</f>
        <v>6.3E-2</v>
      </c>
      <c r="U81" s="352">
        <f>'Flusso dati statici sensori'!AB310</f>
        <v>4.4999999999999998E-2</v>
      </c>
      <c r="V81" s="345">
        <f>'Flusso dati statici sensori'!AC310</f>
        <v>6.7999999999999996E-3</v>
      </c>
      <c r="W81" s="217">
        <f>'Flusso dati statici sensori'!AD310</f>
        <v>6.7999999999999996E-3</v>
      </c>
    </row>
    <row r="82" spans="1:23" x14ac:dyDescent="0.2">
      <c r="A82" s="566"/>
      <c r="B82" s="338" t="s">
        <v>1152</v>
      </c>
      <c r="C82" s="345">
        <f>'Flusso dati statici sensori'!B337</f>
        <v>5.7000000000000002E-2</v>
      </c>
      <c r="D82" s="340">
        <f>'Flusso dati statici sensori'!C337</f>
        <v>8.1000000000000003E-2</v>
      </c>
      <c r="E82" s="352">
        <f>'Flusso dati statici sensori'!D337</f>
        <v>5.8000000000000003E-2</v>
      </c>
      <c r="F82" s="267">
        <f>'Flusso dati statici sensori'!E337</f>
        <v>8.6E-3</v>
      </c>
      <c r="G82" s="346">
        <f>'Flusso dati statici sensori'!F337</f>
        <v>8.8000000000000005E-3</v>
      </c>
      <c r="I82" s="566"/>
      <c r="J82" s="338" t="s">
        <v>1152</v>
      </c>
      <c r="K82" s="345">
        <f>'Flusso dati statici sensori'!N337</f>
        <v>5.8999999999999997E-2</v>
      </c>
      <c r="L82" s="340">
        <f>'Flusso dati statici sensori'!O337</f>
        <v>8.3000000000000004E-2</v>
      </c>
      <c r="M82" s="352">
        <f>'Flusso dati statici sensori'!P337</f>
        <v>5.8999999999999997E-2</v>
      </c>
      <c r="N82" s="345">
        <f>'Flusso dati statici sensori'!Q337</f>
        <v>8.9999999999999993E-3</v>
      </c>
      <c r="O82" s="217">
        <f>'Flusso dati statici sensori'!R337</f>
        <v>8.8999999999999999E-3</v>
      </c>
      <c r="Q82" s="563"/>
      <c r="R82" s="338" t="s">
        <v>1152</v>
      </c>
      <c r="S82" s="345">
        <f>'Flusso dati statici sensori'!Z337</f>
        <v>5.7000000000000002E-2</v>
      </c>
      <c r="T82" s="340">
        <f>'Flusso dati statici sensori'!AA337</f>
        <v>7.9000000000000001E-2</v>
      </c>
      <c r="U82" s="352">
        <f>'Flusso dati statici sensori'!AB337</f>
        <v>5.6000000000000001E-2</v>
      </c>
      <c r="V82" s="345">
        <f>'Flusso dati statici sensori'!AC337</f>
        <v>8.6E-3</v>
      </c>
      <c r="W82" s="217">
        <f>'Flusso dati statici sensori'!AD337</f>
        <v>8.3000000000000001E-3</v>
      </c>
    </row>
    <row r="83" spans="1:23" x14ac:dyDescent="0.2">
      <c r="A83" s="566"/>
      <c r="B83" s="338" t="s">
        <v>1153</v>
      </c>
      <c r="C83" s="345">
        <f>'Flusso dati statici sensori'!B365</f>
        <v>5.0999999999999997E-2</v>
      </c>
      <c r="D83" s="340">
        <f>'Flusso dati statici sensori'!C365</f>
        <v>7.1999999999999995E-2</v>
      </c>
      <c r="E83" s="352">
        <f>'Flusso dati statici sensori'!D365</f>
        <v>5.1999999999999998E-2</v>
      </c>
      <c r="F83" s="267">
        <f>'Flusso dati statici sensori'!E365</f>
        <v>7.7999999999999996E-3</v>
      </c>
      <c r="G83" s="346">
        <f>'Flusso dati statici sensori'!F365</f>
        <v>7.7999999999999996E-3</v>
      </c>
      <c r="I83" s="566"/>
      <c r="J83" s="338" t="s">
        <v>1153</v>
      </c>
      <c r="K83" s="345">
        <f>'Flusso dati statici sensori'!N365</f>
        <v>5.1999999999999998E-2</v>
      </c>
      <c r="L83" s="340">
        <f>'Flusso dati statici sensori'!O365</f>
        <v>7.1999999999999995E-2</v>
      </c>
      <c r="M83" s="352">
        <f>'Flusso dati statici sensori'!P365</f>
        <v>5.0999999999999997E-2</v>
      </c>
      <c r="N83" s="345">
        <f>'Flusso dati statici sensori'!Q365</f>
        <v>7.7999999999999996E-3</v>
      </c>
      <c r="O83" s="217">
        <f>'Flusso dati statici sensori'!R365</f>
        <v>7.7000000000000002E-3</v>
      </c>
      <c r="Q83" s="563"/>
      <c r="R83" s="338" t="s">
        <v>1153</v>
      </c>
      <c r="S83" s="345">
        <f>'Flusso dati statici sensori'!Z365</f>
        <v>0.05</v>
      </c>
      <c r="T83" s="340">
        <f>'Flusso dati statici sensori'!AA365</f>
        <v>7.0000000000000007E-2</v>
      </c>
      <c r="U83" s="352">
        <f>'Flusso dati statici sensori'!AB365</f>
        <v>0.05</v>
      </c>
      <c r="V83" s="345">
        <f>'Flusso dati statici sensori'!AC365</f>
        <v>7.6E-3</v>
      </c>
      <c r="W83" s="217">
        <f>'Flusso dati statici sensori'!AD365</f>
        <v>7.4999999999999997E-3</v>
      </c>
    </row>
    <row r="84" spans="1:23" ht="16" thickBot="1" x14ac:dyDescent="0.25">
      <c r="A84" s="567"/>
      <c r="B84" s="339" t="s">
        <v>1154</v>
      </c>
      <c r="C84" s="347">
        <f>'Flusso dati statici sensori'!B393</f>
        <v>5.3E-3</v>
      </c>
      <c r="D84" s="348">
        <f>'Flusso dati statici sensori'!C393</f>
        <v>7.4999999999999997E-2</v>
      </c>
      <c r="E84" s="353">
        <f>'Flusso dati statici sensori'!D393</f>
        <v>5.3999999999999999E-2</v>
      </c>
      <c r="F84" s="249">
        <f>'Flusso dati statici sensori'!E393</f>
        <v>8.0000000000000002E-3</v>
      </c>
      <c r="G84" s="350">
        <f>'Flusso dati statici sensori'!F393</f>
        <v>8.2000000000000007E-3</v>
      </c>
      <c r="I84" s="567"/>
      <c r="J84" s="339" t="s">
        <v>1154</v>
      </c>
      <c r="K84" s="347">
        <f>'Flusso dati statici sensori'!N393</f>
        <v>5.5E-2</v>
      </c>
      <c r="L84" s="348">
        <f>'Flusso dati statici sensori'!O393</f>
        <v>7.9000000000000001E-2</v>
      </c>
      <c r="M84" s="353">
        <f>'Flusso dati statici sensori'!P393</f>
        <v>5.5E-2</v>
      </c>
      <c r="N84" s="347">
        <f>'Flusso dati statici sensori'!Q393</f>
        <v>8.5000000000000006E-3</v>
      </c>
      <c r="O84" s="218">
        <f>'Flusso dati statici sensori'!R393</f>
        <v>8.3999999999999995E-3</v>
      </c>
      <c r="Q84" s="564"/>
      <c r="R84" s="339" t="s">
        <v>1154</v>
      </c>
      <c r="S84" s="347">
        <f>'Flusso dati statici sensori'!Z393</f>
        <v>0.05</v>
      </c>
      <c r="T84" s="348">
        <f>'Flusso dati statici sensori'!AA393</f>
        <v>7.0000000000000007E-2</v>
      </c>
      <c r="U84" s="353">
        <f>'Flusso dati statici sensori'!AB393</f>
        <v>0.05</v>
      </c>
      <c r="V84" s="347">
        <f>'Flusso dati statici sensori'!AC393</f>
        <v>7.6E-3</v>
      </c>
      <c r="W84" s="218">
        <f>'Flusso dati statici sensori'!AD393</f>
        <v>7.4999999999999997E-3</v>
      </c>
    </row>
    <row r="87" spans="1:23" ht="16" thickBot="1" x14ac:dyDescent="0.25"/>
    <row r="88" spans="1:23" ht="16" thickBot="1" x14ac:dyDescent="0.25">
      <c r="A88" s="550" t="s">
        <v>932</v>
      </c>
      <c r="B88" s="551"/>
      <c r="C88" s="551"/>
      <c r="D88" s="551"/>
      <c r="E88" s="551"/>
      <c r="F88" s="551"/>
      <c r="G88" s="552"/>
      <c r="I88" s="550" t="s">
        <v>932</v>
      </c>
      <c r="J88" s="551"/>
      <c r="K88" s="551"/>
      <c r="L88" s="551"/>
      <c r="M88" s="551"/>
      <c r="N88" s="551"/>
      <c r="O88" s="552"/>
      <c r="Q88" s="550" t="s">
        <v>932</v>
      </c>
      <c r="R88" s="551"/>
      <c r="S88" s="551"/>
      <c r="T88" s="551"/>
      <c r="U88" s="551"/>
      <c r="V88" s="551"/>
      <c r="W88" s="552"/>
    </row>
    <row r="89" spans="1:23" ht="16" thickBot="1" x14ac:dyDescent="0.25">
      <c r="A89" s="553" t="s">
        <v>1156</v>
      </c>
      <c r="B89" s="555" t="s">
        <v>790</v>
      </c>
      <c r="C89" s="557" t="s">
        <v>1092</v>
      </c>
      <c r="D89" s="558"/>
      <c r="E89" s="559"/>
      <c r="F89" s="560" t="s">
        <v>958</v>
      </c>
      <c r="G89" s="561"/>
      <c r="I89" s="553" t="s">
        <v>1156</v>
      </c>
      <c r="J89" s="555" t="s">
        <v>790</v>
      </c>
      <c r="K89" s="557" t="s">
        <v>1092</v>
      </c>
      <c r="L89" s="558"/>
      <c r="M89" s="559"/>
      <c r="N89" s="560" t="s">
        <v>958</v>
      </c>
      <c r="O89" s="561"/>
      <c r="Q89" s="553" t="s">
        <v>1156</v>
      </c>
      <c r="R89" s="555" t="s">
        <v>790</v>
      </c>
      <c r="S89" s="557" t="s">
        <v>1092</v>
      </c>
      <c r="T89" s="558"/>
      <c r="U89" s="559"/>
      <c r="V89" s="560" t="s">
        <v>958</v>
      </c>
      <c r="W89" s="561"/>
    </row>
    <row r="90" spans="1:23" ht="16" thickBot="1" x14ac:dyDescent="0.25">
      <c r="A90" s="554"/>
      <c r="B90" s="556"/>
      <c r="C90" s="328" t="s">
        <v>950</v>
      </c>
      <c r="D90" s="328" t="s">
        <v>951</v>
      </c>
      <c r="E90" s="328" t="s">
        <v>952</v>
      </c>
      <c r="F90" s="328" t="s">
        <v>956</v>
      </c>
      <c r="G90" s="328" t="s">
        <v>957</v>
      </c>
      <c r="I90" s="554"/>
      <c r="J90" s="556"/>
      <c r="K90" s="328" t="s">
        <v>950</v>
      </c>
      <c r="L90" s="328" t="s">
        <v>951</v>
      </c>
      <c r="M90" s="328" t="s">
        <v>952</v>
      </c>
      <c r="N90" s="328" t="s">
        <v>956</v>
      </c>
      <c r="O90" s="328" t="s">
        <v>957</v>
      </c>
      <c r="Q90" s="554"/>
      <c r="R90" s="556"/>
      <c r="S90" s="328" t="s">
        <v>950</v>
      </c>
      <c r="T90" s="328" t="s">
        <v>951</v>
      </c>
      <c r="U90" s="328" t="s">
        <v>952</v>
      </c>
      <c r="V90" s="328" t="s">
        <v>956</v>
      </c>
      <c r="W90" s="328" t="s">
        <v>957</v>
      </c>
    </row>
    <row r="91" spans="1:23" x14ac:dyDescent="0.2">
      <c r="A91" s="565" t="s">
        <v>1155</v>
      </c>
      <c r="B91" s="337" t="s">
        <v>1140</v>
      </c>
      <c r="C91" s="329">
        <f>'Flusso dati statici sensori'!B14</f>
        <v>4.8000000000000001E-2</v>
      </c>
      <c r="D91" s="342">
        <f>'Flusso dati statici sensori'!C14</f>
        <v>6.8000000000000005E-2</v>
      </c>
      <c r="E91" s="351">
        <f>'Flusso dati statici sensori'!D14</f>
        <v>4.8000000000000001E-2</v>
      </c>
      <c r="F91" s="266">
        <f>'Flusso dati statici sensori'!E14</f>
        <v>7.1999999999999998E-3</v>
      </c>
      <c r="G91" s="344">
        <f>'Flusso dati statici sensori'!F14</f>
        <v>7.3000000000000001E-3</v>
      </c>
      <c r="I91" s="565" t="s">
        <v>1157</v>
      </c>
      <c r="J91" s="337" t="s">
        <v>1140</v>
      </c>
      <c r="K91" s="329">
        <f>'Flusso dati statici sensori'!N14</f>
        <v>0.05</v>
      </c>
      <c r="L91" s="342">
        <f>'Flusso dati statici sensori'!O14</f>
        <v>7.0999999999999994E-2</v>
      </c>
      <c r="M91" s="351">
        <f>'Flusso dati statici sensori'!P14</f>
        <v>0.05</v>
      </c>
      <c r="N91" s="266">
        <f>'Flusso dati statici sensori'!Q14</f>
        <v>7.4999999999999997E-3</v>
      </c>
      <c r="O91" s="344">
        <f>'Flusso dati statici sensori'!R14</f>
        <v>7.6E-3</v>
      </c>
      <c r="Q91" s="562" t="s">
        <v>1158</v>
      </c>
      <c r="R91" s="337" t="s">
        <v>1140</v>
      </c>
      <c r="S91" s="329">
        <f>'Flusso dati statici sensori'!Z14</f>
        <v>0.05</v>
      </c>
      <c r="T91" s="342">
        <f>'Flusso dati statici sensori'!AA14</f>
        <v>7.0000000000000007E-2</v>
      </c>
      <c r="U91" s="351">
        <f>'Flusso dati statici sensori'!AB14</f>
        <v>0.05</v>
      </c>
      <c r="V91" s="266">
        <f>'Flusso dati statici sensori'!AC14</f>
        <v>7.4999999999999997E-3</v>
      </c>
      <c r="W91" s="344">
        <f>'Flusso dati statici sensori'!AD14</f>
        <v>7.4999999999999997E-3</v>
      </c>
    </row>
    <row r="92" spans="1:23" x14ac:dyDescent="0.2">
      <c r="A92" s="566"/>
      <c r="B92" s="338" t="s">
        <v>1141</v>
      </c>
      <c r="C92" s="345">
        <f>'Flusso dati statici sensori'!B40</f>
        <v>5.0999999999999997E-2</v>
      </c>
      <c r="D92" s="340">
        <f>'Flusso dati statici sensori'!C40</f>
        <v>7.1999999999999995E-2</v>
      </c>
      <c r="E92" s="352">
        <f>'Flusso dati statici sensori'!D40</f>
        <v>5.1999999999999998E-2</v>
      </c>
      <c r="F92" s="267">
        <f>'Flusso dati statici sensori'!E40</f>
        <v>7.7000000000000002E-3</v>
      </c>
      <c r="G92" s="346">
        <f>'Flusso dati statici sensori'!F40</f>
        <v>7.7999999999999996E-3</v>
      </c>
      <c r="I92" s="566"/>
      <c r="J92" s="338" t="s">
        <v>1141</v>
      </c>
      <c r="K92" s="345">
        <f>'Flusso dati statici sensori'!N40</f>
        <v>4.4999999999999998E-2</v>
      </c>
      <c r="L92" s="340">
        <f>'Flusso dati statici sensori'!O40</f>
        <v>6.3E-2</v>
      </c>
      <c r="M92" s="352">
        <f>'Flusso dati statici sensori'!P40</f>
        <v>4.4999999999999998E-2</v>
      </c>
      <c r="N92" s="267">
        <f>'Flusso dati statici sensori'!Q40</f>
        <v>6.7000000000000002E-3</v>
      </c>
      <c r="O92" s="346">
        <f>'Flusso dati statici sensori'!R40</f>
        <v>6.7999999999999996E-3</v>
      </c>
      <c r="Q92" s="563"/>
      <c r="R92" s="338" t="s">
        <v>1141</v>
      </c>
      <c r="S92" s="345">
        <f>'Flusso dati statici sensori'!Z40</f>
        <v>5.0999999999999997E-2</v>
      </c>
      <c r="T92" s="340">
        <f>'Flusso dati statici sensori'!AA40</f>
        <v>7.2999999999999995E-2</v>
      </c>
      <c r="U92" s="352">
        <f>'Flusso dati statici sensori'!AB40</f>
        <v>5.1999999999999998E-2</v>
      </c>
      <c r="V92" s="267">
        <f>'Flusso dati statici sensori'!AC40</f>
        <v>7.7000000000000002E-3</v>
      </c>
      <c r="W92" s="346">
        <f>'Flusso dati statici sensori'!AD40</f>
        <v>7.6E-3</v>
      </c>
    </row>
    <row r="93" spans="1:23" x14ac:dyDescent="0.2">
      <c r="A93" s="566"/>
      <c r="B93" s="338" t="s">
        <v>1142</v>
      </c>
      <c r="C93" s="345">
        <f>'Flusso dati statici sensori'!B67</f>
        <v>4.4999999999999998E-2</v>
      </c>
      <c r="D93" s="340">
        <f>'Flusso dati statici sensori'!C67</f>
        <v>6.3E-2</v>
      </c>
      <c r="E93" s="352">
        <f>'Flusso dati statici sensori'!D67</f>
        <v>4.4999999999999998E-2</v>
      </c>
      <c r="F93" s="267">
        <f>'Flusso dati statici sensori'!E67</f>
        <v>6.7999999999999996E-3</v>
      </c>
      <c r="G93" s="346">
        <f>'Flusso dati statici sensori'!F67</f>
        <v>6.7999999999999996E-3</v>
      </c>
      <c r="I93" s="566"/>
      <c r="J93" s="338" t="s">
        <v>1142</v>
      </c>
      <c r="K93" s="345">
        <f>'Flusso dati statici sensori'!N67</f>
        <v>5.1999999999999998E-2</v>
      </c>
      <c r="L93" s="340">
        <f>'Flusso dati statici sensori'!O67</f>
        <v>7.2999999999999995E-2</v>
      </c>
      <c r="M93" s="352">
        <f>'Flusso dati statici sensori'!P67</f>
        <v>5.1999999999999998E-2</v>
      </c>
      <c r="N93" s="267">
        <f>'Flusso dati statici sensori'!Q67</f>
        <v>7.7999999999999996E-3</v>
      </c>
      <c r="O93" s="346">
        <f>'Flusso dati statici sensori'!R67</f>
        <v>7.7999999999999996E-3</v>
      </c>
      <c r="Q93" s="563"/>
      <c r="R93" s="338" t="s">
        <v>1142</v>
      </c>
      <c r="S93" s="345">
        <f>'Flusso dati statici sensori'!Z67</f>
        <v>5.0999999999999997E-2</v>
      </c>
      <c r="T93" s="340">
        <f>'Flusso dati statici sensori'!AA67</f>
        <v>7.1999999999999995E-2</v>
      </c>
      <c r="U93" s="352">
        <f>'Flusso dati statici sensori'!AB67</f>
        <v>5.0999999999999997E-2</v>
      </c>
      <c r="V93" s="267">
        <f>'Flusso dati statici sensori'!AC67</f>
        <v>7.7000000000000002E-3</v>
      </c>
      <c r="W93" s="346">
        <f>'Flusso dati statici sensori'!AD67</f>
        <v>7.6E-3</v>
      </c>
    </row>
    <row r="94" spans="1:23" x14ac:dyDescent="0.2">
      <c r="A94" s="566"/>
      <c r="B94" s="338" t="s">
        <v>1143</v>
      </c>
      <c r="C94" s="345">
        <f>'Flusso dati statici sensori'!B94</f>
        <v>4.7E-2</v>
      </c>
      <c r="D94" s="340">
        <f>'Flusso dati statici sensori'!C94</f>
        <v>6.7000000000000004E-2</v>
      </c>
      <c r="E94" s="352">
        <f>'Flusso dati statici sensori'!D94</f>
        <v>4.8000000000000001E-2</v>
      </c>
      <c r="F94" s="267">
        <f>'Flusso dati statici sensori'!E94</f>
        <v>7.1000000000000004E-3</v>
      </c>
      <c r="G94" s="346">
        <f>'Flusso dati statici sensori'!F94</f>
        <v>7.3000000000000001E-3</v>
      </c>
      <c r="I94" s="566"/>
      <c r="J94" s="338" t="s">
        <v>1143</v>
      </c>
      <c r="K94" s="345">
        <f>'Flusso dati statici sensori'!N94</f>
        <v>4.9000000000000002E-2</v>
      </c>
      <c r="L94" s="340">
        <f>'Flusso dati statici sensori'!O94</f>
        <v>7.0000000000000007E-2</v>
      </c>
      <c r="M94" s="352">
        <f>'Flusso dati statici sensori'!P94</f>
        <v>0.05</v>
      </c>
      <c r="N94" s="267">
        <f>'Flusso dati statici sensori'!Q94</f>
        <v>7.4000000000000003E-3</v>
      </c>
      <c r="O94" s="346">
        <f>'Flusso dati statici sensori'!R94</f>
        <v>7.4999999999999997E-3</v>
      </c>
      <c r="Q94" s="563"/>
      <c r="R94" s="338" t="s">
        <v>1143</v>
      </c>
      <c r="S94" s="345">
        <f>'Flusso dati statici sensori'!Z94</f>
        <v>0.05</v>
      </c>
      <c r="T94" s="340">
        <f>'Flusso dati statici sensori'!AA94</f>
        <v>7.0000000000000007E-2</v>
      </c>
      <c r="U94" s="352">
        <f>'Flusso dati statici sensori'!AB94</f>
        <v>0.05</v>
      </c>
      <c r="V94" s="267">
        <f>'Flusso dati statici sensori'!AC94</f>
        <v>7.4999999999999997E-3</v>
      </c>
      <c r="W94" s="346">
        <f>'Flusso dati statici sensori'!AD94</f>
        <v>7.4999999999999997E-3</v>
      </c>
    </row>
    <row r="95" spans="1:23" x14ac:dyDescent="0.2">
      <c r="A95" s="566"/>
      <c r="B95" s="338" t="s">
        <v>1144</v>
      </c>
      <c r="C95" s="345">
        <f>'Flusso dati statici sensori'!B121</f>
        <v>4.8000000000000001E-2</v>
      </c>
      <c r="D95" s="340">
        <f>'Flusso dati statici sensori'!C121</f>
        <v>6.8000000000000005E-2</v>
      </c>
      <c r="E95" s="352">
        <f>'Flusso dati statici sensori'!D121</f>
        <v>4.9000000000000002E-2</v>
      </c>
      <c r="F95" s="267">
        <f>'Flusso dati statici sensori'!E121</f>
        <v>7.1999999999999998E-3</v>
      </c>
      <c r="G95" s="346">
        <f>'Flusso dati statici sensori'!F121</f>
        <v>7.4000000000000003E-3</v>
      </c>
      <c r="I95" s="566"/>
      <c r="J95" s="338" t="s">
        <v>1144</v>
      </c>
      <c r="K95" s="345">
        <f>'Flusso dati statici sensori'!N121</f>
        <v>4.9000000000000002E-2</v>
      </c>
      <c r="L95" s="340">
        <f>'Flusso dati statici sensori'!O121</f>
        <v>7.0000000000000007E-2</v>
      </c>
      <c r="M95" s="352">
        <f>'Flusso dati statici sensori'!P121</f>
        <v>0.05</v>
      </c>
      <c r="N95" s="267">
        <f>'Flusso dati statici sensori'!Q121</f>
        <v>7.4999999999999997E-3</v>
      </c>
      <c r="O95" s="346">
        <f>'Flusso dati statici sensori'!R121</f>
        <v>7.7000000000000002E-3</v>
      </c>
      <c r="Q95" s="563"/>
      <c r="R95" s="338" t="s">
        <v>1144</v>
      </c>
      <c r="S95" s="345">
        <f>'Flusso dati statici sensori'!Z121</f>
        <v>0.05</v>
      </c>
      <c r="T95" s="340">
        <f>'Flusso dati statici sensori'!AA121</f>
        <v>7.0999999999999994E-2</v>
      </c>
      <c r="U95" s="352">
        <f>'Flusso dati statici sensori'!AB121</f>
        <v>0.05</v>
      </c>
      <c r="V95" s="267">
        <f>'Flusso dati statici sensori'!AC121</f>
        <v>7.6E-3</v>
      </c>
      <c r="W95" s="346">
        <f>'Flusso dati statici sensori'!AD121</f>
        <v>7.6E-3</v>
      </c>
    </row>
    <row r="96" spans="1:23" x14ac:dyDescent="0.2">
      <c r="A96" s="566"/>
      <c r="B96" s="338" t="s">
        <v>1145</v>
      </c>
      <c r="C96" s="215">
        <f>'Flusso dati statici sensori'!B148</f>
        <v>4.8000000000000001E-2</v>
      </c>
      <c r="D96" s="214">
        <f>'Flusso dati statici sensori'!C148</f>
        <v>6.8000000000000005E-2</v>
      </c>
      <c r="E96" s="179">
        <f>'Flusso dati statici sensori'!D148</f>
        <v>4.9000000000000002E-2</v>
      </c>
      <c r="F96" s="267">
        <f>'Flusso dati statici sensori'!E148</f>
        <v>7.1999999999999998E-3</v>
      </c>
      <c r="G96" s="346">
        <f>'Flusso dati statici sensori'!F148</f>
        <v>7.4000000000000003E-3</v>
      </c>
      <c r="I96" s="566"/>
      <c r="J96" s="338" t="s">
        <v>1145</v>
      </c>
      <c r="K96" s="215">
        <f>'Flusso dati statici sensori'!N148</f>
        <v>5.0999999999999997E-2</v>
      </c>
      <c r="L96" s="214">
        <f>'Flusso dati statici sensori'!O148</f>
        <v>7.1999999999999995E-2</v>
      </c>
      <c r="M96" s="179">
        <f>'Flusso dati statici sensori'!P148</f>
        <v>5.1999999999999998E-2</v>
      </c>
      <c r="N96" s="267">
        <f>'Flusso dati statici sensori'!Q148</f>
        <v>7.6E-3</v>
      </c>
      <c r="O96" s="346">
        <f>'Flusso dati statici sensori'!R148</f>
        <v>7.7999999999999996E-3</v>
      </c>
      <c r="Q96" s="563"/>
      <c r="R96" s="338" t="s">
        <v>1145</v>
      </c>
      <c r="S96" s="215">
        <f>'Flusso dati statici sensori'!Z148</f>
        <v>5.1999999999999998E-2</v>
      </c>
      <c r="T96" s="214">
        <f>'Flusso dati statici sensori'!AA148</f>
        <v>7.2999999999999995E-2</v>
      </c>
      <c r="U96" s="179">
        <f>'Flusso dati statici sensori'!AB148</f>
        <v>5.1999999999999998E-2</v>
      </c>
      <c r="V96" s="267">
        <f>'Flusso dati statici sensori'!AC148</f>
        <v>7.7999999999999996E-3</v>
      </c>
      <c r="W96" s="346">
        <f>'Flusso dati statici sensori'!AD148</f>
        <v>7.7999999999999996E-3</v>
      </c>
    </row>
    <row r="97" spans="1:23" x14ac:dyDescent="0.2">
      <c r="A97" s="566"/>
      <c r="B97" s="338" t="s">
        <v>1146</v>
      </c>
      <c r="C97" s="345">
        <f>'Flusso dati statici sensori'!B175</f>
        <v>4.5999999999999999E-2</v>
      </c>
      <c r="D97" s="340">
        <f>'Flusso dati statici sensori'!C175</f>
        <v>6.5000000000000002E-2</v>
      </c>
      <c r="E97" s="352">
        <f>'Flusso dati statici sensori'!D175</f>
        <v>4.7E-2</v>
      </c>
      <c r="F97" s="267">
        <f>'Flusso dati statici sensori'!E175</f>
        <v>6.8999999999999999E-3</v>
      </c>
      <c r="G97" s="346">
        <f>'Flusso dati statici sensori'!F175</f>
        <v>7.0000000000000001E-3</v>
      </c>
      <c r="I97" s="566"/>
      <c r="J97" s="338" t="s">
        <v>1146</v>
      </c>
      <c r="K97" s="345">
        <f>'Flusso dati statici sensori'!N175</f>
        <v>4.7E-2</v>
      </c>
      <c r="L97" s="340">
        <f>'Flusso dati statici sensori'!O175</f>
        <v>6.7000000000000004E-2</v>
      </c>
      <c r="M97" s="352">
        <f>'Flusso dati statici sensori'!P175</f>
        <v>4.8000000000000001E-2</v>
      </c>
      <c r="N97" s="267">
        <f>'Flusso dati statici sensori'!Q175</f>
        <v>7.1000000000000004E-3</v>
      </c>
      <c r="O97" s="346">
        <f>'Flusso dati statici sensori'!R175</f>
        <v>7.3000000000000001E-3</v>
      </c>
      <c r="Q97" s="563"/>
      <c r="R97" s="338" t="s">
        <v>1146</v>
      </c>
      <c r="S97" s="345">
        <f>'Flusso dati statici sensori'!Z175</f>
        <v>4.7E-2</v>
      </c>
      <c r="T97" s="340">
        <f>'Flusso dati statici sensori'!AA175</f>
        <v>6.7000000000000004E-2</v>
      </c>
      <c r="U97" s="352">
        <f>'Flusso dati statici sensori'!AB175</f>
        <v>4.7E-2</v>
      </c>
      <c r="V97" s="267">
        <f>'Flusso dati statici sensori'!AC175</f>
        <v>7.1000000000000004E-3</v>
      </c>
      <c r="W97" s="346">
        <f>'Flusso dati statici sensori'!AD175</f>
        <v>7.1000000000000004E-3</v>
      </c>
    </row>
    <row r="98" spans="1:23" x14ac:dyDescent="0.2">
      <c r="A98" s="566"/>
      <c r="B98" s="338" t="s">
        <v>1147</v>
      </c>
      <c r="C98" s="345">
        <f>'Flusso dati statici sensori'!B202</f>
        <v>4.8000000000000001E-2</v>
      </c>
      <c r="D98" s="340">
        <f>'Flusso dati statici sensori'!C202</f>
        <v>6.8000000000000005E-2</v>
      </c>
      <c r="E98" s="352">
        <f>'Flusso dati statici sensori'!D202</f>
        <v>4.9000000000000002E-2</v>
      </c>
      <c r="F98" s="267">
        <f>'Flusso dati statici sensori'!E202</f>
        <v>7.1999999999999998E-3</v>
      </c>
      <c r="G98" s="346">
        <f>'Flusso dati statici sensori'!F202</f>
        <v>7.4000000000000003E-3</v>
      </c>
      <c r="I98" s="566"/>
      <c r="J98" s="338" t="s">
        <v>1147</v>
      </c>
      <c r="K98" s="345">
        <f>'Flusso dati statici sensori'!N202</f>
        <v>0.05</v>
      </c>
      <c r="L98" s="340">
        <f>'Flusso dati statici sensori'!O202</f>
        <v>7.0000000000000007E-2</v>
      </c>
      <c r="M98" s="352">
        <f>'Flusso dati statici sensori'!P202</f>
        <v>0.05</v>
      </c>
      <c r="N98" s="267">
        <f>'Flusso dati statici sensori'!Q202</f>
        <v>7.4999999999999997E-3</v>
      </c>
      <c r="O98" s="346">
        <f>'Flusso dati statici sensori'!R202</f>
        <v>7.4999999999999997E-3</v>
      </c>
      <c r="Q98" s="563"/>
      <c r="R98" s="338" t="s">
        <v>1147</v>
      </c>
      <c r="S98" s="345">
        <f>'Flusso dati statici sensori'!Z202</f>
        <v>4.9000000000000002E-2</v>
      </c>
      <c r="T98" s="340">
        <f>'Flusso dati statici sensori'!AA202</f>
        <v>6.9000000000000006E-2</v>
      </c>
      <c r="U98" s="352">
        <f>'Flusso dati statici sensori'!AB202</f>
        <v>4.9000000000000002E-2</v>
      </c>
      <c r="V98" s="267">
        <f>'Flusso dati statici sensori'!AC202</f>
        <v>7.4000000000000003E-3</v>
      </c>
      <c r="W98" s="346">
        <f>'Flusso dati statici sensori'!AD202</f>
        <v>7.3000000000000001E-3</v>
      </c>
    </row>
    <row r="99" spans="1:23" x14ac:dyDescent="0.2">
      <c r="A99" s="566"/>
      <c r="B99" s="338" t="s">
        <v>1148</v>
      </c>
      <c r="C99" s="345">
        <f>'Flusso dati statici sensori'!B230</f>
        <v>5.5E-2</v>
      </c>
      <c r="D99" s="340">
        <f>'Flusso dati statici sensori'!C230</f>
        <v>7.6999999999999999E-2</v>
      </c>
      <c r="E99" s="352">
        <f>'Flusso dati statici sensori'!D230</f>
        <v>5.5E-2</v>
      </c>
      <c r="F99" s="267">
        <f>'Flusso dati statici sensori'!E230</f>
        <v>8.2000000000000007E-3</v>
      </c>
      <c r="G99" s="346">
        <f>'Flusso dati statici sensori'!F230</f>
        <v>8.3000000000000001E-3</v>
      </c>
      <c r="I99" s="566"/>
      <c r="J99" s="338" t="s">
        <v>1148</v>
      </c>
      <c r="K99" s="345">
        <f>'Flusso dati statici sensori'!N230</f>
        <v>5.0999999999999997E-2</v>
      </c>
      <c r="L99" s="340">
        <f>'Flusso dati statici sensori'!O230</f>
        <v>7.1999999999999995E-2</v>
      </c>
      <c r="M99" s="352">
        <f>'Flusso dati statici sensori'!P230</f>
        <v>5.1999999999999998E-2</v>
      </c>
      <c r="N99" s="267">
        <f>'Flusso dati statici sensori'!Q230</f>
        <v>7.6E-3</v>
      </c>
      <c r="O99" s="346">
        <f>'Flusso dati statici sensori'!R230</f>
        <v>7.7999999999999996E-3</v>
      </c>
      <c r="Q99" s="563"/>
      <c r="R99" s="338" t="s">
        <v>1148</v>
      </c>
      <c r="S99" s="345">
        <f>'Flusso dati statici sensori'!Z230</f>
        <v>4.4999999999999998E-2</v>
      </c>
      <c r="T99" s="340">
        <f>'Flusso dati statici sensori'!AA230</f>
        <v>6.3E-2</v>
      </c>
      <c r="U99" s="352">
        <f>'Flusso dati statici sensori'!AB230</f>
        <v>4.4999999999999998E-2</v>
      </c>
      <c r="V99" s="267">
        <f>'Flusso dati statici sensori'!AC230</f>
        <v>6.7000000000000002E-3</v>
      </c>
      <c r="W99" s="346">
        <f>'Flusso dati statici sensori'!AD230</f>
        <v>6.7000000000000002E-3</v>
      </c>
    </row>
    <row r="100" spans="1:23" x14ac:dyDescent="0.2">
      <c r="A100" s="566"/>
      <c r="B100" s="338" t="s">
        <v>1149</v>
      </c>
      <c r="C100" s="345">
        <f>'Flusso dati statici sensori'!B257</f>
        <v>5.5E-2</v>
      </c>
      <c r="D100" s="340">
        <f>'Flusso dati statici sensori'!C257</f>
        <v>7.8E-2</v>
      </c>
      <c r="E100" s="352">
        <f>'Flusso dati statici sensori'!D257</f>
        <v>5.5E-2</v>
      </c>
      <c r="F100" s="267">
        <f>'Flusso dati statici sensori'!E257</f>
        <v>8.5000000000000006E-3</v>
      </c>
      <c r="G100" s="346">
        <f>'Flusso dati statici sensori'!F257</f>
        <v>8.3999999999999995E-3</v>
      </c>
      <c r="I100" s="566"/>
      <c r="J100" s="338" t="s">
        <v>1149</v>
      </c>
      <c r="K100" s="345">
        <f>'Flusso dati statici sensori'!N257</f>
        <v>5.7000000000000002E-2</v>
      </c>
      <c r="L100" s="340">
        <f>'Flusso dati statici sensori'!O257</f>
        <v>7.9000000000000001E-2</v>
      </c>
      <c r="M100" s="352">
        <f>'Flusso dati statici sensori'!P257</f>
        <v>5.7000000000000002E-2</v>
      </c>
      <c r="N100" s="267">
        <f>'Flusso dati statici sensori'!Q257</f>
        <v>8.5000000000000006E-3</v>
      </c>
      <c r="O100" s="346">
        <f>'Flusso dati statici sensori'!R257</f>
        <v>8.5000000000000006E-3</v>
      </c>
      <c r="Q100" s="563"/>
      <c r="R100" s="338" t="s">
        <v>1149</v>
      </c>
      <c r="S100" s="345">
        <f>'Flusso dati statici sensori'!Z257</f>
        <v>5.3999999999999999E-2</v>
      </c>
      <c r="T100" s="340">
        <f>'Flusso dati statici sensori'!AA257</f>
        <v>7.5999999999999998E-2</v>
      </c>
      <c r="U100" s="352">
        <f>'Flusso dati statici sensori'!AB257</f>
        <v>5.2999999999999999E-2</v>
      </c>
      <c r="V100" s="267">
        <f>'Flusso dati statici sensori'!AC257</f>
        <v>8.2000000000000007E-3</v>
      </c>
      <c r="W100" s="346">
        <f>'Flusso dati statici sensori'!AD257</f>
        <v>8.0000000000000002E-3</v>
      </c>
    </row>
    <row r="101" spans="1:23" x14ac:dyDescent="0.2">
      <c r="A101" s="566"/>
      <c r="B101" s="338" t="s">
        <v>1150</v>
      </c>
      <c r="C101" s="345">
        <f>'Flusso dati statici sensori'!B284</f>
        <v>4.8000000000000001E-2</v>
      </c>
      <c r="D101" s="340">
        <f>'Flusso dati statici sensori'!C284</f>
        <v>6.9000000000000006E-2</v>
      </c>
      <c r="E101" s="352">
        <f>'Flusso dati statici sensori'!D284</f>
        <v>5.8999999999999997E-2</v>
      </c>
      <c r="F101" s="267">
        <f>'Flusso dati statici sensori'!E284</f>
        <v>7.3000000000000001E-3</v>
      </c>
      <c r="G101" s="346">
        <f>'Flusso dati statici sensori'!F284</f>
        <v>7.4000000000000003E-3</v>
      </c>
      <c r="I101" s="566"/>
      <c r="J101" s="338" t="s">
        <v>1150</v>
      </c>
      <c r="K101" s="345">
        <f>'Flusso dati statici sensori'!N284</f>
        <v>0.05</v>
      </c>
      <c r="L101" s="340">
        <f>'Flusso dati statici sensori'!O284</f>
        <v>7.0000000000000007E-2</v>
      </c>
      <c r="M101" s="352">
        <f>'Flusso dati statici sensori'!P284</f>
        <v>0.05</v>
      </c>
      <c r="N101" s="267">
        <f>'Flusso dati statici sensori'!Q284</f>
        <v>7.4999999999999997E-3</v>
      </c>
      <c r="O101" s="346">
        <f>'Flusso dati statici sensori'!R284</f>
        <v>7.4999999999999997E-3</v>
      </c>
      <c r="Q101" s="563"/>
      <c r="R101" s="338" t="s">
        <v>1150</v>
      </c>
      <c r="S101" s="345">
        <f>'Flusso dati statici sensori'!Z284</f>
        <v>4.9000000000000002E-2</v>
      </c>
      <c r="T101" s="340">
        <f>'Flusso dati statici sensori'!AA284</f>
        <v>6.9000000000000006E-2</v>
      </c>
      <c r="U101" s="352">
        <f>'Flusso dati statici sensori'!AB284</f>
        <v>4.9000000000000002E-2</v>
      </c>
      <c r="V101" s="267">
        <f>'Flusso dati statici sensori'!AC284</f>
        <v>7.4000000000000003E-3</v>
      </c>
      <c r="W101" s="346">
        <f>'Flusso dati statici sensori'!AD284</f>
        <v>7.3000000000000001E-3</v>
      </c>
    </row>
    <row r="102" spans="1:23" x14ac:dyDescent="0.2">
      <c r="A102" s="566"/>
      <c r="B102" s="338" t="s">
        <v>1151</v>
      </c>
      <c r="C102" s="345">
        <f>'Flusso dati statici sensori'!B311</f>
        <v>4.5999999999999999E-2</v>
      </c>
      <c r="D102" s="340">
        <f>'Flusso dati statici sensori'!C311</f>
        <v>6.4000000000000001E-2</v>
      </c>
      <c r="E102" s="352">
        <f>'Flusso dati statici sensori'!D311</f>
        <v>4.5999999999999999E-2</v>
      </c>
      <c r="F102" s="267">
        <f>'Flusso dati statici sensori'!E311</f>
        <v>6.8999999999999999E-3</v>
      </c>
      <c r="G102" s="346">
        <f>'Flusso dati statici sensori'!F311</f>
        <v>6.8999999999999999E-3</v>
      </c>
      <c r="I102" s="566"/>
      <c r="J102" s="338" t="s">
        <v>1151</v>
      </c>
      <c r="K102" s="345">
        <f>'Flusso dati statici sensori'!N311</f>
        <v>4.5999999999999999E-2</v>
      </c>
      <c r="L102" s="340">
        <f>'Flusso dati statici sensori'!O311</f>
        <v>6.5000000000000002E-2</v>
      </c>
      <c r="M102" s="352">
        <f>'Flusso dati statici sensori'!P311</f>
        <v>4.5999999999999999E-2</v>
      </c>
      <c r="N102" s="267">
        <f>'Flusso dati statici sensori'!Q311</f>
        <v>6.8999999999999999E-3</v>
      </c>
      <c r="O102" s="346">
        <f>'Flusso dati statici sensori'!R311</f>
        <v>6.8999999999999999E-3</v>
      </c>
      <c r="Q102" s="563"/>
      <c r="R102" s="338" t="s">
        <v>1151</v>
      </c>
      <c r="S102" s="345">
        <f>'Flusso dati statici sensori'!Z311</f>
        <v>4.4999999999999998E-2</v>
      </c>
      <c r="T102" s="340">
        <f>'Flusso dati statici sensori'!AA311</f>
        <v>6.3E-2</v>
      </c>
      <c r="U102" s="352">
        <f>'Flusso dati statici sensori'!AB311</f>
        <v>4.4999999999999998E-2</v>
      </c>
      <c r="V102" s="267">
        <f>'Flusso dati statici sensori'!AC311</f>
        <v>6.7999999999999996E-3</v>
      </c>
      <c r="W102" s="346">
        <f>'Flusso dati statici sensori'!AD311</f>
        <v>6.7999999999999996E-3</v>
      </c>
    </row>
    <row r="103" spans="1:23" x14ac:dyDescent="0.2">
      <c r="A103" s="566"/>
      <c r="B103" s="338" t="s">
        <v>1152</v>
      </c>
      <c r="C103" s="345">
        <f>'Flusso dati statici sensori'!B338</f>
        <v>5.5E-2</v>
      </c>
      <c r="D103" s="340">
        <f>'Flusso dati statici sensori'!C338</f>
        <v>7.8E-2</v>
      </c>
      <c r="E103" s="352">
        <f>'Flusso dati statici sensori'!D338</f>
        <v>5.6000000000000001E-2</v>
      </c>
      <c r="F103" s="267">
        <f>'Flusso dati statici sensori'!E338</f>
        <v>8.2000000000000007E-3</v>
      </c>
      <c r="G103" s="346">
        <f>'Flusso dati statici sensori'!F338</f>
        <v>8.3999999999999995E-3</v>
      </c>
      <c r="I103" s="566"/>
      <c r="J103" s="338" t="s">
        <v>1152</v>
      </c>
      <c r="K103" s="345">
        <f>'Flusso dati statici sensori'!N338</f>
        <v>5.7000000000000002E-2</v>
      </c>
      <c r="L103" s="340">
        <f>'Flusso dati statici sensori'!O338</f>
        <v>7.9000000000000001E-2</v>
      </c>
      <c r="M103" s="352">
        <f>'Flusso dati statici sensori'!P338</f>
        <v>5.6000000000000001E-2</v>
      </c>
      <c r="N103" s="267">
        <f>'Flusso dati statici sensori'!Q338</f>
        <v>8.5000000000000006E-3</v>
      </c>
      <c r="O103" s="346">
        <f>'Flusso dati statici sensori'!R338</f>
        <v>8.5000000000000006E-3</v>
      </c>
      <c r="Q103" s="563"/>
      <c r="R103" s="338" t="s">
        <v>1152</v>
      </c>
      <c r="S103" s="345">
        <f>'Flusso dati statici sensori'!Z338</f>
        <v>5.3999999999999999E-2</v>
      </c>
      <c r="T103" s="340">
        <f>'Flusso dati statici sensori'!AA338</f>
        <v>7.5999999999999998E-2</v>
      </c>
      <c r="U103" s="352">
        <f>'Flusso dati statici sensori'!AB338</f>
        <v>5.2999999999999999E-2</v>
      </c>
      <c r="V103" s="267">
        <f>'Flusso dati statici sensori'!AC338</f>
        <v>8.2000000000000007E-3</v>
      </c>
      <c r="W103" s="346">
        <f>'Flusso dati statici sensori'!AD338</f>
        <v>8.0999999999999996E-3</v>
      </c>
    </row>
    <row r="104" spans="1:23" x14ac:dyDescent="0.2">
      <c r="A104" s="566"/>
      <c r="B104" s="338" t="s">
        <v>1153</v>
      </c>
      <c r="C104" s="345">
        <f>'Flusso dati statici sensori'!B366</f>
        <v>0.05</v>
      </c>
      <c r="D104" s="340">
        <f>'Flusso dati statici sensori'!C366</f>
        <v>7.0999999999999994E-2</v>
      </c>
      <c r="E104" s="352">
        <f>'Flusso dati statici sensori'!D366</f>
        <v>0.05</v>
      </c>
      <c r="F104" s="267">
        <f>'Flusso dati statici sensori'!E366</f>
        <v>7.6E-3</v>
      </c>
      <c r="G104" s="346">
        <f>'Flusso dati statici sensori'!F366</f>
        <v>7.6E-3</v>
      </c>
      <c r="I104" s="566"/>
      <c r="J104" s="338" t="s">
        <v>1153</v>
      </c>
      <c r="K104" s="345">
        <f>'Flusso dati statici sensori'!N366</f>
        <v>0.05</v>
      </c>
      <c r="L104" s="340">
        <f>'Flusso dati statici sensori'!O366</f>
        <v>7.0999999999999994E-2</v>
      </c>
      <c r="M104" s="352">
        <f>'Flusso dati statici sensori'!P366</f>
        <v>0.05</v>
      </c>
      <c r="N104" s="267">
        <f>'Flusso dati statici sensori'!Q366</f>
        <v>7.6E-3</v>
      </c>
      <c r="O104" s="346">
        <f>'Flusso dati statici sensori'!R366</f>
        <v>7.6E-3</v>
      </c>
      <c r="Q104" s="563"/>
      <c r="R104" s="338" t="s">
        <v>1153</v>
      </c>
      <c r="S104" s="345">
        <f>'Flusso dati statici sensori'!Z366</f>
        <v>4.9000000000000002E-2</v>
      </c>
      <c r="T104" s="340">
        <f>'Flusso dati statici sensori'!AA366</f>
        <v>6.9000000000000006E-2</v>
      </c>
      <c r="U104" s="352">
        <f>'Flusso dati statici sensori'!AB366</f>
        <v>4.9000000000000002E-2</v>
      </c>
      <c r="V104" s="267">
        <f>'Flusso dati statici sensori'!AC366</f>
        <v>7.4000000000000003E-3</v>
      </c>
      <c r="W104" s="346">
        <f>'Flusso dati statici sensori'!AD366</f>
        <v>7.3000000000000001E-3</v>
      </c>
    </row>
    <row r="105" spans="1:23" ht="16" thickBot="1" x14ac:dyDescent="0.25">
      <c r="A105" s="567"/>
      <c r="B105" s="339" t="s">
        <v>1154</v>
      </c>
      <c r="C105" s="347">
        <f>'Flusso dati statici sensori'!B394</f>
        <v>5.0999999999999997E-2</v>
      </c>
      <c r="D105" s="348">
        <f>'Flusso dati statici sensori'!C394</f>
        <v>7.2999999999999995E-2</v>
      </c>
      <c r="E105" s="353">
        <f>'Flusso dati statici sensori'!D394</f>
        <v>5.1999999999999998E-2</v>
      </c>
      <c r="F105" s="249">
        <f>'Flusso dati statici sensori'!E394</f>
        <v>7.7000000000000002E-3</v>
      </c>
      <c r="G105" s="350">
        <f>'Flusso dati statici sensori'!F394</f>
        <v>7.9000000000000008E-3</v>
      </c>
      <c r="I105" s="567"/>
      <c r="J105" s="339" t="s">
        <v>1154</v>
      </c>
      <c r="K105" s="347">
        <f>'Flusso dati statici sensori'!N394</f>
        <v>5.2999999999999999E-2</v>
      </c>
      <c r="L105" s="348">
        <f>'Flusso dati statici sensori'!O394</f>
        <v>7.4999999999999997E-2</v>
      </c>
      <c r="M105" s="353">
        <f>'Flusso dati statici sensori'!P394</f>
        <v>5.3999999999999999E-2</v>
      </c>
      <c r="N105" s="249">
        <f>'Flusso dati statici sensori'!Q394</f>
        <v>8.0000000000000002E-3</v>
      </c>
      <c r="O105" s="350">
        <f>'Flusso dati statici sensori'!R394</f>
        <v>8.2000000000000007E-3</v>
      </c>
      <c r="Q105" s="564"/>
      <c r="R105" s="339" t="s">
        <v>1154</v>
      </c>
      <c r="S105" s="347">
        <f>'Flusso dati statici sensori'!Z394</f>
        <v>4.9000000000000002E-2</v>
      </c>
      <c r="T105" s="348">
        <f>'Flusso dati statici sensori'!AA394</f>
        <v>6.9000000000000006E-2</v>
      </c>
      <c r="U105" s="353">
        <f>'Flusso dati statici sensori'!AB394</f>
        <v>4.9000000000000002E-2</v>
      </c>
      <c r="V105" s="249">
        <f>'Flusso dati statici sensori'!AC394</f>
        <v>7.4000000000000003E-3</v>
      </c>
      <c r="W105" s="350">
        <f>'Flusso dati statici sensori'!AD394</f>
        <v>7.3000000000000001E-3</v>
      </c>
    </row>
    <row r="108" spans="1:23" ht="16" thickBot="1" x14ac:dyDescent="0.25"/>
    <row r="109" spans="1:23" ht="16" thickBot="1" x14ac:dyDescent="0.25">
      <c r="A109" s="550" t="s">
        <v>933</v>
      </c>
      <c r="B109" s="551"/>
      <c r="C109" s="551"/>
      <c r="D109" s="551"/>
      <c r="E109" s="551"/>
      <c r="F109" s="551"/>
      <c r="G109" s="552"/>
      <c r="I109" s="550" t="s">
        <v>933</v>
      </c>
      <c r="J109" s="551"/>
      <c r="K109" s="551"/>
      <c r="L109" s="551"/>
      <c r="M109" s="551"/>
      <c r="N109" s="551"/>
      <c r="O109" s="552"/>
      <c r="Q109" s="550" t="s">
        <v>933</v>
      </c>
      <c r="R109" s="551"/>
      <c r="S109" s="551"/>
      <c r="T109" s="551"/>
      <c r="U109" s="551"/>
      <c r="V109" s="551"/>
      <c r="W109" s="552"/>
    </row>
    <row r="110" spans="1:23" ht="16" thickBot="1" x14ac:dyDescent="0.25">
      <c r="A110" s="553" t="s">
        <v>1156</v>
      </c>
      <c r="B110" s="555" t="s">
        <v>790</v>
      </c>
      <c r="C110" s="557" t="s">
        <v>1092</v>
      </c>
      <c r="D110" s="558"/>
      <c r="E110" s="559"/>
      <c r="F110" s="560" t="s">
        <v>958</v>
      </c>
      <c r="G110" s="561"/>
      <c r="I110" s="553" t="s">
        <v>1156</v>
      </c>
      <c r="J110" s="555" t="s">
        <v>790</v>
      </c>
      <c r="K110" s="557" t="s">
        <v>1092</v>
      </c>
      <c r="L110" s="558"/>
      <c r="M110" s="559"/>
      <c r="N110" s="560" t="s">
        <v>958</v>
      </c>
      <c r="O110" s="561"/>
      <c r="Q110" s="553" t="s">
        <v>1156</v>
      </c>
      <c r="R110" s="555" t="s">
        <v>790</v>
      </c>
      <c r="S110" s="557" t="s">
        <v>1092</v>
      </c>
      <c r="T110" s="558"/>
      <c r="U110" s="559"/>
      <c r="V110" s="560" t="s">
        <v>958</v>
      </c>
      <c r="W110" s="561"/>
    </row>
    <row r="111" spans="1:23" ht="16" thickBot="1" x14ac:dyDescent="0.25">
      <c r="A111" s="554"/>
      <c r="B111" s="556"/>
      <c r="C111" s="328" t="s">
        <v>950</v>
      </c>
      <c r="D111" s="328" t="s">
        <v>951</v>
      </c>
      <c r="E111" s="328" t="s">
        <v>952</v>
      </c>
      <c r="F111" s="328" t="s">
        <v>956</v>
      </c>
      <c r="G111" s="328" t="s">
        <v>957</v>
      </c>
      <c r="I111" s="554"/>
      <c r="J111" s="556"/>
      <c r="K111" s="328" t="s">
        <v>950</v>
      </c>
      <c r="L111" s="328" t="s">
        <v>951</v>
      </c>
      <c r="M111" s="328" t="s">
        <v>952</v>
      </c>
      <c r="N111" s="328" t="s">
        <v>956</v>
      </c>
      <c r="O111" s="328" t="s">
        <v>957</v>
      </c>
      <c r="Q111" s="554"/>
      <c r="R111" s="556"/>
      <c r="S111" s="328" t="s">
        <v>950</v>
      </c>
      <c r="T111" s="328" t="s">
        <v>951</v>
      </c>
      <c r="U111" s="328" t="s">
        <v>952</v>
      </c>
      <c r="V111" s="328" t="s">
        <v>956</v>
      </c>
      <c r="W111" s="328" t="s">
        <v>957</v>
      </c>
    </row>
    <row r="112" spans="1:23" x14ac:dyDescent="0.2">
      <c r="A112" s="565" t="s">
        <v>1155</v>
      </c>
      <c r="B112" s="337" t="s">
        <v>1140</v>
      </c>
      <c r="C112" s="329">
        <f>'Flusso dati statici sensori'!B15</f>
        <v>4.7E-2</v>
      </c>
      <c r="D112" s="342">
        <f>'Flusso dati statici sensori'!C15</f>
        <v>6.7000000000000004E-2</v>
      </c>
      <c r="E112" s="351">
        <f>'Flusso dati statici sensori'!D15</f>
        <v>4.8000000000000001E-2</v>
      </c>
      <c r="F112" s="329">
        <f>'Flusso dati statici sensori'!E15</f>
        <v>7.1000000000000004E-3</v>
      </c>
      <c r="G112" s="216">
        <f>'Flusso dati statici sensori'!F15</f>
        <v>7.1000000000000004E-3</v>
      </c>
      <c r="I112" s="565" t="s">
        <v>1157</v>
      </c>
      <c r="J112" s="337" t="s">
        <v>1140</v>
      </c>
      <c r="K112" s="329">
        <f>'Flusso dati statici sensori'!N15</f>
        <v>4.8000000000000001E-2</v>
      </c>
      <c r="L112" s="342">
        <f>'Flusso dati statici sensori'!O15</f>
        <v>6.8000000000000005E-2</v>
      </c>
      <c r="M112" s="351">
        <f>'Flusso dati statici sensori'!P15</f>
        <v>4.9000000000000002E-2</v>
      </c>
      <c r="N112" s="266">
        <f>'Flusso dati statici sensori'!Q15</f>
        <v>7.3000000000000001E-3</v>
      </c>
      <c r="O112" s="344">
        <f>'Flusso dati statici sensori'!R15</f>
        <v>7.3000000000000001E-3</v>
      </c>
      <c r="Q112" s="562" t="s">
        <v>1158</v>
      </c>
      <c r="R112" s="337" t="s">
        <v>1140</v>
      </c>
      <c r="S112" s="329">
        <f>'Flusso dati statici sensori'!Z15</f>
        <v>4.8000000000000001E-2</v>
      </c>
      <c r="T112" s="342">
        <f>'Flusso dati statici sensori'!AA15</f>
        <v>6.8000000000000005E-2</v>
      </c>
      <c r="U112" s="351">
        <f>'Flusso dati statici sensori'!AB15</f>
        <v>4.8000000000000001E-2</v>
      </c>
      <c r="V112" s="266">
        <f>'Flusso dati statici sensori'!AC15</f>
        <v>7.3000000000000001E-3</v>
      </c>
      <c r="W112" s="344">
        <f>'Flusso dati statici sensori'!AD15</f>
        <v>7.3000000000000001E-3</v>
      </c>
    </row>
    <row r="113" spans="1:23" x14ac:dyDescent="0.2">
      <c r="A113" s="566"/>
      <c r="B113" s="338" t="s">
        <v>1141</v>
      </c>
      <c r="C113" s="345">
        <f>'Flusso dati statici sensori'!B41</f>
        <v>4.9000000000000002E-2</v>
      </c>
      <c r="D113" s="340">
        <f>'Flusso dati statici sensori'!C41</f>
        <v>7.0000000000000007E-2</v>
      </c>
      <c r="E113" s="352">
        <f>'Flusso dati statici sensori'!D41</f>
        <v>0.05</v>
      </c>
      <c r="F113" s="345">
        <f>'Flusso dati statici sensori'!E41</f>
        <v>7.4000000000000003E-3</v>
      </c>
      <c r="G113" s="217">
        <f>'Flusso dati statici sensori'!F41</f>
        <v>7.4999999999999997E-3</v>
      </c>
      <c r="I113" s="566"/>
      <c r="J113" s="338" t="s">
        <v>1141</v>
      </c>
      <c r="K113" s="345">
        <f>'Flusso dati statici sensori'!N41</f>
        <v>4.4999999999999998E-2</v>
      </c>
      <c r="L113" s="340">
        <f>'Flusso dati statici sensori'!O41</f>
        <v>6.2E-2</v>
      </c>
      <c r="M113" s="352">
        <f>'Flusso dati statici sensori'!P41</f>
        <v>4.4999999999999998E-2</v>
      </c>
      <c r="N113" s="267">
        <f>'Flusso dati statici sensori'!Q41</f>
        <v>6.7000000000000002E-3</v>
      </c>
      <c r="O113" s="346">
        <f>'Flusso dati statici sensori'!R41</f>
        <v>6.7999999999999996E-3</v>
      </c>
      <c r="Q113" s="563"/>
      <c r="R113" s="338" t="s">
        <v>1141</v>
      </c>
      <c r="S113" s="345">
        <f>'Flusso dati statici sensori'!Z41</f>
        <v>4.9000000000000002E-2</v>
      </c>
      <c r="T113" s="340">
        <f>'Flusso dati statici sensori'!AA41</f>
        <v>7.0000000000000007E-2</v>
      </c>
      <c r="U113" s="352">
        <f>'Flusso dati statici sensori'!AB41</f>
        <v>0.05</v>
      </c>
      <c r="V113" s="267">
        <f>'Flusso dati statici sensori'!AC41</f>
        <v>7.4000000000000003E-3</v>
      </c>
      <c r="W113" s="346">
        <f>'Flusso dati statici sensori'!AD41</f>
        <v>7.4000000000000003E-3</v>
      </c>
    </row>
    <row r="114" spans="1:23" x14ac:dyDescent="0.2">
      <c r="A114" s="566"/>
      <c r="B114" s="338" t="s">
        <v>1142</v>
      </c>
      <c r="C114" s="345">
        <f>'Flusso dati statici sensori'!B68</f>
        <v>4.4999999999999998E-2</v>
      </c>
      <c r="D114" s="340">
        <f>'Flusso dati statici sensori'!C68</f>
        <v>6.3E-2</v>
      </c>
      <c r="E114" s="352">
        <f>'Flusso dati statici sensori'!D68</f>
        <v>4.4999999999999998E-2</v>
      </c>
      <c r="F114" s="345">
        <f>'Flusso dati statici sensori'!E68</f>
        <v>6.7000000000000002E-3</v>
      </c>
      <c r="G114" s="217">
        <f>'Flusso dati statici sensori'!F68</f>
        <v>6.7999999999999996E-3</v>
      </c>
      <c r="I114" s="566"/>
      <c r="J114" s="338" t="s">
        <v>1142</v>
      </c>
      <c r="K114" s="345">
        <f>'Flusso dati statici sensori'!N68</f>
        <v>0.05</v>
      </c>
      <c r="L114" s="340">
        <f>'Flusso dati statici sensori'!O68</f>
        <v>7.0999999999999994E-2</v>
      </c>
      <c r="M114" s="352">
        <f>'Flusso dati statici sensori'!P68</f>
        <v>0.05</v>
      </c>
      <c r="N114" s="267">
        <f>'Flusso dati statici sensori'!Q68</f>
        <v>7.4999999999999997E-3</v>
      </c>
      <c r="O114" s="346">
        <f>'Flusso dati statici sensori'!R68</f>
        <v>7.6E-3</v>
      </c>
      <c r="Q114" s="563"/>
      <c r="R114" s="338" t="s">
        <v>1142</v>
      </c>
      <c r="S114" s="345">
        <f>'Flusso dati statici sensori'!Z68</f>
        <v>4.9000000000000002E-2</v>
      </c>
      <c r="T114" s="340">
        <f>'Flusso dati statici sensori'!AA68</f>
        <v>6.9000000000000006E-2</v>
      </c>
      <c r="U114" s="352">
        <f>'Flusso dati statici sensori'!AB68</f>
        <v>4.9000000000000002E-2</v>
      </c>
      <c r="V114" s="267">
        <f>'Flusso dati statici sensori'!AC68</f>
        <v>7.4999999999999997E-3</v>
      </c>
      <c r="W114" s="346">
        <f>'Flusso dati statici sensori'!AD68</f>
        <v>7.4000000000000003E-3</v>
      </c>
    </row>
    <row r="115" spans="1:23" x14ac:dyDescent="0.2">
      <c r="A115" s="566"/>
      <c r="B115" s="338" t="s">
        <v>1143</v>
      </c>
      <c r="C115" s="345">
        <f>'Flusso dati statici sensori'!B95</f>
        <v>4.7E-2</v>
      </c>
      <c r="D115" s="340">
        <f>'Flusso dati statici sensori'!C95</f>
        <v>6.6000000000000003E-2</v>
      </c>
      <c r="E115" s="352">
        <f>'Flusso dati statici sensori'!D95</f>
        <v>4.7E-2</v>
      </c>
      <c r="F115" s="345">
        <f>'Flusso dati statici sensori'!E95</f>
        <v>7.0000000000000001E-3</v>
      </c>
      <c r="G115" s="217">
        <f>'Flusso dati statici sensori'!F95</f>
        <v>7.3000000000000001E-3</v>
      </c>
      <c r="I115" s="566"/>
      <c r="J115" s="338" t="s">
        <v>1143</v>
      </c>
      <c r="K115" s="345">
        <f>'Flusso dati statici sensori'!N95</f>
        <v>4.8000000000000001E-2</v>
      </c>
      <c r="L115" s="340">
        <f>'Flusso dati statici sensori'!O95</f>
        <v>6.8000000000000005E-2</v>
      </c>
      <c r="M115" s="352">
        <f>'Flusso dati statici sensori'!P95</f>
        <v>4.9000000000000002E-2</v>
      </c>
      <c r="N115" s="267">
        <f>'Flusso dati statici sensori'!Q95</f>
        <v>7.3000000000000001E-3</v>
      </c>
      <c r="O115" s="346">
        <f>'Flusso dati statici sensori'!R95</f>
        <v>7.4000000000000003E-3</v>
      </c>
      <c r="Q115" s="563"/>
      <c r="R115" s="338" t="s">
        <v>1143</v>
      </c>
      <c r="S115" s="345">
        <f>'Flusso dati statici sensori'!Z95</f>
        <v>4.9000000000000002E-2</v>
      </c>
      <c r="T115" s="340">
        <f>'Flusso dati statici sensori'!AA95</f>
        <v>6.8000000000000005E-2</v>
      </c>
      <c r="U115" s="352">
        <f>'Flusso dati statici sensori'!AB95</f>
        <v>4.9000000000000002E-2</v>
      </c>
      <c r="V115" s="267">
        <f>'Flusso dati statici sensori'!AC95</f>
        <v>7.3000000000000001E-3</v>
      </c>
      <c r="W115" s="346">
        <f>'Flusso dati statici sensori'!AD95</f>
        <v>7.3000000000000001E-3</v>
      </c>
    </row>
    <row r="116" spans="1:23" x14ac:dyDescent="0.2">
      <c r="A116" s="566"/>
      <c r="B116" s="338" t="s">
        <v>1144</v>
      </c>
      <c r="C116" s="345">
        <f>'Flusso dati statici sensori'!B122</f>
        <v>4.7E-2</v>
      </c>
      <c r="D116" s="340">
        <f>'Flusso dati statici sensori'!C122</f>
        <v>6.6000000000000003E-2</v>
      </c>
      <c r="E116" s="352">
        <f>'Flusso dati statici sensori'!D122</f>
        <v>4.7E-2</v>
      </c>
      <c r="F116" s="345">
        <f>'Flusso dati statici sensori'!E122</f>
        <v>7.0000000000000001E-3</v>
      </c>
      <c r="G116" s="217">
        <f>'Flusso dati statici sensori'!F122</f>
        <v>7.1999999999999998E-3</v>
      </c>
      <c r="I116" s="566"/>
      <c r="J116" s="338" t="s">
        <v>1144</v>
      </c>
      <c r="K116" s="345">
        <f>'Flusso dati statici sensori'!N122</f>
        <v>4.9000000000000002E-2</v>
      </c>
      <c r="L116" s="340">
        <f>'Flusso dati statici sensori'!O122</f>
        <v>6.9000000000000006E-2</v>
      </c>
      <c r="M116" s="352">
        <f>'Flusso dati statici sensori'!P122</f>
        <v>4.9000000000000002E-2</v>
      </c>
      <c r="N116" s="267">
        <f>'Flusso dati statici sensori'!Q122</f>
        <v>7.4000000000000003E-3</v>
      </c>
      <c r="O116" s="346">
        <f>'Flusso dati statici sensori'!R122</f>
        <v>7.4000000000000003E-3</v>
      </c>
      <c r="Q116" s="563"/>
      <c r="R116" s="338" t="s">
        <v>1144</v>
      </c>
      <c r="S116" s="345">
        <f>'Flusso dati statici sensori'!Z122</f>
        <v>4.9000000000000002E-2</v>
      </c>
      <c r="T116" s="340">
        <f>'Flusso dati statici sensori'!AA122</f>
        <v>6.9000000000000006E-2</v>
      </c>
      <c r="U116" s="352">
        <f>'Flusso dati statici sensori'!AB122</f>
        <v>4.9000000000000002E-2</v>
      </c>
      <c r="V116" s="267">
        <f>'Flusso dati statici sensori'!AC122</f>
        <v>7.4000000000000003E-3</v>
      </c>
      <c r="W116" s="346">
        <f>'Flusso dati statici sensori'!AD122</f>
        <v>7.4000000000000003E-3</v>
      </c>
    </row>
    <row r="117" spans="1:23" x14ac:dyDescent="0.2">
      <c r="A117" s="566"/>
      <c r="B117" s="338" t="s">
        <v>1145</v>
      </c>
      <c r="C117" s="215">
        <f>'Flusso dati statici sensori'!B149</f>
        <v>4.7E-2</v>
      </c>
      <c r="D117" s="214">
        <f>'Flusso dati statici sensori'!C149</f>
        <v>6.7000000000000004E-2</v>
      </c>
      <c r="E117" s="179">
        <f>'Flusso dati statici sensori'!D149</f>
        <v>4.8000000000000001E-2</v>
      </c>
      <c r="F117" s="215">
        <f>'Flusso dati statici sensori'!E149</f>
        <v>7.1000000000000004E-3</v>
      </c>
      <c r="G117" s="262">
        <f>'Flusso dati statici sensori'!F149</f>
        <v>7.1999999999999998E-3</v>
      </c>
      <c r="I117" s="566"/>
      <c r="J117" s="338" t="s">
        <v>1145</v>
      </c>
      <c r="K117" s="215">
        <f>'Flusso dati statici sensori'!N149</f>
        <v>4.9000000000000002E-2</v>
      </c>
      <c r="L117" s="214">
        <f>'Flusso dati statici sensori'!O149</f>
        <v>7.0000000000000007E-2</v>
      </c>
      <c r="M117" s="179">
        <f>'Flusso dati statici sensori'!P149</f>
        <v>0.05</v>
      </c>
      <c r="N117" s="267">
        <f>'Flusso dati statici sensori'!Q149</f>
        <v>7.4000000000000003E-3</v>
      </c>
      <c r="O117" s="346">
        <f>'Flusso dati statici sensori'!R149</f>
        <v>7.4999999999999997E-3</v>
      </c>
      <c r="Q117" s="563"/>
      <c r="R117" s="338" t="s">
        <v>1145</v>
      </c>
      <c r="S117" s="215">
        <f>'Flusso dati statici sensori'!Z149</f>
        <v>0.05</v>
      </c>
      <c r="T117" s="214">
        <f>'Flusso dati statici sensori'!AA149</f>
        <v>7.0000000000000007E-2</v>
      </c>
      <c r="U117" s="179">
        <f>'Flusso dati statici sensori'!AB149</f>
        <v>0.05</v>
      </c>
      <c r="V117" s="267">
        <f>'Flusso dati statici sensori'!AC149</f>
        <v>7.4999999999999997E-3</v>
      </c>
      <c r="W117" s="346">
        <f>'Flusso dati statici sensori'!AD149</f>
        <v>7.4999999999999997E-3</v>
      </c>
    </row>
    <row r="118" spans="1:23" x14ac:dyDescent="0.2">
      <c r="A118" s="566"/>
      <c r="B118" s="338" t="s">
        <v>1146</v>
      </c>
      <c r="C118" s="345">
        <f>'Flusso dati statici sensori'!B176</f>
        <v>4.5999999999999999E-2</v>
      </c>
      <c r="D118" s="340">
        <f>'Flusso dati statici sensori'!C176</f>
        <v>6.5000000000000002E-2</v>
      </c>
      <c r="E118" s="352">
        <f>'Flusso dati statici sensori'!D176</f>
        <v>4.5999999999999999E-2</v>
      </c>
      <c r="F118" s="345">
        <f>'Flusso dati statici sensori'!E176</f>
        <v>6.8999999999999999E-3</v>
      </c>
      <c r="G118" s="217">
        <f>'Flusso dati statici sensori'!F176</f>
        <v>7.0000000000000001E-3</v>
      </c>
      <c r="I118" s="566"/>
      <c r="J118" s="338" t="s">
        <v>1146</v>
      </c>
      <c r="K118" s="345">
        <f>'Flusso dati statici sensori'!N176</f>
        <v>4.7E-2</v>
      </c>
      <c r="L118" s="340">
        <f>'Flusso dati statici sensori'!O176</f>
        <v>6.6000000000000003E-2</v>
      </c>
      <c r="M118" s="352">
        <f>'Flusso dati statici sensori'!P176</f>
        <v>4.7E-2</v>
      </c>
      <c r="N118" s="267">
        <f>'Flusso dati statici sensori'!Q176</f>
        <v>7.0000000000000001E-3</v>
      </c>
      <c r="O118" s="346">
        <f>'Flusso dati statici sensori'!R176</f>
        <v>7.1999999999999998E-3</v>
      </c>
      <c r="Q118" s="563"/>
      <c r="R118" s="338" t="s">
        <v>1146</v>
      </c>
      <c r="S118" s="345">
        <f>'Flusso dati statici sensori'!Z176</f>
        <v>4.7E-2</v>
      </c>
      <c r="T118" s="340">
        <f>'Flusso dati statici sensori'!AA176</f>
        <v>6.6000000000000003E-2</v>
      </c>
      <c r="U118" s="352">
        <f>'Flusso dati statici sensori'!AB176</f>
        <v>4.7E-2</v>
      </c>
      <c r="V118" s="267">
        <f>'Flusso dati statici sensori'!AC176</f>
        <v>7.0000000000000001E-3</v>
      </c>
      <c r="W118" s="346">
        <f>'Flusso dati statici sensori'!AD176</f>
        <v>7.0000000000000001E-3</v>
      </c>
    </row>
    <row r="119" spans="1:23" x14ac:dyDescent="0.2">
      <c r="A119" s="566"/>
      <c r="B119" s="338" t="s">
        <v>1147</v>
      </c>
      <c r="C119" s="345">
        <f>'Flusso dati statici sensori'!B203</f>
        <v>4.7E-2</v>
      </c>
      <c r="D119" s="340">
        <f>'Flusso dati statici sensori'!C203</f>
        <v>6.7000000000000004E-2</v>
      </c>
      <c r="E119" s="352">
        <f>'Flusso dati statici sensori'!D203</f>
        <v>4.8000000000000001E-2</v>
      </c>
      <c r="F119" s="345">
        <f>'Flusso dati statici sensori'!E203</f>
        <v>7.1000000000000004E-3</v>
      </c>
      <c r="G119" s="217">
        <f>'Flusso dati statici sensori'!F203</f>
        <v>7.1999999999999998E-3</v>
      </c>
      <c r="I119" s="566"/>
      <c r="J119" s="338" t="s">
        <v>1147</v>
      </c>
      <c r="K119" s="345">
        <f>'Flusso dati statici sensori'!N203</f>
        <v>4.8000000000000001E-2</v>
      </c>
      <c r="L119" s="340">
        <f>'Flusso dati statici sensori'!O203</f>
        <v>6.8000000000000005E-2</v>
      </c>
      <c r="M119" s="352">
        <f>'Flusso dati statici sensori'!P203</f>
        <v>4.8000000000000001E-2</v>
      </c>
      <c r="N119" s="267">
        <f>'Flusso dati statici sensori'!Q203</f>
        <v>7.3000000000000001E-3</v>
      </c>
      <c r="O119" s="346">
        <f>'Flusso dati statici sensori'!R203</f>
        <v>7.3000000000000001E-3</v>
      </c>
      <c r="Q119" s="563"/>
      <c r="R119" s="338" t="s">
        <v>1147</v>
      </c>
      <c r="S119" s="345">
        <f>'Flusso dati statici sensori'!Z203</f>
        <v>4.8000000000000001E-2</v>
      </c>
      <c r="T119" s="340">
        <f>'Flusso dati statici sensori'!AA203</f>
        <v>6.7000000000000004E-2</v>
      </c>
      <c r="U119" s="352">
        <f>'Flusso dati statici sensori'!AB203</f>
        <v>4.8000000000000001E-2</v>
      </c>
      <c r="V119" s="267">
        <f>'Flusso dati statici sensori'!AC203</f>
        <v>7.1999999999999998E-3</v>
      </c>
      <c r="W119" s="346">
        <f>'Flusso dati statici sensori'!AD203</f>
        <v>7.1999999999999998E-3</v>
      </c>
    </row>
    <row r="120" spans="1:23" x14ac:dyDescent="0.2">
      <c r="A120" s="566"/>
      <c r="B120" s="338" t="s">
        <v>1148</v>
      </c>
      <c r="C120" s="345">
        <f>'Flusso dati statici sensori'!B231</f>
        <v>5.1999999999999998E-2</v>
      </c>
      <c r="D120" s="340">
        <f>'Flusso dati statici sensori'!C231</f>
        <v>7.3999999999999996E-2</v>
      </c>
      <c r="E120" s="352">
        <f>'Flusso dati statici sensori'!D231</f>
        <v>5.1999999999999998E-2</v>
      </c>
      <c r="F120" s="345">
        <f>'Flusso dati statici sensori'!E231</f>
        <v>7.7999999999999996E-3</v>
      </c>
      <c r="G120" s="217">
        <f>'Flusso dati statici sensori'!F231</f>
        <v>7.9000000000000008E-3</v>
      </c>
      <c r="I120" s="566"/>
      <c r="J120" s="338" t="s">
        <v>1148</v>
      </c>
      <c r="K120" s="345">
        <f>'Flusso dati statici sensori'!N231</f>
        <v>4.9000000000000002E-2</v>
      </c>
      <c r="L120" s="340">
        <f>'Flusso dati statici sensori'!O231</f>
        <v>7.0000000000000007E-2</v>
      </c>
      <c r="M120" s="352">
        <f>'Flusso dati statici sensori'!P231</f>
        <v>0.05</v>
      </c>
      <c r="N120" s="267">
        <f>'Flusso dati statici sensori'!Q231</f>
        <v>7.4000000000000003E-3</v>
      </c>
      <c r="O120" s="346">
        <f>'Flusso dati statici sensori'!R231</f>
        <v>7.4999999999999997E-3</v>
      </c>
      <c r="Q120" s="563"/>
      <c r="R120" s="338" t="s">
        <v>1148</v>
      </c>
      <c r="S120" s="345">
        <f>'Flusso dati statici sensori'!Z231</f>
        <v>4.4999999999999998E-2</v>
      </c>
      <c r="T120" s="340">
        <f>'Flusso dati statici sensori'!AA231</f>
        <v>6.3E-2</v>
      </c>
      <c r="U120" s="352">
        <f>'Flusso dati statici sensori'!AB231</f>
        <v>4.4999999999999998E-2</v>
      </c>
      <c r="V120" s="267">
        <f>'Flusso dati statici sensori'!AC231</f>
        <v>6.7000000000000002E-3</v>
      </c>
      <c r="W120" s="346">
        <f>'Flusso dati statici sensori'!AD231</f>
        <v>6.7000000000000002E-3</v>
      </c>
    </row>
    <row r="121" spans="1:23" x14ac:dyDescent="0.2">
      <c r="A121" s="566"/>
      <c r="B121" s="338" t="s">
        <v>1149</v>
      </c>
      <c r="C121" s="345">
        <f>'Flusso dati statici sensori'!B258</f>
        <v>5.1999999999999998E-2</v>
      </c>
      <c r="D121" s="340">
        <f>'Flusso dati statici sensori'!C258</f>
        <v>7.3999999999999996E-2</v>
      </c>
      <c r="E121" s="352">
        <f>'Flusso dati statici sensori'!D258</f>
        <v>5.2999999999999999E-2</v>
      </c>
      <c r="F121" s="345">
        <f>'Flusso dati statici sensori'!E258</f>
        <v>7.9000000000000008E-3</v>
      </c>
      <c r="G121" s="217">
        <f>'Flusso dati statici sensori'!F258</f>
        <v>8.0000000000000002E-3</v>
      </c>
      <c r="I121" s="566"/>
      <c r="J121" s="338" t="s">
        <v>1149</v>
      </c>
      <c r="K121" s="345">
        <f>'Flusso dati statici sensori'!N258</f>
        <v>5.3999999999999999E-2</v>
      </c>
      <c r="L121" s="340">
        <f>'Flusso dati statici sensori'!O258</f>
        <v>7.4999999999999997E-2</v>
      </c>
      <c r="M121" s="352">
        <f>'Flusso dati statici sensori'!P258</f>
        <v>5.3999999999999999E-2</v>
      </c>
      <c r="N121" s="267">
        <f>'Flusso dati statici sensori'!Q258</f>
        <v>8.0999999999999996E-3</v>
      </c>
      <c r="O121" s="346">
        <f>'Flusso dati statici sensori'!R258</f>
        <v>8.0000000000000002E-3</v>
      </c>
      <c r="Q121" s="563"/>
      <c r="R121" s="338" t="s">
        <v>1149</v>
      </c>
      <c r="S121" s="345">
        <f>'Flusso dati statici sensori'!Z258</f>
        <v>5.1999999999999998E-2</v>
      </c>
      <c r="T121" s="340">
        <f>'Flusso dati statici sensori'!AA258</f>
        <v>7.1999999999999995E-2</v>
      </c>
      <c r="U121" s="352">
        <f>'Flusso dati statici sensori'!AB258</f>
        <v>5.0999999999999997E-2</v>
      </c>
      <c r="V121" s="267">
        <f>'Flusso dati statici sensori'!AC258</f>
        <v>7.7999999999999996E-3</v>
      </c>
      <c r="W121" s="346">
        <f>'Flusso dati statici sensori'!AD258</f>
        <v>7.7000000000000002E-3</v>
      </c>
    </row>
    <row r="122" spans="1:23" x14ac:dyDescent="0.2">
      <c r="A122" s="566"/>
      <c r="B122" s="338" t="s">
        <v>1150</v>
      </c>
      <c r="C122" s="345">
        <f>'Flusso dati statici sensori'!B285</f>
        <v>4.8000000000000001E-2</v>
      </c>
      <c r="D122" s="340">
        <f>'Flusso dati statici sensori'!C285</f>
        <v>6.7000000000000004E-2</v>
      </c>
      <c r="E122" s="352">
        <f>'Flusso dati statici sensori'!D285</f>
        <v>4.8000000000000001E-2</v>
      </c>
      <c r="F122" s="345">
        <f>'Flusso dati statici sensori'!E285</f>
        <v>7.1999999999999998E-3</v>
      </c>
      <c r="G122" s="217">
        <f>'Flusso dati statici sensori'!F285</f>
        <v>7.1999999999999998E-3</v>
      </c>
      <c r="I122" s="566"/>
      <c r="J122" s="338" t="s">
        <v>1150</v>
      </c>
      <c r="K122" s="345">
        <f>'Flusso dati statici sensori'!N285</f>
        <v>4.9000000000000002E-2</v>
      </c>
      <c r="L122" s="340">
        <f>'Flusso dati statici sensori'!O285</f>
        <v>6.8000000000000005E-2</v>
      </c>
      <c r="M122" s="352">
        <f>'Flusso dati statici sensori'!P285</f>
        <v>4.9000000000000002E-2</v>
      </c>
      <c r="N122" s="267">
        <f>'Flusso dati statici sensori'!Q285</f>
        <v>7.3000000000000001E-3</v>
      </c>
      <c r="O122" s="346">
        <f>'Flusso dati statici sensori'!R285</f>
        <v>7.3000000000000001E-3</v>
      </c>
      <c r="Q122" s="563"/>
      <c r="R122" s="338" t="s">
        <v>1150</v>
      </c>
      <c r="S122" s="345">
        <f>'Flusso dati statici sensori'!Z285</f>
        <v>4.8000000000000001E-2</v>
      </c>
      <c r="T122" s="340">
        <f>'Flusso dati statici sensori'!AA285</f>
        <v>6.7000000000000004E-2</v>
      </c>
      <c r="U122" s="352">
        <f>'Flusso dati statici sensori'!AB285</f>
        <v>4.8000000000000001E-2</v>
      </c>
      <c r="V122" s="267">
        <f>'Flusso dati statici sensori'!AC285</f>
        <v>7.1999999999999998E-3</v>
      </c>
      <c r="W122" s="346">
        <f>'Flusso dati statici sensori'!AD285</f>
        <v>7.1999999999999998E-3</v>
      </c>
    </row>
    <row r="123" spans="1:23" x14ac:dyDescent="0.2">
      <c r="A123" s="566"/>
      <c r="B123" s="338" t="s">
        <v>1151</v>
      </c>
      <c r="C123" s="345">
        <f>'Flusso dati statici sensori'!B312</f>
        <v>4.4999999999999998E-2</v>
      </c>
      <c r="D123" s="340">
        <f>'Flusso dati statici sensori'!C312</f>
        <v>6.4000000000000001E-2</v>
      </c>
      <c r="E123" s="352">
        <f>'Flusso dati statici sensori'!D312</f>
        <v>4.4999999999999998E-2</v>
      </c>
      <c r="F123" s="345">
        <f>'Flusso dati statici sensori'!E312</f>
        <v>6.8999999999999999E-3</v>
      </c>
      <c r="G123" s="217">
        <f>'Flusso dati statici sensori'!F312</f>
        <v>6.8999999999999999E-3</v>
      </c>
      <c r="I123" s="566"/>
      <c r="J123" s="338" t="s">
        <v>1151</v>
      </c>
      <c r="K123" s="345">
        <f>'Flusso dati statici sensori'!N312</f>
        <v>4.5999999999999999E-2</v>
      </c>
      <c r="L123" s="340">
        <f>'Flusso dati statici sensori'!O312</f>
        <v>6.4000000000000001E-2</v>
      </c>
      <c r="M123" s="352">
        <f>'Flusso dati statici sensori'!P312</f>
        <v>4.5999999999999999E-2</v>
      </c>
      <c r="N123" s="267">
        <f>'Flusso dati statici sensori'!Q312</f>
        <v>6.8999999999999999E-3</v>
      </c>
      <c r="O123" s="346">
        <f>'Flusso dati statici sensori'!R312</f>
        <v>6.8999999999999999E-3</v>
      </c>
      <c r="Q123" s="563"/>
      <c r="R123" s="338" t="s">
        <v>1151</v>
      </c>
      <c r="S123" s="345">
        <f>'Flusso dati statici sensori'!Z312</f>
        <v>4.4999999999999998E-2</v>
      </c>
      <c r="T123" s="340">
        <f>'Flusso dati statici sensori'!AA312</f>
        <v>6.3E-2</v>
      </c>
      <c r="U123" s="352">
        <f>'Flusso dati statici sensori'!AB312</f>
        <v>4.4999999999999998E-2</v>
      </c>
      <c r="V123" s="267">
        <f>'Flusso dati statici sensori'!AC312</f>
        <v>6.7999999999999996E-3</v>
      </c>
      <c r="W123" s="346">
        <f>'Flusso dati statici sensori'!AD312</f>
        <v>6.7000000000000002E-3</v>
      </c>
    </row>
    <row r="124" spans="1:23" x14ac:dyDescent="0.2">
      <c r="A124" s="566"/>
      <c r="B124" s="338" t="s">
        <v>1152</v>
      </c>
      <c r="C124" s="345">
        <f>'Flusso dati statici sensori'!B339</f>
        <v>5.1999999999999998E-2</v>
      </c>
      <c r="D124" s="340">
        <f>'Flusso dati statici sensori'!C339</f>
        <v>7.3999999999999996E-2</v>
      </c>
      <c r="E124" s="352">
        <f>'Flusso dati statici sensori'!D339</f>
        <v>5.2999999999999999E-2</v>
      </c>
      <c r="F124" s="345">
        <f>'Flusso dati statici sensori'!E339</f>
        <v>7.9000000000000008E-3</v>
      </c>
      <c r="G124" s="217">
        <f>'Flusso dati statici sensori'!F339</f>
        <v>8.0000000000000002E-3</v>
      </c>
      <c r="I124" s="566"/>
      <c r="J124" s="338" t="s">
        <v>1152</v>
      </c>
      <c r="K124" s="345">
        <f>'Flusso dati statici sensori'!N339</f>
        <v>5.3999999999999999E-2</v>
      </c>
      <c r="L124" s="340">
        <f>'Flusso dati statici sensori'!O339</f>
        <v>7.4999999999999997E-2</v>
      </c>
      <c r="M124" s="352">
        <f>'Flusso dati statici sensori'!P339</f>
        <v>5.2999999999999999E-2</v>
      </c>
      <c r="N124" s="267">
        <f>'Flusso dati statici sensori'!Q339</f>
        <v>8.0999999999999996E-3</v>
      </c>
      <c r="O124" s="346">
        <f>'Flusso dati statici sensori'!R339</f>
        <v>8.0000000000000002E-3</v>
      </c>
      <c r="Q124" s="563"/>
      <c r="R124" s="338" t="s">
        <v>1152</v>
      </c>
      <c r="S124" s="345">
        <f>'Flusso dati statici sensori'!Z339</f>
        <v>5.1999999999999998E-2</v>
      </c>
      <c r="T124" s="340">
        <f>'Flusso dati statici sensori'!AA339</f>
        <v>7.1999999999999995E-2</v>
      </c>
      <c r="U124" s="352">
        <f>'Flusso dati statici sensori'!AB339</f>
        <v>5.0999999999999997E-2</v>
      </c>
      <c r="V124" s="267">
        <f>'Flusso dati statici sensori'!AC339</f>
        <v>7.9000000000000008E-3</v>
      </c>
      <c r="W124" s="346">
        <f>'Flusso dati statici sensori'!AD339</f>
        <v>7.7000000000000002E-3</v>
      </c>
    </row>
    <row r="125" spans="1:23" x14ac:dyDescent="0.2">
      <c r="A125" s="566"/>
      <c r="B125" s="338" t="s">
        <v>1153</v>
      </c>
      <c r="C125" s="345">
        <f>'Flusso dati statici sensori'!B367</f>
        <v>4.9000000000000002E-2</v>
      </c>
      <c r="D125" s="340">
        <f>'Flusso dati statici sensori'!C367</f>
        <v>6.9000000000000006E-2</v>
      </c>
      <c r="E125" s="352">
        <f>'Flusso dati statici sensori'!D367</f>
        <v>4.9000000000000002E-2</v>
      </c>
      <c r="F125" s="345">
        <f>'Flusso dati statici sensori'!E367</f>
        <v>7.4000000000000003E-3</v>
      </c>
      <c r="G125" s="217">
        <f>'Flusso dati statici sensori'!F367</f>
        <v>7.4000000000000003E-3</v>
      </c>
      <c r="I125" s="566"/>
      <c r="J125" s="338" t="s">
        <v>1153</v>
      </c>
      <c r="K125" s="345">
        <f>'Flusso dati statici sensori'!N367</f>
        <v>4.9000000000000002E-2</v>
      </c>
      <c r="L125" s="340">
        <f>'Flusso dati statici sensori'!O367</f>
        <v>6.9000000000000006E-2</v>
      </c>
      <c r="M125" s="352">
        <f>'Flusso dati statici sensori'!P367</f>
        <v>4.9000000000000002E-2</v>
      </c>
      <c r="N125" s="267">
        <f>'Flusso dati statici sensori'!Q367</f>
        <v>7.4000000000000003E-3</v>
      </c>
      <c r="O125" s="346">
        <f>'Flusso dati statici sensori'!R367</f>
        <v>7.4000000000000003E-3</v>
      </c>
      <c r="Q125" s="563"/>
      <c r="R125" s="338" t="s">
        <v>1153</v>
      </c>
      <c r="S125" s="345">
        <f>'Flusso dati statici sensori'!Z367</f>
        <v>4.8000000000000001E-2</v>
      </c>
      <c r="T125" s="340">
        <f>'Flusso dati statici sensori'!AA367</f>
        <v>6.7000000000000004E-2</v>
      </c>
      <c r="U125" s="352">
        <f>'Flusso dati statici sensori'!AB367</f>
        <v>4.8000000000000001E-2</v>
      </c>
      <c r="V125" s="267">
        <f>'Flusso dati statici sensori'!AC367</f>
        <v>7.1999999999999998E-3</v>
      </c>
      <c r="W125" s="346">
        <f>'Flusso dati statici sensori'!AD367</f>
        <v>7.1999999999999998E-3</v>
      </c>
    </row>
    <row r="126" spans="1:23" ht="16" thickBot="1" x14ac:dyDescent="0.25">
      <c r="A126" s="567"/>
      <c r="B126" s="339" t="s">
        <v>1154</v>
      </c>
      <c r="C126" s="347">
        <f>'Flusso dati statici sensori'!B395</f>
        <v>0.05</v>
      </c>
      <c r="D126" s="348">
        <f>'Flusso dati statici sensori'!C395</f>
        <v>7.0000000000000007E-2</v>
      </c>
      <c r="E126" s="353">
        <f>'Flusso dati statici sensori'!D395</f>
        <v>0.05</v>
      </c>
      <c r="F126" s="347">
        <f>'Flusso dati statici sensori'!E395</f>
        <v>7.4999999999999997E-3</v>
      </c>
      <c r="G126" s="218">
        <f>'Flusso dati statici sensori'!F395</f>
        <v>7.6E-3</v>
      </c>
      <c r="I126" s="567"/>
      <c r="J126" s="339" t="s">
        <v>1154</v>
      </c>
      <c r="K126" s="347">
        <f>'Flusso dati statici sensori'!N395</f>
        <v>5.0999999999999997E-2</v>
      </c>
      <c r="L126" s="348">
        <f>'Flusso dati statici sensori'!O395</f>
        <v>7.1999999999999995E-2</v>
      </c>
      <c r="M126" s="353">
        <f>'Flusso dati statici sensori'!P395</f>
        <v>5.0999999999999997E-2</v>
      </c>
      <c r="N126" s="249">
        <f>'Flusso dati statici sensori'!Q395</f>
        <v>7.7000000000000002E-3</v>
      </c>
      <c r="O126" s="350">
        <f>'Flusso dati statici sensori'!R395</f>
        <v>7.7999999999999996E-3</v>
      </c>
      <c r="Q126" s="564"/>
      <c r="R126" s="339" t="s">
        <v>1154</v>
      </c>
      <c r="S126" s="347">
        <f>'Flusso dati statici sensori'!Z395</f>
        <v>4.8000000000000001E-2</v>
      </c>
      <c r="T126" s="348">
        <f>'Flusso dati statici sensori'!AA395</f>
        <v>6.7000000000000004E-2</v>
      </c>
      <c r="U126" s="353">
        <f>'Flusso dati statici sensori'!AB395</f>
        <v>4.7E-2</v>
      </c>
      <c r="V126" s="249">
        <f>'Flusso dati statici sensori'!AC395</f>
        <v>7.1999999999999998E-3</v>
      </c>
      <c r="W126" s="350">
        <f>'Flusso dati statici sensori'!AD395</f>
        <v>7.1999999999999998E-3</v>
      </c>
    </row>
    <row r="129" spans="1:23" ht="16" thickBot="1" x14ac:dyDescent="0.25"/>
    <row r="130" spans="1:23" ht="16" thickBot="1" x14ac:dyDescent="0.25">
      <c r="A130" s="550" t="s">
        <v>934</v>
      </c>
      <c r="B130" s="551"/>
      <c r="C130" s="551"/>
      <c r="D130" s="551"/>
      <c r="E130" s="551"/>
      <c r="F130" s="551"/>
      <c r="G130" s="552"/>
      <c r="I130" s="550" t="s">
        <v>934</v>
      </c>
      <c r="J130" s="551"/>
      <c r="K130" s="551"/>
      <c r="L130" s="551"/>
      <c r="M130" s="551"/>
      <c r="N130" s="551"/>
      <c r="O130" s="552"/>
      <c r="Q130" s="550" t="s">
        <v>934</v>
      </c>
      <c r="R130" s="551"/>
      <c r="S130" s="551"/>
      <c r="T130" s="551"/>
      <c r="U130" s="551"/>
      <c r="V130" s="551"/>
      <c r="W130" s="552"/>
    </row>
    <row r="131" spans="1:23" ht="16" thickBot="1" x14ac:dyDescent="0.25">
      <c r="A131" s="553" t="s">
        <v>1156</v>
      </c>
      <c r="B131" s="555" t="s">
        <v>790</v>
      </c>
      <c r="C131" s="557" t="s">
        <v>1092</v>
      </c>
      <c r="D131" s="558"/>
      <c r="E131" s="559"/>
      <c r="F131" s="560" t="s">
        <v>958</v>
      </c>
      <c r="G131" s="561"/>
      <c r="I131" s="553" t="s">
        <v>1156</v>
      </c>
      <c r="J131" s="555" t="s">
        <v>790</v>
      </c>
      <c r="K131" s="557" t="s">
        <v>1092</v>
      </c>
      <c r="L131" s="558"/>
      <c r="M131" s="559"/>
      <c r="N131" s="560" t="s">
        <v>958</v>
      </c>
      <c r="O131" s="561"/>
      <c r="Q131" s="553" t="s">
        <v>1156</v>
      </c>
      <c r="R131" s="555" t="s">
        <v>790</v>
      </c>
      <c r="S131" s="557" t="s">
        <v>1092</v>
      </c>
      <c r="T131" s="558"/>
      <c r="U131" s="559"/>
      <c r="V131" s="560" t="s">
        <v>958</v>
      </c>
      <c r="W131" s="561"/>
    </row>
    <row r="132" spans="1:23" ht="16" thickBot="1" x14ac:dyDescent="0.25">
      <c r="A132" s="554"/>
      <c r="B132" s="556"/>
      <c r="C132" s="328" t="s">
        <v>950</v>
      </c>
      <c r="D132" s="328" t="s">
        <v>951</v>
      </c>
      <c r="E132" s="328" t="s">
        <v>952</v>
      </c>
      <c r="F132" s="328" t="s">
        <v>956</v>
      </c>
      <c r="G132" s="328" t="s">
        <v>957</v>
      </c>
      <c r="I132" s="554"/>
      <c r="J132" s="556"/>
      <c r="K132" s="328" t="s">
        <v>950</v>
      </c>
      <c r="L132" s="328" t="s">
        <v>951</v>
      </c>
      <c r="M132" s="328" t="s">
        <v>952</v>
      </c>
      <c r="N132" s="328" t="s">
        <v>956</v>
      </c>
      <c r="O132" s="328" t="s">
        <v>957</v>
      </c>
      <c r="Q132" s="554"/>
      <c r="R132" s="556"/>
      <c r="S132" s="328" t="s">
        <v>950</v>
      </c>
      <c r="T132" s="328" t="s">
        <v>951</v>
      </c>
      <c r="U132" s="328" t="s">
        <v>952</v>
      </c>
      <c r="V132" s="328" t="s">
        <v>956</v>
      </c>
      <c r="W132" s="328" t="s">
        <v>957</v>
      </c>
    </row>
    <row r="133" spans="1:23" x14ac:dyDescent="0.2">
      <c r="A133" s="565" t="s">
        <v>1155</v>
      </c>
      <c r="B133" s="337" t="s">
        <v>1140</v>
      </c>
      <c r="C133" s="329">
        <f>'Flusso dati statici sensori'!B16</f>
        <v>4.5999999999999999E-2</v>
      </c>
      <c r="D133" s="342">
        <f>'Flusso dati statici sensori'!C16</f>
        <v>6.5000000000000002E-2</v>
      </c>
      <c r="E133" s="351">
        <f>'Flusso dati statici sensori'!D16</f>
        <v>4.5999999999999999E-2</v>
      </c>
      <c r="F133" s="329">
        <f>'Flusso dati statici sensori'!E16</f>
        <v>7.0000000000000001E-3</v>
      </c>
      <c r="G133" s="216">
        <f>'Flusso dati statici sensori'!F16</f>
        <v>7.0000000000000001E-3</v>
      </c>
      <c r="I133" s="565" t="s">
        <v>1157</v>
      </c>
      <c r="J133" s="337" t="s">
        <v>1140</v>
      </c>
      <c r="K133" s="329">
        <f>'Flusso dati statici sensori'!N16</f>
        <v>4.7E-2</v>
      </c>
      <c r="L133" s="342">
        <f>'Flusso dati statici sensori'!O16</f>
        <v>6.6000000000000003E-2</v>
      </c>
      <c r="M133" s="351">
        <f>'Flusso dati statici sensori'!P16</f>
        <v>4.8000000000000001E-2</v>
      </c>
      <c r="N133" s="266">
        <f>'Flusso dati statici sensori'!Q16</f>
        <v>7.1000000000000004E-3</v>
      </c>
      <c r="O133" s="344">
        <f>'Flusso dati statici sensori'!R16</f>
        <v>7.1000000000000004E-3</v>
      </c>
      <c r="Q133" s="562" t="s">
        <v>1158</v>
      </c>
      <c r="R133" s="337" t="s">
        <v>1140</v>
      </c>
      <c r="S133" s="329">
        <f>'Flusso dati statici sensori'!Z16</f>
        <v>0.04</v>
      </c>
      <c r="T133" s="342">
        <f>'Flusso dati statici sensori'!AA16</f>
        <v>6.6000000000000003E-2</v>
      </c>
      <c r="U133" s="351">
        <f>'Flusso dati statici sensori'!AB16</f>
        <v>4.7E-2</v>
      </c>
      <c r="V133" s="266">
        <f>'Flusso dati statici sensori'!AC16</f>
        <v>7.0000000000000001E-3</v>
      </c>
      <c r="W133" s="344">
        <f>'Flusso dati statici sensori'!AD16</f>
        <v>7.0000000000000001E-3</v>
      </c>
    </row>
    <row r="134" spans="1:23" x14ac:dyDescent="0.2">
      <c r="A134" s="566"/>
      <c r="B134" s="338" t="s">
        <v>1141</v>
      </c>
      <c r="C134" s="345">
        <f>'Flusso dati statici sensori'!B42</f>
        <v>4.8000000000000001E-2</v>
      </c>
      <c r="D134" s="340">
        <f>'Flusso dati statici sensori'!C42</f>
        <v>6.7000000000000004E-2</v>
      </c>
      <c r="E134" s="352">
        <f>'Flusso dati statici sensori'!D42</f>
        <v>4.8000000000000001E-2</v>
      </c>
      <c r="F134" s="345">
        <f>'Flusso dati statici sensori'!E42</f>
        <v>7.1999999999999998E-3</v>
      </c>
      <c r="G134" s="217">
        <f>'Flusso dati statici sensori'!F42</f>
        <v>7.1999999999999998E-3</v>
      </c>
      <c r="I134" s="566"/>
      <c r="J134" s="338" t="s">
        <v>1141</v>
      </c>
      <c r="K134" s="345">
        <f>'Flusso dati statici sensori'!N42</f>
        <v>4.3999999999999997E-2</v>
      </c>
      <c r="L134" s="340">
        <f>'Flusso dati statici sensori'!O42</f>
        <v>6.2E-2</v>
      </c>
      <c r="M134" s="352">
        <f>'Flusso dati statici sensori'!P42</f>
        <v>4.3999999999999997E-2</v>
      </c>
      <c r="N134" s="267">
        <f>'Flusso dati statici sensori'!Q42</f>
        <v>6.7000000000000002E-3</v>
      </c>
      <c r="O134" s="346">
        <f>'Flusso dati statici sensori'!R42</f>
        <v>6.7000000000000002E-3</v>
      </c>
      <c r="Q134" s="563"/>
      <c r="R134" s="338" t="s">
        <v>1141</v>
      </c>
      <c r="S134" s="345">
        <f>'Flusso dati statici sensori'!Z42</f>
        <v>4.7E-2</v>
      </c>
      <c r="T134" s="340">
        <f>'Flusso dati statici sensori'!AA42</f>
        <v>6.7000000000000004E-2</v>
      </c>
      <c r="U134" s="352">
        <f>'Flusso dati statici sensori'!AB42</f>
        <v>4.7E-2</v>
      </c>
      <c r="V134" s="267">
        <f>'Flusso dati statici sensori'!AC42</f>
        <v>7.1999999999999998E-3</v>
      </c>
      <c r="W134" s="346">
        <f>'Flusso dati statici sensori'!AD42</f>
        <v>7.1000000000000004E-3</v>
      </c>
    </row>
    <row r="135" spans="1:23" x14ac:dyDescent="0.2">
      <c r="A135" s="566"/>
      <c r="B135" s="338" t="s">
        <v>1142</v>
      </c>
      <c r="C135" s="345">
        <f>'Flusso dati statici sensori'!B69</f>
        <v>4.3999999999999997E-2</v>
      </c>
      <c r="D135" s="340">
        <f>'Flusso dati statici sensori'!C69</f>
        <v>6.2E-2</v>
      </c>
      <c r="E135" s="352">
        <f>'Flusso dati statici sensori'!D69</f>
        <v>4.3999999999999997E-2</v>
      </c>
      <c r="F135" s="345">
        <f>'Flusso dati statici sensori'!E69</f>
        <v>6.6E-3</v>
      </c>
      <c r="G135" s="217">
        <f>'Flusso dati statici sensori'!F69</f>
        <v>6.7000000000000002E-3</v>
      </c>
      <c r="I135" s="566"/>
      <c r="J135" s="338" t="s">
        <v>1142</v>
      </c>
      <c r="K135" s="345">
        <f>'Flusso dati statici sensori'!N69</f>
        <v>4.9000000000000002E-2</v>
      </c>
      <c r="L135" s="340">
        <f>'Flusso dati statici sensori'!O69</f>
        <v>6.8000000000000005E-2</v>
      </c>
      <c r="M135" s="352">
        <f>'Flusso dati statici sensori'!P69</f>
        <v>4.9000000000000002E-2</v>
      </c>
      <c r="N135" s="267">
        <f>'Flusso dati statici sensori'!Q69</f>
        <v>7.3000000000000001E-3</v>
      </c>
      <c r="O135" s="346">
        <f>'Flusso dati statici sensori'!R69</f>
        <v>7.3000000000000001E-3</v>
      </c>
      <c r="Q135" s="563"/>
      <c r="R135" s="338" t="s">
        <v>1142</v>
      </c>
      <c r="S135" s="345">
        <f>'Flusso dati statici sensori'!Z69</f>
        <v>4.8000000000000001E-2</v>
      </c>
      <c r="T135" s="340">
        <f>'Flusso dati statici sensori'!AA69</f>
        <v>6.7000000000000004E-2</v>
      </c>
      <c r="U135" s="352">
        <f>'Flusso dati statici sensori'!AB69</f>
        <v>4.8000000000000001E-2</v>
      </c>
      <c r="V135" s="267">
        <f>'Flusso dati statici sensori'!AC69</f>
        <v>7.1999999999999998E-3</v>
      </c>
      <c r="W135" s="346">
        <f>'Flusso dati statici sensori'!AD69</f>
        <v>7.1999999999999998E-3</v>
      </c>
    </row>
    <row r="136" spans="1:23" x14ac:dyDescent="0.2">
      <c r="A136" s="566"/>
      <c r="B136" s="338" t="s">
        <v>1143</v>
      </c>
      <c r="C136" s="345">
        <f>'Flusso dati statici sensori'!B96</f>
        <v>4.5999999999999999E-2</v>
      </c>
      <c r="D136" s="340">
        <f>'Flusso dati statici sensori'!C96</f>
        <v>6.5000000000000002E-2</v>
      </c>
      <c r="E136" s="352">
        <f>'Flusso dati statici sensori'!D96</f>
        <v>4.5999999999999999E-2</v>
      </c>
      <c r="F136" s="345">
        <f>'Flusso dati statici sensori'!E96</f>
        <v>6.8999999999999999E-3</v>
      </c>
      <c r="G136" s="217">
        <f>'Flusso dati statici sensori'!F96</f>
        <v>7.1000000000000004E-3</v>
      </c>
      <c r="I136" s="566"/>
      <c r="J136" s="338" t="s">
        <v>1143</v>
      </c>
      <c r="K136" s="345">
        <f>'Flusso dati statici sensori'!N96</f>
        <v>4.7E-2</v>
      </c>
      <c r="L136" s="340">
        <f>'Flusso dati statici sensori'!O96</f>
        <v>6.7000000000000004E-2</v>
      </c>
      <c r="M136" s="352">
        <f>'Flusso dati statici sensori'!P96</f>
        <v>4.8000000000000001E-2</v>
      </c>
      <c r="N136" s="267">
        <f>'Flusso dati statici sensori'!Q96</f>
        <v>7.1000000000000004E-3</v>
      </c>
      <c r="O136" s="346">
        <f>'Flusso dati statici sensori'!R96</f>
        <v>7.1999999999999998E-3</v>
      </c>
      <c r="Q136" s="563"/>
      <c r="R136" s="338" t="s">
        <v>1143</v>
      </c>
      <c r="S136" s="345">
        <f>'Flusso dati statici sensori'!Z96</f>
        <v>4.7E-2</v>
      </c>
      <c r="T136" s="340">
        <f>'Flusso dati statici sensori'!AA96</f>
        <v>6.7000000000000004E-2</v>
      </c>
      <c r="U136" s="352">
        <f>'Flusso dati statici sensori'!AB96</f>
        <v>4.7E-2</v>
      </c>
      <c r="V136" s="267">
        <f>'Flusso dati statici sensori'!AC96</f>
        <v>7.1999999999999998E-3</v>
      </c>
      <c r="W136" s="346">
        <f>'Flusso dati statici sensori'!AD96</f>
        <v>7.1000000000000004E-3</v>
      </c>
    </row>
    <row r="137" spans="1:23" x14ac:dyDescent="0.2">
      <c r="A137" s="566"/>
      <c r="B137" s="338" t="s">
        <v>1144</v>
      </c>
      <c r="C137" s="345">
        <f>'Flusso dati statici sensori'!B123</f>
        <v>4.5999999999999999E-2</v>
      </c>
      <c r="D137" s="340">
        <f>'Flusso dati statici sensori'!C123</f>
        <v>6.5000000000000002E-2</v>
      </c>
      <c r="E137" s="352">
        <f>'Flusso dati statici sensori'!D123</f>
        <v>4.5999999999999999E-2</v>
      </c>
      <c r="F137" s="345">
        <f>'Flusso dati statici sensori'!E123</f>
        <v>6.8999999999999999E-3</v>
      </c>
      <c r="G137" s="217">
        <f>'Flusso dati statici sensori'!F123</f>
        <v>7.0000000000000001E-3</v>
      </c>
      <c r="I137" s="566"/>
      <c r="J137" s="338" t="s">
        <v>1144</v>
      </c>
      <c r="K137" s="345">
        <f>'Flusso dati statici sensori'!N123</f>
        <v>4.8000000000000001E-2</v>
      </c>
      <c r="L137" s="340">
        <f>'Flusso dati statici sensori'!O123</f>
        <v>6.7000000000000004E-2</v>
      </c>
      <c r="M137" s="352">
        <f>'Flusso dati statici sensori'!P123</f>
        <v>4.8000000000000001E-2</v>
      </c>
      <c r="N137" s="267">
        <f>'Flusso dati statici sensori'!Q123</f>
        <v>7.1999999999999998E-3</v>
      </c>
      <c r="O137" s="346">
        <f>'Flusso dati statici sensori'!R123</f>
        <v>7.1999999999999998E-3</v>
      </c>
      <c r="Q137" s="563"/>
      <c r="R137" s="338" t="s">
        <v>1144</v>
      </c>
      <c r="S137" s="345">
        <f>'Flusso dati statici sensori'!Z123</f>
        <v>4.8000000000000001E-2</v>
      </c>
      <c r="T137" s="340">
        <f>'Flusso dati statici sensori'!AA123</f>
        <v>6.7000000000000004E-2</v>
      </c>
      <c r="U137" s="352">
        <f>'Flusso dati statici sensori'!AB123</f>
        <v>4.8000000000000001E-2</v>
      </c>
      <c r="V137" s="267">
        <f>'Flusso dati statici sensori'!AC123</f>
        <v>7.1999999999999998E-3</v>
      </c>
      <c r="W137" s="346">
        <f>'Flusso dati statici sensori'!AD123</f>
        <v>7.1000000000000004E-3</v>
      </c>
    </row>
    <row r="138" spans="1:23" x14ac:dyDescent="0.2">
      <c r="A138" s="566"/>
      <c r="B138" s="338" t="s">
        <v>1145</v>
      </c>
      <c r="C138" s="215">
        <f>'Flusso dati statici sensori'!B150</f>
        <v>4.5999999999999999E-2</v>
      </c>
      <c r="D138" s="214">
        <f>'Flusso dati statici sensori'!C150</f>
        <v>6.5000000000000002E-2</v>
      </c>
      <c r="E138" s="179">
        <f>'Flusso dati statici sensori'!D150</f>
        <v>4.7E-2</v>
      </c>
      <c r="F138" s="215">
        <f>'Flusso dati statici sensori'!E150</f>
        <v>7.0000000000000001E-3</v>
      </c>
      <c r="G138" s="262">
        <f>'Flusso dati statici sensori'!F150</f>
        <v>7.0000000000000001E-3</v>
      </c>
      <c r="I138" s="566"/>
      <c r="J138" s="338" t="s">
        <v>1145</v>
      </c>
      <c r="K138" s="215">
        <f>'Flusso dati statici sensori'!N150</f>
        <v>4.8000000000000001E-2</v>
      </c>
      <c r="L138" s="214">
        <f>'Flusso dati statici sensori'!O150</f>
        <v>6.7000000000000004E-2</v>
      </c>
      <c r="M138" s="179">
        <f>'Flusso dati statici sensori'!P150</f>
        <v>4.7E-2</v>
      </c>
      <c r="N138" s="267">
        <f>'Flusso dati statici sensori'!Q150</f>
        <v>7.1999999999999998E-3</v>
      </c>
      <c r="O138" s="346">
        <f>'Flusso dati statici sensori'!R150</f>
        <v>7.3000000000000001E-3</v>
      </c>
      <c r="Q138" s="563"/>
      <c r="R138" s="338" t="s">
        <v>1145</v>
      </c>
      <c r="S138" s="215">
        <f>'Flusso dati statici sensori'!Z150</f>
        <v>4.8000000000000001E-2</v>
      </c>
      <c r="T138" s="214">
        <f>'Flusso dati statici sensori'!AA150</f>
        <v>6.8000000000000005E-2</v>
      </c>
      <c r="U138" s="179">
        <f>'Flusso dati statici sensori'!AB150</f>
        <v>4.8000000000000001E-2</v>
      </c>
      <c r="V138" s="267">
        <f>'Flusso dati statici sensori'!AC150</f>
        <v>7.3000000000000001E-3</v>
      </c>
      <c r="W138" s="346">
        <f>'Flusso dati statici sensori'!AD150</f>
        <v>7.1999999999999998E-3</v>
      </c>
    </row>
    <row r="139" spans="1:23" x14ac:dyDescent="0.2">
      <c r="A139" s="566"/>
      <c r="B139" s="338" t="s">
        <v>1146</v>
      </c>
      <c r="C139" s="345">
        <f>'Flusso dati statici sensori'!B177</f>
        <v>4.5999999999999999E-2</v>
      </c>
      <c r="D139" s="340">
        <f>'Flusso dati statici sensori'!C177</f>
        <v>6.4000000000000001E-2</v>
      </c>
      <c r="E139" s="352">
        <f>'Flusso dati statici sensori'!D177</f>
        <v>4.5999999999999999E-2</v>
      </c>
      <c r="F139" s="345">
        <f>'Flusso dati statici sensori'!E177</f>
        <v>6.7999999999999996E-3</v>
      </c>
      <c r="G139" s="217">
        <f>'Flusso dati statici sensori'!F177</f>
        <v>6.7999999999999996E-3</v>
      </c>
      <c r="I139" s="566"/>
      <c r="J139" s="338" t="s">
        <v>1146</v>
      </c>
      <c r="K139" s="345">
        <f>'Flusso dati statici sensori'!N177</f>
        <v>4.5999999999999999E-2</v>
      </c>
      <c r="L139" s="340">
        <f>'Flusso dati statici sensori'!O177</f>
        <v>6.5000000000000002E-2</v>
      </c>
      <c r="M139" s="352">
        <f>'Flusso dati statici sensori'!P177</f>
        <v>4.5999999999999999E-2</v>
      </c>
      <c r="N139" s="267">
        <f>'Flusso dati statici sensori'!Q177</f>
        <v>6.7999999999999996E-3</v>
      </c>
      <c r="O139" s="346">
        <f>'Flusso dati statici sensori'!R177</f>
        <v>7.1000000000000004E-3</v>
      </c>
      <c r="Q139" s="563"/>
      <c r="R139" s="338" t="s">
        <v>1146</v>
      </c>
      <c r="S139" s="345">
        <f>'Flusso dati statici sensori'!Z177</f>
        <v>4.5999999999999999E-2</v>
      </c>
      <c r="T139" s="340">
        <f>'Flusso dati statici sensori'!AA177</f>
        <v>6.4000000000000001E-2</v>
      </c>
      <c r="U139" s="352">
        <f>'Flusso dati statici sensori'!AB177</f>
        <v>4.5999999999999999E-2</v>
      </c>
      <c r="V139" s="267">
        <f>'Flusso dati statici sensori'!AC177</f>
        <v>6.8999999999999999E-3</v>
      </c>
      <c r="W139" s="346">
        <f>'Flusso dati statici sensori'!AD177</f>
        <v>6.8999999999999999E-3</v>
      </c>
    </row>
    <row r="140" spans="1:23" x14ac:dyDescent="0.2">
      <c r="A140" s="566"/>
      <c r="B140" s="338" t="s">
        <v>1147</v>
      </c>
      <c r="C140" s="345">
        <f>'Flusso dati statici sensori'!B204</f>
        <v>4.5999999999999999E-2</v>
      </c>
      <c r="D140" s="340">
        <f>'Flusso dati statici sensori'!C204</f>
        <v>6.5000000000000002E-2</v>
      </c>
      <c r="E140" s="352">
        <f>'Flusso dati statici sensori'!D204</f>
        <v>4.7E-2</v>
      </c>
      <c r="F140" s="345">
        <f>'Flusso dati statici sensori'!E204</f>
        <v>7.0000000000000001E-3</v>
      </c>
      <c r="G140" s="217">
        <f>'Flusso dati statici sensori'!F204</f>
        <v>7.0000000000000001E-3</v>
      </c>
      <c r="I140" s="566"/>
      <c r="J140" s="338" t="s">
        <v>1147</v>
      </c>
      <c r="K140" s="345">
        <f>'Flusso dati statici sensori'!N204</f>
        <v>4.7E-2</v>
      </c>
      <c r="L140" s="340">
        <f>'Flusso dati statici sensori'!O204</f>
        <v>6.7000000000000004E-2</v>
      </c>
      <c r="M140" s="352">
        <f>'Flusso dati statici sensori'!P204</f>
        <v>4.7E-2</v>
      </c>
      <c r="N140" s="267">
        <f>'Flusso dati statici sensori'!Q204</f>
        <v>7.1000000000000004E-3</v>
      </c>
      <c r="O140" s="346">
        <f>'Flusso dati statici sensori'!R204</f>
        <v>7.1000000000000004E-3</v>
      </c>
      <c r="Q140" s="563"/>
      <c r="R140" s="338" t="s">
        <v>1147</v>
      </c>
      <c r="S140" s="345">
        <f>'Flusso dati statici sensori'!Z204</f>
        <v>4.7E-2</v>
      </c>
      <c r="T140" s="340">
        <f>'Flusso dati statici sensori'!AA204</f>
        <v>6.5000000000000002E-2</v>
      </c>
      <c r="U140" s="352">
        <f>'Flusso dati statici sensori'!AB204</f>
        <v>4.7E-2</v>
      </c>
      <c r="V140" s="267">
        <f>'Flusso dati statici sensori'!AC204</f>
        <v>7.0000000000000001E-3</v>
      </c>
      <c r="W140" s="346">
        <f>'Flusso dati statici sensori'!AD204</f>
        <v>7.0000000000000001E-3</v>
      </c>
    </row>
    <row r="141" spans="1:23" x14ac:dyDescent="0.2">
      <c r="A141" s="566"/>
      <c r="B141" s="338" t="s">
        <v>1148</v>
      </c>
      <c r="C141" s="345">
        <f>'Flusso dati statici sensori'!B232</f>
        <v>0.05</v>
      </c>
      <c r="D141" s="340">
        <f>'Flusso dati statici sensori'!C232</f>
        <v>7.0000000000000007E-2</v>
      </c>
      <c r="E141" s="352">
        <f>'Flusso dati statici sensori'!D232</f>
        <v>0.05</v>
      </c>
      <c r="F141" s="345">
        <f>'Flusso dati statici sensori'!E232</f>
        <v>7.4999999999999997E-3</v>
      </c>
      <c r="G141" s="217">
        <f>'Flusso dati statici sensori'!F232</f>
        <v>7.6E-3</v>
      </c>
      <c r="I141" s="566"/>
      <c r="J141" s="338" t="s">
        <v>1148</v>
      </c>
      <c r="K141" s="345">
        <f>'Flusso dati statici sensori'!N232</f>
        <v>4.8000000000000001E-2</v>
      </c>
      <c r="L141" s="340">
        <f>'Flusso dati statici sensori'!O232</f>
        <v>6.8000000000000005E-2</v>
      </c>
      <c r="M141" s="352">
        <f>'Flusso dati statici sensori'!P232</f>
        <v>4.9000000000000002E-2</v>
      </c>
      <c r="N141" s="267">
        <f>'Flusso dati statici sensori'!Q232</f>
        <v>7.1999999999999998E-3</v>
      </c>
      <c r="O141" s="346">
        <f>'Flusso dati statici sensori'!R232</f>
        <v>7.3000000000000001E-3</v>
      </c>
      <c r="Q141" s="563"/>
      <c r="R141" s="338" t="s">
        <v>1148</v>
      </c>
      <c r="S141" s="345">
        <f>'Flusso dati statici sensori'!Z232</f>
        <v>4.3999999999999997E-2</v>
      </c>
      <c r="T141" s="340">
        <f>'Flusso dati statici sensori'!AA232</f>
        <v>6.2E-2</v>
      </c>
      <c r="U141" s="352">
        <f>'Flusso dati statici sensori'!AB232</f>
        <v>4.3999999999999997E-2</v>
      </c>
      <c r="V141" s="267">
        <f>'Flusso dati statici sensori'!AC232</f>
        <v>6.6E-3</v>
      </c>
      <c r="W141" s="346">
        <f>'Flusso dati statici sensori'!AD232</f>
        <v>6.7000000000000002E-3</v>
      </c>
    </row>
    <row r="142" spans="1:23" x14ac:dyDescent="0.2">
      <c r="A142" s="566"/>
      <c r="B142" s="338" t="s">
        <v>1149</v>
      </c>
      <c r="C142" s="345">
        <f>'Flusso dati statici sensori'!B259</f>
        <v>0.05</v>
      </c>
      <c r="D142" s="340">
        <f>'Flusso dati statici sensori'!C259</f>
        <v>7.0999999999999994E-2</v>
      </c>
      <c r="E142" s="352">
        <f>'Flusso dati statici sensori'!D259</f>
        <v>5.0999999999999997E-2</v>
      </c>
      <c r="F142" s="345">
        <f>'Flusso dati statici sensori'!E259</f>
        <v>7.4999999999999997E-3</v>
      </c>
      <c r="G142" s="217">
        <f>'Flusso dati statici sensori'!F259</f>
        <v>7.6E-3</v>
      </c>
      <c r="I142" s="566"/>
      <c r="J142" s="338" t="s">
        <v>1149</v>
      </c>
      <c r="K142" s="345">
        <f>'Flusso dati statici sensori'!N259</f>
        <v>5.0999999999999997E-2</v>
      </c>
      <c r="L142" s="340">
        <f>'Flusso dati statici sensori'!O259</f>
        <v>7.1999999999999995E-2</v>
      </c>
      <c r="M142" s="352">
        <f>'Flusso dati statici sensori'!P259</f>
        <v>5.0999999999999997E-2</v>
      </c>
      <c r="N142" s="267">
        <f>'Flusso dati statici sensori'!Q259</f>
        <v>7.7000000000000002E-3</v>
      </c>
      <c r="O142" s="346">
        <f>'Flusso dati statici sensori'!R259</f>
        <v>7.7000000000000002E-3</v>
      </c>
      <c r="Q142" s="563"/>
      <c r="R142" s="338" t="s">
        <v>1149</v>
      </c>
      <c r="S142" s="345">
        <f>'Flusso dati statici sensori'!Z259</f>
        <v>4.9000000000000002E-2</v>
      </c>
      <c r="T142" s="340">
        <f>'Flusso dati statici sensori'!AA259</f>
        <v>6.9000000000000006E-2</v>
      </c>
      <c r="U142" s="352">
        <f>'Flusso dati statici sensori'!AB259</f>
        <v>4.9000000000000002E-2</v>
      </c>
      <c r="V142" s="267">
        <f>'Flusso dati statici sensori'!AC259</f>
        <v>7.4999999999999997E-3</v>
      </c>
      <c r="W142" s="346">
        <f>'Flusso dati statici sensori'!AD259</f>
        <v>7.4000000000000003E-3</v>
      </c>
    </row>
    <row r="143" spans="1:23" x14ac:dyDescent="0.2">
      <c r="A143" s="566"/>
      <c r="B143" s="338" t="s">
        <v>1150</v>
      </c>
      <c r="C143" s="345">
        <f>'Flusso dati statici sensori'!B286</f>
        <v>4.7E-2</v>
      </c>
      <c r="D143" s="340">
        <f>'Flusso dati statici sensori'!C286</f>
        <v>6.6000000000000003E-2</v>
      </c>
      <c r="E143" s="352">
        <f>'Flusso dati statici sensori'!D286</f>
        <v>4.7E-2</v>
      </c>
      <c r="F143" s="345">
        <f>'Flusso dati statici sensori'!E286</f>
        <v>7.0000000000000001E-3</v>
      </c>
      <c r="G143" s="217">
        <f>'Flusso dati statici sensori'!F286</f>
        <v>7.1000000000000004E-3</v>
      </c>
      <c r="I143" s="566"/>
      <c r="J143" s="338" t="s">
        <v>1150</v>
      </c>
      <c r="K143" s="345">
        <f>'Flusso dati statici sensori'!N286</f>
        <v>4.7E-2</v>
      </c>
      <c r="L143" s="340">
        <f>'Flusso dati statici sensori'!O286</f>
        <v>6.7000000000000004E-2</v>
      </c>
      <c r="M143" s="352">
        <f>'Flusso dati statici sensori'!P286</f>
        <v>4.7E-2</v>
      </c>
      <c r="N143" s="267">
        <f>'Flusso dati statici sensori'!Q286</f>
        <v>7.1000000000000004E-3</v>
      </c>
      <c r="O143" s="346">
        <f>'Flusso dati statici sensori'!R286</f>
        <v>7.1000000000000004E-3</v>
      </c>
      <c r="Q143" s="563"/>
      <c r="R143" s="338" t="s">
        <v>1150</v>
      </c>
      <c r="S143" s="345">
        <f>'Flusso dati statici sensori'!Z286</f>
        <v>4.7E-2</v>
      </c>
      <c r="T143" s="340">
        <f>'Flusso dati statici sensori'!AA286</f>
        <v>6.5000000000000002E-2</v>
      </c>
      <c r="U143" s="352">
        <f>'Flusso dati statici sensori'!AB286</f>
        <v>4.7E-2</v>
      </c>
      <c r="V143" s="267">
        <f>'Flusso dati statici sensori'!AC286</f>
        <v>7.0000000000000001E-3</v>
      </c>
      <c r="W143" s="346">
        <f>'Flusso dati statici sensori'!AD286</f>
        <v>7.0000000000000001E-3</v>
      </c>
    </row>
    <row r="144" spans="1:23" x14ac:dyDescent="0.2">
      <c r="A144" s="566"/>
      <c r="B144" s="338" t="s">
        <v>1151</v>
      </c>
      <c r="C144" s="345">
        <f>'Flusso dati statici sensori'!B313</f>
        <v>4.4999999999999998E-2</v>
      </c>
      <c r="D144" s="340">
        <f>'Flusso dati statici sensori'!C313</f>
        <v>6.4000000000000001E-2</v>
      </c>
      <c r="E144" s="352">
        <f>'Flusso dati statici sensori'!D313</f>
        <v>4.4999999999999998E-2</v>
      </c>
      <c r="F144" s="345">
        <f>'Flusso dati statici sensori'!E313</f>
        <v>6.7999999999999996E-3</v>
      </c>
      <c r="G144" s="217">
        <f>'Flusso dati statici sensori'!F313</f>
        <v>6.7999999999999996E-3</v>
      </c>
      <c r="I144" s="566"/>
      <c r="J144" s="338" t="s">
        <v>1151</v>
      </c>
      <c r="K144" s="345">
        <f>'Flusso dati statici sensori'!N313</f>
        <v>4.4999999999999998E-2</v>
      </c>
      <c r="L144" s="340">
        <f>'Flusso dati statici sensori'!O313</f>
        <v>6.4000000000000001E-2</v>
      </c>
      <c r="M144" s="352">
        <f>'Flusso dati statici sensori'!P313</f>
        <v>4.4999999999999998E-2</v>
      </c>
      <c r="N144" s="267">
        <f>'Flusso dati statici sensori'!Q313</f>
        <v>6.7999999999999996E-3</v>
      </c>
      <c r="O144" s="346">
        <f>'Flusso dati statici sensori'!R313</f>
        <v>6.7999999999999996E-3</v>
      </c>
      <c r="Q144" s="563"/>
      <c r="R144" s="338" t="s">
        <v>1151</v>
      </c>
      <c r="S144" s="345">
        <f>'Flusso dati statici sensori'!Z313</f>
        <v>4.4999999999999998E-2</v>
      </c>
      <c r="T144" s="340">
        <f>'Flusso dati statici sensori'!AA313</f>
        <v>6.3E-2</v>
      </c>
      <c r="U144" s="352">
        <f>'Flusso dati statici sensori'!AB313</f>
        <v>4.4999999999999998E-2</v>
      </c>
      <c r="V144" s="267">
        <f>'Flusso dati statici sensori'!AC313</f>
        <v>6.7000000000000002E-3</v>
      </c>
      <c r="W144" s="346">
        <f>'Flusso dati statici sensori'!AD313</f>
        <v>6.7000000000000002E-3</v>
      </c>
    </row>
    <row r="145" spans="1:23" x14ac:dyDescent="0.2">
      <c r="A145" s="566"/>
      <c r="B145" s="338" t="s">
        <v>1152</v>
      </c>
      <c r="C145" s="345">
        <f>'Flusso dati statici sensori'!B340</f>
        <v>0.05</v>
      </c>
      <c r="D145" s="340">
        <f>'Flusso dati statici sensori'!C340</f>
        <v>7.0999999999999994E-2</v>
      </c>
      <c r="E145" s="352">
        <f>'Flusso dati statici sensori'!D340</f>
        <v>0.05</v>
      </c>
      <c r="F145" s="345">
        <f>'Flusso dati statici sensori'!E340</f>
        <v>7.4999999999999997E-3</v>
      </c>
      <c r="G145" s="217">
        <f>'Flusso dati statici sensori'!F340</f>
        <v>7.6E-3</v>
      </c>
      <c r="I145" s="566"/>
      <c r="J145" s="338" t="s">
        <v>1152</v>
      </c>
      <c r="K145" s="345">
        <f>'Flusso dati statici sensori'!N340</f>
        <v>5.0999999999999997E-2</v>
      </c>
      <c r="L145" s="340">
        <f>'Flusso dati statici sensori'!O340</f>
        <v>7.1999999999999995E-2</v>
      </c>
      <c r="M145" s="352">
        <f>'Flusso dati statici sensori'!P340</f>
        <v>5.0999999999999997E-2</v>
      </c>
      <c r="N145" s="267">
        <f>'Flusso dati statici sensori'!Q340</f>
        <v>7.7000000000000002E-3</v>
      </c>
      <c r="O145" s="346">
        <f>'Flusso dati statici sensori'!R340</f>
        <v>7.7000000000000002E-3</v>
      </c>
      <c r="Q145" s="563"/>
      <c r="R145" s="338" t="s">
        <v>1152</v>
      </c>
      <c r="S145" s="345">
        <f>'Flusso dati statici sensori'!Z340</f>
        <v>4.9000000000000002E-2</v>
      </c>
      <c r="T145" s="340">
        <f>'Flusso dati statici sensori'!AA340</f>
        <v>6.9000000000000006E-2</v>
      </c>
      <c r="U145" s="352">
        <f>'Flusso dati statici sensori'!AB340</f>
        <v>4.8000000000000001E-2</v>
      </c>
      <c r="V145" s="267">
        <f>'Flusso dati statici sensori'!AC340</f>
        <v>7.7000000000000002E-3</v>
      </c>
      <c r="W145" s="346">
        <f>'Flusso dati statici sensori'!AD340</f>
        <v>7.4000000000000003E-3</v>
      </c>
    </row>
    <row r="146" spans="1:23" x14ac:dyDescent="0.2">
      <c r="A146" s="566"/>
      <c r="B146" s="338" t="s">
        <v>1153</v>
      </c>
      <c r="C146" s="345">
        <f>'Flusso dati statici sensori'!B368</f>
        <v>4.7E-2</v>
      </c>
      <c r="D146" s="340">
        <f>'Flusso dati statici sensori'!C368</f>
        <v>6.7000000000000004E-2</v>
      </c>
      <c r="E146" s="352">
        <f>'Flusso dati statici sensori'!D368</f>
        <v>4.8000000000000001E-2</v>
      </c>
      <c r="F146" s="345">
        <f>'Flusso dati statici sensori'!E368</f>
        <v>7.1999999999999998E-3</v>
      </c>
      <c r="G146" s="217">
        <f>'Flusso dati statici sensori'!F368</f>
        <v>7.1999999999999998E-3</v>
      </c>
      <c r="I146" s="566"/>
      <c r="J146" s="338" t="s">
        <v>1153</v>
      </c>
      <c r="K146" s="345">
        <f>'Flusso dati statici sensori'!N368</f>
        <v>4.8000000000000001E-2</v>
      </c>
      <c r="L146" s="340">
        <f>'Flusso dati statici sensori'!O368</f>
        <v>6.7000000000000004E-2</v>
      </c>
      <c r="M146" s="352">
        <f>'Flusso dati statici sensori'!P368</f>
        <v>4.8000000000000001E-2</v>
      </c>
      <c r="N146" s="267">
        <f>'Flusso dati statici sensori'!Q368</f>
        <v>7.1999999999999998E-3</v>
      </c>
      <c r="O146" s="346">
        <f>'Flusso dati statici sensori'!R368</f>
        <v>7.1999999999999998E-3</v>
      </c>
      <c r="Q146" s="563"/>
      <c r="R146" s="338" t="s">
        <v>1153</v>
      </c>
      <c r="S146" s="345">
        <f>'Flusso dati statici sensori'!Z368</f>
        <v>4.7E-2</v>
      </c>
      <c r="T146" s="340">
        <f>'Flusso dati statici sensori'!AA368</f>
        <v>6.5000000000000002E-2</v>
      </c>
      <c r="U146" s="352">
        <f>'Flusso dati statici sensori'!AB368</f>
        <v>4.7E-2</v>
      </c>
      <c r="V146" s="267">
        <f>'Flusso dati statici sensori'!AC368</f>
        <v>7.0000000000000001E-3</v>
      </c>
      <c r="W146" s="346">
        <f>'Flusso dati statici sensori'!AD368</f>
        <v>7.1000000000000004E-3</v>
      </c>
    </row>
    <row r="147" spans="1:23" ht="16" thickBot="1" x14ac:dyDescent="0.25">
      <c r="A147" s="567"/>
      <c r="B147" s="339" t="s">
        <v>1154</v>
      </c>
      <c r="C147" s="347">
        <f>'Flusso dati statici sensori'!B396</f>
        <v>4.9000000000000002E-2</v>
      </c>
      <c r="D147" s="348">
        <f>'Flusso dati statici sensori'!C396</f>
        <v>6.8000000000000005E-2</v>
      </c>
      <c r="E147" s="353">
        <f>'Flusso dati statici sensori'!D396</f>
        <v>4.8000000000000001E-2</v>
      </c>
      <c r="F147" s="347">
        <f>'Flusso dati statici sensori'!E396</f>
        <v>7.1999999999999998E-3</v>
      </c>
      <c r="G147" s="218">
        <f>'Flusso dati statici sensori'!F396</f>
        <v>7.3000000000000001E-3</v>
      </c>
      <c r="I147" s="567"/>
      <c r="J147" s="339" t="s">
        <v>1154</v>
      </c>
      <c r="K147" s="347">
        <f>'Flusso dati statici sensori'!N396</f>
        <v>4.9000000000000002E-2</v>
      </c>
      <c r="L147" s="348">
        <f>'Flusso dati statici sensori'!O396</f>
        <v>6.9000000000000006E-2</v>
      </c>
      <c r="M147" s="353">
        <f>'Flusso dati statici sensori'!P396</f>
        <v>4.9000000000000002E-2</v>
      </c>
      <c r="N147" s="249">
        <f>'Flusso dati statici sensori'!Q396</f>
        <v>7.4000000000000003E-3</v>
      </c>
      <c r="O147" s="350">
        <f>'Flusso dati statici sensori'!R396</f>
        <v>7.4999999999999997E-3</v>
      </c>
      <c r="Q147" s="564"/>
      <c r="R147" s="339" t="s">
        <v>1154</v>
      </c>
      <c r="S147" s="347">
        <f>'Flusso dati statici sensori'!Z396</f>
        <v>4.7E-2</v>
      </c>
      <c r="T147" s="348">
        <f>'Flusso dati statici sensori'!AA396</f>
        <v>6.5000000000000002E-2</v>
      </c>
      <c r="U147" s="353">
        <f>'Flusso dati statici sensori'!AB396</f>
        <v>4.7E-2</v>
      </c>
      <c r="V147" s="249">
        <f>'Flusso dati statici sensori'!AC396</f>
        <v>7.0000000000000001E-3</v>
      </c>
      <c r="W147" s="350">
        <f>'Flusso dati statici sensori'!AD396</f>
        <v>7.0000000000000001E-3</v>
      </c>
    </row>
    <row r="150" spans="1:23" ht="16" thickBot="1" x14ac:dyDescent="0.25"/>
    <row r="151" spans="1:23" ht="16" thickBot="1" x14ac:dyDescent="0.25">
      <c r="A151" s="550" t="s">
        <v>935</v>
      </c>
      <c r="B151" s="551"/>
      <c r="C151" s="551"/>
      <c r="D151" s="551"/>
      <c r="E151" s="551"/>
      <c r="F151" s="551"/>
      <c r="G151" s="552"/>
      <c r="I151" s="550" t="s">
        <v>935</v>
      </c>
      <c r="J151" s="551"/>
      <c r="K151" s="551"/>
      <c r="L151" s="551"/>
      <c r="M151" s="551"/>
      <c r="N151" s="551"/>
      <c r="O151" s="552"/>
      <c r="Q151" s="550" t="s">
        <v>935</v>
      </c>
      <c r="R151" s="551"/>
      <c r="S151" s="551"/>
      <c r="T151" s="551"/>
      <c r="U151" s="551"/>
      <c r="V151" s="551"/>
      <c r="W151" s="552"/>
    </row>
    <row r="152" spans="1:23" ht="16" thickBot="1" x14ac:dyDescent="0.25">
      <c r="A152" s="553" t="s">
        <v>1156</v>
      </c>
      <c r="B152" s="555" t="s">
        <v>790</v>
      </c>
      <c r="C152" s="557" t="s">
        <v>1092</v>
      </c>
      <c r="D152" s="558"/>
      <c r="E152" s="559"/>
      <c r="F152" s="560" t="s">
        <v>958</v>
      </c>
      <c r="G152" s="561"/>
      <c r="I152" s="553" t="s">
        <v>1156</v>
      </c>
      <c r="J152" s="555" t="s">
        <v>790</v>
      </c>
      <c r="K152" s="557" t="s">
        <v>1092</v>
      </c>
      <c r="L152" s="558"/>
      <c r="M152" s="559"/>
      <c r="N152" s="560" t="s">
        <v>958</v>
      </c>
      <c r="O152" s="561"/>
      <c r="Q152" s="553" t="s">
        <v>1156</v>
      </c>
      <c r="R152" s="555" t="s">
        <v>790</v>
      </c>
      <c r="S152" s="557" t="s">
        <v>1092</v>
      </c>
      <c r="T152" s="558"/>
      <c r="U152" s="559"/>
      <c r="V152" s="560" t="s">
        <v>958</v>
      </c>
      <c r="W152" s="561"/>
    </row>
    <row r="153" spans="1:23" ht="16" thickBot="1" x14ac:dyDescent="0.25">
      <c r="A153" s="554"/>
      <c r="B153" s="556"/>
      <c r="C153" s="328" t="s">
        <v>950</v>
      </c>
      <c r="D153" s="328" t="s">
        <v>951</v>
      </c>
      <c r="E153" s="328" t="s">
        <v>952</v>
      </c>
      <c r="F153" s="328" t="s">
        <v>956</v>
      </c>
      <c r="G153" s="328" t="s">
        <v>957</v>
      </c>
      <c r="I153" s="554"/>
      <c r="J153" s="556"/>
      <c r="K153" s="328" t="s">
        <v>950</v>
      </c>
      <c r="L153" s="328" t="s">
        <v>951</v>
      </c>
      <c r="M153" s="328" t="s">
        <v>952</v>
      </c>
      <c r="N153" s="328" t="s">
        <v>956</v>
      </c>
      <c r="O153" s="328" t="s">
        <v>957</v>
      </c>
      <c r="Q153" s="554"/>
      <c r="R153" s="556"/>
      <c r="S153" s="328" t="s">
        <v>950</v>
      </c>
      <c r="T153" s="328" t="s">
        <v>951</v>
      </c>
      <c r="U153" s="328" t="s">
        <v>952</v>
      </c>
      <c r="V153" s="328" t="s">
        <v>956</v>
      </c>
      <c r="W153" s="328" t="s">
        <v>957</v>
      </c>
    </row>
    <row r="154" spans="1:23" x14ac:dyDescent="0.2">
      <c r="A154" s="565" t="s">
        <v>1155</v>
      </c>
      <c r="B154" s="337" t="s">
        <v>1140</v>
      </c>
      <c r="C154" s="329">
        <f>'Flusso dati statici sensori'!B17</f>
        <v>4.4999999999999998E-2</v>
      </c>
      <c r="D154" s="342">
        <f>'Flusso dati statici sensori'!C17</f>
        <v>6.4000000000000001E-2</v>
      </c>
      <c r="E154" s="351">
        <f>'Flusso dati statici sensori'!D17</f>
        <v>4.5999999999999999E-2</v>
      </c>
      <c r="F154" s="266">
        <f>'Flusso dati statici sensori'!E17</f>
        <v>6.7999999999999996E-3</v>
      </c>
      <c r="G154" s="344">
        <f>'Flusso dati statici sensori'!F17</f>
        <v>6.7999999999999996E-3</v>
      </c>
      <c r="I154" s="565" t="s">
        <v>1157</v>
      </c>
      <c r="J154" s="337" t="s">
        <v>1140</v>
      </c>
      <c r="K154" s="329">
        <f>'Flusso dati statici sensori'!N17</f>
        <v>4.5999999999999999E-2</v>
      </c>
      <c r="L154" s="342">
        <f>'Flusso dati statici sensori'!O17</f>
        <v>6.5000000000000002E-2</v>
      </c>
      <c r="M154" s="351">
        <f>'Flusso dati statici sensori'!P17</f>
        <v>4.5999999999999999E-2</v>
      </c>
      <c r="N154" s="266">
        <f>'Flusso dati statici sensori'!Q17</f>
        <v>6.8999999999999999E-3</v>
      </c>
      <c r="O154" s="344">
        <f>'Flusso dati statici sensori'!R17</f>
        <v>6.8999999999999999E-3</v>
      </c>
      <c r="Q154" s="562" t="s">
        <v>1158</v>
      </c>
      <c r="R154" s="337" t="s">
        <v>1140</v>
      </c>
      <c r="S154" s="329">
        <f>'Flusso dati statici sensori'!Z17</f>
        <v>4.4999999999999998E-2</v>
      </c>
      <c r="T154" s="342">
        <f>'Flusso dati statici sensori'!AA17</f>
        <v>6.4000000000000001E-2</v>
      </c>
      <c r="U154" s="351">
        <f>'Flusso dati statici sensori'!AB17</f>
        <v>4.4999999999999998E-2</v>
      </c>
      <c r="V154" s="266">
        <f>'Flusso dati statici sensori'!AC17</f>
        <v>6.8999999999999999E-3</v>
      </c>
      <c r="W154" s="344">
        <f>'Flusso dati statici sensori'!AD17</f>
        <v>6.8999999999999999E-3</v>
      </c>
    </row>
    <row r="155" spans="1:23" x14ac:dyDescent="0.2">
      <c r="A155" s="566"/>
      <c r="B155" s="338" t="s">
        <v>1141</v>
      </c>
      <c r="C155" s="345">
        <f>'Flusso dati statici sensori'!B43</f>
        <v>4.5999999999999999E-2</v>
      </c>
      <c r="D155" s="340">
        <f>'Flusso dati statici sensori'!C43</f>
        <v>6.5000000000000002E-2</v>
      </c>
      <c r="E155" s="352">
        <f>'Flusso dati statici sensori'!D43</f>
        <v>4.5999999999999999E-2</v>
      </c>
      <c r="F155" s="267">
        <f>'Flusso dati statici sensori'!E43</f>
        <v>7.0000000000000001E-3</v>
      </c>
      <c r="G155" s="346">
        <f>'Flusso dati statici sensori'!F43</f>
        <v>7.0000000000000001E-3</v>
      </c>
      <c r="I155" s="566"/>
      <c r="J155" s="338" t="s">
        <v>1141</v>
      </c>
      <c r="K155" s="345">
        <f>'Flusso dati statici sensori'!N43</f>
        <v>4.3999999999999997E-2</v>
      </c>
      <c r="L155" s="340">
        <f>'Flusso dati statici sensori'!O43</f>
        <v>6.2E-2</v>
      </c>
      <c r="M155" s="352">
        <f>'Flusso dati statici sensori'!P43</f>
        <v>4.3999999999999997E-2</v>
      </c>
      <c r="N155" s="267">
        <f>'Flusso dati statici sensori'!Q43</f>
        <v>6.6E-3</v>
      </c>
      <c r="O155" s="346">
        <f>'Flusso dati statici sensori'!R43</f>
        <v>6.6E-3</v>
      </c>
      <c r="Q155" s="563"/>
      <c r="R155" s="338" t="s">
        <v>1141</v>
      </c>
      <c r="S155" s="345">
        <f>'Flusso dati statici sensori'!Z43</f>
        <v>4.5999999999999999E-2</v>
      </c>
      <c r="T155" s="340">
        <f>'Flusso dati statici sensori'!AA43</f>
        <v>6.5000000000000002E-2</v>
      </c>
      <c r="U155" s="352">
        <f>'Flusso dati statici sensori'!AB43</f>
        <v>4.5999999999999999E-2</v>
      </c>
      <c r="V155" s="267">
        <f>'Flusso dati statici sensori'!AC43</f>
        <v>7.0000000000000001E-3</v>
      </c>
      <c r="W155" s="346">
        <f>'Flusso dati statici sensori'!AD43</f>
        <v>6.8999999999999999E-3</v>
      </c>
    </row>
    <row r="156" spans="1:23" x14ac:dyDescent="0.2">
      <c r="A156" s="566"/>
      <c r="B156" s="338" t="s">
        <v>1142</v>
      </c>
      <c r="C156" s="345">
        <f>'Flusso dati statici sensori'!B70</f>
        <v>4.3999999999999997E-2</v>
      </c>
      <c r="D156" s="340">
        <f>'Flusso dati statici sensori'!C70</f>
        <v>6.0999999999999999E-2</v>
      </c>
      <c r="E156" s="352">
        <f>'Flusso dati statici sensori'!D70</f>
        <v>4.3999999999999997E-2</v>
      </c>
      <c r="F156" s="267">
        <f>'Flusso dati statici sensori'!E70</f>
        <v>6.6E-3</v>
      </c>
      <c r="G156" s="346">
        <f>'Flusso dati statici sensori'!F70</f>
        <v>6.6E-3</v>
      </c>
      <c r="I156" s="566"/>
      <c r="J156" s="338" t="s">
        <v>1142</v>
      </c>
      <c r="K156" s="345">
        <f>'Flusso dati statici sensori'!N70</f>
        <v>4.7E-2</v>
      </c>
      <c r="L156" s="340">
        <f>'Flusso dati statici sensori'!O70</f>
        <v>6.6000000000000003E-2</v>
      </c>
      <c r="M156" s="352">
        <f>'Flusso dati statici sensori'!P70</f>
        <v>4.7E-2</v>
      </c>
      <c r="N156" s="267">
        <f>'Flusso dati statici sensori'!Q70</f>
        <v>7.1000000000000004E-3</v>
      </c>
      <c r="O156" s="346">
        <f>'Flusso dati statici sensori'!R70</f>
        <v>7.1000000000000004E-3</v>
      </c>
      <c r="Q156" s="563"/>
      <c r="R156" s="338" t="s">
        <v>1142</v>
      </c>
      <c r="S156" s="345">
        <f>'Flusso dati statici sensori'!Z70</f>
        <v>4.7E-2</v>
      </c>
      <c r="T156" s="340">
        <f>'Flusso dati statici sensori'!AA70</f>
        <v>6.6000000000000003E-2</v>
      </c>
      <c r="U156" s="352">
        <f>'Flusso dati statici sensori'!AB70</f>
        <v>4.7E-2</v>
      </c>
      <c r="V156" s="267">
        <f>'Flusso dati statici sensori'!AC70</f>
        <v>7.0000000000000001E-3</v>
      </c>
      <c r="W156" s="346">
        <f>'Flusso dati statici sensori'!AD70</f>
        <v>7.1000000000000004E-3</v>
      </c>
    </row>
    <row r="157" spans="1:23" x14ac:dyDescent="0.2">
      <c r="A157" s="566"/>
      <c r="B157" s="338" t="s">
        <v>1143</v>
      </c>
      <c r="C157" s="345">
        <f>'Flusso dati statici sensori'!B97</f>
        <v>4.4999999999999998E-2</v>
      </c>
      <c r="D157" s="340">
        <f>'Flusso dati statici sensori'!C97</f>
        <v>6.4000000000000001E-2</v>
      </c>
      <c r="E157" s="352">
        <f>'Flusso dati statici sensori'!D97</f>
        <v>4.4999999999999998E-2</v>
      </c>
      <c r="F157" s="267">
        <f>'Flusso dati statici sensori'!E97</f>
        <v>6.7999999999999996E-3</v>
      </c>
      <c r="G157" s="346">
        <f>'Flusso dati statici sensori'!F97</f>
        <v>6.7999999999999996E-3</v>
      </c>
      <c r="I157" s="566"/>
      <c r="J157" s="338" t="s">
        <v>1143</v>
      </c>
      <c r="K157" s="345">
        <f>'Flusso dati statici sensori'!N97</f>
        <v>4.5999999999999999E-2</v>
      </c>
      <c r="L157" s="340">
        <f>'Flusso dati statici sensori'!O97</f>
        <v>6.5000000000000002E-2</v>
      </c>
      <c r="M157" s="352">
        <f>'Flusso dati statici sensori'!P97</f>
        <v>4.5999999999999999E-2</v>
      </c>
      <c r="N157" s="267">
        <f>'Flusso dati statici sensori'!Q97</f>
        <v>7.0000000000000001E-3</v>
      </c>
      <c r="O157" s="346">
        <f>'Flusso dati statici sensori'!R97</f>
        <v>7.0000000000000001E-3</v>
      </c>
      <c r="Q157" s="563"/>
      <c r="R157" s="338" t="s">
        <v>1143</v>
      </c>
      <c r="S157" s="345">
        <f>'Flusso dati statici sensori'!Z97</f>
        <v>4.5999999999999999E-2</v>
      </c>
      <c r="T157" s="340">
        <f>'Flusso dati statici sensori'!AA97</f>
        <v>6.5000000000000002E-2</v>
      </c>
      <c r="U157" s="352">
        <f>'Flusso dati statici sensori'!AB97</f>
        <v>4.5999999999999999E-2</v>
      </c>
      <c r="V157" s="267">
        <f>'Flusso dati statici sensori'!AC97</f>
        <v>7.0000000000000001E-3</v>
      </c>
      <c r="W157" s="346">
        <f>'Flusso dati statici sensori'!AD97</f>
        <v>7.0000000000000001E-3</v>
      </c>
    </row>
    <row r="158" spans="1:23" x14ac:dyDescent="0.2">
      <c r="A158" s="566"/>
      <c r="B158" s="338" t="s">
        <v>1144</v>
      </c>
      <c r="C158" s="345">
        <f>'Flusso dati statici sensori'!B124</f>
        <v>4.4999999999999998E-2</v>
      </c>
      <c r="D158" s="340">
        <f>'Flusso dati statici sensori'!C124</f>
        <v>6.4000000000000001E-2</v>
      </c>
      <c r="E158" s="352">
        <f>'Flusso dati statici sensori'!D124</f>
        <v>4.4999999999999998E-2</v>
      </c>
      <c r="F158" s="267">
        <f>'Flusso dati statici sensori'!E124</f>
        <v>6.7999999999999996E-3</v>
      </c>
      <c r="G158" s="346">
        <f>'Flusso dati statici sensori'!F124</f>
        <v>7.0000000000000001E-3</v>
      </c>
      <c r="I158" s="566"/>
      <c r="J158" s="338" t="s">
        <v>1144</v>
      </c>
      <c r="K158" s="345">
        <f>'Flusso dati statici sensori'!N124</f>
        <v>4.5999999999999999E-2</v>
      </c>
      <c r="L158" s="340">
        <f>'Flusso dati statici sensori'!O124</f>
        <v>6.5000000000000002E-2</v>
      </c>
      <c r="M158" s="352">
        <f>'Flusso dati statici sensori'!P124</f>
        <v>4.5999999999999999E-2</v>
      </c>
      <c r="N158" s="267">
        <f>'Flusso dati statici sensori'!Q124</f>
        <v>7.0000000000000001E-3</v>
      </c>
      <c r="O158" s="346">
        <f>'Flusso dati statici sensori'!R124</f>
        <v>7.0000000000000001E-3</v>
      </c>
      <c r="Q158" s="563"/>
      <c r="R158" s="338" t="s">
        <v>1144</v>
      </c>
      <c r="S158" s="345">
        <f>'Flusso dati statici sensori'!Z124</f>
        <v>4.5999999999999999E-2</v>
      </c>
      <c r="T158" s="340">
        <f>'Flusso dati statici sensori'!AA124</f>
        <v>6.5000000000000002E-2</v>
      </c>
      <c r="U158" s="352">
        <f>'Flusso dati statici sensori'!AB124</f>
        <v>4.5999999999999999E-2</v>
      </c>
      <c r="V158" s="267">
        <f>'Flusso dati statici sensori'!AC124</f>
        <v>7.0000000000000001E-3</v>
      </c>
      <c r="W158" s="346">
        <f>'Flusso dati statici sensori'!AD124</f>
        <v>7.0000000000000001E-3</v>
      </c>
    </row>
    <row r="159" spans="1:23" x14ac:dyDescent="0.2">
      <c r="A159" s="566"/>
      <c r="B159" s="338" t="s">
        <v>1145</v>
      </c>
      <c r="C159" s="215">
        <f>'Flusso dati statici sensori'!B151</f>
        <v>4.4999999999999998E-2</v>
      </c>
      <c r="D159" s="214">
        <f>'Flusso dati statici sensori'!C151</f>
        <v>6.4000000000000001E-2</v>
      </c>
      <c r="E159" s="179">
        <f>'Flusso dati statici sensori'!D151</f>
        <v>4.4999999999999998E-2</v>
      </c>
      <c r="F159" s="267">
        <f>'Flusso dati statici sensori'!E151</f>
        <v>6.7999999999999996E-3</v>
      </c>
      <c r="G159" s="346">
        <f>'Flusso dati statici sensori'!F151</f>
        <v>6.8999999999999999E-3</v>
      </c>
      <c r="I159" s="566"/>
      <c r="J159" s="338" t="s">
        <v>1145</v>
      </c>
      <c r="K159" s="215">
        <f>'Flusso dati statici sensori'!N151</f>
        <v>4.5999999999999999E-2</v>
      </c>
      <c r="L159" s="214">
        <f>'Flusso dati statici sensori'!O151</f>
        <v>6.4000000000000001E-2</v>
      </c>
      <c r="M159" s="179">
        <f>'Flusso dati statici sensori'!P151</f>
        <v>4.5999999999999999E-2</v>
      </c>
      <c r="N159" s="267">
        <f>'Flusso dati statici sensori'!Q151</f>
        <v>7.0000000000000001E-3</v>
      </c>
      <c r="O159" s="346">
        <f>'Flusso dati statici sensori'!R151</f>
        <v>7.0000000000000001E-3</v>
      </c>
      <c r="Q159" s="563"/>
      <c r="R159" s="338" t="s">
        <v>1145</v>
      </c>
      <c r="S159" s="215">
        <f>'Flusso dati statici sensori'!Z151</f>
        <v>4.7E-2</v>
      </c>
      <c r="T159" s="214">
        <f>'Flusso dati statici sensori'!AA151</f>
        <v>6.6000000000000003E-2</v>
      </c>
      <c r="U159" s="179">
        <f>'Flusso dati statici sensori'!AB151</f>
        <v>4.7E-2</v>
      </c>
      <c r="V159" s="267">
        <f>'Flusso dati statici sensori'!AC151</f>
        <v>7.0000000000000001E-3</v>
      </c>
      <c r="W159" s="346">
        <f>'Flusso dati statici sensori'!AD151</f>
        <v>7.0000000000000001E-3</v>
      </c>
    </row>
    <row r="160" spans="1:23" x14ac:dyDescent="0.2">
      <c r="A160" s="566"/>
      <c r="B160" s="338" t="s">
        <v>1146</v>
      </c>
      <c r="C160" s="345">
        <f>'Flusso dati statici sensori'!B178</f>
        <v>4.4999999999999998E-2</v>
      </c>
      <c r="D160" s="340">
        <f>'Flusso dati statici sensori'!C178</f>
        <v>6.4000000000000001E-2</v>
      </c>
      <c r="E160" s="352">
        <f>'Flusso dati statici sensori'!D178</f>
        <v>4.4999999999999998E-2</v>
      </c>
      <c r="F160" s="267">
        <f>'Flusso dati statici sensori'!E178</f>
        <v>6.7000000000000002E-3</v>
      </c>
      <c r="G160" s="346">
        <f>'Flusso dati statici sensori'!F178</f>
        <v>6.7999999999999996E-3</v>
      </c>
      <c r="I160" s="566"/>
      <c r="J160" s="338" t="s">
        <v>1146</v>
      </c>
      <c r="K160" s="345">
        <f>'Flusso dati statici sensori'!N178</f>
        <v>4.4999999999999998E-2</v>
      </c>
      <c r="L160" s="340">
        <f>'Flusso dati statici sensori'!O178</f>
        <v>6.4000000000000001E-2</v>
      </c>
      <c r="M160" s="352">
        <f>'Flusso dati statici sensori'!P178</f>
        <v>4.4999999999999998E-2</v>
      </c>
      <c r="N160" s="267">
        <f>'Flusso dati statici sensori'!Q178</f>
        <v>6.7999999999999996E-3</v>
      </c>
      <c r="O160" s="346">
        <f>'Flusso dati statici sensori'!R178</f>
        <v>6.8999999999999999E-3</v>
      </c>
      <c r="Q160" s="563"/>
      <c r="R160" s="338" t="s">
        <v>1146</v>
      </c>
      <c r="S160" s="345">
        <f>'Flusso dati statici sensori'!Z178</f>
        <v>4.4999999999999998E-2</v>
      </c>
      <c r="T160" s="340">
        <f>'Flusso dati statici sensori'!AA178</f>
        <v>6.3E-2</v>
      </c>
      <c r="U160" s="352">
        <f>'Flusso dati statici sensori'!AB178</f>
        <v>6.5000000000000002E-2</v>
      </c>
      <c r="V160" s="267">
        <f>'Flusso dati statici sensori'!AC178</f>
        <v>6.7999999999999996E-3</v>
      </c>
      <c r="W160" s="346">
        <f>'Flusso dati statici sensori'!AD178</f>
        <v>6.7999999999999996E-3</v>
      </c>
    </row>
    <row r="161" spans="1:23" x14ac:dyDescent="0.2">
      <c r="A161" s="566"/>
      <c r="B161" s="338" t="s">
        <v>1147</v>
      </c>
      <c r="C161" s="345">
        <f>'Flusso dati statici sensori'!B205</f>
        <v>4.4999999999999998E-2</v>
      </c>
      <c r="D161" s="340">
        <f>'Flusso dati statici sensori'!C205</f>
        <v>6.4000000000000001E-2</v>
      </c>
      <c r="E161" s="352">
        <f>'Flusso dati statici sensori'!D205</f>
        <v>4.5999999999999999E-2</v>
      </c>
      <c r="F161" s="267">
        <f>'Flusso dati statici sensori'!E205</f>
        <v>6.8999999999999999E-3</v>
      </c>
      <c r="G161" s="346">
        <f>'Flusso dati statici sensori'!F205</f>
        <v>6.8999999999999999E-3</v>
      </c>
      <c r="I161" s="566"/>
      <c r="J161" s="338" t="s">
        <v>1147</v>
      </c>
      <c r="K161" s="345">
        <f>'Flusso dati statici sensori'!N205</f>
        <v>4.5999999999999999E-2</v>
      </c>
      <c r="L161" s="340">
        <f>'Flusso dati statici sensori'!O205</f>
        <v>6.5000000000000002E-2</v>
      </c>
      <c r="M161" s="352">
        <f>'Flusso dati statici sensori'!P205</f>
        <v>4.5999999999999999E-2</v>
      </c>
      <c r="N161" s="267">
        <f>'Flusso dati statici sensori'!Q205</f>
        <v>7.0000000000000001E-3</v>
      </c>
      <c r="O161" s="346">
        <f>'Flusso dati statici sensori'!R205</f>
        <v>7.0000000000000001E-3</v>
      </c>
      <c r="Q161" s="563"/>
      <c r="R161" s="338" t="s">
        <v>1147</v>
      </c>
      <c r="S161" s="345">
        <f>'Flusso dati statici sensori'!Z205</f>
        <v>4.5999999999999999E-2</v>
      </c>
      <c r="T161" s="340">
        <f>'Flusso dati statici sensori'!AA205</f>
        <v>6.4000000000000001E-2</v>
      </c>
      <c r="U161" s="352">
        <f>'Flusso dati statici sensori'!AB205</f>
        <v>4.5999999999999999E-2</v>
      </c>
      <c r="V161" s="267">
        <f>'Flusso dati statici sensori'!AC205</f>
        <v>6.8999999999999999E-3</v>
      </c>
      <c r="W161" s="346">
        <f>'Flusso dati statici sensori'!AD205</f>
        <v>6.8999999999999999E-3</v>
      </c>
    </row>
    <row r="162" spans="1:23" x14ac:dyDescent="0.2">
      <c r="A162" s="566"/>
      <c r="B162" s="338" t="s">
        <v>1148</v>
      </c>
      <c r="C162" s="345">
        <f>'Flusso dati statici sensori'!B233</f>
        <v>4.8000000000000001E-2</v>
      </c>
      <c r="D162" s="340">
        <f>'Flusso dati statici sensori'!C233</f>
        <v>6.7000000000000004E-2</v>
      </c>
      <c r="E162" s="352">
        <f>'Flusso dati statici sensori'!D233</f>
        <v>4.8000000000000001E-2</v>
      </c>
      <c r="F162" s="267">
        <f>'Flusso dati statici sensori'!E233</f>
        <v>7.1999999999999998E-3</v>
      </c>
      <c r="G162" s="346">
        <f>'Flusso dati statici sensori'!F233</f>
        <v>7.1999999999999998E-3</v>
      </c>
      <c r="I162" s="566"/>
      <c r="J162" s="338" t="s">
        <v>1148</v>
      </c>
      <c r="K162" s="345">
        <f>'Flusso dati statici sensori'!N233</f>
        <v>4.7E-2</v>
      </c>
      <c r="L162" s="340">
        <f>'Flusso dati statici sensori'!O233</f>
        <v>6.6000000000000003E-2</v>
      </c>
      <c r="M162" s="352">
        <f>'Flusso dati statici sensori'!P233</f>
        <v>4.7E-2</v>
      </c>
      <c r="N162" s="267">
        <f>'Flusso dati statici sensori'!Q233</f>
        <v>7.0000000000000001E-3</v>
      </c>
      <c r="O162" s="346">
        <f>'Flusso dati statici sensori'!R233</f>
        <v>7.1000000000000004E-3</v>
      </c>
      <c r="Q162" s="563"/>
      <c r="R162" s="338" t="s">
        <v>1148</v>
      </c>
      <c r="S162" s="345">
        <f>'Flusso dati statici sensori'!Z233</f>
        <v>4.3999999999999997E-2</v>
      </c>
      <c r="T162" s="340">
        <f>'Flusso dati statici sensori'!AA233</f>
        <v>6.2E-2</v>
      </c>
      <c r="U162" s="352">
        <f>'Flusso dati statici sensori'!AB233</f>
        <v>4.3999999999999997E-2</v>
      </c>
      <c r="V162" s="267">
        <f>'Flusso dati statici sensori'!AC233</f>
        <v>6.6E-3</v>
      </c>
      <c r="W162" s="346">
        <f>'Flusso dati statici sensori'!AD233</f>
        <v>6.6E-3</v>
      </c>
    </row>
    <row r="163" spans="1:23" x14ac:dyDescent="0.2">
      <c r="A163" s="566"/>
      <c r="B163" s="338" t="s">
        <v>1149</v>
      </c>
      <c r="C163" s="345">
        <f>'Flusso dati statici sensori'!B260</f>
        <v>4.8000000000000001E-2</v>
      </c>
      <c r="D163" s="340">
        <f>'Flusso dati statici sensori'!C260</f>
        <v>6.8000000000000005E-2</v>
      </c>
      <c r="E163" s="352">
        <f>'Flusso dati statici sensori'!D260</f>
        <v>4.8000000000000001E-2</v>
      </c>
      <c r="F163" s="267">
        <f>'Flusso dati statici sensori'!E260</f>
        <v>7.3000000000000001E-3</v>
      </c>
      <c r="G163" s="346">
        <f>'Flusso dati statici sensori'!F260</f>
        <v>7.3000000000000001E-3</v>
      </c>
      <c r="I163" s="566"/>
      <c r="J163" s="338" t="s">
        <v>1149</v>
      </c>
      <c r="K163" s="345">
        <f>'Flusso dati statici sensori'!N260</f>
        <v>4.9000000000000002E-2</v>
      </c>
      <c r="L163" s="340">
        <f>'Flusso dati statici sensori'!O260</f>
        <v>6.8000000000000005E-2</v>
      </c>
      <c r="M163" s="352">
        <f>'Flusso dati statici sensori'!P260</f>
        <v>4.9000000000000002E-2</v>
      </c>
      <c r="N163" s="267">
        <f>'Flusso dati statici sensori'!Q260</f>
        <v>7.4000000000000003E-3</v>
      </c>
      <c r="O163" s="346">
        <f>'Flusso dati statici sensori'!R260</f>
        <v>7.3000000000000001E-3</v>
      </c>
      <c r="Q163" s="563"/>
      <c r="R163" s="338" t="s">
        <v>1149</v>
      </c>
      <c r="S163" s="345">
        <f>'Flusso dati statici sensori'!Z260</f>
        <v>5.7000000000000002E-2</v>
      </c>
      <c r="T163" s="340">
        <f>'Flusso dati statici sensori'!AA260</f>
        <v>6.7000000000000004E-2</v>
      </c>
      <c r="U163" s="352">
        <f>'Flusso dati statici sensori'!AB260</f>
        <v>4.7E-2</v>
      </c>
      <c r="V163" s="267">
        <f>'Flusso dati statici sensori'!AC260</f>
        <v>7.1999999999999998E-3</v>
      </c>
      <c r="W163" s="346">
        <f>'Flusso dati statici sensori'!AD260</f>
        <v>7.1000000000000004E-3</v>
      </c>
    </row>
    <row r="164" spans="1:23" x14ac:dyDescent="0.2">
      <c r="A164" s="566"/>
      <c r="B164" s="338" t="s">
        <v>1150</v>
      </c>
      <c r="C164" s="345">
        <f>'Flusso dati statici sensori'!B287</f>
        <v>4.5999999999999999E-2</v>
      </c>
      <c r="D164" s="340">
        <f>'Flusso dati statici sensori'!C287</f>
        <v>6.5000000000000002E-2</v>
      </c>
      <c r="E164" s="352">
        <f>'Flusso dati statici sensori'!D287</f>
        <v>4.5999999999999999E-2</v>
      </c>
      <c r="F164" s="267">
        <f>'Flusso dati statici sensori'!E287</f>
        <v>6.8999999999999999E-3</v>
      </c>
      <c r="G164" s="346">
        <f>'Flusso dati statici sensori'!F287</f>
        <v>6.8999999999999999E-3</v>
      </c>
      <c r="I164" s="566"/>
      <c r="J164" s="338" t="s">
        <v>1150</v>
      </c>
      <c r="K164" s="345">
        <f>'Flusso dati statici sensori'!N287</f>
        <v>4.5999999999999999E-2</v>
      </c>
      <c r="L164" s="340">
        <f>'Flusso dati statici sensori'!O287</f>
        <v>6.5000000000000002E-2</v>
      </c>
      <c r="M164" s="352">
        <f>'Flusso dati statici sensori'!P287</f>
        <v>4.5999999999999999E-2</v>
      </c>
      <c r="N164" s="267">
        <f>'Flusso dati statici sensori'!Q287</f>
        <v>7.0000000000000001E-3</v>
      </c>
      <c r="O164" s="346">
        <f>'Flusso dati statici sensori'!R287</f>
        <v>7.0000000000000001E-3</v>
      </c>
      <c r="Q164" s="563"/>
      <c r="R164" s="338" t="s">
        <v>1150</v>
      </c>
      <c r="S164" s="345">
        <f>'Flusso dati statici sensori'!Z287</f>
        <v>4.5999999999999999E-2</v>
      </c>
      <c r="T164" s="340">
        <f>'Flusso dati statici sensori'!AA287</f>
        <v>6.4000000000000001E-2</v>
      </c>
      <c r="U164" s="352">
        <f>'Flusso dati statici sensori'!AB287</f>
        <v>4.5999999999999999E-2</v>
      </c>
      <c r="V164" s="267">
        <f>'Flusso dati statici sensori'!AC287</f>
        <v>6.8999999999999999E-3</v>
      </c>
      <c r="W164" s="346">
        <f>'Flusso dati statici sensori'!AD287</f>
        <v>6.8999999999999999E-3</v>
      </c>
    </row>
    <row r="165" spans="1:23" x14ac:dyDescent="0.2">
      <c r="A165" s="566"/>
      <c r="B165" s="338" t="s">
        <v>1151</v>
      </c>
      <c r="C165" s="345">
        <f>'Flusso dati statici sensori'!B314</f>
        <v>4.4999999999999998E-2</v>
      </c>
      <c r="D165" s="340">
        <f>'Flusso dati statici sensori'!C314</f>
        <v>6.3E-2</v>
      </c>
      <c r="E165" s="352">
        <f>'Flusso dati statici sensori'!D314</f>
        <v>4.4999999999999998E-2</v>
      </c>
      <c r="F165" s="267">
        <f>'Flusso dati statici sensori'!E314</f>
        <v>6.7000000000000002E-3</v>
      </c>
      <c r="G165" s="346">
        <f>'Flusso dati statici sensori'!F314</f>
        <v>6.7999999999999996E-3</v>
      </c>
      <c r="I165" s="566"/>
      <c r="J165" s="338" t="s">
        <v>1151</v>
      </c>
      <c r="K165" s="345">
        <f>'Flusso dati statici sensori'!N314</f>
        <v>4.4999999999999998E-2</v>
      </c>
      <c r="L165" s="340">
        <f>'Flusso dati statici sensori'!O314</f>
        <v>6.3E-2</v>
      </c>
      <c r="M165" s="352">
        <f>'Flusso dati statici sensori'!P314</f>
        <v>4.4999999999999998E-2</v>
      </c>
      <c r="N165" s="267">
        <f>'Flusso dati statici sensori'!Q314</f>
        <v>6.7000000000000002E-3</v>
      </c>
      <c r="O165" s="346">
        <f>'Flusso dati statici sensori'!R314</f>
        <v>6.7999999999999996E-3</v>
      </c>
      <c r="Q165" s="563"/>
      <c r="R165" s="338" t="s">
        <v>1151</v>
      </c>
      <c r="S165" s="345">
        <f>'Flusso dati statici sensori'!Z314</f>
        <v>4.4999999999999998E-2</v>
      </c>
      <c r="T165" s="340">
        <f>'Flusso dati statici sensori'!AA314</f>
        <v>6.3E-2</v>
      </c>
      <c r="U165" s="352">
        <f>'Flusso dati statici sensori'!AB314</f>
        <v>4.4999999999999998E-2</v>
      </c>
      <c r="V165" s="267">
        <f>'Flusso dati statici sensori'!AC314</f>
        <v>6.7000000000000002E-3</v>
      </c>
      <c r="W165" s="346">
        <f>'Flusso dati statici sensori'!AD314</f>
        <v>6.7000000000000002E-3</v>
      </c>
    </row>
    <row r="166" spans="1:23" x14ac:dyDescent="0.2">
      <c r="A166" s="566"/>
      <c r="B166" s="338" t="s">
        <v>1152</v>
      </c>
      <c r="C166" s="345">
        <f>'Flusso dati statici sensori'!B341</f>
        <v>4.8000000000000001E-2</v>
      </c>
      <c r="D166" s="340">
        <f>'Flusso dati statici sensori'!C341</f>
        <v>6.8000000000000005E-2</v>
      </c>
      <c r="E166" s="352">
        <f>'Flusso dati statici sensori'!D341</f>
        <v>4.8000000000000001E-2</v>
      </c>
      <c r="F166" s="267">
        <f>'Flusso dati statici sensori'!E341</f>
        <v>7.3000000000000001E-3</v>
      </c>
      <c r="G166" s="346">
        <f>'Flusso dati statici sensori'!F341</f>
        <v>7.3000000000000001E-3</v>
      </c>
      <c r="I166" s="566"/>
      <c r="J166" s="338" t="s">
        <v>1152</v>
      </c>
      <c r="K166" s="345">
        <f>'Flusso dati statici sensori'!N341</f>
        <v>4.9000000000000002E-2</v>
      </c>
      <c r="L166" s="340">
        <f>'Flusso dati statici sensori'!O341</f>
        <v>6.8000000000000005E-2</v>
      </c>
      <c r="M166" s="352">
        <f>'Flusso dati statici sensori'!P341</f>
        <v>4.9000000000000002E-2</v>
      </c>
      <c r="N166" s="267">
        <f>'Flusso dati statici sensori'!Q341</f>
        <v>7.4000000000000003E-3</v>
      </c>
      <c r="O166" s="346">
        <f>'Flusso dati statici sensori'!R341</f>
        <v>7.3000000000000001E-3</v>
      </c>
      <c r="Q166" s="563"/>
      <c r="R166" s="338" t="s">
        <v>1152</v>
      </c>
      <c r="S166" s="345">
        <f>'Flusso dati statici sensori'!Z341</f>
        <v>4.7E-2</v>
      </c>
      <c r="T166" s="340">
        <f>'Flusso dati statici sensori'!AA341</f>
        <v>6.7000000000000004E-2</v>
      </c>
      <c r="U166" s="352">
        <f>'Flusso dati statici sensori'!AB341</f>
        <v>4.7E-2</v>
      </c>
      <c r="V166" s="267">
        <f>'Flusso dati statici sensori'!AC341</f>
        <v>7.3000000000000001E-3</v>
      </c>
      <c r="W166" s="346">
        <f>'Flusso dati statici sensori'!AD341</f>
        <v>7.1000000000000004E-3</v>
      </c>
    </row>
    <row r="167" spans="1:23" x14ac:dyDescent="0.2">
      <c r="A167" s="566"/>
      <c r="B167" s="338" t="s">
        <v>1153</v>
      </c>
      <c r="C167" s="345">
        <f>'Flusso dati statici sensori'!B369</f>
        <v>4.5999999999999999E-2</v>
      </c>
      <c r="D167" s="340">
        <f>'Flusso dati statici sensori'!C369</f>
        <v>6.5000000000000002E-2</v>
      </c>
      <c r="E167" s="352">
        <f>'Flusso dati statici sensori'!D369</f>
        <v>4.5999999999999999E-2</v>
      </c>
      <c r="F167" s="267">
        <f>'Flusso dati statici sensori'!E369</f>
        <v>7.0000000000000001E-3</v>
      </c>
      <c r="G167" s="346">
        <f>'Flusso dati statici sensori'!F369</f>
        <v>7.0000000000000001E-3</v>
      </c>
      <c r="I167" s="566"/>
      <c r="J167" s="338" t="s">
        <v>1153</v>
      </c>
      <c r="K167" s="345">
        <f>'Flusso dati statici sensori'!N369</f>
        <v>4.5999999999999999E-2</v>
      </c>
      <c r="L167" s="340">
        <f>'Flusso dati statici sensori'!O369</f>
        <v>6.5000000000000002E-2</v>
      </c>
      <c r="M167" s="352">
        <f>'Flusso dati statici sensori'!P369</f>
        <v>4.5999999999999999E-2</v>
      </c>
      <c r="N167" s="267">
        <f>'Flusso dati statici sensori'!Q369</f>
        <v>7.0000000000000001E-3</v>
      </c>
      <c r="O167" s="346">
        <f>'Flusso dati statici sensori'!R369</f>
        <v>7.0000000000000001E-3</v>
      </c>
      <c r="Q167" s="563"/>
      <c r="R167" s="338" t="s">
        <v>1153</v>
      </c>
      <c r="S167" s="345">
        <f>'Flusso dati statici sensori'!Z369</f>
        <v>4.5999999999999999E-2</v>
      </c>
      <c r="T167" s="340">
        <f>'Flusso dati statici sensori'!AA369</f>
        <v>6.4000000000000001E-2</v>
      </c>
      <c r="U167" s="352">
        <f>'Flusso dati statici sensori'!AB369</f>
        <v>4.5999999999999999E-2</v>
      </c>
      <c r="V167" s="267">
        <f>'Flusso dati statici sensori'!AC369</f>
        <v>6.8999999999999999E-3</v>
      </c>
      <c r="W167" s="346">
        <f>'Flusso dati statici sensori'!AD369</f>
        <v>6.8999999999999999E-3</v>
      </c>
    </row>
    <row r="168" spans="1:23" ht="16" thickBot="1" x14ac:dyDescent="0.25">
      <c r="A168" s="567"/>
      <c r="B168" s="339" t="s">
        <v>1154</v>
      </c>
      <c r="C168" s="347">
        <f>'Flusso dati statici sensori'!B397</f>
        <v>4.7E-2</v>
      </c>
      <c r="D168" s="348">
        <f>'Flusso dati statici sensori'!C397</f>
        <v>6.6000000000000003E-2</v>
      </c>
      <c r="E168" s="353">
        <f>'Flusso dati statici sensori'!D397</f>
        <v>4.7E-2</v>
      </c>
      <c r="F168" s="249">
        <f>'Flusso dati statici sensori'!E397</f>
        <v>7.0000000000000001E-3</v>
      </c>
      <c r="G168" s="350">
        <f>'Flusso dati statici sensori'!F397</f>
        <v>7.1000000000000004E-3</v>
      </c>
      <c r="I168" s="567"/>
      <c r="J168" s="339" t="s">
        <v>1154</v>
      </c>
      <c r="K168" s="347">
        <f>'Flusso dati statici sensori'!N397</f>
        <v>4.8000000000000001E-2</v>
      </c>
      <c r="L168" s="348">
        <f>'Flusso dati statici sensori'!O397</f>
        <v>6.7000000000000004E-2</v>
      </c>
      <c r="M168" s="353">
        <f>'Flusso dati statici sensori'!P397</f>
        <v>4.8000000000000001E-2</v>
      </c>
      <c r="N168" s="249">
        <f>'Flusso dati statici sensori'!Q397</f>
        <v>7.1999999999999998E-3</v>
      </c>
      <c r="O168" s="350">
        <f>'Flusso dati statici sensori'!R397</f>
        <v>7.1999999999999998E-3</v>
      </c>
      <c r="Q168" s="564"/>
      <c r="R168" s="339" t="s">
        <v>1154</v>
      </c>
      <c r="S168" s="347">
        <f>'Flusso dati statici sensori'!Z397</f>
        <v>4.5999999999999999E-2</v>
      </c>
      <c r="T168" s="348">
        <f>'Flusso dati statici sensori'!AA397</f>
        <v>6.4000000000000001E-2</v>
      </c>
      <c r="U168" s="353">
        <f>'Flusso dati statici sensori'!AB397</f>
        <v>4.5999999999999999E-2</v>
      </c>
      <c r="V168" s="249">
        <f>'Flusso dati statici sensori'!AC397</f>
        <v>6.8999999999999999E-3</v>
      </c>
      <c r="W168" s="350">
        <f>'Flusso dati statici sensori'!AD397</f>
        <v>6.8999999999999999E-3</v>
      </c>
    </row>
    <row r="171" spans="1:23" ht="16" thickBot="1" x14ac:dyDescent="0.25"/>
    <row r="172" spans="1:23" ht="16" thickBot="1" x14ac:dyDescent="0.25">
      <c r="A172" s="550" t="s">
        <v>936</v>
      </c>
      <c r="B172" s="551"/>
      <c r="C172" s="551"/>
      <c r="D172" s="551"/>
      <c r="E172" s="551"/>
      <c r="F172" s="551"/>
      <c r="G172" s="552"/>
      <c r="I172" s="550" t="s">
        <v>936</v>
      </c>
      <c r="J172" s="551"/>
      <c r="K172" s="551"/>
      <c r="L172" s="551"/>
      <c r="M172" s="551"/>
      <c r="N172" s="551"/>
      <c r="O172" s="552"/>
      <c r="Q172" s="550" t="s">
        <v>936</v>
      </c>
      <c r="R172" s="551"/>
      <c r="S172" s="551"/>
      <c r="T172" s="551"/>
      <c r="U172" s="551"/>
      <c r="V172" s="551"/>
      <c r="W172" s="552"/>
    </row>
    <row r="173" spans="1:23" ht="16" thickBot="1" x14ac:dyDescent="0.25">
      <c r="A173" s="553" t="s">
        <v>1156</v>
      </c>
      <c r="B173" s="555" t="s">
        <v>790</v>
      </c>
      <c r="C173" s="557" t="s">
        <v>1092</v>
      </c>
      <c r="D173" s="558"/>
      <c r="E173" s="559"/>
      <c r="F173" s="560" t="s">
        <v>958</v>
      </c>
      <c r="G173" s="561"/>
      <c r="I173" s="553" t="s">
        <v>1156</v>
      </c>
      <c r="J173" s="555" t="s">
        <v>790</v>
      </c>
      <c r="K173" s="557" t="s">
        <v>1092</v>
      </c>
      <c r="L173" s="558"/>
      <c r="M173" s="559"/>
      <c r="N173" s="560" t="s">
        <v>958</v>
      </c>
      <c r="O173" s="561"/>
      <c r="Q173" s="553" t="s">
        <v>1156</v>
      </c>
      <c r="R173" s="555" t="s">
        <v>790</v>
      </c>
      <c r="S173" s="557" t="s">
        <v>1092</v>
      </c>
      <c r="T173" s="558"/>
      <c r="U173" s="559"/>
      <c r="V173" s="560" t="s">
        <v>958</v>
      </c>
      <c r="W173" s="561"/>
    </row>
    <row r="174" spans="1:23" ht="16" thickBot="1" x14ac:dyDescent="0.25">
      <c r="A174" s="554"/>
      <c r="B174" s="556"/>
      <c r="C174" s="328" t="s">
        <v>950</v>
      </c>
      <c r="D174" s="328" t="s">
        <v>951</v>
      </c>
      <c r="E174" s="328" t="s">
        <v>952</v>
      </c>
      <c r="F174" s="328" t="s">
        <v>956</v>
      </c>
      <c r="G174" s="328" t="s">
        <v>957</v>
      </c>
      <c r="I174" s="554"/>
      <c r="J174" s="556"/>
      <c r="K174" s="328" t="s">
        <v>950</v>
      </c>
      <c r="L174" s="328" t="s">
        <v>951</v>
      </c>
      <c r="M174" s="328" t="s">
        <v>952</v>
      </c>
      <c r="N174" s="328" t="s">
        <v>956</v>
      </c>
      <c r="O174" s="328" t="s">
        <v>957</v>
      </c>
      <c r="Q174" s="554"/>
      <c r="R174" s="556"/>
      <c r="S174" s="328" t="s">
        <v>950</v>
      </c>
      <c r="T174" s="328" t="s">
        <v>951</v>
      </c>
      <c r="U174" s="328" t="s">
        <v>952</v>
      </c>
      <c r="V174" s="328" t="s">
        <v>956</v>
      </c>
      <c r="W174" s="328" t="s">
        <v>957</v>
      </c>
    </row>
    <row r="175" spans="1:23" x14ac:dyDescent="0.2">
      <c r="A175" s="565" t="s">
        <v>1155</v>
      </c>
      <c r="B175" s="337" t="s">
        <v>1140</v>
      </c>
      <c r="C175" s="329">
        <f>'Flusso dati statici sensori'!B18</f>
        <v>4.4999999999999998E-2</v>
      </c>
      <c r="D175" s="342">
        <f>'Flusso dati statici sensori'!C18</f>
        <v>6.3E-2</v>
      </c>
      <c r="E175" s="351">
        <f>'Flusso dati statici sensori'!D18</f>
        <v>4.4999999999999998E-2</v>
      </c>
      <c r="F175" s="266">
        <f>'Flusso dati statici sensori'!E18</f>
        <v>6.7000000000000002E-3</v>
      </c>
      <c r="G175" s="344">
        <f>'Flusso dati statici sensori'!F18</f>
        <v>6.7000000000000002E-3</v>
      </c>
      <c r="I175" s="565" t="s">
        <v>1157</v>
      </c>
      <c r="J175" s="337" t="s">
        <v>1140</v>
      </c>
      <c r="K175" s="329">
        <f>'Flusso dati statici sensori'!N18</f>
        <v>4.4999999999999998E-2</v>
      </c>
      <c r="L175" s="342">
        <f>'Flusso dati statici sensori'!O18</f>
        <v>6.3E-2</v>
      </c>
      <c r="M175" s="351">
        <f>'Flusso dati statici sensori'!P18</f>
        <v>4.4999999999999998E-2</v>
      </c>
      <c r="N175" s="266">
        <f>'Flusso dati statici sensori'!Q18</f>
        <v>6.7999999999999996E-3</v>
      </c>
      <c r="O175" s="344">
        <f>'Flusso dati statici sensori'!R18</f>
        <v>6.7999999999999996E-3</v>
      </c>
      <c r="Q175" s="562" t="s">
        <v>1158</v>
      </c>
      <c r="R175" s="337" t="s">
        <v>1140</v>
      </c>
      <c r="S175" s="329">
        <f>'Flusso dati statici sensori'!Z18</f>
        <v>4.3999999999999997E-2</v>
      </c>
      <c r="T175" s="342">
        <f>'Flusso dati statici sensori'!AA18</f>
        <v>6.3E-2</v>
      </c>
      <c r="U175" s="351">
        <f>'Flusso dati statici sensori'!AB18</f>
        <v>4.3999999999999997E-2</v>
      </c>
      <c r="V175" s="266">
        <f>'Flusso dati statici sensori'!AC18</f>
        <v>6.7000000000000002E-3</v>
      </c>
      <c r="W175" s="344">
        <f>'Flusso dati statici sensori'!AD18</f>
        <v>6.7000000000000002E-3</v>
      </c>
    </row>
    <row r="176" spans="1:23" x14ac:dyDescent="0.2">
      <c r="A176" s="566"/>
      <c r="B176" s="338" t="s">
        <v>1141</v>
      </c>
      <c r="C176" s="345">
        <f>'Flusso dati statici sensori'!B44</f>
        <v>4.4999999999999998E-2</v>
      </c>
      <c r="D176" s="340">
        <f>'Flusso dati statici sensori'!C44</f>
        <v>6.3E-2</v>
      </c>
      <c r="E176" s="352">
        <f>'Flusso dati statici sensori'!D44</f>
        <v>4.4999999999999998E-2</v>
      </c>
      <c r="F176" s="267">
        <f>'Flusso dati statici sensori'!E44</f>
        <v>6.7999999999999996E-3</v>
      </c>
      <c r="G176" s="346">
        <f>'Flusso dati statici sensori'!F44</f>
        <v>6.7999999999999996E-3</v>
      </c>
      <c r="I176" s="566"/>
      <c r="J176" s="338" t="s">
        <v>1141</v>
      </c>
      <c r="K176" s="345">
        <f>'Flusso dati statici sensori'!N44</f>
        <v>4.3999999999999997E-2</v>
      </c>
      <c r="L176" s="340">
        <f>'Flusso dati statici sensori'!O44</f>
        <v>6.0999999999999999E-2</v>
      </c>
      <c r="M176" s="352">
        <f>'Flusso dati statici sensori'!P44</f>
        <v>4.3999999999999997E-2</v>
      </c>
      <c r="N176" s="267">
        <f>'Flusso dati statici sensori'!Q44</f>
        <v>6.6E-3</v>
      </c>
      <c r="O176" s="346">
        <f>'Flusso dati statici sensori'!R44</f>
        <v>6.6E-3</v>
      </c>
      <c r="Q176" s="563"/>
      <c r="R176" s="338" t="s">
        <v>1141</v>
      </c>
      <c r="S176" s="345">
        <f>'Flusso dati statici sensori'!Z44</f>
        <v>4.4999999999999998E-2</v>
      </c>
      <c r="T176" s="340">
        <f>'Flusso dati statici sensori'!AA44</f>
        <v>6.4000000000000001E-2</v>
      </c>
      <c r="U176" s="352">
        <f>'Flusso dati statici sensori'!AB44</f>
        <v>4.4999999999999998E-2</v>
      </c>
      <c r="V176" s="267">
        <f>'Flusso dati statici sensori'!AC44</f>
        <v>6.7999999999999996E-3</v>
      </c>
      <c r="W176" s="346">
        <f>'Flusso dati statici sensori'!AD44</f>
        <v>6.7000000000000002E-3</v>
      </c>
    </row>
    <row r="177" spans="1:23" x14ac:dyDescent="0.2">
      <c r="A177" s="566"/>
      <c r="B177" s="338" t="s">
        <v>1142</v>
      </c>
      <c r="C177" s="345">
        <f>'Flusso dati statici sensori'!B71</f>
        <v>4.3999999999999997E-2</v>
      </c>
      <c r="D177" s="340">
        <f>'Flusso dati statici sensori'!C71</f>
        <v>6.0999999999999999E-2</v>
      </c>
      <c r="E177" s="352">
        <f>'Flusso dati statici sensori'!D71</f>
        <v>4.3999999999999997E-2</v>
      </c>
      <c r="F177" s="267">
        <f>'Flusso dati statici sensori'!E71</f>
        <v>6.6E-3</v>
      </c>
      <c r="G177" s="346">
        <f>'Flusso dati statici sensori'!F71</f>
        <v>6.6E-3</v>
      </c>
      <c r="I177" s="566"/>
      <c r="J177" s="338" t="s">
        <v>1142</v>
      </c>
      <c r="K177" s="345">
        <f>'Flusso dati statici sensori'!N71</f>
        <v>4.5999999999999999E-2</v>
      </c>
      <c r="L177" s="340">
        <f>'Flusso dati statici sensori'!O71</f>
        <v>6.5000000000000002E-2</v>
      </c>
      <c r="M177" s="352">
        <f>'Flusso dati statici sensori'!P71</f>
        <v>4.5999999999999999E-2</v>
      </c>
      <c r="N177" s="267">
        <f>'Flusso dati statici sensori'!Q71</f>
        <v>6.8999999999999999E-3</v>
      </c>
      <c r="O177" s="346">
        <f>'Flusso dati statici sensori'!R71</f>
        <v>6.8999999999999999E-3</v>
      </c>
      <c r="Q177" s="563"/>
      <c r="R177" s="338" t="s">
        <v>1142</v>
      </c>
      <c r="S177" s="345">
        <f>'Flusso dati statici sensori'!Z71</f>
        <v>4.5999999999999999E-2</v>
      </c>
      <c r="T177" s="340">
        <f>'Flusso dati statici sensori'!AA71</f>
        <v>6.4000000000000001E-2</v>
      </c>
      <c r="U177" s="352">
        <f>'Flusso dati statici sensori'!AB71</f>
        <v>4.5999999999999999E-2</v>
      </c>
      <c r="V177" s="267">
        <f>'Flusso dati statici sensori'!AC71</f>
        <v>6.8999999999999999E-3</v>
      </c>
      <c r="W177" s="346">
        <f>'Flusso dati statici sensori'!AD71</f>
        <v>6.8999999999999999E-3</v>
      </c>
    </row>
    <row r="178" spans="1:23" x14ac:dyDescent="0.2">
      <c r="A178" s="566"/>
      <c r="B178" s="338" t="s">
        <v>1143</v>
      </c>
      <c r="C178" s="345">
        <f>'Flusso dati statici sensori'!B98</f>
        <v>4.4999999999999998E-2</v>
      </c>
      <c r="D178" s="340">
        <f>'Flusso dati statici sensori'!C98</f>
        <v>6.3E-2</v>
      </c>
      <c r="E178" s="352">
        <f>'Flusso dati statici sensori'!D98</f>
        <v>4.4999999999999998E-2</v>
      </c>
      <c r="F178" s="267">
        <f>'Flusso dati statici sensori'!E98</f>
        <v>6.7999999999999996E-3</v>
      </c>
      <c r="G178" s="346">
        <f>'Flusso dati statici sensori'!F98</f>
        <v>6.8999999999999999E-3</v>
      </c>
      <c r="I178" s="566"/>
      <c r="J178" s="338" t="s">
        <v>1143</v>
      </c>
      <c r="K178" s="345">
        <f>'Flusso dati statici sensori'!N98</f>
        <v>4.5999999999999999E-2</v>
      </c>
      <c r="L178" s="340">
        <f>'Flusso dati statici sensori'!O98</f>
        <v>6.4000000000000001E-2</v>
      </c>
      <c r="M178" s="352">
        <f>'Flusso dati statici sensori'!P98</f>
        <v>4.5999999999999999E-2</v>
      </c>
      <c r="N178" s="267">
        <f>'Flusso dati statici sensori'!Q98</f>
        <v>6.7999999999999996E-3</v>
      </c>
      <c r="O178" s="346">
        <f>'Flusso dati statici sensori'!R98</f>
        <v>6.8999999999999999E-3</v>
      </c>
      <c r="Q178" s="563"/>
      <c r="R178" s="338" t="s">
        <v>1143</v>
      </c>
      <c r="S178" s="345">
        <f>'Flusso dati statici sensori'!Z98</f>
        <v>4.4999999999999998E-2</v>
      </c>
      <c r="T178" s="340">
        <f>'Flusso dati statici sensori'!AA98</f>
        <v>6.4000000000000001E-2</v>
      </c>
      <c r="U178" s="352">
        <f>'Flusso dati statici sensori'!AB98</f>
        <v>4.4999999999999998E-2</v>
      </c>
      <c r="V178" s="267">
        <f>'Flusso dati statici sensori'!AC98</f>
        <v>6.7999999999999996E-3</v>
      </c>
      <c r="W178" s="346">
        <f>'Flusso dati statici sensori'!AD98</f>
        <v>6.7999999999999996E-3</v>
      </c>
    </row>
    <row r="179" spans="1:23" x14ac:dyDescent="0.2">
      <c r="A179" s="566"/>
      <c r="B179" s="338" t="s">
        <v>1144</v>
      </c>
      <c r="C179" s="345">
        <f>'Flusso dati statici sensori'!B125</f>
        <v>4.3999999999999997E-2</v>
      </c>
      <c r="D179" s="340">
        <f>'Flusso dati statici sensori'!C125</f>
        <v>6.2E-2</v>
      </c>
      <c r="E179" s="352">
        <f>'Flusso dati statici sensori'!D125</f>
        <v>4.3999999999999997E-2</v>
      </c>
      <c r="F179" s="267">
        <f>'Flusso dati statici sensori'!E125</f>
        <v>6.7999999999999996E-3</v>
      </c>
      <c r="G179" s="346">
        <f>'Flusso dati statici sensori'!F125</f>
        <v>6.8999999999999999E-3</v>
      </c>
      <c r="I179" s="566"/>
      <c r="J179" s="338" t="s">
        <v>1144</v>
      </c>
      <c r="K179" s="345">
        <f>'Flusso dati statici sensori'!N125</f>
        <v>4.4999999999999998E-2</v>
      </c>
      <c r="L179" s="340">
        <f>'Flusso dati statici sensori'!O125</f>
        <v>6.4000000000000001E-2</v>
      </c>
      <c r="M179" s="352">
        <f>'Flusso dati statici sensori'!P125</f>
        <v>4.5999999999999999E-2</v>
      </c>
      <c r="N179" s="267">
        <f>'Flusso dati statici sensori'!Q125</f>
        <v>6.8999999999999999E-3</v>
      </c>
      <c r="O179" s="346">
        <f>'Flusso dati statici sensori'!R125</f>
        <v>6.8999999999999999E-3</v>
      </c>
      <c r="Q179" s="563"/>
      <c r="R179" s="338" t="s">
        <v>1144</v>
      </c>
      <c r="S179" s="345">
        <f>'Flusso dati statici sensori'!Z125</f>
        <v>4.4999999999999998E-2</v>
      </c>
      <c r="T179" s="340">
        <f>'Flusso dati statici sensori'!AA125</f>
        <v>6.4000000000000001E-2</v>
      </c>
      <c r="U179" s="352">
        <f>'Flusso dati statici sensori'!AB125</f>
        <v>4.4999999999999998E-2</v>
      </c>
      <c r="V179" s="267">
        <f>'Flusso dati statici sensori'!AC125</f>
        <v>6.7999999999999996E-3</v>
      </c>
      <c r="W179" s="346">
        <f>'Flusso dati statici sensori'!AD125</f>
        <v>6.7999999999999996E-3</v>
      </c>
    </row>
    <row r="180" spans="1:23" x14ac:dyDescent="0.2">
      <c r="A180" s="566"/>
      <c r="B180" s="338" t="s">
        <v>1145</v>
      </c>
      <c r="C180" s="215">
        <f>'Flusso dati statici sensori'!B152</f>
        <v>4.4999999999999998E-2</v>
      </c>
      <c r="D180" s="214">
        <f>'Flusso dati statici sensori'!C152</f>
        <v>6.3E-2</v>
      </c>
      <c r="E180" s="179">
        <f>'Flusso dati statici sensori'!D152</f>
        <v>4.4999999999999998E-2</v>
      </c>
      <c r="F180" s="267">
        <f>'Flusso dati statici sensori'!E152</f>
        <v>6.7000000000000002E-3</v>
      </c>
      <c r="G180" s="346">
        <f>'Flusso dati statici sensori'!F152</f>
        <v>6.7000000000000002E-3</v>
      </c>
      <c r="I180" s="566"/>
      <c r="J180" s="338" t="s">
        <v>1145</v>
      </c>
      <c r="K180" s="215">
        <f>'Flusso dati statici sensori'!N152</f>
        <v>4.4999999999999998E-2</v>
      </c>
      <c r="L180" s="214">
        <f>'Flusso dati statici sensori'!O152</f>
        <v>6.3E-2</v>
      </c>
      <c r="M180" s="179">
        <f>'Flusso dati statici sensori'!P152</f>
        <v>4.5999999999999999E-2</v>
      </c>
      <c r="N180" s="267">
        <f>'Flusso dati statici sensori'!Q152</f>
        <v>6.8999999999999999E-3</v>
      </c>
      <c r="O180" s="346">
        <f>'Flusso dati statici sensori'!R152</f>
        <v>6.8999999999999999E-3</v>
      </c>
      <c r="Q180" s="563"/>
      <c r="R180" s="338" t="s">
        <v>1145</v>
      </c>
      <c r="S180" s="215">
        <f>'Flusso dati statici sensori'!Z152</f>
        <v>4.4999999999999998E-2</v>
      </c>
      <c r="T180" s="214">
        <f>'Flusso dati statici sensori'!AA152</f>
        <v>6.4000000000000001E-2</v>
      </c>
      <c r="U180" s="179">
        <f>'Flusso dati statici sensori'!AB152</f>
        <v>4.4999999999999998E-2</v>
      </c>
      <c r="V180" s="267">
        <f>'Flusso dati statici sensori'!AC152</f>
        <v>6.8999999999999999E-3</v>
      </c>
      <c r="W180" s="346">
        <f>'Flusso dati statici sensori'!AD152</f>
        <v>6.7999999999999996E-3</v>
      </c>
    </row>
    <row r="181" spans="1:23" x14ac:dyDescent="0.2">
      <c r="A181" s="566"/>
      <c r="B181" s="338" t="s">
        <v>1146</v>
      </c>
      <c r="C181" s="345">
        <f>'Flusso dati statici sensori'!B179</f>
        <v>4.4999999999999998E-2</v>
      </c>
      <c r="D181" s="340">
        <f>'Flusso dati statici sensori'!C179</f>
        <v>6.3E-2</v>
      </c>
      <c r="E181" s="352">
        <f>'Flusso dati statici sensori'!D179</f>
        <v>4.4999999999999998E-2</v>
      </c>
      <c r="F181" s="267">
        <f>'Flusso dati statici sensori'!E179</f>
        <v>6.7000000000000002E-3</v>
      </c>
      <c r="G181" s="346">
        <f>'Flusso dati statici sensori'!F179</f>
        <v>6.7000000000000002E-3</v>
      </c>
      <c r="I181" s="566"/>
      <c r="J181" s="338" t="s">
        <v>1146</v>
      </c>
      <c r="K181" s="345">
        <f>'Flusso dati statici sensori'!N179</f>
        <v>4.4999999999999998E-2</v>
      </c>
      <c r="L181" s="340">
        <f>'Flusso dati statici sensori'!O179</f>
        <v>6.3E-2</v>
      </c>
      <c r="M181" s="352">
        <f>'Flusso dati statici sensori'!P179</f>
        <v>4.4999999999999998E-2</v>
      </c>
      <c r="N181" s="267">
        <f>'Flusso dati statici sensori'!Q179</f>
        <v>6.7000000000000002E-3</v>
      </c>
      <c r="O181" s="346">
        <f>'Flusso dati statici sensori'!R179</f>
        <v>6.7999999999999996E-3</v>
      </c>
      <c r="Q181" s="563"/>
      <c r="R181" s="338" t="s">
        <v>1146</v>
      </c>
      <c r="S181" s="345">
        <f>'Flusso dati statici sensori'!Z179</f>
        <v>4.3999999999999997E-2</v>
      </c>
      <c r="T181" s="340">
        <f>'Flusso dati statici sensori'!AA179</f>
        <v>6.2E-2</v>
      </c>
      <c r="U181" s="352">
        <f>'Flusso dati statici sensori'!AB179</f>
        <v>4.3999999999999997E-2</v>
      </c>
      <c r="V181" s="267">
        <f>'Flusso dati statici sensori'!AC179</f>
        <v>6.7000000000000002E-3</v>
      </c>
      <c r="W181" s="346">
        <f>'Flusso dati statici sensori'!AD179</f>
        <v>6.7000000000000002E-3</v>
      </c>
    </row>
    <row r="182" spans="1:23" x14ac:dyDescent="0.2">
      <c r="A182" s="566"/>
      <c r="B182" s="338" t="s">
        <v>1147</v>
      </c>
      <c r="C182" s="345">
        <f>'Flusso dati statici sensori'!B206</f>
        <v>4.4999999999999998E-2</v>
      </c>
      <c r="D182" s="340">
        <f>'Flusso dati statici sensori'!C206</f>
        <v>6.3E-2</v>
      </c>
      <c r="E182" s="352">
        <f>'Flusso dati statici sensori'!D206</f>
        <v>4.4999999999999998E-2</v>
      </c>
      <c r="F182" s="267">
        <f>'Flusso dati statici sensori'!E206</f>
        <v>6.7000000000000002E-3</v>
      </c>
      <c r="G182" s="346">
        <f>'Flusso dati statici sensori'!F206</f>
        <v>6.7999999999999996E-3</v>
      </c>
      <c r="I182" s="566"/>
      <c r="J182" s="338" t="s">
        <v>1147</v>
      </c>
      <c r="K182" s="345">
        <f>'Flusso dati statici sensori'!N206</f>
        <v>4.4999999999999998E-2</v>
      </c>
      <c r="L182" s="340">
        <f>'Flusso dati statici sensori'!O206</f>
        <v>6.4000000000000001E-2</v>
      </c>
      <c r="M182" s="352">
        <f>'Flusso dati statici sensori'!P206</f>
        <v>4.4999999999999998E-2</v>
      </c>
      <c r="N182" s="267">
        <f>'Flusso dati statici sensori'!Q206</f>
        <v>6.7999999999999996E-3</v>
      </c>
      <c r="O182" s="346">
        <f>'Flusso dati statici sensori'!R206</f>
        <v>6.7999999999999996E-3</v>
      </c>
      <c r="Q182" s="563"/>
      <c r="R182" s="338" t="s">
        <v>1147</v>
      </c>
      <c r="S182" s="345">
        <f>'Flusso dati statici sensori'!Z206</f>
        <v>4.4999999999999998E-2</v>
      </c>
      <c r="T182" s="340">
        <f>'Flusso dati statici sensori'!AA206</f>
        <v>6.3E-2</v>
      </c>
      <c r="U182" s="352">
        <f>'Flusso dati statici sensori'!AB206</f>
        <v>4.4999999999999998E-2</v>
      </c>
      <c r="V182" s="267">
        <f>'Flusso dati statici sensori'!AC206</f>
        <v>6.7000000000000002E-3</v>
      </c>
      <c r="W182" s="346">
        <f>'Flusso dati statici sensori'!AD206</f>
        <v>6.7000000000000002E-3</v>
      </c>
    </row>
    <row r="183" spans="1:23" x14ac:dyDescent="0.2">
      <c r="A183" s="566"/>
      <c r="B183" s="338" t="s">
        <v>1148</v>
      </c>
      <c r="C183" s="345">
        <f>'Flusso dati statici sensori'!B234</f>
        <v>4.5999999999999999E-2</v>
      </c>
      <c r="D183" s="340">
        <f>'Flusso dati statici sensori'!C234</f>
        <v>6.5000000000000002E-2</v>
      </c>
      <c r="E183" s="352">
        <f>'Flusso dati statici sensori'!D234</f>
        <v>4.5999999999999999E-2</v>
      </c>
      <c r="F183" s="267">
        <f>'Flusso dati statici sensori'!E234</f>
        <v>7.0000000000000001E-3</v>
      </c>
      <c r="G183" s="346">
        <f>'Flusso dati statici sensori'!F234</f>
        <v>7.0000000000000001E-3</v>
      </c>
      <c r="I183" s="566"/>
      <c r="J183" s="338" t="s">
        <v>1148</v>
      </c>
      <c r="K183" s="345">
        <f>'Flusso dati statici sensori'!N234</f>
        <v>4.5999999999999999E-2</v>
      </c>
      <c r="L183" s="340">
        <f>'Flusso dati statici sensori'!O234</f>
        <v>6.4000000000000001E-2</v>
      </c>
      <c r="M183" s="352">
        <f>'Flusso dati statici sensori'!P234</f>
        <v>4.5999999999999999E-2</v>
      </c>
      <c r="N183" s="267">
        <f>'Flusso dati statici sensori'!Q234</f>
        <v>6.7999999999999996E-3</v>
      </c>
      <c r="O183" s="346">
        <f>'Flusso dati statici sensori'!R234</f>
        <v>6.7999999999999996E-3</v>
      </c>
      <c r="Q183" s="563"/>
      <c r="R183" s="338" t="s">
        <v>1148</v>
      </c>
      <c r="S183" s="345">
        <f>'Flusso dati statici sensori'!Z234</f>
        <v>4.3999999999999997E-2</v>
      </c>
      <c r="T183" s="340">
        <f>'Flusso dati statici sensori'!AA234</f>
        <v>6.2E-2</v>
      </c>
      <c r="U183" s="352">
        <f>'Flusso dati statici sensori'!AB234</f>
        <v>4.3999999999999997E-2</v>
      </c>
      <c r="V183" s="267">
        <f>'Flusso dati statici sensori'!AC234</f>
        <v>6.4999999999999997E-3</v>
      </c>
      <c r="W183" s="346">
        <f>'Flusso dati statici sensori'!AD234</f>
        <v>6.6E-3</v>
      </c>
    </row>
    <row r="184" spans="1:23" x14ac:dyDescent="0.2">
      <c r="A184" s="566"/>
      <c r="B184" s="338" t="s">
        <v>1149</v>
      </c>
      <c r="C184" s="345">
        <f>'Flusso dati statici sensori'!B261</f>
        <v>4.7E-2</v>
      </c>
      <c r="D184" s="340">
        <f>'Flusso dati statici sensori'!C261</f>
        <v>6.6000000000000003E-2</v>
      </c>
      <c r="E184" s="352">
        <f>'Flusso dati statici sensori'!D261</f>
        <v>4.7E-2</v>
      </c>
      <c r="F184" s="267">
        <f>'Flusso dati statici sensori'!E261</f>
        <v>7.0000000000000001E-3</v>
      </c>
      <c r="G184" s="346">
        <f>'Flusso dati statici sensori'!F261</f>
        <v>7.1000000000000004E-3</v>
      </c>
      <c r="I184" s="566"/>
      <c r="J184" s="338" t="s">
        <v>1149</v>
      </c>
      <c r="K184" s="345">
        <f>'Flusso dati statici sensori'!N261</f>
        <v>4.7E-2</v>
      </c>
      <c r="L184" s="340">
        <f>'Flusso dati statici sensori'!O261</f>
        <v>6.6000000000000003E-2</v>
      </c>
      <c r="M184" s="352">
        <f>'Flusso dati statici sensori'!P261</f>
        <v>4.7E-2</v>
      </c>
      <c r="N184" s="267">
        <f>'Flusso dati statici sensori'!Q261</f>
        <v>7.1000000000000004E-3</v>
      </c>
      <c r="O184" s="346">
        <f>'Flusso dati statici sensori'!R261</f>
        <v>7.1000000000000004E-3</v>
      </c>
      <c r="Q184" s="563"/>
      <c r="R184" s="338" t="s">
        <v>1149</v>
      </c>
      <c r="S184" s="345">
        <f>'Flusso dati statici sensori'!Z261</f>
        <v>4.5999999999999999E-2</v>
      </c>
      <c r="T184" s="340">
        <f>'Flusso dati statici sensori'!AA261</f>
        <v>6.5000000000000002E-2</v>
      </c>
      <c r="U184" s="352">
        <f>'Flusso dati statici sensori'!AB261</f>
        <v>4.5999999999999999E-2</v>
      </c>
      <c r="V184" s="267">
        <f>'Flusso dati statici sensori'!AC261</f>
        <v>6.8999999999999999E-3</v>
      </c>
      <c r="W184" s="346">
        <f>'Flusso dati statici sensori'!AD261</f>
        <v>6.8999999999999999E-3</v>
      </c>
    </row>
    <row r="185" spans="1:23" x14ac:dyDescent="0.2">
      <c r="A185" s="566"/>
      <c r="B185" s="338" t="s">
        <v>1150</v>
      </c>
      <c r="C185" s="345">
        <f>'Flusso dati statici sensori'!B288</f>
        <v>4.4999999999999998E-2</v>
      </c>
      <c r="D185" s="340">
        <f>'Flusso dati statici sensori'!C288</f>
        <v>6.4000000000000001E-2</v>
      </c>
      <c r="E185" s="352">
        <f>'Flusso dati statici sensori'!D288</f>
        <v>4.4999999999999998E-2</v>
      </c>
      <c r="F185" s="267">
        <f>'Flusso dati statici sensori'!E288</f>
        <v>6.7999999999999996E-3</v>
      </c>
      <c r="G185" s="346">
        <f>'Flusso dati statici sensori'!F288</f>
        <v>6.7999999999999996E-3</v>
      </c>
      <c r="I185" s="566"/>
      <c r="J185" s="338" t="s">
        <v>1150</v>
      </c>
      <c r="K185" s="345">
        <f>'Flusso dati statici sensori'!N288</f>
        <v>4.4999999999999998E-2</v>
      </c>
      <c r="L185" s="340">
        <f>'Flusso dati statici sensori'!O288</f>
        <v>6.4000000000000001E-2</v>
      </c>
      <c r="M185" s="352">
        <f>'Flusso dati statici sensori'!P288</f>
        <v>4.4999999999999998E-2</v>
      </c>
      <c r="N185" s="267">
        <f>'Flusso dati statici sensori'!Q288</f>
        <v>6.7999999999999996E-3</v>
      </c>
      <c r="O185" s="346">
        <f>'Flusso dati statici sensori'!R288</f>
        <v>6.8999999999999999E-3</v>
      </c>
      <c r="Q185" s="563"/>
      <c r="R185" s="338" t="s">
        <v>1150</v>
      </c>
      <c r="S185" s="345">
        <f>'Flusso dati statici sensori'!Z288</f>
        <v>4.4999999999999998E-2</v>
      </c>
      <c r="T185" s="340">
        <f>'Flusso dati statici sensori'!AA288</f>
        <v>6.3E-2</v>
      </c>
      <c r="U185" s="352">
        <f>'Flusso dati statici sensori'!AB288</f>
        <v>4.4999999999999998E-2</v>
      </c>
      <c r="V185" s="267">
        <f>'Flusso dati statici sensori'!AC288</f>
        <v>6.7000000000000002E-3</v>
      </c>
      <c r="W185" s="346">
        <f>'Flusso dati statici sensori'!AD288</f>
        <v>6.7000000000000002E-3</v>
      </c>
    </row>
    <row r="186" spans="1:23" x14ac:dyDescent="0.2">
      <c r="A186" s="566"/>
      <c r="B186" s="338" t="s">
        <v>1151</v>
      </c>
      <c r="C186" s="345">
        <f>'Flusso dati statici sensori'!B315</f>
        <v>4.3999999999999997E-2</v>
      </c>
      <c r="D186" s="340">
        <f>'Flusso dati statici sensori'!C315</f>
        <v>6.2E-2</v>
      </c>
      <c r="E186" s="352">
        <f>'Flusso dati statici sensori'!D315</f>
        <v>4.3999999999999997E-2</v>
      </c>
      <c r="F186" s="267">
        <f>'Flusso dati statici sensori'!E315</f>
        <v>6.7000000000000002E-3</v>
      </c>
      <c r="G186" s="346">
        <f>'Flusso dati statici sensori'!F315</f>
        <v>6.7000000000000002E-3</v>
      </c>
      <c r="I186" s="566"/>
      <c r="J186" s="338" t="s">
        <v>1151</v>
      </c>
      <c r="K186" s="345">
        <f>'Flusso dati statici sensori'!N315</f>
        <v>4.3999999999999997E-2</v>
      </c>
      <c r="L186" s="340">
        <f>'Flusso dati statici sensori'!O315</f>
        <v>6.2E-2</v>
      </c>
      <c r="M186" s="352">
        <f>'Flusso dati statici sensori'!P315</f>
        <v>4.3999999999999997E-2</v>
      </c>
      <c r="N186" s="267">
        <f>'Flusso dati statici sensori'!Q315</f>
        <v>6.7000000000000002E-3</v>
      </c>
      <c r="O186" s="346">
        <f>'Flusso dati statici sensori'!R315</f>
        <v>6.7000000000000002E-3</v>
      </c>
      <c r="Q186" s="563"/>
      <c r="R186" s="338" t="s">
        <v>1151</v>
      </c>
      <c r="S186" s="345">
        <f>'Flusso dati statici sensori'!Z315</f>
        <v>4.4999999999999998E-2</v>
      </c>
      <c r="T186" s="340">
        <f>'Flusso dati statici sensori'!AA315</f>
        <v>6.3E-2</v>
      </c>
      <c r="U186" s="352">
        <f>'Flusso dati statici sensori'!AB315</f>
        <v>4.4999999999999998E-2</v>
      </c>
      <c r="V186" s="267">
        <f>'Flusso dati statici sensori'!AC315</f>
        <v>6.7000000000000002E-3</v>
      </c>
      <c r="W186" s="346">
        <f>'Flusso dati statici sensori'!AD315</f>
        <v>6.6E-3</v>
      </c>
    </row>
    <row r="187" spans="1:23" x14ac:dyDescent="0.2">
      <c r="A187" s="566"/>
      <c r="B187" s="338" t="s">
        <v>1152</v>
      </c>
      <c r="C187" s="345">
        <f>'Flusso dati statici sensori'!B342</f>
        <v>4.7E-2</v>
      </c>
      <c r="D187" s="340">
        <f>'Flusso dati statici sensori'!C342</f>
        <v>6.6000000000000003E-2</v>
      </c>
      <c r="E187" s="352">
        <f>'Flusso dati statici sensori'!D342</f>
        <v>4.7E-2</v>
      </c>
      <c r="F187" s="267">
        <f>'Flusso dati statici sensori'!E342</f>
        <v>7.0000000000000001E-3</v>
      </c>
      <c r="G187" s="346">
        <f>'Flusso dati statici sensori'!F342</f>
        <v>7.0000000000000001E-3</v>
      </c>
      <c r="I187" s="566"/>
      <c r="J187" s="338" t="s">
        <v>1152</v>
      </c>
      <c r="K187" s="345">
        <f>'Flusso dati statici sensori'!N342</f>
        <v>4.7E-2</v>
      </c>
      <c r="L187" s="340">
        <f>'Flusso dati statici sensori'!O342</f>
        <v>6.6000000000000003E-2</v>
      </c>
      <c r="M187" s="352">
        <f>'Flusso dati statici sensori'!P342</f>
        <v>4.7E-2</v>
      </c>
      <c r="N187" s="267">
        <f>'Flusso dati statici sensori'!Q342</f>
        <v>7.1000000000000004E-3</v>
      </c>
      <c r="O187" s="346">
        <f>'Flusso dati statici sensori'!R342</f>
        <v>7.1000000000000004E-3</v>
      </c>
      <c r="Q187" s="563"/>
      <c r="R187" s="338" t="s">
        <v>1152</v>
      </c>
      <c r="S187" s="345">
        <f>'Flusso dati statici sensori'!Z342</f>
        <v>4.5999999999999999E-2</v>
      </c>
      <c r="T187" s="340">
        <f>'Flusso dati statici sensori'!AA342</f>
        <v>6.5000000000000002E-2</v>
      </c>
      <c r="U187" s="352">
        <f>'Flusso dati statici sensori'!AB342</f>
        <v>4.5999999999999999E-2</v>
      </c>
      <c r="V187" s="267">
        <f>'Flusso dati statici sensori'!AC342</f>
        <v>6.8999999999999999E-3</v>
      </c>
      <c r="W187" s="346">
        <f>'Flusso dati statici sensori'!AD342</f>
        <v>6.8999999999999999E-3</v>
      </c>
    </row>
    <row r="188" spans="1:23" x14ac:dyDescent="0.2">
      <c r="A188" s="566"/>
      <c r="B188" s="338" t="s">
        <v>1153</v>
      </c>
      <c r="C188" s="345">
        <f>'Flusso dati statici sensori'!B370</f>
        <v>4.4999999999999998E-2</v>
      </c>
      <c r="D188" s="340">
        <f>'Flusso dati statici sensori'!C370</f>
        <v>6.4000000000000001E-2</v>
      </c>
      <c r="E188" s="352">
        <f>'Flusso dati statici sensori'!D370</f>
        <v>4.4999999999999998E-2</v>
      </c>
      <c r="F188" s="267">
        <f>'Flusso dati statici sensori'!E370</f>
        <v>6.7999999999999996E-3</v>
      </c>
      <c r="G188" s="346">
        <f>'Flusso dati statici sensori'!F370</f>
        <v>6.8999999999999999E-3</v>
      </c>
      <c r="I188" s="566"/>
      <c r="J188" s="338" t="s">
        <v>1153</v>
      </c>
      <c r="K188" s="345">
        <f>'Flusso dati statici sensori'!N370</f>
        <v>4.4999999999999998E-2</v>
      </c>
      <c r="L188" s="340">
        <f>'Flusso dati statici sensori'!O370</f>
        <v>6.4000000000000001E-2</v>
      </c>
      <c r="M188" s="352">
        <f>'Flusso dati statici sensori'!P370</f>
        <v>4.4999999999999998E-2</v>
      </c>
      <c r="N188" s="267">
        <f>'Flusso dati statici sensori'!Q370</f>
        <v>6.8999999999999999E-3</v>
      </c>
      <c r="O188" s="346">
        <f>'Flusso dati statici sensori'!R370</f>
        <v>6.8999999999999999E-3</v>
      </c>
      <c r="Q188" s="563"/>
      <c r="R188" s="338" t="s">
        <v>1153</v>
      </c>
      <c r="S188" s="345">
        <f>'Flusso dati statici sensori'!Z370</f>
        <v>4.5999999999999999E-2</v>
      </c>
      <c r="T188" s="340">
        <f>'Flusso dati statici sensori'!AA370</f>
        <v>6.3E-2</v>
      </c>
      <c r="U188" s="352">
        <f>'Flusso dati statici sensori'!AB370</f>
        <v>4.4999999999999998E-2</v>
      </c>
      <c r="V188" s="267">
        <f>'Flusso dati statici sensori'!AC370</f>
        <v>6.7000000000000002E-3</v>
      </c>
      <c r="W188" s="346">
        <f>'Flusso dati statici sensori'!AD370</f>
        <v>6.7000000000000002E-3</v>
      </c>
    </row>
    <row r="189" spans="1:23" ht="16" thickBot="1" x14ac:dyDescent="0.25">
      <c r="A189" s="567"/>
      <c r="B189" s="339" t="s">
        <v>1154</v>
      </c>
      <c r="C189" s="347">
        <f>'Flusso dati statici sensori'!B398</f>
        <v>4.4999999999999998E-2</v>
      </c>
      <c r="D189" s="348">
        <f>'Flusso dati statici sensori'!C398</f>
        <v>6.4000000000000001E-2</v>
      </c>
      <c r="E189" s="353">
        <f>'Flusso dati statici sensori'!D398</f>
        <v>4.5999999999999999E-2</v>
      </c>
      <c r="F189" s="249">
        <f>'Flusso dati statici sensori'!E398</f>
        <v>6.8999999999999999E-3</v>
      </c>
      <c r="G189" s="350">
        <f>'Flusso dati statici sensori'!F398</f>
        <v>6.8999999999999999E-3</v>
      </c>
      <c r="I189" s="567"/>
      <c r="J189" s="339" t="s">
        <v>1154</v>
      </c>
      <c r="K189" s="347">
        <f>'Flusso dati statici sensori'!N398</f>
        <v>4.5999999999999999E-2</v>
      </c>
      <c r="L189" s="348">
        <f>'Flusso dati statici sensori'!O398</f>
        <v>6.5000000000000002E-2</v>
      </c>
      <c r="M189" s="353">
        <f>'Flusso dati statici sensori'!P398</f>
        <v>4.5999999999999999E-2</v>
      </c>
      <c r="N189" s="249">
        <f>'Flusso dati statici sensori'!Q398</f>
        <v>7.0000000000000001E-3</v>
      </c>
      <c r="O189" s="350">
        <f>'Flusso dati statici sensori'!R398</f>
        <v>7.0000000000000001E-3</v>
      </c>
      <c r="Q189" s="564"/>
      <c r="R189" s="339" t="s">
        <v>1154</v>
      </c>
      <c r="S189" s="347">
        <f>'Flusso dati statici sensori'!Z398</f>
        <v>4.4999999999999998E-2</v>
      </c>
      <c r="T189" s="348">
        <f>'Flusso dati statici sensori'!AA398</f>
        <v>6.3E-2</v>
      </c>
      <c r="U189" s="353">
        <f>'Flusso dati statici sensori'!AB398</f>
        <v>4.4999999999999998E-2</v>
      </c>
      <c r="V189" s="249">
        <f>'Flusso dati statici sensori'!AC398</f>
        <v>6.7000000000000002E-3</v>
      </c>
      <c r="W189" s="350">
        <f>'Flusso dati statici sensori'!AD398</f>
        <v>6.7000000000000002E-3</v>
      </c>
    </row>
    <row r="192" spans="1:23" ht="16" thickBot="1" x14ac:dyDescent="0.25"/>
    <row r="193" spans="1:23" ht="16" thickBot="1" x14ac:dyDescent="0.25">
      <c r="A193" s="550" t="s">
        <v>937</v>
      </c>
      <c r="B193" s="551"/>
      <c r="C193" s="551"/>
      <c r="D193" s="551"/>
      <c r="E193" s="551"/>
      <c r="F193" s="551"/>
      <c r="G193" s="552"/>
      <c r="I193" s="550" t="s">
        <v>937</v>
      </c>
      <c r="J193" s="551"/>
      <c r="K193" s="551"/>
      <c r="L193" s="551"/>
      <c r="M193" s="551"/>
      <c r="N193" s="551"/>
      <c r="O193" s="552"/>
      <c r="Q193" s="550" t="s">
        <v>937</v>
      </c>
      <c r="R193" s="551"/>
      <c r="S193" s="551"/>
      <c r="T193" s="551"/>
      <c r="U193" s="551"/>
      <c r="V193" s="551"/>
      <c r="W193" s="552"/>
    </row>
    <row r="194" spans="1:23" ht="16" thickBot="1" x14ac:dyDescent="0.25">
      <c r="A194" s="553" t="s">
        <v>1156</v>
      </c>
      <c r="B194" s="555" t="s">
        <v>790</v>
      </c>
      <c r="C194" s="557" t="s">
        <v>1092</v>
      </c>
      <c r="D194" s="558"/>
      <c r="E194" s="559"/>
      <c r="F194" s="560" t="s">
        <v>958</v>
      </c>
      <c r="G194" s="561"/>
      <c r="I194" s="553" t="s">
        <v>1156</v>
      </c>
      <c r="J194" s="555" t="s">
        <v>790</v>
      </c>
      <c r="K194" s="557" t="s">
        <v>1092</v>
      </c>
      <c r="L194" s="558"/>
      <c r="M194" s="559"/>
      <c r="N194" s="560" t="s">
        <v>958</v>
      </c>
      <c r="O194" s="561"/>
      <c r="Q194" s="553" t="s">
        <v>1156</v>
      </c>
      <c r="R194" s="555" t="s">
        <v>790</v>
      </c>
      <c r="S194" s="557" t="s">
        <v>1092</v>
      </c>
      <c r="T194" s="558"/>
      <c r="U194" s="559"/>
      <c r="V194" s="560" t="s">
        <v>958</v>
      </c>
      <c r="W194" s="561"/>
    </row>
    <row r="195" spans="1:23" ht="16" thickBot="1" x14ac:dyDescent="0.25">
      <c r="A195" s="554"/>
      <c r="B195" s="556"/>
      <c r="C195" s="328" t="s">
        <v>950</v>
      </c>
      <c r="D195" s="328" t="s">
        <v>951</v>
      </c>
      <c r="E195" s="328" t="s">
        <v>952</v>
      </c>
      <c r="F195" s="328" t="s">
        <v>956</v>
      </c>
      <c r="G195" s="328" t="s">
        <v>957</v>
      </c>
      <c r="I195" s="554"/>
      <c r="J195" s="556"/>
      <c r="K195" s="328" t="s">
        <v>950</v>
      </c>
      <c r="L195" s="328" t="s">
        <v>951</v>
      </c>
      <c r="M195" s="328" t="s">
        <v>952</v>
      </c>
      <c r="N195" s="328" t="s">
        <v>956</v>
      </c>
      <c r="O195" s="328" t="s">
        <v>957</v>
      </c>
      <c r="Q195" s="554"/>
      <c r="R195" s="556"/>
      <c r="S195" s="328" t="s">
        <v>950</v>
      </c>
      <c r="T195" s="328" t="s">
        <v>951</v>
      </c>
      <c r="U195" s="328" t="s">
        <v>952</v>
      </c>
      <c r="V195" s="328" t="s">
        <v>956</v>
      </c>
      <c r="W195" s="328" t="s">
        <v>957</v>
      </c>
    </row>
    <row r="196" spans="1:23" x14ac:dyDescent="0.2">
      <c r="A196" s="565" t="s">
        <v>1155</v>
      </c>
      <c r="B196" s="337" t="s">
        <v>1140</v>
      </c>
      <c r="C196" s="329">
        <f>'Flusso dati statici sensori'!B19</f>
        <v>4.3999999999999997E-2</v>
      </c>
      <c r="D196" s="342">
        <f>'Flusso dati statici sensori'!C19</f>
        <v>6.2E-2</v>
      </c>
      <c r="E196" s="351">
        <f>'Flusso dati statici sensori'!D19</f>
        <v>4.3999999999999997E-2</v>
      </c>
      <c r="F196" s="266">
        <f>'Flusso dati statici sensori'!E19</f>
        <v>6.6E-3</v>
      </c>
      <c r="G196" s="344">
        <f>'Flusso dati statici sensori'!F19</f>
        <v>6.6E-3</v>
      </c>
      <c r="I196" s="565" t="s">
        <v>1157</v>
      </c>
      <c r="J196" s="337" t="s">
        <v>1140</v>
      </c>
      <c r="K196" s="329">
        <f>'Flusso dati statici sensori'!N19</f>
        <v>4.3999999999999997E-2</v>
      </c>
      <c r="L196" s="342">
        <f>'Flusso dati statici sensori'!O19</f>
        <v>6.2E-2</v>
      </c>
      <c r="M196" s="351">
        <f>'Flusso dati statici sensori'!P19</f>
        <v>4.3999999999999997E-2</v>
      </c>
      <c r="N196" s="329">
        <f>'Flusso dati statici sensori'!Q19</f>
        <v>6.7000000000000002E-3</v>
      </c>
      <c r="O196" s="216">
        <f>'Flusso dati statici sensori'!R19</f>
        <v>6.7000000000000002E-3</v>
      </c>
      <c r="Q196" s="562" t="s">
        <v>1158</v>
      </c>
      <c r="R196" s="337" t="s">
        <v>1140</v>
      </c>
      <c r="S196" s="329">
        <f>'Flusso dati statici sensori'!Z19</f>
        <v>4.3999999999999997E-2</v>
      </c>
      <c r="T196" s="342">
        <f>'Flusso dati statici sensori'!AA19</f>
        <v>6.2E-2</v>
      </c>
      <c r="U196" s="351">
        <f>'Flusso dati statici sensori'!AB19</f>
        <v>4.3999999999999997E-2</v>
      </c>
      <c r="V196" s="266">
        <f>'Flusso dati statici sensori'!AC19</f>
        <v>6.6E-3</v>
      </c>
      <c r="W196" s="344">
        <f>'Flusso dati statici sensori'!AD19</f>
        <v>6.6E-3</v>
      </c>
    </row>
    <row r="197" spans="1:23" x14ac:dyDescent="0.2">
      <c r="A197" s="566"/>
      <c r="B197" s="338" t="s">
        <v>1141</v>
      </c>
      <c r="C197" s="345">
        <f>'Flusso dati statici sensori'!B45</f>
        <v>4.4999999999999998E-2</v>
      </c>
      <c r="D197" s="340">
        <f>'Flusso dati statici sensori'!C45</f>
        <v>6.3E-2</v>
      </c>
      <c r="E197" s="352">
        <f>'Flusso dati statici sensori'!D45</f>
        <v>4.4999999999999998E-2</v>
      </c>
      <c r="F197" s="267">
        <f>'Flusso dati statici sensori'!E45</f>
        <v>6.7000000000000002E-3</v>
      </c>
      <c r="G197" s="346">
        <f>'Flusso dati statici sensori'!F45</f>
        <v>6.7000000000000002E-3</v>
      </c>
      <c r="I197" s="566"/>
      <c r="J197" s="338" t="s">
        <v>1141</v>
      </c>
      <c r="K197" s="345">
        <f>'Flusso dati statici sensori'!N45</f>
        <v>4.2999999999999997E-2</v>
      </c>
      <c r="L197" s="340">
        <f>'Flusso dati statici sensori'!O45</f>
        <v>0.06</v>
      </c>
      <c r="M197" s="352">
        <f>'Flusso dati statici sensori'!P45</f>
        <v>4.2999999999999997E-2</v>
      </c>
      <c r="N197" s="345">
        <f>'Flusso dati statici sensori'!Q45</f>
        <v>6.4999999999999997E-3</v>
      </c>
      <c r="O197" s="217">
        <f>'Flusso dati statici sensori'!R45</f>
        <v>6.4999999999999997E-3</v>
      </c>
      <c r="Q197" s="563"/>
      <c r="R197" s="338" t="s">
        <v>1141</v>
      </c>
      <c r="S197" s="345">
        <f>'Flusso dati statici sensori'!Z45</f>
        <v>4.3999999999999997E-2</v>
      </c>
      <c r="T197" s="340">
        <f>'Flusso dati statici sensori'!AA45</f>
        <v>6.2E-2</v>
      </c>
      <c r="U197" s="352">
        <f>'Flusso dati statici sensori'!AB45</f>
        <v>4.3999999999999997E-2</v>
      </c>
      <c r="V197" s="267">
        <f>'Flusso dati statici sensori'!AC45</f>
        <v>6.7000000000000002E-3</v>
      </c>
      <c r="W197" s="346">
        <f>'Flusso dati statici sensori'!AD45</f>
        <v>6.6E-3</v>
      </c>
    </row>
    <row r="198" spans="1:23" x14ac:dyDescent="0.2">
      <c r="A198" s="566"/>
      <c r="B198" s="338" t="s">
        <v>1142</v>
      </c>
      <c r="C198" s="345">
        <f>'Flusso dati statici sensori'!B72</f>
        <v>4.2999999999999997E-2</v>
      </c>
      <c r="D198" s="340">
        <f>'Flusso dati statici sensori'!C72</f>
        <v>6.0999999999999999E-2</v>
      </c>
      <c r="E198" s="352">
        <f>'Flusso dati statici sensori'!D72</f>
        <v>0.43</v>
      </c>
      <c r="F198" s="267">
        <f>'Flusso dati statici sensori'!E72</f>
        <v>6.4999999999999997E-3</v>
      </c>
      <c r="G198" s="346">
        <f>'Flusso dati statici sensori'!F72</f>
        <v>6.4999999999999997E-3</v>
      </c>
      <c r="I198" s="566"/>
      <c r="J198" s="338" t="s">
        <v>1142</v>
      </c>
      <c r="K198" s="345">
        <f>'Flusso dati statici sensori'!N72</f>
        <v>4.3999999999999997E-2</v>
      </c>
      <c r="L198" s="340">
        <f>'Flusso dati statici sensori'!O72</f>
        <v>6.4000000000000001E-2</v>
      </c>
      <c r="M198" s="352">
        <f>'Flusso dati statici sensori'!P72</f>
        <v>4.3999999999999997E-2</v>
      </c>
      <c r="N198" s="345">
        <f>'Flusso dati statici sensori'!Q72</f>
        <v>6.7999999999999996E-3</v>
      </c>
      <c r="O198" s="217">
        <f>'Flusso dati statici sensori'!R72</f>
        <v>6.7999999999999996E-3</v>
      </c>
      <c r="Q198" s="563"/>
      <c r="R198" s="338" t="s">
        <v>1142</v>
      </c>
      <c r="S198" s="345">
        <f>'Flusso dati statici sensori'!Z72</f>
        <v>4.4999999999999998E-2</v>
      </c>
      <c r="T198" s="340">
        <f>'Flusso dati statici sensori'!AA72</f>
        <v>6.3E-2</v>
      </c>
      <c r="U198" s="352">
        <f>'Flusso dati statici sensori'!AB72</f>
        <v>4.4999999999999998E-2</v>
      </c>
      <c r="V198" s="267">
        <f>'Flusso dati statici sensori'!AC72</f>
        <v>6.7999999999999996E-3</v>
      </c>
      <c r="W198" s="346">
        <f>'Flusso dati statici sensori'!AD72</f>
        <v>6.7999999999999996E-3</v>
      </c>
    </row>
    <row r="199" spans="1:23" x14ac:dyDescent="0.2">
      <c r="A199" s="566"/>
      <c r="B199" s="338" t="s">
        <v>1143</v>
      </c>
      <c r="C199" s="345">
        <f>'Flusso dati statici sensori'!B99</f>
        <v>4.3999999999999997E-2</v>
      </c>
      <c r="D199" s="340">
        <f>'Flusso dati statici sensori'!C99</f>
        <v>6.3E-2</v>
      </c>
      <c r="E199" s="352">
        <f>'Flusso dati statici sensori'!D99</f>
        <v>4.3999999999999997E-2</v>
      </c>
      <c r="F199" s="267">
        <f>'Flusso dati statici sensori'!E99</f>
        <v>6.7000000000000002E-3</v>
      </c>
      <c r="G199" s="346">
        <f>'Flusso dati statici sensori'!F99</f>
        <v>6.7999999999999996E-3</v>
      </c>
      <c r="I199" s="566"/>
      <c r="J199" s="338" t="s">
        <v>1143</v>
      </c>
      <c r="K199" s="345">
        <f>'Flusso dati statici sensori'!N99</f>
        <v>4.4999999999999998E-2</v>
      </c>
      <c r="L199" s="340">
        <f>'Flusso dati statici sensori'!O99</f>
        <v>6.4000000000000001E-2</v>
      </c>
      <c r="M199" s="352">
        <f>'Flusso dati statici sensori'!P99</f>
        <v>4.4999999999999998E-2</v>
      </c>
      <c r="N199" s="345">
        <f>'Flusso dati statici sensori'!Q99</f>
        <v>6.7999999999999996E-3</v>
      </c>
      <c r="O199" s="217">
        <f>'Flusso dati statici sensori'!R99</f>
        <v>6.7999999999999996E-3</v>
      </c>
      <c r="Q199" s="563"/>
      <c r="R199" s="338" t="s">
        <v>1143</v>
      </c>
      <c r="S199" s="345">
        <f>'Flusso dati statici sensori'!Z99</f>
        <v>4.4999999999999998E-2</v>
      </c>
      <c r="T199" s="340">
        <f>'Flusso dati statici sensori'!AA99</f>
        <v>6.3E-2</v>
      </c>
      <c r="U199" s="352">
        <f>'Flusso dati statici sensori'!AB99</f>
        <v>4.4999999999999998E-2</v>
      </c>
      <c r="V199" s="267">
        <f>'Flusso dati statici sensori'!AC99</f>
        <v>6.7999999999999996E-3</v>
      </c>
      <c r="W199" s="346">
        <f>'Flusso dati statici sensori'!AD99</f>
        <v>6.7000000000000002E-3</v>
      </c>
    </row>
    <row r="200" spans="1:23" x14ac:dyDescent="0.2">
      <c r="A200" s="566"/>
      <c r="B200" s="338" t="s">
        <v>1144</v>
      </c>
      <c r="C200" s="345">
        <f>'Flusso dati statici sensori'!B126</f>
        <v>4.3999999999999997E-2</v>
      </c>
      <c r="D200" s="340">
        <f>'Flusso dati statici sensori'!C126</f>
        <v>6.2E-2</v>
      </c>
      <c r="E200" s="352">
        <f>'Flusso dati statici sensori'!D126</f>
        <v>4.3999999999999997E-2</v>
      </c>
      <c r="F200" s="267">
        <f>'Flusso dati statici sensori'!E126</f>
        <v>6.7000000000000002E-3</v>
      </c>
      <c r="G200" s="346">
        <f>'Flusso dati statici sensori'!F126</f>
        <v>6.7000000000000002E-3</v>
      </c>
      <c r="I200" s="566"/>
      <c r="J200" s="338" t="s">
        <v>1144</v>
      </c>
      <c r="K200" s="345">
        <f>'Flusso dati statici sensori'!N126</f>
        <v>4.4999999999999998E-2</v>
      </c>
      <c r="L200" s="340">
        <f>'Flusso dati statici sensori'!O126</f>
        <v>6.3E-2</v>
      </c>
      <c r="M200" s="352">
        <f>'Flusso dati statici sensori'!P126</f>
        <v>4.4999999999999998E-2</v>
      </c>
      <c r="N200" s="345">
        <f>'Flusso dati statici sensori'!Q126</f>
        <v>6.7999999999999996E-3</v>
      </c>
      <c r="O200" s="217">
        <f>'Flusso dati statici sensori'!R126</f>
        <v>6.7999999999999996E-3</v>
      </c>
      <c r="Q200" s="563"/>
      <c r="R200" s="338" t="s">
        <v>1144</v>
      </c>
      <c r="S200" s="345">
        <f>'Flusso dati statici sensori'!Z126</f>
        <v>4.4999999999999998E-2</v>
      </c>
      <c r="T200" s="340">
        <f>'Flusso dati statici sensori'!AA126</f>
        <v>6.3E-2</v>
      </c>
      <c r="U200" s="352">
        <f>'Flusso dati statici sensori'!AB126</f>
        <v>4.4999999999999998E-2</v>
      </c>
      <c r="V200" s="267">
        <f>'Flusso dati statici sensori'!AC126</f>
        <v>6.7999999999999996E-3</v>
      </c>
      <c r="W200" s="346">
        <f>'Flusso dati statici sensori'!AD126</f>
        <v>6.7000000000000002E-3</v>
      </c>
    </row>
    <row r="201" spans="1:23" x14ac:dyDescent="0.2">
      <c r="A201" s="566"/>
      <c r="B201" s="338" t="s">
        <v>1145</v>
      </c>
      <c r="C201" s="215">
        <f>'Flusso dati statici sensori'!B153</f>
        <v>4.3999999999999997E-2</v>
      </c>
      <c r="D201" s="214">
        <f>'Flusso dati statici sensori'!C153</f>
        <v>6.2E-2</v>
      </c>
      <c r="E201" s="179">
        <f>'Flusso dati statici sensori'!D153</f>
        <v>4.3999999999999997E-2</v>
      </c>
      <c r="F201" s="267">
        <f>'Flusso dati statici sensori'!E153</f>
        <v>6.7000000000000002E-3</v>
      </c>
      <c r="G201" s="346">
        <f>'Flusso dati statici sensori'!F153</f>
        <v>6.7000000000000002E-3</v>
      </c>
      <c r="I201" s="566"/>
      <c r="J201" s="338" t="s">
        <v>1145</v>
      </c>
      <c r="K201" s="215">
        <f>'Flusso dati statici sensori'!N153</f>
        <v>4.4999999999999998E-2</v>
      </c>
      <c r="L201" s="214">
        <f>'Flusso dati statici sensori'!O153</f>
        <v>6.3E-2</v>
      </c>
      <c r="M201" s="179">
        <f>'Flusso dati statici sensori'!P153</f>
        <v>4.5999999999999999E-2</v>
      </c>
      <c r="N201" s="215">
        <f>'Flusso dati statici sensori'!Q153</f>
        <v>6.7999999999999996E-3</v>
      </c>
      <c r="O201" s="262">
        <f>'Flusso dati statici sensori'!R153</f>
        <v>6.7999999999999996E-3</v>
      </c>
      <c r="Q201" s="563"/>
      <c r="R201" s="338" t="s">
        <v>1145</v>
      </c>
      <c r="S201" s="215">
        <f>'Flusso dati statici sensori'!Z153</f>
        <v>4.4999999999999998E-2</v>
      </c>
      <c r="T201" s="214">
        <f>'Flusso dati statici sensori'!AA153</f>
        <v>6.3E-2</v>
      </c>
      <c r="U201" s="179">
        <f>'Flusso dati statici sensori'!AB153</f>
        <v>4.4999999999999998E-2</v>
      </c>
      <c r="V201" s="267">
        <f>'Flusso dati statici sensori'!AC153</f>
        <v>6.7999999999999996E-3</v>
      </c>
      <c r="W201" s="346">
        <f>'Flusso dati statici sensori'!AD153</f>
        <v>6.7999999999999996E-3</v>
      </c>
    </row>
    <row r="202" spans="1:23" x14ac:dyDescent="0.2">
      <c r="A202" s="566"/>
      <c r="B202" s="338" t="s">
        <v>1146</v>
      </c>
      <c r="C202" s="345">
        <f>'Flusso dati statici sensori'!B177</f>
        <v>4.5999999999999999E-2</v>
      </c>
      <c r="D202" s="340">
        <f>'Flusso dati statici sensori'!C177</f>
        <v>6.4000000000000001E-2</v>
      </c>
      <c r="E202" s="352">
        <f>'Flusso dati statici sensori'!D177</f>
        <v>4.5999999999999999E-2</v>
      </c>
      <c r="F202" s="267">
        <f>'Flusso dati statici sensori'!E177</f>
        <v>6.7999999999999996E-3</v>
      </c>
      <c r="G202" s="346">
        <f>'Flusso dati statici sensori'!F177</f>
        <v>6.7999999999999996E-3</v>
      </c>
      <c r="I202" s="566"/>
      <c r="J202" s="338" t="s">
        <v>1146</v>
      </c>
      <c r="K202" s="345">
        <f>'Flusso dati statici sensori'!N177</f>
        <v>4.5999999999999999E-2</v>
      </c>
      <c r="L202" s="340">
        <f>'Flusso dati statici sensori'!O177</f>
        <v>6.5000000000000002E-2</v>
      </c>
      <c r="M202" s="352">
        <f>'Flusso dati statici sensori'!P177</f>
        <v>4.5999999999999999E-2</v>
      </c>
      <c r="N202" s="345">
        <f>'Flusso dati statici sensori'!Q177</f>
        <v>6.7999999999999996E-3</v>
      </c>
      <c r="O202" s="217">
        <f>'Flusso dati statici sensori'!R177</f>
        <v>7.1000000000000004E-3</v>
      </c>
      <c r="Q202" s="563"/>
      <c r="R202" s="338" t="s">
        <v>1146</v>
      </c>
      <c r="S202" s="345">
        <f>'Flusso dati statici sensori'!Z177</f>
        <v>4.5999999999999999E-2</v>
      </c>
      <c r="T202" s="340">
        <f>'Flusso dati statici sensori'!AA177</f>
        <v>6.4000000000000001E-2</v>
      </c>
      <c r="U202" s="352">
        <f>'Flusso dati statici sensori'!AB177</f>
        <v>4.5999999999999999E-2</v>
      </c>
      <c r="V202" s="267">
        <f>'Flusso dati statici sensori'!AC177</f>
        <v>6.8999999999999999E-3</v>
      </c>
      <c r="W202" s="346">
        <f>'Flusso dati statici sensori'!AD177</f>
        <v>6.8999999999999999E-3</v>
      </c>
    </row>
    <row r="203" spans="1:23" x14ac:dyDescent="0.2">
      <c r="A203" s="566"/>
      <c r="B203" s="338" t="s">
        <v>1147</v>
      </c>
      <c r="C203" s="345">
        <f>'Flusso dati statici sensori'!B207</f>
        <v>4.3999999999999997E-2</v>
      </c>
      <c r="D203" s="340">
        <f>'Flusso dati statici sensori'!C207</f>
        <v>6.2E-2</v>
      </c>
      <c r="E203" s="352">
        <f>'Flusso dati statici sensori'!D207</f>
        <v>4.3999999999999997E-2</v>
      </c>
      <c r="F203" s="267">
        <f>'Flusso dati statici sensori'!E207</f>
        <v>6.7000000000000002E-3</v>
      </c>
      <c r="G203" s="346">
        <f>'Flusso dati statici sensori'!F207</f>
        <v>6.7000000000000002E-3</v>
      </c>
      <c r="I203" s="566"/>
      <c r="J203" s="338" t="s">
        <v>1147</v>
      </c>
      <c r="K203" s="345">
        <f>'Flusso dati statici sensori'!N207</f>
        <v>4.4999999999999998E-2</v>
      </c>
      <c r="L203" s="340">
        <f>'Flusso dati statici sensori'!O207</f>
        <v>6.3E-2</v>
      </c>
      <c r="M203" s="352">
        <f>'Flusso dati statici sensori'!P207</f>
        <v>4.4999999999999998E-2</v>
      </c>
      <c r="N203" s="345">
        <f>'Flusso dati statici sensori'!Q207</f>
        <v>6.7999999999999996E-3</v>
      </c>
      <c r="O203" s="217">
        <f>'Flusso dati statici sensori'!R207</f>
        <v>6.7999999999999996E-3</v>
      </c>
      <c r="Q203" s="563"/>
      <c r="R203" s="338" t="s">
        <v>1147</v>
      </c>
      <c r="S203" s="345">
        <f>'Flusso dati statici sensori'!Z207</f>
        <v>4.3999999999999997E-2</v>
      </c>
      <c r="T203" s="340">
        <f>'Flusso dati statici sensori'!AA207</f>
        <v>6.2E-2</v>
      </c>
      <c r="U203" s="352">
        <f>'Flusso dati statici sensori'!AB207</f>
        <v>4.3999999999999997E-2</v>
      </c>
      <c r="V203" s="267">
        <f>'Flusso dati statici sensori'!AC207</f>
        <v>6.7000000000000002E-3</v>
      </c>
      <c r="W203" s="346">
        <f>'Flusso dati statici sensori'!AD207</f>
        <v>6.7000000000000002E-3</v>
      </c>
    </row>
    <row r="204" spans="1:23" x14ac:dyDescent="0.2">
      <c r="A204" s="566"/>
      <c r="B204" s="338" t="s">
        <v>1148</v>
      </c>
      <c r="C204" s="345">
        <f>'Flusso dati statici sensori'!B235</f>
        <v>4.5999999999999999E-2</v>
      </c>
      <c r="D204" s="340">
        <f>'Flusso dati statici sensori'!C235</f>
        <v>6.4000000000000001E-2</v>
      </c>
      <c r="E204" s="352">
        <f>'Flusso dati statici sensori'!D235</f>
        <v>4.5999999999999999E-2</v>
      </c>
      <c r="F204" s="267">
        <f>'Flusso dati statici sensori'!E235</f>
        <v>7.0000000000000001E-3</v>
      </c>
      <c r="G204" s="346">
        <f>'Flusso dati statici sensori'!F235</f>
        <v>7.0000000000000001E-3</v>
      </c>
      <c r="I204" s="566"/>
      <c r="J204" s="338" t="s">
        <v>1148</v>
      </c>
      <c r="K204" s="345">
        <f>'Flusso dati statici sensori'!N235</f>
        <v>4.4999999999999998E-2</v>
      </c>
      <c r="L204" s="340">
        <f>'Flusso dati statici sensori'!O235</f>
        <v>6.3E-2</v>
      </c>
      <c r="M204" s="352">
        <f>'Flusso dati statici sensori'!P235</f>
        <v>4.4999999999999998E-2</v>
      </c>
      <c r="N204" s="345">
        <f>'Flusso dati statici sensori'!Q235</f>
        <v>6.7999999999999996E-3</v>
      </c>
      <c r="O204" s="217">
        <f>'Flusso dati statici sensori'!R235</f>
        <v>6.7999999999999996E-3</v>
      </c>
      <c r="Q204" s="563"/>
      <c r="R204" s="338" t="s">
        <v>1148</v>
      </c>
      <c r="S204" s="345">
        <f>'Flusso dati statici sensori'!Z235</f>
        <v>4.2999999999999997E-2</v>
      </c>
      <c r="T204" s="340">
        <f>'Flusso dati statici sensori'!AA235</f>
        <v>6.0999999999999999E-2</v>
      </c>
      <c r="U204" s="352">
        <f>'Flusso dati statici sensori'!AB235</f>
        <v>4.2999999999999997E-2</v>
      </c>
      <c r="V204" s="267">
        <f>'Flusso dati statici sensori'!AC235</f>
        <v>6.4999999999999997E-3</v>
      </c>
      <c r="W204" s="346">
        <f>'Flusso dati statici sensori'!AD235</f>
        <v>6.4999999999999997E-3</v>
      </c>
    </row>
    <row r="205" spans="1:23" x14ac:dyDescent="0.2">
      <c r="A205" s="566"/>
      <c r="B205" s="338" t="s">
        <v>1149</v>
      </c>
      <c r="C205" s="345">
        <f>'Flusso dati statici sensori'!B262</f>
        <v>4.5999999999999999E-2</v>
      </c>
      <c r="D205" s="340">
        <f>'Flusso dati statici sensori'!C262</f>
        <v>6.5000000000000002E-2</v>
      </c>
      <c r="E205" s="352">
        <f>'Flusso dati statici sensori'!D262</f>
        <v>4.5999999999999999E-2</v>
      </c>
      <c r="F205" s="267">
        <f>'Flusso dati statici sensori'!E262</f>
        <v>6.8999999999999999E-3</v>
      </c>
      <c r="G205" s="346">
        <f>'Flusso dati statici sensori'!F262</f>
        <v>6.8999999999999999E-3</v>
      </c>
      <c r="I205" s="566"/>
      <c r="J205" s="338" t="s">
        <v>1149</v>
      </c>
      <c r="K205" s="345">
        <f>'Flusso dati statici sensori'!N262</f>
        <v>4.5999999999999999E-2</v>
      </c>
      <c r="L205" s="340">
        <f>'Flusso dati statici sensori'!O262</f>
        <v>6.5000000000000002E-2</v>
      </c>
      <c r="M205" s="352">
        <f>'Flusso dati statici sensori'!P262</f>
        <v>4.5999999999999999E-2</v>
      </c>
      <c r="N205" s="345">
        <f>'Flusso dati statici sensori'!Q262</f>
        <v>7.0000000000000001E-3</v>
      </c>
      <c r="O205" s="217">
        <f>'Flusso dati statici sensori'!R262</f>
        <v>7.0000000000000001E-3</v>
      </c>
      <c r="Q205" s="563"/>
      <c r="R205" s="338" t="s">
        <v>1149</v>
      </c>
      <c r="S205" s="345">
        <f>'Flusso dati statici sensori'!Z262</f>
        <v>4.4999999999999998E-2</v>
      </c>
      <c r="T205" s="340">
        <f>'Flusso dati statici sensori'!AA262</f>
        <v>6.4000000000000001E-2</v>
      </c>
      <c r="U205" s="352">
        <f>'Flusso dati statici sensori'!AB262</f>
        <v>4.4999999999999998E-2</v>
      </c>
      <c r="V205" s="267">
        <f>'Flusso dati statici sensori'!AC262</f>
        <v>6.7999999999999996E-3</v>
      </c>
      <c r="W205" s="346">
        <f>'Flusso dati statici sensori'!AD262</f>
        <v>6.7999999999999996E-3</v>
      </c>
    </row>
    <row r="206" spans="1:23" x14ac:dyDescent="0.2">
      <c r="A206" s="566"/>
      <c r="B206" s="338" t="s">
        <v>1150</v>
      </c>
      <c r="C206" s="345">
        <f>'Flusso dati statici sensori'!B289</f>
        <v>4.4999999999999998E-2</v>
      </c>
      <c r="D206" s="340">
        <f>'Flusso dati statici sensori'!C289</f>
        <v>6.3E-2</v>
      </c>
      <c r="E206" s="352">
        <f>'Flusso dati statici sensori'!D289</f>
        <v>4.4999999999999998E-2</v>
      </c>
      <c r="F206" s="267">
        <f>'Flusso dati statici sensori'!E289</f>
        <v>6.7000000000000002E-3</v>
      </c>
      <c r="G206" s="346">
        <f>'Flusso dati statici sensori'!F289</f>
        <v>6.7000000000000002E-3</v>
      </c>
      <c r="I206" s="566"/>
      <c r="J206" s="338" t="s">
        <v>1150</v>
      </c>
      <c r="K206" s="345">
        <f>'Flusso dati statici sensori'!N289</f>
        <v>4.4999999999999998E-2</v>
      </c>
      <c r="L206" s="340">
        <f>'Flusso dati statici sensori'!O289</f>
        <v>6.3E-2</v>
      </c>
      <c r="M206" s="352">
        <f>'Flusso dati statici sensori'!P289</f>
        <v>4.4999999999999998E-2</v>
      </c>
      <c r="N206" s="345">
        <f>'Flusso dati statici sensori'!Q289</f>
        <v>6.7999999999999996E-3</v>
      </c>
      <c r="O206" s="217">
        <f>'Flusso dati statici sensori'!R289</f>
        <v>6.7999999999999996E-3</v>
      </c>
      <c r="Q206" s="563"/>
      <c r="R206" s="338" t="s">
        <v>1150</v>
      </c>
      <c r="S206" s="345">
        <f>'Flusso dati statici sensori'!Z289</f>
        <v>4.3999999999999997E-2</v>
      </c>
      <c r="T206" s="340">
        <f>'Flusso dati statici sensori'!AA289</f>
        <v>6.2E-2</v>
      </c>
      <c r="U206" s="352">
        <f>'Flusso dati statici sensori'!AB289</f>
        <v>4.3999999999999997E-2</v>
      </c>
      <c r="V206" s="267">
        <f>'Flusso dati statici sensori'!AC289</f>
        <v>6.7000000000000002E-3</v>
      </c>
      <c r="W206" s="346">
        <f>'Flusso dati statici sensori'!AD289</f>
        <v>6.7000000000000002E-3</v>
      </c>
    </row>
    <row r="207" spans="1:23" x14ac:dyDescent="0.2">
      <c r="A207" s="566"/>
      <c r="B207" s="338" t="s">
        <v>1151</v>
      </c>
      <c r="C207" s="345">
        <f>'Flusso dati statici sensori'!B316</f>
        <v>4.3999999999999997E-2</v>
      </c>
      <c r="D207" s="340">
        <f>'Flusso dati statici sensori'!C316</f>
        <v>6.2E-2</v>
      </c>
      <c r="E207" s="352">
        <f>'Flusso dati statici sensori'!D316</f>
        <v>4.3999999999999997E-2</v>
      </c>
      <c r="F207" s="267">
        <f>'Flusso dati statici sensori'!E316</f>
        <v>6.6E-3</v>
      </c>
      <c r="G207" s="346">
        <f>'Flusso dati statici sensori'!F316</f>
        <v>6.6E-3</v>
      </c>
      <c r="I207" s="566"/>
      <c r="J207" s="338" t="s">
        <v>1151</v>
      </c>
      <c r="K207" s="345">
        <f>'Flusso dati statici sensori'!N316</f>
        <v>4.3999999999999997E-2</v>
      </c>
      <c r="L207" s="340">
        <f>'Flusso dati statici sensori'!O316</f>
        <v>6.2E-2</v>
      </c>
      <c r="M207" s="352">
        <f>'Flusso dati statici sensori'!P316</f>
        <v>4.3999999999999997E-2</v>
      </c>
      <c r="N207" s="345">
        <f>'Flusso dati statici sensori'!Q316</f>
        <v>6.6E-3</v>
      </c>
      <c r="O207" s="217">
        <f>'Flusso dati statici sensori'!R316</f>
        <v>6.6E-3</v>
      </c>
      <c r="Q207" s="563"/>
      <c r="R207" s="338" t="s">
        <v>1151</v>
      </c>
      <c r="S207" s="345">
        <f>'Flusso dati statici sensori'!Z316</f>
        <v>4.3999999999999997E-2</v>
      </c>
      <c r="T207" s="340">
        <f>'Flusso dati statici sensori'!AA316</f>
        <v>6.0999999999999999E-2</v>
      </c>
      <c r="U207" s="352">
        <f>'Flusso dati statici sensori'!AB316</f>
        <v>4.3999999999999997E-2</v>
      </c>
      <c r="V207" s="267">
        <f>'Flusso dati statici sensori'!AC316</f>
        <v>6.6E-3</v>
      </c>
      <c r="W207" s="346">
        <f>'Flusso dati statici sensori'!AD316</f>
        <v>6.6E-3</v>
      </c>
    </row>
    <row r="208" spans="1:23" x14ac:dyDescent="0.2">
      <c r="A208" s="566"/>
      <c r="B208" s="338" t="s">
        <v>1152</v>
      </c>
      <c r="C208" s="345">
        <f>'Flusso dati statici sensori'!B343</f>
        <v>4.5999999999999999E-2</v>
      </c>
      <c r="D208" s="340">
        <f>'Flusso dati statici sensori'!C343</f>
        <v>6.5000000000000002E-2</v>
      </c>
      <c r="E208" s="352">
        <f>'Flusso dati statici sensori'!D343</f>
        <v>4.7E-2</v>
      </c>
      <c r="F208" s="267">
        <f>'Flusso dati statici sensori'!E343</f>
        <v>6.8999999999999999E-3</v>
      </c>
      <c r="G208" s="346">
        <f>'Flusso dati statici sensori'!F343</f>
        <v>6.8999999999999999E-3</v>
      </c>
      <c r="I208" s="566"/>
      <c r="J208" s="338" t="s">
        <v>1152</v>
      </c>
      <c r="K208" s="345">
        <f>'Flusso dati statici sensori'!N343</f>
        <v>4.5999999999999999E-2</v>
      </c>
      <c r="L208" s="340">
        <f>'Flusso dati statici sensori'!O343</f>
        <v>6.5000000000000002E-2</v>
      </c>
      <c r="M208" s="352">
        <f>'Flusso dati statici sensori'!P343</f>
        <v>4.5999999999999999E-2</v>
      </c>
      <c r="N208" s="345">
        <f>'Flusso dati statici sensori'!Q343</f>
        <v>7.0000000000000001E-3</v>
      </c>
      <c r="O208" s="217">
        <f>'Flusso dati statici sensori'!R343</f>
        <v>7.0000000000000001E-3</v>
      </c>
      <c r="Q208" s="563"/>
      <c r="R208" s="338" t="s">
        <v>1152</v>
      </c>
      <c r="S208" s="345">
        <f>'Flusso dati statici sensori'!Z343</f>
        <v>4.4999999999999998E-2</v>
      </c>
      <c r="T208" s="340">
        <f>'Flusso dati statici sensori'!AA343</f>
        <v>6.4000000000000001E-2</v>
      </c>
      <c r="U208" s="352">
        <f>'Flusso dati statici sensori'!AB343</f>
        <v>4.4999999999999998E-2</v>
      </c>
      <c r="V208" s="267">
        <f>'Flusso dati statici sensori'!AC343</f>
        <v>6.7999999999999996E-3</v>
      </c>
      <c r="W208" s="346">
        <f>'Flusso dati statici sensori'!AD343</f>
        <v>6.7999999999999996E-3</v>
      </c>
    </row>
    <row r="209" spans="1:23" x14ac:dyDescent="0.2">
      <c r="A209" s="566"/>
      <c r="B209" s="338" t="s">
        <v>1153</v>
      </c>
      <c r="C209" s="345">
        <f>'Flusso dati statici sensori'!B371</f>
        <v>4.4999999999999998E-2</v>
      </c>
      <c r="D209" s="340">
        <f>'Flusso dati statici sensori'!C371</f>
        <v>6.3E-2</v>
      </c>
      <c r="E209" s="352">
        <f>'Flusso dati statici sensori'!D371</f>
        <v>4.4999999999999998E-2</v>
      </c>
      <c r="F209" s="267">
        <f>'Flusso dati statici sensori'!E371</f>
        <v>6.7999999999999996E-3</v>
      </c>
      <c r="G209" s="346">
        <f>'Flusso dati statici sensori'!F371</f>
        <v>6.7999999999999996E-3</v>
      </c>
      <c r="I209" s="566"/>
      <c r="J209" s="338" t="s">
        <v>1153</v>
      </c>
      <c r="K209" s="345">
        <f>'Flusso dati statici sensori'!N371</f>
        <v>4.4999999999999998E-2</v>
      </c>
      <c r="L209" s="340">
        <f>'Flusso dati statici sensori'!O371</f>
        <v>6.3E-2</v>
      </c>
      <c r="M209" s="352">
        <f>'Flusso dati statici sensori'!P371</f>
        <v>4.4999999999999998E-2</v>
      </c>
      <c r="N209" s="345">
        <f>'Flusso dati statici sensori'!Q371</f>
        <v>6.7999999999999996E-3</v>
      </c>
      <c r="O209" s="217">
        <f>'Flusso dati statici sensori'!R371</f>
        <v>6.7999999999999996E-3</v>
      </c>
      <c r="Q209" s="563"/>
      <c r="R209" s="338" t="s">
        <v>1153</v>
      </c>
      <c r="S209" s="345">
        <f>'Flusso dati statici sensori'!Z371</f>
        <v>4.3999999999999997E-2</v>
      </c>
      <c r="T209" s="340">
        <f>'Flusso dati statici sensori'!AA371</f>
        <v>6.2E-2</v>
      </c>
      <c r="U209" s="352">
        <f>'Flusso dati statici sensori'!AB371</f>
        <v>4.3999999999999997E-2</v>
      </c>
      <c r="V209" s="267">
        <f>'Flusso dati statici sensori'!AC371</f>
        <v>6.7000000000000002E-3</v>
      </c>
      <c r="W209" s="346">
        <f>'Flusso dati statici sensori'!AD371</f>
        <v>6.7000000000000002E-3</v>
      </c>
    </row>
    <row r="210" spans="1:23" ht="16" thickBot="1" x14ac:dyDescent="0.25">
      <c r="A210" s="567"/>
      <c r="B210" s="339" t="s">
        <v>1154</v>
      </c>
      <c r="C210" s="347">
        <f>'Flusso dati statici sensori'!B399</f>
        <v>4.4999999999999998E-2</v>
      </c>
      <c r="D210" s="348">
        <f>'Flusso dati statici sensori'!C399</f>
        <v>6.3E-2</v>
      </c>
      <c r="E210" s="353">
        <f>'Flusso dati statici sensori'!D399</f>
        <v>4.4999999999999998E-2</v>
      </c>
      <c r="F210" s="249">
        <f>'Flusso dati statici sensori'!E399</f>
        <v>6.7999999999999996E-3</v>
      </c>
      <c r="G210" s="350">
        <f>'Flusso dati statici sensori'!F399</f>
        <v>6.7999999999999996E-3</v>
      </c>
      <c r="I210" s="567"/>
      <c r="J210" s="339" t="s">
        <v>1154</v>
      </c>
      <c r="K210" s="347">
        <f>'Flusso dati statici sensori'!N399</f>
        <v>4.5999999999999999E-2</v>
      </c>
      <c r="L210" s="348">
        <f>'Flusso dati statici sensori'!O399</f>
        <v>6.4000000000000001E-2</v>
      </c>
      <c r="M210" s="353">
        <f>'Flusso dati statici sensori'!P399</f>
        <v>4.5999999999999999E-2</v>
      </c>
      <c r="N210" s="347">
        <f>'Flusso dati statici sensori'!Q399</f>
        <v>6.8999999999999999E-3</v>
      </c>
      <c r="O210" s="218">
        <f>'Flusso dati statici sensori'!R399</f>
        <v>6.8999999999999999E-3</v>
      </c>
      <c r="Q210" s="564"/>
      <c r="R210" s="339" t="s">
        <v>1154</v>
      </c>
      <c r="S210" s="347">
        <f>'Flusso dati statici sensori'!Z399</f>
        <v>4.3999999999999997E-2</v>
      </c>
      <c r="T210" s="348">
        <f>'Flusso dati statici sensori'!AA399</f>
        <v>6.2E-2</v>
      </c>
      <c r="U210" s="353">
        <f>'Flusso dati statici sensori'!AB399</f>
        <v>4.3999999999999997E-2</v>
      </c>
      <c r="V210" s="249">
        <f>'Flusso dati statici sensori'!AC399</f>
        <v>6.7000000000000002E-3</v>
      </c>
      <c r="W210" s="350">
        <f>'Flusso dati statici sensori'!AD399</f>
        <v>6.7000000000000002E-3</v>
      </c>
    </row>
    <row r="213" spans="1:23" ht="16" thickBot="1" x14ac:dyDescent="0.25"/>
    <row r="214" spans="1:23" ht="16" thickBot="1" x14ac:dyDescent="0.25">
      <c r="A214" s="550" t="s">
        <v>938</v>
      </c>
      <c r="B214" s="551"/>
      <c r="C214" s="551"/>
      <c r="D214" s="551"/>
      <c r="E214" s="551"/>
      <c r="F214" s="551"/>
      <c r="G214" s="552"/>
      <c r="I214" s="550" t="s">
        <v>938</v>
      </c>
      <c r="J214" s="551"/>
      <c r="K214" s="551"/>
      <c r="L214" s="551"/>
      <c r="M214" s="551"/>
      <c r="N214" s="551"/>
      <c r="O214" s="552"/>
      <c r="Q214" s="550" t="s">
        <v>938</v>
      </c>
      <c r="R214" s="551"/>
      <c r="S214" s="551"/>
      <c r="T214" s="551"/>
      <c r="U214" s="551"/>
      <c r="V214" s="551"/>
      <c r="W214" s="552"/>
    </row>
    <row r="215" spans="1:23" ht="16" thickBot="1" x14ac:dyDescent="0.25">
      <c r="A215" s="553" t="s">
        <v>1156</v>
      </c>
      <c r="B215" s="555" t="s">
        <v>790</v>
      </c>
      <c r="C215" s="557" t="s">
        <v>1092</v>
      </c>
      <c r="D215" s="558"/>
      <c r="E215" s="559"/>
      <c r="F215" s="560" t="s">
        <v>958</v>
      </c>
      <c r="G215" s="561"/>
      <c r="I215" s="553" t="s">
        <v>1156</v>
      </c>
      <c r="J215" s="555" t="s">
        <v>790</v>
      </c>
      <c r="K215" s="557" t="s">
        <v>1092</v>
      </c>
      <c r="L215" s="558"/>
      <c r="M215" s="559"/>
      <c r="N215" s="560" t="s">
        <v>958</v>
      </c>
      <c r="O215" s="561"/>
      <c r="Q215" s="553" t="s">
        <v>1156</v>
      </c>
      <c r="R215" s="555" t="s">
        <v>790</v>
      </c>
      <c r="S215" s="557" t="s">
        <v>1092</v>
      </c>
      <c r="T215" s="558"/>
      <c r="U215" s="559"/>
      <c r="V215" s="560" t="s">
        <v>958</v>
      </c>
      <c r="W215" s="561"/>
    </row>
    <row r="216" spans="1:23" ht="16" thickBot="1" x14ac:dyDescent="0.25">
      <c r="A216" s="554"/>
      <c r="B216" s="556"/>
      <c r="C216" s="328" t="s">
        <v>950</v>
      </c>
      <c r="D216" s="328" t="s">
        <v>951</v>
      </c>
      <c r="E216" s="328" t="s">
        <v>952</v>
      </c>
      <c r="F216" s="328" t="s">
        <v>956</v>
      </c>
      <c r="G216" s="328" t="s">
        <v>957</v>
      </c>
      <c r="I216" s="554"/>
      <c r="J216" s="556"/>
      <c r="K216" s="328" t="s">
        <v>950</v>
      </c>
      <c r="L216" s="328" t="s">
        <v>951</v>
      </c>
      <c r="M216" s="328" t="s">
        <v>952</v>
      </c>
      <c r="N216" s="328" t="s">
        <v>956</v>
      </c>
      <c r="O216" s="328" t="s">
        <v>957</v>
      </c>
      <c r="Q216" s="554"/>
      <c r="R216" s="556"/>
      <c r="S216" s="328" t="s">
        <v>950</v>
      </c>
      <c r="T216" s="328" t="s">
        <v>951</v>
      </c>
      <c r="U216" s="328" t="s">
        <v>952</v>
      </c>
      <c r="V216" s="328" t="s">
        <v>956</v>
      </c>
      <c r="W216" s="328" t="s">
        <v>957</v>
      </c>
    </row>
    <row r="217" spans="1:23" x14ac:dyDescent="0.2">
      <c r="A217" s="565" t="s">
        <v>1155</v>
      </c>
      <c r="B217" s="337" t="s">
        <v>1140</v>
      </c>
      <c r="C217" s="329">
        <f>'Flusso dati statici sensori'!B20</f>
        <v>4.3999999999999997E-2</v>
      </c>
      <c r="D217" s="342">
        <f>'Flusso dati statici sensori'!C20</f>
        <v>6.2E-2</v>
      </c>
      <c r="E217" s="351">
        <f>'Flusso dati statici sensori'!D20</f>
        <v>4.3999999999999997E-2</v>
      </c>
      <c r="F217" s="266">
        <f>'Flusso dati statici sensori'!E20</f>
        <v>6.6E-3</v>
      </c>
      <c r="G217" s="344">
        <f>'Flusso dati statici sensori'!F20</f>
        <v>6.6E-3</v>
      </c>
      <c r="I217" s="565" t="s">
        <v>1157</v>
      </c>
      <c r="J217" s="337" t="s">
        <v>1140</v>
      </c>
      <c r="K217" s="329">
        <f>'Flusso dati statici sensori'!N20</f>
        <v>4.3999999999999997E-2</v>
      </c>
      <c r="L217" s="342">
        <f>'Flusso dati statici sensori'!O20</f>
        <v>6.2E-2</v>
      </c>
      <c r="M217" s="351">
        <f>'Flusso dati statici sensori'!P20</f>
        <v>4.3999999999999997E-2</v>
      </c>
      <c r="N217" s="266">
        <f>'Flusso dati statici sensori'!Q20</f>
        <v>6.7000000000000002E-3</v>
      </c>
      <c r="O217" s="344">
        <f>'Flusso dati statici sensori'!R20</f>
        <v>6.7000000000000002E-3</v>
      </c>
      <c r="Q217" s="562" t="s">
        <v>1158</v>
      </c>
      <c r="R217" s="337" t="s">
        <v>1140</v>
      </c>
      <c r="S217" s="329">
        <f>'Flusso dati statici sensori'!Z20</f>
        <v>4.3999999999999997E-2</v>
      </c>
      <c r="T217" s="342">
        <f>'Flusso dati statici sensori'!AA20</f>
        <v>6.2E-2</v>
      </c>
      <c r="U217" s="351">
        <f>'Flusso dati statici sensori'!AB20</f>
        <v>4.3999999999999997E-2</v>
      </c>
      <c r="V217" s="266">
        <f>'Flusso dati statici sensori'!AC20</f>
        <v>6.6E-3</v>
      </c>
      <c r="W217" s="344">
        <f>'Flusso dati statici sensori'!AD20</f>
        <v>6.6E-3</v>
      </c>
    </row>
    <row r="218" spans="1:23" x14ac:dyDescent="0.2">
      <c r="A218" s="566"/>
      <c r="B218" s="338" t="s">
        <v>1141</v>
      </c>
      <c r="C218" s="345">
        <f>'Flusso dati statici sensori'!B46</f>
        <v>4.4999999999999998E-2</v>
      </c>
      <c r="D218" s="340">
        <f>'Flusso dati statici sensori'!C46</f>
        <v>6.3E-2</v>
      </c>
      <c r="E218" s="352">
        <f>'Flusso dati statici sensori'!D46</f>
        <v>4.4999999999999998E-2</v>
      </c>
      <c r="F218" s="267">
        <f>'Flusso dati statici sensori'!E46</f>
        <v>6.7000000000000002E-3</v>
      </c>
      <c r="G218" s="346">
        <f>'Flusso dati statici sensori'!F46</f>
        <v>6.7000000000000002E-3</v>
      </c>
      <c r="I218" s="566"/>
      <c r="J218" s="338" t="s">
        <v>1141</v>
      </c>
      <c r="K218" s="345">
        <f>'Flusso dati statici sensori'!N46</f>
        <v>4.2999999999999997E-2</v>
      </c>
      <c r="L218" s="340">
        <f>'Flusso dati statici sensori'!O46</f>
        <v>0.06</v>
      </c>
      <c r="M218" s="352">
        <f>'Flusso dati statici sensori'!P46</f>
        <v>4.2999999999999997E-2</v>
      </c>
      <c r="N218" s="267">
        <f>'Flusso dati statici sensori'!Q46</f>
        <v>6.4999999999999997E-3</v>
      </c>
      <c r="O218" s="346">
        <f>'Flusso dati statici sensori'!R46</f>
        <v>6.4999999999999997E-3</v>
      </c>
      <c r="Q218" s="563"/>
      <c r="R218" s="338" t="s">
        <v>1141</v>
      </c>
      <c r="S218" s="345">
        <f>'Flusso dati statici sensori'!Z46</f>
        <v>4.3999999999999997E-2</v>
      </c>
      <c r="T218" s="340">
        <f>'Flusso dati statici sensori'!AA46</f>
        <v>6.2E-2</v>
      </c>
      <c r="U218" s="352">
        <f>'Flusso dati statici sensori'!AB46</f>
        <v>4.3999999999999997E-2</v>
      </c>
      <c r="V218" s="267">
        <f>'Flusso dati statici sensori'!AC46</f>
        <v>6.7000000000000002E-3</v>
      </c>
      <c r="W218" s="346">
        <f>'Flusso dati statici sensori'!AD46</f>
        <v>6.6E-3</v>
      </c>
    </row>
    <row r="219" spans="1:23" x14ac:dyDescent="0.2">
      <c r="A219" s="566"/>
      <c r="B219" s="338" t="s">
        <v>1142</v>
      </c>
      <c r="C219" s="345">
        <f>'Flusso dati statici sensori'!B73</f>
        <v>4.2999999999999997E-2</v>
      </c>
      <c r="D219" s="340">
        <f>'Flusso dati statici sensori'!C73</f>
        <v>6.0999999999999999E-2</v>
      </c>
      <c r="E219" s="352">
        <f>'Flusso dati statici sensori'!D73</f>
        <v>0.43</v>
      </c>
      <c r="F219" s="267">
        <f>'Flusso dati statici sensori'!E73</f>
        <v>6.4999999999999997E-3</v>
      </c>
      <c r="G219" s="346">
        <f>'Flusso dati statici sensori'!F73</f>
        <v>6.4999999999999997E-3</v>
      </c>
      <c r="I219" s="566"/>
      <c r="J219" s="338" t="s">
        <v>1142</v>
      </c>
      <c r="K219" s="345">
        <f>'Flusso dati statici sensori'!N73</f>
        <v>4.3999999999999997E-2</v>
      </c>
      <c r="L219" s="340">
        <f>'Flusso dati statici sensori'!O73</f>
        <v>6.4000000000000001E-2</v>
      </c>
      <c r="M219" s="352">
        <f>'Flusso dati statici sensori'!P73</f>
        <v>4.3999999999999997E-2</v>
      </c>
      <c r="N219" s="267">
        <f>'Flusso dati statici sensori'!Q73</f>
        <v>6.7999999999999996E-3</v>
      </c>
      <c r="O219" s="346">
        <f>'Flusso dati statici sensori'!R73</f>
        <v>6.7999999999999996E-3</v>
      </c>
      <c r="Q219" s="563"/>
      <c r="R219" s="338" t="s">
        <v>1142</v>
      </c>
      <c r="S219" s="345">
        <f>'Flusso dati statici sensori'!Z73</f>
        <v>4.4999999999999998E-2</v>
      </c>
      <c r="T219" s="340">
        <f>'Flusso dati statici sensori'!AA73</f>
        <v>6.3E-2</v>
      </c>
      <c r="U219" s="352">
        <f>'Flusso dati statici sensori'!AB73</f>
        <v>4.4999999999999998E-2</v>
      </c>
      <c r="V219" s="267">
        <f>'Flusso dati statici sensori'!AC73</f>
        <v>6.7999999999999996E-3</v>
      </c>
      <c r="W219" s="346">
        <f>'Flusso dati statici sensori'!AD73</f>
        <v>6.7999999999999996E-3</v>
      </c>
    </row>
    <row r="220" spans="1:23" x14ac:dyDescent="0.2">
      <c r="A220" s="566"/>
      <c r="B220" s="338" t="s">
        <v>1143</v>
      </c>
      <c r="C220" s="345">
        <f>'Flusso dati statici sensori'!B100</f>
        <v>4.3999999999999997E-2</v>
      </c>
      <c r="D220" s="340">
        <f>'Flusso dati statici sensori'!C100</f>
        <v>6.3E-2</v>
      </c>
      <c r="E220" s="352">
        <f>'Flusso dati statici sensori'!D100</f>
        <v>4.3999999999999997E-2</v>
      </c>
      <c r="F220" s="267">
        <f>'Flusso dati statici sensori'!E100</f>
        <v>6.7000000000000002E-3</v>
      </c>
      <c r="G220" s="346">
        <f>'Flusso dati statici sensori'!F100</f>
        <v>6.7999999999999996E-3</v>
      </c>
      <c r="I220" s="566"/>
      <c r="J220" s="338" t="s">
        <v>1143</v>
      </c>
      <c r="K220" s="345">
        <f>'Flusso dati statici sensori'!N100</f>
        <v>4.4999999999999998E-2</v>
      </c>
      <c r="L220" s="340">
        <f>'Flusso dati statici sensori'!O100</f>
        <v>6.4000000000000001E-2</v>
      </c>
      <c r="M220" s="352">
        <f>'Flusso dati statici sensori'!P100</f>
        <v>4.4999999999999998E-2</v>
      </c>
      <c r="N220" s="267">
        <f>'Flusso dati statici sensori'!Q100</f>
        <v>6.7999999999999996E-3</v>
      </c>
      <c r="O220" s="346">
        <f>'Flusso dati statici sensori'!R100</f>
        <v>6.7999999999999996E-3</v>
      </c>
      <c r="Q220" s="563"/>
      <c r="R220" s="338" t="s">
        <v>1143</v>
      </c>
      <c r="S220" s="345">
        <f>'Flusso dati statici sensori'!Z100</f>
        <v>4.4999999999999998E-2</v>
      </c>
      <c r="T220" s="340">
        <f>'Flusso dati statici sensori'!AA100</f>
        <v>6.3E-2</v>
      </c>
      <c r="U220" s="352">
        <f>'Flusso dati statici sensori'!AB100</f>
        <v>4.4999999999999998E-2</v>
      </c>
      <c r="V220" s="267">
        <f>'Flusso dati statici sensori'!AC100</f>
        <v>6.7999999999999996E-3</v>
      </c>
      <c r="W220" s="346">
        <f>'Flusso dati statici sensori'!AD100</f>
        <v>6.7000000000000002E-3</v>
      </c>
    </row>
    <row r="221" spans="1:23" x14ac:dyDescent="0.2">
      <c r="A221" s="566"/>
      <c r="B221" s="338" t="s">
        <v>1144</v>
      </c>
      <c r="C221" s="345">
        <f>'Flusso dati statici sensori'!B127</f>
        <v>4.3999999999999997E-2</v>
      </c>
      <c r="D221" s="340">
        <f>'Flusso dati statici sensori'!C127</f>
        <v>6.2E-2</v>
      </c>
      <c r="E221" s="352">
        <f>'Flusso dati statici sensori'!D127</f>
        <v>4.3999999999999997E-2</v>
      </c>
      <c r="F221" s="267">
        <f>'Flusso dati statici sensori'!E127</f>
        <v>6.7000000000000002E-3</v>
      </c>
      <c r="G221" s="346">
        <f>'Flusso dati statici sensori'!F127</f>
        <v>6.7000000000000002E-3</v>
      </c>
      <c r="I221" s="566"/>
      <c r="J221" s="338" t="s">
        <v>1144</v>
      </c>
      <c r="K221" s="345">
        <f>'Flusso dati statici sensori'!N127</f>
        <v>4.4999999999999998E-2</v>
      </c>
      <c r="L221" s="340">
        <f>'Flusso dati statici sensori'!O127</f>
        <v>6.3E-2</v>
      </c>
      <c r="M221" s="352">
        <f>'Flusso dati statici sensori'!P127</f>
        <v>4.4999999999999998E-2</v>
      </c>
      <c r="N221" s="267">
        <f>'Flusso dati statici sensori'!Q127</f>
        <v>6.7999999999999996E-3</v>
      </c>
      <c r="O221" s="346">
        <f>'Flusso dati statici sensori'!R127</f>
        <v>6.7000000000000002E-3</v>
      </c>
      <c r="Q221" s="563"/>
      <c r="R221" s="338" t="s">
        <v>1144</v>
      </c>
      <c r="S221" s="345">
        <f>'Flusso dati statici sensori'!Z127</f>
        <v>4.4999999999999998E-2</v>
      </c>
      <c r="T221" s="340">
        <f>'Flusso dati statici sensori'!AA127</f>
        <v>6.3E-2</v>
      </c>
      <c r="U221" s="352">
        <f>'Flusso dati statici sensori'!AB127</f>
        <v>4.4999999999999998E-2</v>
      </c>
      <c r="V221" s="267">
        <f>'Flusso dati statici sensori'!AC127</f>
        <v>6.7000000000000002E-3</v>
      </c>
      <c r="W221" s="346">
        <f>'Flusso dati statici sensori'!AD127</f>
        <v>6.7000000000000002E-3</v>
      </c>
    </row>
    <row r="222" spans="1:23" x14ac:dyDescent="0.2">
      <c r="A222" s="566"/>
      <c r="B222" s="338" t="s">
        <v>1145</v>
      </c>
      <c r="C222" s="215">
        <f>'Flusso dati statici sensori'!B154</f>
        <v>4.3999999999999997E-2</v>
      </c>
      <c r="D222" s="214">
        <f>'Flusso dati statici sensori'!C154</f>
        <v>6.2E-2</v>
      </c>
      <c r="E222" s="179">
        <f>'Flusso dati statici sensori'!D154</f>
        <v>4.3999999999999997E-2</v>
      </c>
      <c r="F222" s="267">
        <f>'Flusso dati statici sensori'!E154</f>
        <v>6.7000000000000002E-3</v>
      </c>
      <c r="G222" s="346">
        <f>'Flusso dati statici sensori'!F154</f>
        <v>6.7000000000000002E-3</v>
      </c>
      <c r="I222" s="566"/>
      <c r="J222" s="338" t="s">
        <v>1145</v>
      </c>
      <c r="K222" s="215">
        <f>'Flusso dati statici sensori'!N154</f>
        <v>4.4999999999999998E-2</v>
      </c>
      <c r="L222" s="214">
        <f>'Flusso dati statici sensori'!O154</f>
        <v>6.3E-2</v>
      </c>
      <c r="M222" s="179">
        <f>'Flusso dati statici sensori'!P154</f>
        <v>4.5999999999999999E-2</v>
      </c>
      <c r="N222" s="267">
        <f>'Flusso dati statici sensori'!Q154</f>
        <v>6.7999999999999996E-3</v>
      </c>
      <c r="O222" s="346">
        <f>'Flusso dati statici sensori'!R154</f>
        <v>6.7999999999999996E-3</v>
      </c>
      <c r="Q222" s="563"/>
      <c r="R222" s="338" t="s">
        <v>1145</v>
      </c>
      <c r="S222" s="215">
        <f>'Flusso dati statici sensori'!Z154</f>
        <v>4.4999999999999998E-2</v>
      </c>
      <c r="T222" s="214">
        <f>'Flusso dati statici sensori'!AA154</f>
        <v>6.3E-2</v>
      </c>
      <c r="U222" s="179">
        <f>'Flusso dati statici sensori'!AB154</f>
        <v>4.4999999999999998E-2</v>
      </c>
      <c r="V222" s="267">
        <f>'Flusso dati statici sensori'!AC154</f>
        <v>6.7000000000000002E-3</v>
      </c>
      <c r="W222" s="346">
        <f>'Flusso dati statici sensori'!AD154</f>
        <v>6.7000000000000002E-3</v>
      </c>
    </row>
    <row r="223" spans="1:23" x14ac:dyDescent="0.2">
      <c r="A223" s="566"/>
      <c r="B223" s="338" t="s">
        <v>1146</v>
      </c>
      <c r="C223" s="345">
        <f>'Flusso dati statici sensori'!B181</f>
        <v>4.3999999999999997E-2</v>
      </c>
      <c r="D223" s="340">
        <f>'Flusso dati statici sensori'!C181</f>
        <v>6.2E-2</v>
      </c>
      <c r="E223" s="352">
        <f>'Flusso dati statici sensori'!D181</f>
        <v>4.3999999999999997E-2</v>
      </c>
      <c r="F223" s="267">
        <f>'Flusso dati statici sensori'!E181</f>
        <v>6.6E-3</v>
      </c>
      <c r="G223" s="346">
        <f>'Flusso dati statici sensori'!F181</f>
        <v>6.6E-3</v>
      </c>
      <c r="I223" s="566"/>
      <c r="J223" s="338" t="s">
        <v>1146</v>
      </c>
      <c r="K223" s="345">
        <f>'Flusso dati statici sensori'!N181</f>
        <v>4.3999999999999997E-2</v>
      </c>
      <c r="L223" s="340">
        <f>'Flusso dati statici sensori'!O181</f>
        <v>6.2E-2</v>
      </c>
      <c r="M223" s="352">
        <f>'Flusso dati statici sensori'!P181</f>
        <v>4.3999999999999997E-2</v>
      </c>
      <c r="N223" s="267">
        <f>'Flusso dati statici sensori'!Q181</f>
        <v>6.7000000000000002E-3</v>
      </c>
      <c r="O223" s="346">
        <f>'Flusso dati statici sensori'!R181</f>
        <v>6.7000000000000002E-3</v>
      </c>
      <c r="Q223" s="563"/>
      <c r="R223" s="338" t="s">
        <v>1146</v>
      </c>
      <c r="S223" s="345">
        <f>'Flusso dati statici sensori'!Z181</f>
        <v>4.3999999999999997E-2</v>
      </c>
      <c r="T223" s="340">
        <f>'Flusso dati statici sensori'!AA181</f>
        <v>6.2E-2</v>
      </c>
      <c r="U223" s="352">
        <f>'Flusso dati statici sensori'!AB181</f>
        <v>4.3999999999999997E-2</v>
      </c>
      <c r="V223" s="267">
        <f>'Flusso dati statici sensori'!AC181</f>
        <v>6.6E-3</v>
      </c>
      <c r="W223" s="346">
        <f>'Flusso dati statici sensori'!AD181</f>
        <v>6.6E-3</v>
      </c>
    </row>
    <row r="224" spans="1:23" x14ac:dyDescent="0.2">
      <c r="A224" s="566"/>
      <c r="B224" s="338" t="s">
        <v>1147</v>
      </c>
      <c r="C224" s="345">
        <f>'Flusso dati statici sensori'!B208</f>
        <v>4.3999999999999997E-2</v>
      </c>
      <c r="D224" s="340">
        <f>'Flusso dati statici sensori'!C208</f>
        <v>6.2E-2</v>
      </c>
      <c r="E224" s="352">
        <f>'Flusso dati statici sensori'!D208</f>
        <v>4.3999999999999997E-2</v>
      </c>
      <c r="F224" s="267">
        <f>'Flusso dati statici sensori'!E208</f>
        <v>6.7000000000000002E-3</v>
      </c>
      <c r="G224" s="346">
        <f>'Flusso dati statici sensori'!F208</f>
        <v>6.7000000000000002E-3</v>
      </c>
      <c r="I224" s="566"/>
      <c r="J224" s="338" t="s">
        <v>1147</v>
      </c>
      <c r="K224" s="345">
        <f>'Flusso dati statici sensori'!N208</f>
        <v>4.4999999999999998E-2</v>
      </c>
      <c r="L224" s="340">
        <f>'Flusso dati statici sensori'!O208</f>
        <v>6.3E-2</v>
      </c>
      <c r="M224" s="352">
        <f>'Flusso dati statici sensori'!P208</f>
        <v>4.4999999999999998E-2</v>
      </c>
      <c r="N224" s="267">
        <f>'Flusso dati statici sensori'!Q208</f>
        <v>6.7999999999999996E-3</v>
      </c>
      <c r="O224" s="346">
        <f>'Flusso dati statici sensori'!R208</f>
        <v>6.7999999999999996E-3</v>
      </c>
      <c r="Q224" s="563"/>
      <c r="R224" s="338" t="s">
        <v>1147</v>
      </c>
      <c r="S224" s="345">
        <f>'Flusso dati statici sensori'!Z208</f>
        <v>4.3999999999999997E-2</v>
      </c>
      <c r="T224" s="340">
        <f>'Flusso dati statici sensori'!AA208</f>
        <v>6.2E-2</v>
      </c>
      <c r="U224" s="352">
        <f>'Flusso dati statici sensori'!AB208</f>
        <v>4.3999999999999997E-2</v>
      </c>
      <c r="V224" s="267">
        <f>'Flusso dati statici sensori'!AC208</f>
        <v>6.7000000000000002E-3</v>
      </c>
      <c r="W224" s="346">
        <f>'Flusso dati statici sensori'!AD208</f>
        <v>6.7000000000000002E-3</v>
      </c>
    </row>
    <row r="225" spans="1:23" x14ac:dyDescent="0.2">
      <c r="A225" s="566"/>
      <c r="B225" s="338" t="s">
        <v>1148</v>
      </c>
      <c r="C225" s="345">
        <f>'Flusso dati statici sensori'!B236</f>
        <v>4.5999999999999999E-2</v>
      </c>
      <c r="D225" s="340">
        <f>'Flusso dati statici sensori'!C236</f>
        <v>6.4000000000000001E-2</v>
      </c>
      <c r="E225" s="352">
        <f>'Flusso dati statici sensori'!D236</f>
        <v>4.5999999999999999E-2</v>
      </c>
      <c r="F225" s="267">
        <f>'Flusso dati statici sensori'!E236</f>
        <v>7.0000000000000001E-3</v>
      </c>
      <c r="G225" s="346">
        <f>'Flusso dati statici sensori'!F236</f>
        <v>7.0000000000000001E-3</v>
      </c>
      <c r="I225" s="566"/>
      <c r="J225" s="338" t="s">
        <v>1148</v>
      </c>
      <c r="K225" s="345">
        <f>'Flusso dati statici sensori'!N236</f>
        <v>4.4999999999999998E-2</v>
      </c>
      <c r="L225" s="340">
        <f>'Flusso dati statici sensori'!O236</f>
        <v>6.3E-2</v>
      </c>
      <c r="M225" s="352">
        <f>'Flusso dati statici sensori'!P236</f>
        <v>4.4999999999999998E-2</v>
      </c>
      <c r="N225" s="267">
        <f>'Flusso dati statici sensori'!Q236</f>
        <v>6.7999999999999996E-3</v>
      </c>
      <c r="O225" s="346">
        <f>'Flusso dati statici sensori'!R236</f>
        <v>6.7999999999999996E-3</v>
      </c>
      <c r="Q225" s="563"/>
      <c r="R225" s="338" t="s">
        <v>1148</v>
      </c>
      <c r="S225" s="345">
        <f>'Flusso dati statici sensori'!Z236</f>
        <v>4.2999999999999997E-2</v>
      </c>
      <c r="T225" s="340">
        <f>'Flusso dati statici sensori'!AA236</f>
        <v>6.0999999999999999E-2</v>
      </c>
      <c r="U225" s="352">
        <f>'Flusso dati statici sensori'!AB236</f>
        <v>4.2999999999999997E-2</v>
      </c>
      <c r="V225" s="267">
        <f>'Flusso dati statici sensori'!AC236</f>
        <v>6.4999999999999997E-3</v>
      </c>
      <c r="W225" s="346">
        <f>'Flusso dati statici sensori'!AD236</f>
        <v>6.4999999999999997E-3</v>
      </c>
    </row>
    <row r="226" spans="1:23" x14ac:dyDescent="0.2">
      <c r="A226" s="566"/>
      <c r="B226" s="338" t="s">
        <v>1149</v>
      </c>
      <c r="C226" s="345">
        <f>'Flusso dati statici sensori'!B263</f>
        <v>4.5999999999999999E-2</v>
      </c>
      <c r="D226" s="340">
        <f>'Flusso dati statici sensori'!C263</f>
        <v>6.5000000000000002E-2</v>
      </c>
      <c r="E226" s="352">
        <f>'Flusso dati statici sensori'!D263</f>
        <v>4.5999999999999999E-2</v>
      </c>
      <c r="F226" s="267">
        <f>'Flusso dati statici sensori'!E263</f>
        <v>6.8999999999999999E-3</v>
      </c>
      <c r="G226" s="346">
        <f>'Flusso dati statici sensori'!F263</f>
        <v>6.8999999999999999E-3</v>
      </c>
      <c r="I226" s="566"/>
      <c r="J226" s="338" t="s">
        <v>1149</v>
      </c>
      <c r="K226" s="345">
        <f>'Flusso dati statici sensori'!N263</f>
        <v>4.5999999999999999E-2</v>
      </c>
      <c r="L226" s="340">
        <f>'Flusso dati statici sensori'!O263</f>
        <v>6.5000000000000002E-2</v>
      </c>
      <c r="M226" s="352">
        <f>'Flusso dati statici sensori'!P263</f>
        <v>4.5999999999999999E-2</v>
      </c>
      <c r="N226" s="267">
        <f>'Flusso dati statici sensori'!Q263</f>
        <v>7.0000000000000001E-3</v>
      </c>
      <c r="O226" s="346">
        <f>'Flusso dati statici sensori'!R263</f>
        <v>7.0000000000000001E-3</v>
      </c>
      <c r="Q226" s="563"/>
      <c r="R226" s="338" t="s">
        <v>1149</v>
      </c>
      <c r="S226" s="345">
        <f>'Flusso dati statici sensori'!Z263</f>
        <v>4.4999999999999998E-2</v>
      </c>
      <c r="T226" s="340">
        <f>'Flusso dati statici sensori'!AA263</f>
        <v>6.4000000000000001E-2</v>
      </c>
      <c r="U226" s="352">
        <f>'Flusso dati statici sensori'!AB263</f>
        <v>4.4999999999999998E-2</v>
      </c>
      <c r="V226" s="267">
        <f>'Flusso dati statici sensori'!AC263</f>
        <v>6.7999999999999996E-3</v>
      </c>
      <c r="W226" s="346">
        <f>'Flusso dati statici sensori'!AD263</f>
        <v>6.7999999999999996E-3</v>
      </c>
    </row>
    <row r="227" spans="1:23" x14ac:dyDescent="0.2">
      <c r="A227" s="566"/>
      <c r="B227" s="338" t="s">
        <v>1150</v>
      </c>
      <c r="C227" s="345">
        <f>'Flusso dati statici sensori'!B290</f>
        <v>4.4999999999999998E-2</v>
      </c>
      <c r="D227" s="340">
        <f>'Flusso dati statici sensori'!C290</f>
        <v>6.3E-2</v>
      </c>
      <c r="E227" s="352">
        <f>'Flusso dati statici sensori'!D290</f>
        <v>4.4999999999999998E-2</v>
      </c>
      <c r="F227" s="267">
        <f>'Flusso dati statici sensori'!E290</f>
        <v>6.7000000000000002E-3</v>
      </c>
      <c r="G227" s="346">
        <f>'Flusso dati statici sensori'!F290</f>
        <v>6.7000000000000002E-3</v>
      </c>
      <c r="I227" s="566"/>
      <c r="J227" s="338" t="s">
        <v>1150</v>
      </c>
      <c r="K227" s="345">
        <f>'Flusso dati statici sensori'!N290</f>
        <v>4.4999999999999998E-2</v>
      </c>
      <c r="L227" s="340">
        <f>'Flusso dati statici sensori'!O290</f>
        <v>6.3E-2</v>
      </c>
      <c r="M227" s="352">
        <f>'Flusso dati statici sensori'!P290</f>
        <v>4.4999999999999998E-2</v>
      </c>
      <c r="N227" s="267">
        <f>'Flusso dati statici sensori'!Q290</f>
        <v>6.7999999999999996E-3</v>
      </c>
      <c r="O227" s="346">
        <f>'Flusso dati statici sensori'!R290</f>
        <v>6.7999999999999996E-3</v>
      </c>
      <c r="Q227" s="563"/>
      <c r="R227" s="338" t="s">
        <v>1150</v>
      </c>
      <c r="S227" s="345">
        <f>'Flusso dati statici sensori'!Z290</f>
        <v>4.3999999999999997E-2</v>
      </c>
      <c r="T227" s="340">
        <f>'Flusso dati statici sensori'!AA290</f>
        <v>6.2E-2</v>
      </c>
      <c r="U227" s="352">
        <f>'Flusso dati statici sensori'!AB290</f>
        <v>4.3999999999999997E-2</v>
      </c>
      <c r="V227" s="267">
        <f>'Flusso dati statici sensori'!AC290</f>
        <v>6.7000000000000002E-3</v>
      </c>
      <c r="W227" s="346">
        <f>'Flusso dati statici sensori'!AD290</f>
        <v>6.7000000000000002E-3</v>
      </c>
    </row>
    <row r="228" spans="1:23" x14ac:dyDescent="0.2">
      <c r="A228" s="566"/>
      <c r="B228" s="338" t="s">
        <v>1151</v>
      </c>
      <c r="C228" s="345">
        <f>'Flusso dati statici sensori'!B317</f>
        <v>4.3999999999999997E-2</v>
      </c>
      <c r="D228" s="340">
        <f>'Flusso dati statici sensori'!C317</f>
        <v>6.2E-2</v>
      </c>
      <c r="E228" s="352">
        <f>'Flusso dati statici sensori'!D317</f>
        <v>4.3999999999999997E-2</v>
      </c>
      <c r="F228" s="267">
        <f>'Flusso dati statici sensori'!E317</f>
        <v>6.6E-3</v>
      </c>
      <c r="G228" s="346">
        <f>'Flusso dati statici sensori'!F317</f>
        <v>6.6E-3</v>
      </c>
      <c r="I228" s="566"/>
      <c r="J228" s="338" t="s">
        <v>1151</v>
      </c>
      <c r="K228" s="345">
        <f>'Flusso dati statici sensori'!N317</f>
        <v>4.3999999999999997E-2</v>
      </c>
      <c r="L228" s="340">
        <f>'Flusso dati statici sensori'!O317</f>
        <v>6.2E-2</v>
      </c>
      <c r="M228" s="352">
        <f>'Flusso dati statici sensori'!P317</f>
        <v>4.3999999999999997E-2</v>
      </c>
      <c r="N228" s="267">
        <f>'Flusso dati statici sensori'!Q317</f>
        <v>6.6E-3</v>
      </c>
      <c r="O228" s="346">
        <f>'Flusso dati statici sensori'!R317</f>
        <v>6.6E-3</v>
      </c>
      <c r="Q228" s="563"/>
      <c r="R228" s="338" t="s">
        <v>1151</v>
      </c>
      <c r="S228" s="345">
        <f>'Flusso dati statici sensori'!Z317</f>
        <v>4.3999999999999997E-2</v>
      </c>
      <c r="T228" s="340">
        <f>'Flusso dati statici sensori'!AA317</f>
        <v>6.0999999999999999E-2</v>
      </c>
      <c r="U228" s="352">
        <f>'Flusso dati statici sensori'!AB317</f>
        <v>4.3999999999999997E-2</v>
      </c>
      <c r="V228" s="267">
        <f>'Flusso dati statici sensori'!AC317</f>
        <v>6.6E-3</v>
      </c>
      <c r="W228" s="346">
        <f>'Flusso dati statici sensori'!AD317</f>
        <v>6.6E-3</v>
      </c>
    </row>
    <row r="229" spans="1:23" x14ac:dyDescent="0.2">
      <c r="A229" s="566"/>
      <c r="B229" s="338" t="s">
        <v>1152</v>
      </c>
      <c r="C229" s="345">
        <f>'Flusso dati statici sensori'!B344</f>
        <v>4.5999999999999999E-2</v>
      </c>
      <c r="D229" s="340">
        <f>'Flusso dati statici sensori'!C344</f>
        <v>6.5000000000000002E-2</v>
      </c>
      <c r="E229" s="352">
        <f>'Flusso dati statici sensori'!D344</f>
        <v>4.7E-2</v>
      </c>
      <c r="F229" s="267">
        <f>'Flusso dati statici sensori'!E344</f>
        <v>6.8999999999999999E-3</v>
      </c>
      <c r="G229" s="346">
        <f>'Flusso dati statici sensori'!F344</f>
        <v>6.8999999999999999E-3</v>
      </c>
      <c r="I229" s="566"/>
      <c r="J229" s="338" t="s">
        <v>1152</v>
      </c>
      <c r="K229" s="345">
        <f>'Flusso dati statici sensori'!N344</f>
        <v>4.5999999999999999E-2</v>
      </c>
      <c r="L229" s="340">
        <f>'Flusso dati statici sensori'!O344</f>
        <v>6.5000000000000002E-2</v>
      </c>
      <c r="M229" s="352">
        <f>'Flusso dati statici sensori'!P344</f>
        <v>4.5999999999999999E-2</v>
      </c>
      <c r="N229" s="267">
        <f>'Flusso dati statici sensori'!Q344</f>
        <v>7.0000000000000001E-3</v>
      </c>
      <c r="O229" s="346">
        <f>'Flusso dati statici sensori'!R344</f>
        <v>7.0000000000000001E-3</v>
      </c>
      <c r="Q229" s="563"/>
      <c r="R229" s="338" t="s">
        <v>1152</v>
      </c>
      <c r="S229" s="345">
        <f>'Flusso dati statici sensori'!Z344</f>
        <v>4.4999999999999998E-2</v>
      </c>
      <c r="T229" s="340">
        <f>'Flusso dati statici sensori'!AA344</f>
        <v>6.4000000000000001E-2</v>
      </c>
      <c r="U229" s="352">
        <f>'Flusso dati statici sensori'!AB344</f>
        <v>4.4999999999999998E-2</v>
      </c>
      <c r="V229" s="267">
        <f>'Flusso dati statici sensori'!AC344</f>
        <v>6.7999999999999996E-3</v>
      </c>
      <c r="W229" s="346">
        <f>'Flusso dati statici sensori'!AD344</f>
        <v>6.7999999999999996E-3</v>
      </c>
    </row>
    <row r="230" spans="1:23" x14ac:dyDescent="0.2">
      <c r="A230" s="566"/>
      <c r="B230" s="338" t="s">
        <v>1153</v>
      </c>
      <c r="C230" s="345">
        <f>'Flusso dati statici sensori'!B372</f>
        <v>4.4999999999999998E-2</v>
      </c>
      <c r="D230" s="340">
        <f>'Flusso dati statici sensori'!C372</f>
        <v>6.3E-2</v>
      </c>
      <c r="E230" s="352">
        <f>'Flusso dati statici sensori'!D372</f>
        <v>4.4999999999999998E-2</v>
      </c>
      <c r="F230" s="267">
        <f>'Flusso dati statici sensori'!E372</f>
        <v>6.7999999999999996E-3</v>
      </c>
      <c r="G230" s="346">
        <f>'Flusso dati statici sensori'!F372</f>
        <v>6.7999999999999996E-3</v>
      </c>
      <c r="I230" s="566"/>
      <c r="J230" s="338" t="s">
        <v>1153</v>
      </c>
      <c r="K230" s="345">
        <f>'Flusso dati statici sensori'!N372</f>
        <v>4.4999999999999998E-2</v>
      </c>
      <c r="L230" s="340">
        <f>'Flusso dati statici sensori'!O372</f>
        <v>6.3E-2</v>
      </c>
      <c r="M230" s="352">
        <f>'Flusso dati statici sensori'!P372</f>
        <v>4.4999999999999998E-2</v>
      </c>
      <c r="N230" s="267">
        <f>'Flusso dati statici sensori'!Q372</f>
        <v>6.7999999999999996E-3</v>
      </c>
      <c r="O230" s="346">
        <f>'Flusso dati statici sensori'!R372</f>
        <v>6.7999999999999996E-3</v>
      </c>
      <c r="Q230" s="563"/>
      <c r="R230" s="338" t="s">
        <v>1153</v>
      </c>
      <c r="S230" s="345">
        <f>'Flusso dati statici sensori'!Z372</f>
        <v>4.3999999999999997E-2</v>
      </c>
      <c r="T230" s="340">
        <f>'Flusso dati statici sensori'!AA372</f>
        <v>6.2E-2</v>
      </c>
      <c r="U230" s="352">
        <f>'Flusso dati statici sensori'!AB372</f>
        <v>4.3999999999999997E-2</v>
      </c>
      <c r="V230" s="267">
        <f>'Flusso dati statici sensori'!AC372</f>
        <v>6.7000000000000002E-3</v>
      </c>
      <c r="W230" s="346">
        <f>'Flusso dati statici sensori'!AD372</f>
        <v>6.7000000000000002E-3</v>
      </c>
    </row>
    <row r="231" spans="1:23" ht="16" thickBot="1" x14ac:dyDescent="0.25">
      <c r="A231" s="567"/>
      <c r="B231" s="339" t="s">
        <v>1154</v>
      </c>
      <c r="C231" s="347">
        <f>'Flusso dati statici sensori'!B400</f>
        <v>4.4999999999999998E-2</v>
      </c>
      <c r="D231" s="348">
        <f>'Flusso dati statici sensori'!C400</f>
        <v>6.3E-2</v>
      </c>
      <c r="E231" s="353">
        <f>'Flusso dati statici sensori'!D400</f>
        <v>4.4999999999999998E-2</v>
      </c>
      <c r="F231" s="249">
        <f>'Flusso dati statici sensori'!E400</f>
        <v>6.7999999999999996E-3</v>
      </c>
      <c r="G231" s="350">
        <f>'Flusso dati statici sensori'!F400</f>
        <v>6.7999999999999996E-3</v>
      </c>
      <c r="I231" s="567"/>
      <c r="J231" s="339" t="s">
        <v>1154</v>
      </c>
      <c r="K231" s="347">
        <f>'Flusso dati statici sensori'!N400</f>
        <v>4.5999999999999999E-2</v>
      </c>
      <c r="L231" s="348">
        <f>'Flusso dati statici sensori'!O400</f>
        <v>6.4000000000000001E-2</v>
      </c>
      <c r="M231" s="353">
        <f>'Flusso dati statici sensori'!P400</f>
        <v>4.5999999999999999E-2</v>
      </c>
      <c r="N231" s="249">
        <f>'Flusso dati statici sensori'!Q400</f>
        <v>6.8999999999999999E-3</v>
      </c>
      <c r="O231" s="350">
        <f>'Flusso dati statici sensori'!R400</f>
        <v>6.8999999999999999E-3</v>
      </c>
      <c r="Q231" s="564"/>
      <c r="R231" s="339" t="s">
        <v>1154</v>
      </c>
      <c r="S231" s="347">
        <f>'Flusso dati statici sensori'!Z400</f>
        <v>4.3999999999999997E-2</v>
      </c>
      <c r="T231" s="348">
        <f>'Flusso dati statici sensori'!AA400</f>
        <v>6.2E-2</v>
      </c>
      <c r="U231" s="353">
        <f>'Flusso dati statici sensori'!AB400</f>
        <v>4.3999999999999997E-2</v>
      </c>
      <c r="V231" s="249">
        <f>'Flusso dati statici sensori'!AC400</f>
        <v>6.7000000000000002E-3</v>
      </c>
      <c r="W231" s="350">
        <f>'Flusso dati statici sensori'!AD400</f>
        <v>6.7000000000000002E-3</v>
      </c>
    </row>
    <row r="234" spans="1:23" ht="16" thickBot="1" x14ac:dyDescent="0.25">
      <c r="T234" s="364"/>
      <c r="U234" s="364"/>
    </row>
    <row r="235" spans="1:23" ht="16" thickBot="1" x14ac:dyDescent="0.25">
      <c r="A235" s="550" t="s">
        <v>939</v>
      </c>
      <c r="B235" s="551"/>
      <c r="C235" s="551"/>
      <c r="D235" s="551"/>
      <c r="E235" s="551"/>
      <c r="F235" s="551"/>
      <c r="G235" s="552"/>
      <c r="I235" s="550" t="s">
        <v>939</v>
      </c>
      <c r="J235" s="551"/>
      <c r="K235" s="551"/>
      <c r="L235" s="551"/>
      <c r="M235" s="551"/>
      <c r="N235" s="551"/>
      <c r="O235" s="552"/>
      <c r="Q235" s="550" t="s">
        <v>939</v>
      </c>
      <c r="R235" s="551"/>
      <c r="S235" s="551"/>
      <c r="T235" s="551"/>
      <c r="U235" s="551"/>
      <c r="V235" s="551"/>
      <c r="W235" s="552"/>
    </row>
    <row r="236" spans="1:23" ht="16" thickBot="1" x14ac:dyDescent="0.25">
      <c r="A236" s="553" t="s">
        <v>1156</v>
      </c>
      <c r="B236" s="555" t="s">
        <v>790</v>
      </c>
      <c r="C236" s="557" t="s">
        <v>1092</v>
      </c>
      <c r="D236" s="558"/>
      <c r="E236" s="559"/>
      <c r="F236" s="560" t="s">
        <v>958</v>
      </c>
      <c r="G236" s="561"/>
      <c r="I236" s="553" t="s">
        <v>1156</v>
      </c>
      <c r="J236" s="555" t="s">
        <v>790</v>
      </c>
      <c r="K236" s="557" t="s">
        <v>1092</v>
      </c>
      <c r="L236" s="558"/>
      <c r="M236" s="559"/>
      <c r="N236" s="560" t="s">
        <v>958</v>
      </c>
      <c r="O236" s="561"/>
      <c r="Q236" s="553" t="s">
        <v>1156</v>
      </c>
      <c r="R236" s="555" t="s">
        <v>790</v>
      </c>
      <c r="S236" s="557" t="s">
        <v>1092</v>
      </c>
      <c r="T236" s="558"/>
      <c r="U236" s="559"/>
      <c r="V236" s="560" t="s">
        <v>958</v>
      </c>
      <c r="W236" s="561"/>
    </row>
    <row r="237" spans="1:23" ht="16" thickBot="1" x14ac:dyDescent="0.25">
      <c r="A237" s="554"/>
      <c r="B237" s="556"/>
      <c r="C237" s="328" t="s">
        <v>950</v>
      </c>
      <c r="D237" s="328" t="s">
        <v>951</v>
      </c>
      <c r="E237" s="328" t="s">
        <v>952</v>
      </c>
      <c r="F237" s="328" t="s">
        <v>956</v>
      </c>
      <c r="G237" s="328" t="s">
        <v>957</v>
      </c>
      <c r="I237" s="554"/>
      <c r="J237" s="556"/>
      <c r="K237" s="328" t="s">
        <v>950</v>
      </c>
      <c r="L237" s="328" t="s">
        <v>951</v>
      </c>
      <c r="M237" s="328" t="s">
        <v>952</v>
      </c>
      <c r="N237" s="328" t="s">
        <v>956</v>
      </c>
      <c r="O237" s="328" t="s">
        <v>957</v>
      </c>
      <c r="Q237" s="554"/>
      <c r="R237" s="556"/>
      <c r="S237" s="328" t="s">
        <v>950</v>
      </c>
      <c r="T237" s="328" t="s">
        <v>951</v>
      </c>
      <c r="U237" s="328" t="s">
        <v>952</v>
      </c>
      <c r="V237" s="328" t="s">
        <v>956</v>
      </c>
      <c r="W237" s="328" t="s">
        <v>957</v>
      </c>
    </row>
    <row r="238" spans="1:23" x14ac:dyDescent="0.2">
      <c r="A238" s="565" t="s">
        <v>1155</v>
      </c>
      <c r="B238" s="337" t="s">
        <v>1140</v>
      </c>
      <c r="C238" s="329">
        <f>'Flusso dati statici sensori'!B21</f>
        <v>4.3999999999999997E-2</v>
      </c>
      <c r="D238" s="342">
        <f>'Flusso dati statici sensori'!C21</f>
        <v>6.2E-2</v>
      </c>
      <c r="E238" s="351">
        <f>'Flusso dati statici sensori'!D21</f>
        <v>4.3999999999999997E-2</v>
      </c>
      <c r="F238" s="266">
        <f>'Flusso dati statici sensori'!E21</f>
        <v>6.6E-3</v>
      </c>
      <c r="G238" s="344">
        <f>'Flusso dati statici sensori'!F21</f>
        <v>6.6E-3</v>
      </c>
      <c r="I238" s="565" t="s">
        <v>1157</v>
      </c>
      <c r="J238" s="337" t="s">
        <v>1140</v>
      </c>
      <c r="K238" s="329">
        <f>'Flusso dati statici sensori'!N21</f>
        <v>4.3999999999999997E-2</v>
      </c>
      <c r="L238" s="342">
        <f>'Flusso dati statici sensori'!O21</f>
        <v>6.2E-2</v>
      </c>
      <c r="M238" s="342">
        <f>'Flusso dati statici sensori'!P21</f>
        <v>4.3999999999999997E-2</v>
      </c>
      <c r="N238" s="343">
        <f>'Flusso dati statici sensori'!Q21</f>
        <v>6.7000000000000002E-3</v>
      </c>
      <c r="O238" s="344">
        <f>'Flusso dati statici sensori'!R21</f>
        <v>6.7000000000000002E-3</v>
      </c>
      <c r="Q238" s="562" t="s">
        <v>1158</v>
      </c>
      <c r="R238" s="337" t="s">
        <v>1140</v>
      </c>
      <c r="S238" s="329">
        <f>'Flusso dati statici sensori'!Z21</f>
        <v>4.3999999999999997E-2</v>
      </c>
      <c r="T238" s="342">
        <f>'Flusso dati statici sensori'!AA21</f>
        <v>6.2E-2</v>
      </c>
      <c r="U238" s="351">
        <f>'Flusso dati statici sensori'!AB21</f>
        <v>4.3999999999999997E-2</v>
      </c>
      <c r="V238" s="266">
        <f>'Flusso dati statici sensori'!AC21</f>
        <v>6.6E-3</v>
      </c>
      <c r="W238" s="344">
        <f>'Flusso dati statici sensori'!AD21</f>
        <v>6.6E-3</v>
      </c>
    </row>
    <row r="239" spans="1:23" x14ac:dyDescent="0.2">
      <c r="A239" s="566"/>
      <c r="B239" s="338" t="s">
        <v>1141</v>
      </c>
      <c r="C239" s="345">
        <f>'Flusso dati statici sensori'!B47</f>
        <v>4.4999999999999998E-2</v>
      </c>
      <c r="D239" s="340">
        <f>'Flusso dati statici sensori'!C47</f>
        <v>6.3E-2</v>
      </c>
      <c r="E239" s="352">
        <f>'Flusso dati statici sensori'!D47</f>
        <v>4.4999999999999998E-2</v>
      </c>
      <c r="F239" s="267">
        <f>'Flusso dati statici sensori'!E47</f>
        <v>6.7000000000000002E-3</v>
      </c>
      <c r="G239" s="346">
        <f>'Flusso dati statici sensori'!F47</f>
        <v>6.7000000000000002E-3</v>
      </c>
      <c r="I239" s="566"/>
      <c r="J239" s="338" t="s">
        <v>1141</v>
      </c>
      <c r="K239" s="345">
        <f>'Flusso dati statici sensori'!N47</f>
        <v>4.2999999999999997E-2</v>
      </c>
      <c r="L239" s="340">
        <f>'Flusso dati statici sensori'!O47</f>
        <v>0.06</v>
      </c>
      <c r="M239" s="340">
        <f>'Flusso dati statici sensori'!P47</f>
        <v>4.2999999999999997E-2</v>
      </c>
      <c r="N239" s="341">
        <f>'Flusso dati statici sensori'!Q47</f>
        <v>6.4999999999999997E-3</v>
      </c>
      <c r="O239" s="346">
        <f>'Flusso dati statici sensori'!R47</f>
        <v>6.4999999999999997E-3</v>
      </c>
      <c r="Q239" s="563"/>
      <c r="R239" s="338" t="s">
        <v>1141</v>
      </c>
      <c r="S239" s="345">
        <f>'Flusso dati statici sensori'!Z47</f>
        <v>4.3999999999999997E-2</v>
      </c>
      <c r="T239" s="340">
        <f>'Flusso dati statici sensori'!AA47</f>
        <v>6.2E-2</v>
      </c>
      <c r="U239" s="352">
        <f>'Flusso dati statici sensori'!AB47</f>
        <v>4.3999999999999997E-2</v>
      </c>
      <c r="V239" s="267">
        <f>'Flusso dati statici sensori'!AC47</f>
        <v>6.7000000000000002E-3</v>
      </c>
      <c r="W239" s="346">
        <f>'Flusso dati statici sensori'!AD47</f>
        <v>6.6E-3</v>
      </c>
    </row>
    <row r="240" spans="1:23" x14ac:dyDescent="0.2">
      <c r="A240" s="566"/>
      <c r="B240" s="338" t="s">
        <v>1142</v>
      </c>
      <c r="C240" s="345">
        <f>'Flusso dati statici sensori'!B74</f>
        <v>4.2999999999999997E-2</v>
      </c>
      <c r="D240" s="340">
        <f>'Flusso dati statici sensori'!C74</f>
        <v>6.0999999999999999E-2</v>
      </c>
      <c r="E240" s="352">
        <f>'Flusso dati statici sensori'!D74</f>
        <v>0.43</v>
      </c>
      <c r="F240" s="267">
        <f>'Flusso dati statici sensori'!E74</f>
        <v>6.4999999999999997E-3</v>
      </c>
      <c r="G240" s="346">
        <f>'Flusso dati statici sensori'!F74</f>
        <v>6.4999999999999997E-3</v>
      </c>
      <c r="I240" s="566"/>
      <c r="J240" s="338" t="s">
        <v>1142</v>
      </c>
      <c r="K240" s="345">
        <f>'Flusso dati statici sensori'!N74</f>
        <v>4.3999999999999997E-2</v>
      </c>
      <c r="L240" s="340">
        <f>'Flusso dati statici sensori'!O74</f>
        <v>6.4000000000000001E-2</v>
      </c>
      <c r="M240" s="340">
        <f>'Flusso dati statici sensori'!P74</f>
        <v>4.3999999999999997E-2</v>
      </c>
      <c r="N240" s="341">
        <f>'Flusso dati statici sensori'!Q74</f>
        <v>6.7999999999999996E-3</v>
      </c>
      <c r="O240" s="346">
        <f>'Flusso dati statici sensori'!R74</f>
        <v>6.7999999999999996E-3</v>
      </c>
      <c r="Q240" s="563"/>
      <c r="R240" s="338" t="s">
        <v>1142</v>
      </c>
      <c r="S240" s="345">
        <f>'Flusso dati statici sensori'!Z74</f>
        <v>4.4999999999999998E-2</v>
      </c>
      <c r="T240" s="340">
        <f>'Flusso dati statici sensori'!AA74</f>
        <v>6.3E-2</v>
      </c>
      <c r="U240" s="352">
        <f>'Flusso dati statici sensori'!AB74</f>
        <v>4.4999999999999998E-2</v>
      </c>
      <c r="V240" s="267">
        <f>'Flusso dati statici sensori'!AC74</f>
        <v>6.7999999999999996E-3</v>
      </c>
      <c r="W240" s="346">
        <f>'Flusso dati statici sensori'!AD74</f>
        <v>6.7999999999999996E-3</v>
      </c>
    </row>
    <row r="241" spans="1:23" x14ac:dyDescent="0.2">
      <c r="A241" s="566"/>
      <c r="B241" s="338" t="s">
        <v>1143</v>
      </c>
      <c r="C241" s="345">
        <f>'Flusso dati statici sensori'!B101</f>
        <v>4.3999999999999997E-2</v>
      </c>
      <c r="D241" s="340">
        <f>'Flusso dati statici sensori'!C101</f>
        <v>6.3E-2</v>
      </c>
      <c r="E241" s="352">
        <f>'Flusso dati statici sensori'!D101</f>
        <v>4.3999999999999997E-2</v>
      </c>
      <c r="F241" s="267">
        <f>'Flusso dati statici sensori'!E101</f>
        <v>6.7000000000000002E-3</v>
      </c>
      <c r="G241" s="346">
        <f>'Flusso dati statici sensori'!F101</f>
        <v>6.7999999999999996E-3</v>
      </c>
      <c r="I241" s="566"/>
      <c r="J241" s="338" t="s">
        <v>1143</v>
      </c>
      <c r="K241" s="345">
        <f>'Flusso dati statici sensori'!N101</f>
        <v>4.4999999999999998E-2</v>
      </c>
      <c r="L241" s="340">
        <f>'Flusso dati statici sensori'!O101</f>
        <v>6.4000000000000001E-2</v>
      </c>
      <c r="M241" s="340">
        <f>'Flusso dati statici sensori'!P101</f>
        <v>4.4999999999999998E-2</v>
      </c>
      <c r="N241" s="341">
        <f>'Flusso dati statici sensori'!Q101</f>
        <v>6.7999999999999996E-3</v>
      </c>
      <c r="O241" s="346">
        <f>'Flusso dati statici sensori'!R101</f>
        <v>6.7999999999999996E-3</v>
      </c>
      <c r="Q241" s="563"/>
      <c r="R241" s="338" t="s">
        <v>1143</v>
      </c>
      <c r="S241" s="345">
        <f>'Flusso dati statici sensori'!Z101</f>
        <v>4.4999999999999998E-2</v>
      </c>
      <c r="T241" s="340">
        <f>'Flusso dati statici sensori'!AA101</f>
        <v>6.3E-2</v>
      </c>
      <c r="U241" s="352">
        <f>'Flusso dati statici sensori'!AB101</f>
        <v>4.4999999999999998E-2</v>
      </c>
      <c r="V241" s="267">
        <f>'Flusso dati statici sensori'!AC101</f>
        <v>6.7999999999999996E-3</v>
      </c>
      <c r="W241" s="346">
        <f>'Flusso dati statici sensori'!AD101</f>
        <v>6.7000000000000002E-3</v>
      </c>
    </row>
    <row r="242" spans="1:23" x14ac:dyDescent="0.2">
      <c r="A242" s="566"/>
      <c r="B242" s="338" t="s">
        <v>1144</v>
      </c>
      <c r="C242" s="345">
        <f>'Flusso dati statici sensori'!B128</f>
        <v>4.3999999999999997E-2</v>
      </c>
      <c r="D242" s="340">
        <f>'Flusso dati statici sensori'!C128</f>
        <v>6.2E-2</v>
      </c>
      <c r="E242" s="352">
        <f>'Flusso dati statici sensori'!D128</f>
        <v>4.3999999999999997E-2</v>
      </c>
      <c r="F242" s="267">
        <f>'Flusso dati statici sensori'!E128</f>
        <v>6.7000000000000002E-3</v>
      </c>
      <c r="G242" s="346">
        <f>'Flusso dati statici sensori'!F128</f>
        <v>6.6E-3</v>
      </c>
      <c r="I242" s="566"/>
      <c r="J242" s="338" t="s">
        <v>1144</v>
      </c>
      <c r="K242" s="345">
        <f>'Flusso dati statici sensori'!N128</f>
        <v>4.4999999999999998E-2</v>
      </c>
      <c r="L242" s="340">
        <f>'Flusso dati statici sensori'!O128</f>
        <v>6.3E-2</v>
      </c>
      <c r="M242" s="340">
        <f>'Flusso dati statici sensori'!P128</f>
        <v>4.4999999999999998E-2</v>
      </c>
      <c r="N242" s="341">
        <f>'Flusso dati statici sensori'!Q128</f>
        <v>6.7999999999999996E-3</v>
      </c>
      <c r="O242" s="346">
        <f>'Flusso dati statici sensori'!R128</f>
        <v>6.7000000000000002E-3</v>
      </c>
      <c r="Q242" s="563"/>
      <c r="R242" s="338" t="s">
        <v>1144</v>
      </c>
      <c r="S242" s="345">
        <f>'Flusso dati statici sensori'!Z128</f>
        <v>4.4999999999999998E-2</v>
      </c>
      <c r="T242" s="340">
        <f>'Flusso dati statici sensori'!AA128</f>
        <v>6.3E-2</v>
      </c>
      <c r="U242" s="352">
        <f>'Flusso dati statici sensori'!AB128</f>
        <v>4.4999999999999998E-2</v>
      </c>
      <c r="V242" s="267">
        <f>'Flusso dati statici sensori'!AC128</f>
        <v>6.7000000000000002E-3</v>
      </c>
      <c r="W242" s="346">
        <f>'Flusso dati statici sensori'!AD128</f>
        <v>6.7000000000000002E-3</v>
      </c>
    </row>
    <row r="243" spans="1:23" x14ac:dyDescent="0.2">
      <c r="A243" s="566"/>
      <c r="B243" s="338" t="s">
        <v>1145</v>
      </c>
      <c r="C243" s="215">
        <f>'Flusso dati statici sensori'!B155</f>
        <v>4.3999999999999997E-2</v>
      </c>
      <c r="D243" s="214">
        <f>'Flusso dati statici sensori'!C155</f>
        <v>6.2E-2</v>
      </c>
      <c r="E243" s="179">
        <f>'Flusso dati statici sensori'!D155</f>
        <v>4.3999999999999997E-2</v>
      </c>
      <c r="F243" s="267">
        <f>'Flusso dati statici sensori'!E155</f>
        <v>6.7000000000000002E-3</v>
      </c>
      <c r="G243" s="346">
        <f>'Flusso dati statici sensori'!F155</f>
        <v>6.6E-3</v>
      </c>
      <c r="I243" s="566"/>
      <c r="J243" s="338" t="s">
        <v>1145</v>
      </c>
      <c r="K243" s="215">
        <f>'Flusso dati statici sensori'!N155</f>
        <v>4.4999999999999998E-2</v>
      </c>
      <c r="L243" s="214">
        <f>'Flusso dati statici sensori'!O155</f>
        <v>6.3E-2</v>
      </c>
      <c r="M243" s="214">
        <f>'Flusso dati statici sensori'!P155</f>
        <v>4.5999999999999999E-2</v>
      </c>
      <c r="N243" s="341">
        <f>'Flusso dati statici sensori'!Q155</f>
        <v>6.7999999999999996E-3</v>
      </c>
      <c r="O243" s="346">
        <f>'Flusso dati statici sensori'!R155</f>
        <v>6.7999999999999996E-3</v>
      </c>
      <c r="Q243" s="563"/>
      <c r="R243" s="338" t="s">
        <v>1145</v>
      </c>
      <c r="S243" s="215">
        <f>'Flusso dati statici sensori'!Z155</f>
        <v>4.4999999999999998E-2</v>
      </c>
      <c r="T243" s="214">
        <f>'Flusso dati statici sensori'!AA155</f>
        <v>6.3E-2</v>
      </c>
      <c r="U243" s="179">
        <f>'Flusso dati statici sensori'!AB155</f>
        <v>4.4999999999999998E-2</v>
      </c>
      <c r="V243" s="267">
        <f>'Flusso dati statici sensori'!AC155</f>
        <v>6.7000000000000002E-3</v>
      </c>
      <c r="W243" s="346">
        <f>'Flusso dati statici sensori'!AD155</f>
        <v>6.7000000000000002E-3</v>
      </c>
    </row>
    <row r="244" spans="1:23" x14ac:dyDescent="0.2">
      <c r="A244" s="566"/>
      <c r="B244" s="338" t="s">
        <v>1146</v>
      </c>
      <c r="C244" s="345">
        <f>'Flusso dati statici sensori'!B182</f>
        <v>4.3999999999999997E-2</v>
      </c>
      <c r="D244" s="340">
        <f>'Flusso dati statici sensori'!C182</f>
        <v>6.2E-2</v>
      </c>
      <c r="E244" s="352">
        <f>'Flusso dati statici sensori'!D182</f>
        <v>4.3999999999999997E-2</v>
      </c>
      <c r="F244" s="267">
        <f>'Flusso dati statici sensori'!E182</f>
        <v>6.6E-3</v>
      </c>
      <c r="G244" s="346">
        <f>'Flusso dati statici sensori'!F182</f>
        <v>6.6E-3</v>
      </c>
      <c r="I244" s="566"/>
      <c r="J244" s="338" t="s">
        <v>1146</v>
      </c>
      <c r="K244" s="345">
        <f>'Flusso dati statici sensori'!N182</f>
        <v>4.3999999999999997E-2</v>
      </c>
      <c r="L244" s="340">
        <f>'Flusso dati statici sensori'!O182</f>
        <v>6.2E-2</v>
      </c>
      <c r="M244" s="340">
        <f>'Flusso dati statici sensori'!P182</f>
        <v>4.3999999999999997E-2</v>
      </c>
      <c r="N244" s="341">
        <f>'Flusso dati statici sensori'!Q182</f>
        <v>6.7000000000000002E-3</v>
      </c>
      <c r="O244" s="346">
        <f>'Flusso dati statici sensori'!R182</f>
        <v>6.7000000000000002E-3</v>
      </c>
      <c r="Q244" s="563"/>
      <c r="R244" s="338" t="s">
        <v>1146</v>
      </c>
      <c r="S244" s="345">
        <f>'Flusso dati statici sensori'!Z182</f>
        <v>4.3999999999999997E-2</v>
      </c>
      <c r="T244" s="340">
        <f>'Flusso dati statici sensori'!AA182</f>
        <v>6.2E-2</v>
      </c>
      <c r="U244" s="352">
        <f>'Flusso dati statici sensori'!AB182</f>
        <v>4.3999999999999997E-2</v>
      </c>
      <c r="V244" s="267">
        <f>'Flusso dati statici sensori'!AC182</f>
        <v>6.6E-3</v>
      </c>
      <c r="W244" s="346">
        <f>'Flusso dati statici sensori'!AD182</f>
        <v>6.6E-3</v>
      </c>
    </row>
    <row r="245" spans="1:23" x14ac:dyDescent="0.2">
      <c r="A245" s="566"/>
      <c r="B245" s="338" t="s">
        <v>1147</v>
      </c>
      <c r="C245" s="345">
        <f>'Flusso dati statici sensori'!B209</f>
        <v>4.3999999999999997E-2</v>
      </c>
      <c r="D245" s="340">
        <f>'Flusso dati statici sensori'!C209</f>
        <v>6.2E-2</v>
      </c>
      <c r="E245" s="352">
        <f>'Flusso dati statici sensori'!D209</f>
        <v>4.3999999999999997E-2</v>
      </c>
      <c r="F245" s="267">
        <f>'Flusso dati statici sensori'!E209</f>
        <v>6.7000000000000002E-3</v>
      </c>
      <c r="G245" s="346">
        <f>'Flusso dati statici sensori'!F209</f>
        <v>6.7000000000000002E-3</v>
      </c>
      <c r="I245" s="566"/>
      <c r="J245" s="338" t="s">
        <v>1147</v>
      </c>
      <c r="K245" s="345">
        <f>'Flusso dati statici sensori'!N209</f>
        <v>4.4999999999999998E-2</v>
      </c>
      <c r="L245" s="340">
        <f>'Flusso dati statici sensori'!O209</f>
        <v>6.3E-2</v>
      </c>
      <c r="M245" s="340">
        <f>'Flusso dati statici sensori'!P209</f>
        <v>4.4999999999999998E-2</v>
      </c>
      <c r="N245" s="341">
        <f>'Flusso dati statici sensori'!Q209</f>
        <v>6.7999999999999996E-3</v>
      </c>
      <c r="O245" s="346">
        <f>'Flusso dati statici sensori'!R209</f>
        <v>6.7999999999999996E-3</v>
      </c>
      <c r="Q245" s="563"/>
      <c r="R245" s="338" t="s">
        <v>1147</v>
      </c>
      <c r="S245" s="345">
        <f>'Flusso dati statici sensori'!Z209</f>
        <v>4.3999999999999997E-2</v>
      </c>
      <c r="T245" s="340">
        <f>'Flusso dati statici sensori'!AA209</f>
        <v>6.2E-2</v>
      </c>
      <c r="U245" s="352">
        <f>'Flusso dati statici sensori'!AB209</f>
        <v>4.3999999999999997E-2</v>
      </c>
      <c r="V245" s="267">
        <f>'Flusso dati statici sensori'!AC209</f>
        <v>6.7000000000000002E-3</v>
      </c>
      <c r="W245" s="346">
        <f>'Flusso dati statici sensori'!AD209</f>
        <v>6.7000000000000002E-3</v>
      </c>
    </row>
    <row r="246" spans="1:23" x14ac:dyDescent="0.2">
      <c r="A246" s="566"/>
      <c r="B246" s="338" t="s">
        <v>1148</v>
      </c>
      <c r="C246" s="345">
        <f>'Flusso dati statici sensori'!B237</f>
        <v>4.5999999999999999E-2</v>
      </c>
      <c r="D246" s="340">
        <f>'Flusso dati statici sensori'!C237</f>
        <v>6.4000000000000001E-2</v>
      </c>
      <c r="E246" s="352">
        <f>'Flusso dati statici sensori'!D237</f>
        <v>4.5999999999999999E-2</v>
      </c>
      <c r="F246" s="267">
        <f>'Flusso dati statici sensori'!E237</f>
        <v>7.0000000000000001E-3</v>
      </c>
      <c r="G246" s="346">
        <f>'Flusso dati statici sensori'!F237</f>
        <v>7.0000000000000001E-3</v>
      </c>
      <c r="I246" s="566"/>
      <c r="J246" s="338" t="s">
        <v>1148</v>
      </c>
      <c r="K246" s="345">
        <f>'Flusso dati statici sensori'!N237</f>
        <v>4.4999999999999998E-2</v>
      </c>
      <c r="L246" s="340">
        <f>'Flusso dati statici sensori'!O237</f>
        <v>6.3E-2</v>
      </c>
      <c r="M246" s="340">
        <f>'Flusso dati statici sensori'!P237</f>
        <v>4.4999999999999998E-2</v>
      </c>
      <c r="N246" s="341">
        <f>'Flusso dati statici sensori'!Q237</f>
        <v>6.7999999999999996E-3</v>
      </c>
      <c r="O246" s="346">
        <f>'Flusso dati statici sensori'!R237</f>
        <v>6.7999999999999996E-3</v>
      </c>
      <c r="Q246" s="563"/>
      <c r="R246" s="338" t="s">
        <v>1148</v>
      </c>
      <c r="S246" s="345">
        <f>'Flusso dati statici sensori'!Z237</f>
        <v>4.2999999999999997E-2</v>
      </c>
      <c r="T246" s="340">
        <f>'Flusso dati statici sensori'!AA237</f>
        <v>6.0999999999999999E-2</v>
      </c>
      <c r="U246" s="352">
        <f>'Flusso dati statici sensori'!AB237</f>
        <v>4.2999999999999997E-2</v>
      </c>
      <c r="V246" s="267">
        <f>'Flusso dati statici sensori'!AC237</f>
        <v>6.4999999999999997E-3</v>
      </c>
      <c r="W246" s="346">
        <f>'Flusso dati statici sensori'!AD237</f>
        <v>6.4999999999999997E-3</v>
      </c>
    </row>
    <row r="247" spans="1:23" x14ac:dyDescent="0.2">
      <c r="A247" s="566"/>
      <c r="B247" s="338" t="s">
        <v>1149</v>
      </c>
      <c r="C247" s="345">
        <f>'Flusso dati statici sensori'!B264</f>
        <v>4.5999999999999999E-2</v>
      </c>
      <c r="D247" s="340">
        <f>'Flusso dati statici sensori'!C264</f>
        <v>6.5000000000000002E-2</v>
      </c>
      <c r="E247" s="352">
        <f>'Flusso dati statici sensori'!D264</f>
        <v>4.5999999999999999E-2</v>
      </c>
      <c r="F247" s="267">
        <f>'Flusso dati statici sensori'!E264</f>
        <v>6.8999999999999999E-3</v>
      </c>
      <c r="G247" s="346">
        <f>'Flusso dati statici sensori'!F264</f>
        <v>6.8999999999999999E-3</v>
      </c>
      <c r="I247" s="566"/>
      <c r="J247" s="338" t="s">
        <v>1149</v>
      </c>
      <c r="K247" s="345">
        <f>'Flusso dati statici sensori'!N264</f>
        <v>4.5999999999999999E-2</v>
      </c>
      <c r="L247" s="340">
        <f>'Flusso dati statici sensori'!O264</f>
        <v>6.5000000000000002E-2</v>
      </c>
      <c r="M247" s="340">
        <f>'Flusso dati statici sensori'!P264</f>
        <v>4.5999999999999999E-2</v>
      </c>
      <c r="N247" s="341">
        <f>'Flusso dati statici sensori'!Q264</f>
        <v>7.0000000000000001E-3</v>
      </c>
      <c r="O247" s="346">
        <f>'Flusso dati statici sensori'!R264</f>
        <v>7.0000000000000001E-3</v>
      </c>
      <c r="Q247" s="563"/>
      <c r="R247" s="338" t="s">
        <v>1149</v>
      </c>
      <c r="S247" s="345">
        <f>'Flusso dati statici sensori'!Z264</f>
        <v>4.4999999999999998E-2</v>
      </c>
      <c r="T247" s="340">
        <f>'Flusso dati statici sensori'!AA264</f>
        <v>6.4000000000000001E-2</v>
      </c>
      <c r="U247" s="352">
        <f>'Flusso dati statici sensori'!AB264</f>
        <v>4.4999999999999998E-2</v>
      </c>
      <c r="V247" s="267">
        <f>'Flusso dati statici sensori'!AC264</f>
        <v>6.7999999999999996E-3</v>
      </c>
      <c r="W247" s="346">
        <f>'Flusso dati statici sensori'!AD264</f>
        <v>6.7999999999999996E-3</v>
      </c>
    </row>
    <row r="248" spans="1:23" x14ac:dyDescent="0.2">
      <c r="A248" s="566"/>
      <c r="B248" s="338" t="s">
        <v>1150</v>
      </c>
      <c r="C248" s="345">
        <f>'Flusso dati statici sensori'!B291</f>
        <v>4.4999999999999998E-2</v>
      </c>
      <c r="D248" s="340">
        <f>'Flusso dati statici sensori'!C291</f>
        <v>6.3E-2</v>
      </c>
      <c r="E248" s="352">
        <f>'Flusso dati statici sensori'!D291</f>
        <v>4.4999999999999998E-2</v>
      </c>
      <c r="F248" s="267">
        <f>'Flusso dati statici sensori'!E291</f>
        <v>6.7000000000000002E-3</v>
      </c>
      <c r="G248" s="346">
        <f>'Flusso dati statici sensori'!F291</f>
        <v>6.7000000000000002E-3</v>
      </c>
      <c r="I248" s="566"/>
      <c r="J248" s="338" t="s">
        <v>1150</v>
      </c>
      <c r="K248" s="345">
        <f>'Flusso dati statici sensori'!N291</f>
        <v>4.4999999999999998E-2</v>
      </c>
      <c r="L248" s="340">
        <f>'Flusso dati statici sensori'!O291</f>
        <v>6.3E-2</v>
      </c>
      <c r="M248" s="340">
        <f>'Flusso dati statici sensori'!P291</f>
        <v>4.4999999999999998E-2</v>
      </c>
      <c r="N248" s="341">
        <f>'Flusso dati statici sensori'!Q291</f>
        <v>6.7999999999999996E-3</v>
      </c>
      <c r="O248" s="346">
        <f>'Flusso dati statici sensori'!R291</f>
        <v>6.7999999999999996E-3</v>
      </c>
      <c r="Q248" s="563"/>
      <c r="R248" s="338" t="s">
        <v>1150</v>
      </c>
      <c r="S248" s="345">
        <f>'Flusso dati statici sensori'!Z291</f>
        <v>4.3999999999999997E-2</v>
      </c>
      <c r="T248" s="340">
        <f>'Flusso dati statici sensori'!AA291</f>
        <v>6.2E-2</v>
      </c>
      <c r="U248" s="352">
        <f>'Flusso dati statici sensori'!AB291</f>
        <v>4.3999999999999997E-2</v>
      </c>
      <c r="V248" s="267">
        <f>'Flusso dati statici sensori'!AC291</f>
        <v>6.7000000000000002E-3</v>
      </c>
      <c r="W248" s="346">
        <f>'Flusso dati statici sensori'!AD291</f>
        <v>6.7000000000000002E-3</v>
      </c>
    </row>
    <row r="249" spans="1:23" x14ac:dyDescent="0.2">
      <c r="A249" s="566"/>
      <c r="B249" s="338" t="s">
        <v>1151</v>
      </c>
      <c r="C249" s="345">
        <f>'Flusso dati statici sensori'!B318</f>
        <v>4.3999999999999997E-2</v>
      </c>
      <c r="D249" s="340">
        <f>'Flusso dati statici sensori'!C318</f>
        <v>6.2E-2</v>
      </c>
      <c r="E249" s="352">
        <f>'Flusso dati statici sensori'!D318</f>
        <v>4.3999999999999997E-2</v>
      </c>
      <c r="F249" s="267">
        <f>'Flusso dati statici sensori'!E318</f>
        <v>6.6E-3</v>
      </c>
      <c r="G249" s="346">
        <f>'Flusso dati statici sensori'!F318</f>
        <v>6.6E-3</v>
      </c>
      <c r="I249" s="566"/>
      <c r="J249" s="338" t="s">
        <v>1151</v>
      </c>
      <c r="K249" s="345">
        <f>'Flusso dati statici sensori'!N318</f>
        <v>4.3999999999999997E-2</v>
      </c>
      <c r="L249" s="340">
        <f>'Flusso dati statici sensori'!O318</f>
        <v>6.2E-2</v>
      </c>
      <c r="M249" s="340">
        <f>'Flusso dati statici sensori'!P318</f>
        <v>4.3999999999999997E-2</v>
      </c>
      <c r="N249" s="341">
        <f>'Flusso dati statici sensori'!Q318</f>
        <v>6.6E-3</v>
      </c>
      <c r="O249" s="346">
        <f>'Flusso dati statici sensori'!R318</f>
        <v>6.6E-3</v>
      </c>
      <c r="Q249" s="563"/>
      <c r="R249" s="338" t="s">
        <v>1151</v>
      </c>
      <c r="S249" s="345">
        <f>'Flusso dati statici sensori'!Z318</f>
        <v>4.3999999999999997E-2</v>
      </c>
      <c r="T249" s="340">
        <f>'Flusso dati statici sensori'!AA318</f>
        <v>6.0999999999999999E-2</v>
      </c>
      <c r="U249" s="352">
        <f>'Flusso dati statici sensori'!AB318</f>
        <v>4.3999999999999997E-2</v>
      </c>
      <c r="V249" s="267">
        <f>'Flusso dati statici sensori'!AC318</f>
        <v>6.6E-3</v>
      </c>
      <c r="W249" s="346">
        <f>'Flusso dati statici sensori'!AD318</f>
        <v>6.6E-3</v>
      </c>
    </row>
    <row r="250" spans="1:23" x14ac:dyDescent="0.2">
      <c r="A250" s="566"/>
      <c r="B250" s="338" t="s">
        <v>1152</v>
      </c>
      <c r="C250" s="345">
        <f>'Flusso dati statici sensori'!B345</f>
        <v>4.5999999999999999E-2</v>
      </c>
      <c r="D250" s="340">
        <f>'Flusso dati statici sensori'!C345</f>
        <v>6.5000000000000002E-2</v>
      </c>
      <c r="E250" s="352">
        <f>'Flusso dati statici sensori'!D345</f>
        <v>4.7E-2</v>
      </c>
      <c r="F250" s="267">
        <f>'Flusso dati statici sensori'!E345</f>
        <v>6.8999999999999999E-3</v>
      </c>
      <c r="G250" s="346">
        <f>'Flusso dati statici sensori'!F345</f>
        <v>6.8999999999999999E-3</v>
      </c>
      <c r="I250" s="566"/>
      <c r="J250" s="338" t="s">
        <v>1152</v>
      </c>
      <c r="K250" s="345">
        <f>'Flusso dati statici sensori'!N345</f>
        <v>4.5999999999999999E-2</v>
      </c>
      <c r="L250" s="340">
        <f>'Flusso dati statici sensori'!O345</f>
        <v>6.5000000000000002E-2</v>
      </c>
      <c r="M250" s="340">
        <f>'Flusso dati statici sensori'!P345</f>
        <v>4.5999999999999999E-2</v>
      </c>
      <c r="N250" s="341">
        <f>'Flusso dati statici sensori'!Q345</f>
        <v>7.0000000000000001E-3</v>
      </c>
      <c r="O250" s="346">
        <f>'Flusso dati statici sensori'!R345</f>
        <v>7.0000000000000001E-3</v>
      </c>
      <c r="Q250" s="563"/>
      <c r="R250" s="338" t="s">
        <v>1152</v>
      </c>
      <c r="S250" s="345">
        <f>'Flusso dati statici sensori'!Z345</f>
        <v>4.4999999999999998E-2</v>
      </c>
      <c r="T250" s="340">
        <f>'Flusso dati statici sensori'!AA345</f>
        <v>6.4000000000000001E-2</v>
      </c>
      <c r="U250" s="352">
        <f>'Flusso dati statici sensori'!AB345</f>
        <v>4.4999999999999998E-2</v>
      </c>
      <c r="V250" s="267">
        <f>'Flusso dati statici sensori'!AC345</f>
        <v>6.7999999999999996E-3</v>
      </c>
      <c r="W250" s="346">
        <f>'Flusso dati statici sensori'!AD345</f>
        <v>6.7999999999999996E-3</v>
      </c>
    </row>
    <row r="251" spans="1:23" x14ac:dyDescent="0.2">
      <c r="A251" s="566"/>
      <c r="B251" s="338" t="s">
        <v>1153</v>
      </c>
      <c r="C251" s="345">
        <f>'Flusso dati statici sensori'!B373</f>
        <v>4.4999999999999998E-2</v>
      </c>
      <c r="D251" s="340">
        <f>'Flusso dati statici sensori'!C373</f>
        <v>6.3E-2</v>
      </c>
      <c r="E251" s="352">
        <f>'Flusso dati statici sensori'!D373</f>
        <v>4.4999999999999998E-2</v>
      </c>
      <c r="F251" s="267">
        <f>'Flusso dati statici sensori'!E373</f>
        <v>6.7999999999999996E-3</v>
      </c>
      <c r="G251" s="346">
        <f>'Flusso dati statici sensori'!F373</f>
        <v>6.7999999999999996E-3</v>
      </c>
      <c r="I251" s="566"/>
      <c r="J251" s="338" t="s">
        <v>1153</v>
      </c>
      <c r="K251" s="345">
        <f>'Flusso dati statici sensori'!N373</f>
        <v>4.4999999999999998E-2</v>
      </c>
      <c r="L251" s="340">
        <f>'Flusso dati statici sensori'!O373</f>
        <v>6.3E-2</v>
      </c>
      <c r="M251" s="340">
        <f>'Flusso dati statici sensori'!P373</f>
        <v>4.4999999999999998E-2</v>
      </c>
      <c r="N251" s="341">
        <f>'Flusso dati statici sensori'!Q373</f>
        <v>6.7999999999999996E-3</v>
      </c>
      <c r="O251" s="346">
        <f>'Flusso dati statici sensori'!R373</f>
        <v>6.7999999999999996E-3</v>
      </c>
      <c r="Q251" s="563"/>
      <c r="R251" s="338" t="s">
        <v>1153</v>
      </c>
      <c r="S251" s="345">
        <f>'Flusso dati statici sensori'!Z373</f>
        <v>4.3999999999999997E-2</v>
      </c>
      <c r="T251" s="340">
        <f>'Flusso dati statici sensori'!AA373</f>
        <v>6.2E-2</v>
      </c>
      <c r="U251" s="352">
        <f>'Flusso dati statici sensori'!AB373</f>
        <v>4.3999999999999997E-2</v>
      </c>
      <c r="V251" s="267">
        <f>'Flusso dati statici sensori'!AC373</f>
        <v>6.7000000000000002E-3</v>
      </c>
      <c r="W251" s="346">
        <f>'Flusso dati statici sensori'!AD373</f>
        <v>6.7000000000000002E-3</v>
      </c>
    </row>
    <row r="252" spans="1:23" ht="16" thickBot="1" x14ac:dyDescent="0.25">
      <c r="A252" s="567"/>
      <c r="B252" s="339" t="s">
        <v>1154</v>
      </c>
      <c r="C252" s="347">
        <f>'Flusso dati statici sensori'!B401</f>
        <v>4.4999999999999998E-2</v>
      </c>
      <c r="D252" s="348">
        <f>'Flusso dati statici sensori'!C401</f>
        <v>6.3E-2</v>
      </c>
      <c r="E252" s="353">
        <f>'Flusso dati statici sensori'!D401</f>
        <v>4.4999999999999998E-2</v>
      </c>
      <c r="F252" s="249">
        <f>'Flusso dati statici sensori'!E401</f>
        <v>6.7999999999999996E-3</v>
      </c>
      <c r="G252" s="350">
        <f>'Flusso dati statici sensori'!F401</f>
        <v>6.7999999999999996E-3</v>
      </c>
      <c r="I252" s="567"/>
      <c r="J252" s="339" t="s">
        <v>1154</v>
      </c>
      <c r="K252" s="347">
        <f>'Flusso dati statici sensori'!N401</f>
        <v>4.5999999999999999E-2</v>
      </c>
      <c r="L252" s="348">
        <f>'Flusso dati statici sensori'!O401</f>
        <v>6.4000000000000001E-2</v>
      </c>
      <c r="M252" s="348">
        <f>'Flusso dati statici sensori'!P401</f>
        <v>4.5999999999999999E-2</v>
      </c>
      <c r="N252" s="349">
        <f>'Flusso dati statici sensori'!Q401</f>
        <v>6.8999999999999999E-3</v>
      </c>
      <c r="O252" s="350">
        <f>'Flusso dati statici sensori'!R401</f>
        <v>6.8999999999999999E-3</v>
      </c>
      <c r="Q252" s="564"/>
      <c r="R252" s="339" t="s">
        <v>1154</v>
      </c>
      <c r="S252" s="347">
        <f>'Flusso dati statici sensori'!Z401</f>
        <v>4.3999999999999997E-2</v>
      </c>
      <c r="T252" s="348">
        <f>'Flusso dati statici sensori'!AA401</f>
        <v>6.2E-2</v>
      </c>
      <c r="U252" s="353">
        <f>'Flusso dati statici sensori'!AB401</f>
        <v>4.3999999999999997E-2</v>
      </c>
      <c r="V252" s="249">
        <f>'Flusso dati statici sensori'!AC401</f>
        <v>6.7000000000000002E-3</v>
      </c>
      <c r="W252" s="350">
        <f>'Flusso dati statici sensori'!AD401</f>
        <v>6.7000000000000002E-3</v>
      </c>
    </row>
    <row r="255" spans="1:23" ht="16" thickBot="1" x14ac:dyDescent="0.25"/>
    <row r="256" spans="1:23" ht="16" thickBot="1" x14ac:dyDescent="0.25">
      <c r="A256" s="550" t="s">
        <v>940</v>
      </c>
      <c r="B256" s="551"/>
      <c r="C256" s="551"/>
      <c r="D256" s="551"/>
      <c r="E256" s="551"/>
      <c r="F256" s="551"/>
      <c r="G256" s="552"/>
      <c r="I256" s="550" t="s">
        <v>940</v>
      </c>
      <c r="J256" s="551"/>
      <c r="K256" s="551"/>
      <c r="L256" s="551"/>
      <c r="M256" s="551"/>
      <c r="N256" s="551"/>
      <c r="O256" s="552"/>
      <c r="Q256" s="550" t="s">
        <v>940</v>
      </c>
      <c r="R256" s="551"/>
      <c r="S256" s="551"/>
      <c r="T256" s="551"/>
      <c r="U256" s="551"/>
      <c r="V256" s="551"/>
      <c r="W256" s="552"/>
    </row>
    <row r="257" spans="1:23" ht="16" thickBot="1" x14ac:dyDescent="0.25">
      <c r="A257" s="553" t="s">
        <v>1156</v>
      </c>
      <c r="B257" s="555" t="s">
        <v>790</v>
      </c>
      <c r="C257" s="557" t="s">
        <v>1092</v>
      </c>
      <c r="D257" s="558"/>
      <c r="E257" s="559"/>
      <c r="F257" s="560" t="s">
        <v>958</v>
      </c>
      <c r="G257" s="561"/>
      <c r="I257" s="553" t="s">
        <v>1156</v>
      </c>
      <c r="J257" s="555" t="s">
        <v>790</v>
      </c>
      <c r="K257" s="557" t="s">
        <v>1092</v>
      </c>
      <c r="L257" s="558"/>
      <c r="M257" s="559"/>
      <c r="N257" s="560" t="s">
        <v>958</v>
      </c>
      <c r="O257" s="561"/>
      <c r="Q257" s="553" t="s">
        <v>1156</v>
      </c>
      <c r="R257" s="555" t="s">
        <v>790</v>
      </c>
      <c r="S257" s="557" t="s">
        <v>1092</v>
      </c>
      <c r="T257" s="558"/>
      <c r="U257" s="559"/>
      <c r="V257" s="560" t="s">
        <v>958</v>
      </c>
      <c r="W257" s="561"/>
    </row>
    <row r="258" spans="1:23" ht="16" thickBot="1" x14ac:dyDescent="0.25">
      <c r="A258" s="554"/>
      <c r="B258" s="556"/>
      <c r="C258" s="328" t="s">
        <v>950</v>
      </c>
      <c r="D258" s="328" t="s">
        <v>951</v>
      </c>
      <c r="E258" s="328" t="s">
        <v>952</v>
      </c>
      <c r="F258" s="328" t="s">
        <v>956</v>
      </c>
      <c r="G258" s="328" t="s">
        <v>957</v>
      </c>
      <c r="I258" s="554"/>
      <c r="J258" s="556"/>
      <c r="K258" s="328" t="s">
        <v>950</v>
      </c>
      <c r="L258" s="328" t="s">
        <v>951</v>
      </c>
      <c r="M258" s="328" t="s">
        <v>952</v>
      </c>
      <c r="N258" s="328" t="s">
        <v>956</v>
      </c>
      <c r="O258" s="328" t="s">
        <v>957</v>
      </c>
      <c r="Q258" s="554"/>
      <c r="R258" s="556"/>
      <c r="S258" s="328" t="s">
        <v>950</v>
      </c>
      <c r="T258" s="328" t="s">
        <v>951</v>
      </c>
      <c r="U258" s="328" t="s">
        <v>952</v>
      </c>
      <c r="V258" s="328" t="s">
        <v>956</v>
      </c>
      <c r="W258" s="328" t="s">
        <v>957</v>
      </c>
    </row>
    <row r="259" spans="1:23" x14ac:dyDescent="0.2">
      <c r="A259" s="565" t="s">
        <v>1155</v>
      </c>
      <c r="B259" s="337" t="s">
        <v>1140</v>
      </c>
      <c r="C259" s="329">
        <f>'Flusso dati statici sensori'!B22</f>
        <v>4.3999999999999997E-2</v>
      </c>
      <c r="D259" s="342">
        <f>'Flusso dati statici sensori'!C22</f>
        <v>6.2E-2</v>
      </c>
      <c r="E259" s="351">
        <f>'Flusso dati statici sensori'!D22</f>
        <v>4.4999999999999998E-2</v>
      </c>
      <c r="F259" s="266">
        <f>'Flusso dati statici sensori'!E22</f>
        <v>6.6E-3</v>
      </c>
      <c r="G259" s="344">
        <f>'Flusso dati statici sensori'!F22</f>
        <v>6.6E-3</v>
      </c>
      <c r="I259" s="565" t="s">
        <v>1157</v>
      </c>
      <c r="J259" s="337" t="s">
        <v>1140</v>
      </c>
      <c r="K259" s="329">
        <f>'Flusso dati statici sensori'!N22</f>
        <v>4.3999999999999997E-2</v>
      </c>
      <c r="L259" s="342">
        <f>'Flusso dati statici sensori'!O22</f>
        <v>6.2E-2</v>
      </c>
      <c r="M259" s="351">
        <f>'Flusso dati statici sensori'!P22</f>
        <v>4.3999999999999997E-2</v>
      </c>
      <c r="N259" s="266">
        <f>'Flusso dati statici sensori'!Q22</f>
        <v>6.7000000000000002E-3</v>
      </c>
      <c r="O259" s="344">
        <f>'Flusso dati statici sensori'!R22</f>
        <v>6.7000000000000002E-3</v>
      </c>
      <c r="Q259" s="562" t="s">
        <v>1158</v>
      </c>
      <c r="R259" s="337" t="s">
        <v>1140</v>
      </c>
      <c r="S259" s="329">
        <f>'Flusso dati statici sensori'!Z22</f>
        <v>4.3999999999999997E-2</v>
      </c>
      <c r="T259" s="342">
        <f>'Flusso dati statici sensori'!AA22</f>
        <v>6.2E-2</v>
      </c>
      <c r="U259" s="351">
        <f>'Flusso dati statici sensori'!AB22</f>
        <v>4.3999999999999997E-2</v>
      </c>
      <c r="V259" s="266">
        <f>'Flusso dati statici sensori'!AC22</f>
        <v>6.6E-3</v>
      </c>
      <c r="W259" s="344">
        <f>'Flusso dati statici sensori'!AD22</f>
        <v>6.6E-3</v>
      </c>
    </row>
    <row r="260" spans="1:23" x14ac:dyDescent="0.2">
      <c r="A260" s="566"/>
      <c r="B260" s="338" t="s">
        <v>1141</v>
      </c>
      <c r="C260" s="345">
        <f>'Flusso dati statici sensori'!B48</f>
        <v>4.4999999999999998E-2</v>
      </c>
      <c r="D260" s="340">
        <f>'Flusso dati statici sensori'!C48</f>
        <v>6.3E-2</v>
      </c>
      <c r="E260" s="352">
        <f>'Flusso dati statici sensori'!D48</f>
        <v>4.4999999999999998E-2</v>
      </c>
      <c r="F260" s="267">
        <f>'Flusso dati statici sensori'!E48</f>
        <v>6.7000000000000002E-3</v>
      </c>
      <c r="G260" s="346">
        <f>'Flusso dati statici sensori'!F48</f>
        <v>6.7000000000000002E-3</v>
      </c>
      <c r="I260" s="566"/>
      <c r="J260" s="338" t="s">
        <v>1141</v>
      </c>
      <c r="K260" s="345">
        <f>'Flusso dati statici sensori'!N48</f>
        <v>4.2999999999999997E-2</v>
      </c>
      <c r="L260" s="340">
        <f>'Flusso dati statici sensori'!O48</f>
        <v>0.06</v>
      </c>
      <c r="M260" s="352">
        <f>'Flusso dati statici sensori'!P48</f>
        <v>4.2999999999999997E-2</v>
      </c>
      <c r="N260" s="267">
        <f>'Flusso dati statici sensori'!Q48</f>
        <v>6.4999999999999997E-3</v>
      </c>
      <c r="O260" s="346">
        <f>'Flusso dati statici sensori'!R48</f>
        <v>6.4999999999999997E-3</v>
      </c>
      <c r="Q260" s="563"/>
      <c r="R260" s="338" t="s">
        <v>1141</v>
      </c>
      <c r="S260" s="345">
        <f>'Flusso dati statici sensori'!Z48</f>
        <v>4.3999999999999997E-2</v>
      </c>
      <c r="T260" s="340">
        <f>'Flusso dati statici sensori'!AA48</f>
        <v>6.2E-2</v>
      </c>
      <c r="U260" s="352">
        <f>'Flusso dati statici sensori'!AB48</f>
        <v>4.3999999999999997E-2</v>
      </c>
      <c r="V260" s="267">
        <f>'Flusso dati statici sensori'!AC48</f>
        <v>6.7000000000000002E-3</v>
      </c>
      <c r="W260" s="346">
        <f>'Flusso dati statici sensori'!AD48</f>
        <v>6.6E-3</v>
      </c>
    </row>
    <row r="261" spans="1:23" x14ac:dyDescent="0.2">
      <c r="A261" s="566"/>
      <c r="B261" s="338" t="s">
        <v>1142</v>
      </c>
      <c r="C261" s="345">
        <f>'Flusso dati statici sensori'!B75</f>
        <v>4.2999999999999997E-2</v>
      </c>
      <c r="D261" s="340">
        <f>'Flusso dati statici sensori'!C75</f>
        <v>6.0999999999999999E-2</v>
      </c>
      <c r="E261" s="352">
        <f>'Flusso dati statici sensori'!D75</f>
        <v>0.43</v>
      </c>
      <c r="F261" s="267">
        <f>'Flusso dati statici sensori'!E75</f>
        <v>6.4999999999999997E-3</v>
      </c>
      <c r="G261" s="346">
        <f>'Flusso dati statici sensori'!F75</f>
        <v>6.4999999999999997E-3</v>
      </c>
      <c r="I261" s="566"/>
      <c r="J261" s="338" t="s">
        <v>1142</v>
      </c>
      <c r="K261" s="345">
        <f>'Flusso dati statici sensori'!N75</f>
        <v>4.3999999999999997E-2</v>
      </c>
      <c r="L261" s="340">
        <f>'Flusso dati statici sensori'!O75</f>
        <v>6.4000000000000001E-2</v>
      </c>
      <c r="M261" s="352">
        <f>'Flusso dati statici sensori'!P75</f>
        <v>4.3999999999999997E-2</v>
      </c>
      <c r="N261" s="267">
        <f>'Flusso dati statici sensori'!Q75</f>
        <v>6.7999999999999996E-3</v>
      </c>
      <c r="O261" s="346">
        <f>'Flusso dati statici sensori'!R75</f>
        <v>6.7999999999999996E-3</v>
      </c>
      <c r="Q261" s="563"/>
      <c r="R261" s="338" t="s">
        <v>1142</v>
      </c>
      <c r="S261" s="345">
        <f>'Flusso dati statici sensori'!Z75</f>
        <v>4.4999999999999998E-2</v>
      </c>
      <c r="T261" s="340">
        <f>'Flusso dati statici sensori'!AA75</f>
        <v>6.3E-2</v>
      </c>
      <c r="U261" s="352">
        <f>'Flusso dati statici sensori'!AB75</f>
        <v>4.4999999999999998E-2</v>
      </c>
      <c r="V261" s="267">
        <f>'Flusso dati statici sensori'!AC75</f>
        <v>6.7999999999999996E-3</v>
      </c>
      <c r="W261" s="346">
        <f>'Flusso dati statici sensori'!AD75</f>
        <v>6.7999999999999996E-3</v>
      </c>
    </row>
    <row r="262" spans="1:23" x14ac:dyDescent="0.2">
      <c r="A262" s="566"/>
      <c r="B262" s="338" t="s">
        <v>1143</v>
      </c>
      <c r="C262" s="345">
        <f>'Flusso dati statici sensori'!B102</f>
        <v>4.3999999999999997E-2</v>
      </c>
      <c r="D262" s="340">
        <f>'Flusso dati statici sensori'!C102</f>
        <v>6.3E-2</v>
      </c>
      <c r="E262" s="352">
        <f>'Flusso dati statici sensori'!D102</f>
        <v>4.3999999999999997E-2</v>
      </c>
      <c r="F262" s="267">
        <f>'Flusso dati statici sensori'!E102</f>
        <v>6.7000000000000002E-3</v>
      </c>
      <c r="G262" s="346">
        <f>'Flusso dati statici sensori'!F102</f>
        <v>6.7999999999999996E-3</v>
      </c>
      <c r="I262" s="566"/>
      <c r="J262" s="338" t="s">
        <v>1143</v>
      </c>
      <c r="K262" s="345">
        <f>'Flusso dati statici sensori'!N102</f>
        <v>4.4999999999999998E-2</v>
      </c>
      <c r="L262" s="340">
        <f>'Flusso dati statici sensori'!O102</f>
        <v>6.4000000000000001E-2</v>
      </c>
      <c r="M262" s="352">
        <f>'Flusso dati statici sensori'!P102</f>
        <v>4.4999999999999998E-2</v>
      </c>
      <c r="N262" s="267">
        <f>'Flusso dati statici sensori'!Q102</f>
        <v>6.7999999999999996E-3</v>
      </c>
      <c r="O262" s="346">
        <f>'Flusso dati statici sensori'!R102</f>
        <v>6.7999999999999996E-3</v>
      </c>
      <c r="Q262" s="563"/>
      <c r="R262" s="338" t="s">
        <v>1143</v>
      </c>
      <c r="S262" s="345">
        <f>'Flusso dati statici sensori'!Z102</f>
        <v>4.4999999999999998E-2</v>
      </c>
      <c r="T262" s="340">
        <f>'Flusso dati statici sensori'!AA102</f>
        <v>6.3E-2</v>
      </c>
      <c r="U262" s="352">
        <f>'Flusso dati statici sensori'!AB102</f>
        <v>4.4999999999999998E-2</v>
      </c>
      <c r="V262" s="267">
        <f>'Flusso dati statici sensori'!AC102</f>
        <v>6.7999999999999996E-3</v>
      </c>
      <c r="W262" s="346">
        <f>'Flusso dati statici sensori'!AD102</f>
        <v>6.7000000000000002E-3</v>
      </c>
    </row>
    <row r="263" spans="1:23" x14ac:dyDescent="0.2">
      <c r="A263" s="566"/>
      <c r="B263" s="338" t="s">
        <v>1144</v>
      </c>
      <c r="C263" s="345">
        <f>'Flusso dati statici sensori'!B129</f>
        <v>4.3999999999999997E-2</v>
      </c>
      <c r="D263" s="340">
        <f>'Flusso dati statici sensori'!C129</f>
        <v>6.2E-2</v>
      </c>
      <c r="E263" s="352">
        <f>'Flusso dati statici sensori'!D129</f>
        <v>4.3999999999999997E-2</v>
      </c>
      <c r="F263" s="267">
        <f>'Flusso dati statici sensori'!E129</f>
        <v>6.7000000000000002E-3</v>
      </c>
      <c r="G263" s="346">
        <f>'Flusso dati statici sensori'!F129</f>
        <v>6.6E-3</v>
      </c>
      <c r="I263" s="566"/>
      <c r="J263" s="338" t="s">
        <v>1144</v>
      </c>
      <c r="K263" s="345">
        <f>'Flusso dati statici sensori'!N129</f>
        <v>4.4999999999999998E-2</v>
      </c>
      <c r="L263" s="340">
        <f>'Flusso dati statici sensori'!O129</f>
        <v>6.3E-2</v>
      </c>
      <c r="M263" s="352">
        <f>'Flusso dati statici sensori'!P129</f>
        <v>4.4999999999999998E-2</v>
      </c>
      <c r="N263" s="267">
        <f>'Flusso dati statici sensori'!Q129</f>
        <v>6.7999999999999996E-3</v>
      </c>
      <c r="O263" s="346">
        <f>'Flusso dati statici sensori'!R129</f>
        <v>6.7999999999999996E-3</v>
      </c>
      <c r="Q263" s="563"/>
      <c r="R263" s="338" t="s">
        <v>1144</v>
      </c>
      <c r="S263" s="345">
        <f>'Flusso dati statici sensori'!Z129</f>
        <v>4.4999999999999998E-2</v>
      </c>
      <c r="T263" s="340">
        <f>'Flusso dati statici sensori'!AA129</f>
        <v>6.3E-2</v>
      </c>
      <c r="U263" s="352">
        <f>'Flusso dati statici sensori'!AB129</f>
        <v>4.4999999999999998E-2</v>
      </c>
      <c r="V263" s="267">
        <f>'Flusso dati statici sensori'!AC129</f>
        <v>6.7999999999999996E-3</v>
      </c>
      <c r="W263" s="346">
        <f>'Flusso dati statici sensori'!AD129</f>
        <v>6.7999999999999996E-3</v>
      </c>
    </row>
    <row r="264" spans="1:23" x14ac:dyDescent="0.2">
      <c r="A264" s="566"/>
      <c r="B264" s="338" t="s">
        <v>1145</v>
      </c>
      <c r="C264" s="215">
        <f>'Flusso dati statici sensori'!B156</f>
        <v>4.3999999999999997E-2</v>
      </c>
      <c r="D264" s="214">
        <f>'Flusso dati statici sensori'!C156</f>
        <v>6.2E-2</v>
      </c>
      <c r="E264" s="179">
        <f>'Flusso dati statici sensori'!D156</f>
        <v>4.3999999999999997E-2</v>
      </c>
      <c r="F264" s="267">
        <f>'Flusso dati statici sensori'!E156</f>
        <v>6.7000000000000002E-3</v>
      </c>
      <c r="G264" s="346">
        <f>'Flusso dati statici sensori'!F156</f>
        <v>6.6E-3</v>
      </c>
      <c r="I264" s="566"/>
      <c r="J264" s="338" t="s">
        <v>1145</v>
      </c>
      <c r="K264" s="215">
        <f>'Flusso dati statici sensori'!N156</f>
        <v>4.4999999999999998E-2</v>
      </c>
      <c r="L264" s="214">
        <f>'Flusso dati statici sensori'!O156</f>
        <v>6.3E-2</v>
      </c>
      <c r="M264" s="179">
        <f>'Flusso dati statici sensori'!P156</f>
        <v>4.5999999999999999E-2</v>
      </c>
      <c r="N264" s="267">
        <f>'Flusso dati statici sensori'!Q156</f>
        <v>6.7999999999999996E-3</v>
      </c>
      <c r="O264" s="346">
        <f>'Flusso dati statici sensori'!R156</f>
        <v>6.7999999999999996E-3</v>
      </c>
      <c r="Q264" s="563"/>
      <c r="R264" s="338" t="s">
        <v>1145</v>
      </c>
      <c r="S264" s="215">
        <f>'Flusso dati statici sensori'!Z156</f>
        <v>4.4999999999999998E-2</v>
      </c>
      <c r="T264" s="214">
        <f>'Flusso dati statici sensori'!AA156</f>
        <v>6.3E-2</v>
      </c>
      <c r="U264" s="179">
        <f>'Flusso dati statici sensori'!AB156</f>
        <v>4.4999999999999998E-2</v>
      </c>
      <c r="V264" s="267">
        <f>'Flusso dati statici sensori'!AC156</f>
        <v>6.7999999999999996E-3</v>
      </c>
      <c r="W264" s="346">
        <f>'Flusso dati statici sensori'!AD156</f>
        <v>6.7999999999999996E-3</v>
      </c>
    </row>
    <row r="265" spans="1:23" x14ac:dyDescent="0.2">
      <c r="A265" s="566"/>
      <c r="B265" s="338" t="s">
        <v>1146</v>
      </c>
      <c r="C265" s="345">
        <f>'Flusso dati statici sensori'!B183</f>
        <v>4.3999999999999997E-2</v>
      </c>
      <c r="D265" s="340">
        <f>'Flusso dati statici sensori'!C183</f>
        <v>6.2E-2</v>
      </c>
      <c r="E265" s="352">
        <f>'Flusso dati statici sensori'!D183</f>
        <v>4.3999999999999997E-2</v>
      </c>
      <c r="F265" s="267">
        <f>'Flusso dati statici sensori'!E183</f>
        <v>6.6E-3</v>
      </c>
      <c r="G265" s="346">
        <f>'Flusso dati statici sensori'!F183</f>
        <v>6.6E-3</v>
      </c>
      <c r="I265" s="566"/>
      <c r="J265" s="338" t="s">
        <v>1146</v>
      </c>
      <c r="K265" s="345">
        <f>'Flusso dati statici sensori'!N183</f>
        <v>4.3999999999999997E-2</v>
      </c>
      <c r="L265" s="340">
        <f>'Flusso dati statici sensori'!O183</f>
        <v>6.2E-2</v>
      </c>
      <c r="M265" s="352">
        <f>'Flusso dati statici sensori'!P183</f>
        <v>4.3999999999999997E-2</v>
      </c>
      <c r="N265" s="267">
        <f>'Flusso dati statici sensori'!Q183</f>
        <v>6.7000000000000002E-3</v>
      </c>
      <c r="O265" s="346">
        <f>'Flusso dati statici sensori'!R183</f>
        <v>6.7000000000000002E-3</v>
      </c>
      <c r="Q265" s="563"/>
      <c r="R265" s="338" t="s">
        <v>1146</v>
      </c>
      <c r="S265" s="345">
        <f>'Flusso dati statici sensori'!Z183</f>
        <v>4.3999999999999997E-2</v>
      </c>
      <c r="T265" s="340">
        <f>'Flusso dati statici sensori'!AA183</f>
        <v>6.2E-2</v>
      </c>
      <c r="U265" s="352">
        <f>'Flusso dati statici sensori'!AB183</f>
        <v>4.3999999999999997E-2</v>
      </c>
      <c r="V265" s="267">
        <f>'Flusso dati statici sensori'!AC183</f>
        <v>6.6E-3</v>
      </c>
      <c r="W265" s="346">
        <f>'Flusso dati statici sensori'!AD183</f>
        <v>6.6E-3</v>
      </c>
    </row>
    <row r="266" spans="1:23" x14ac:dyDescent="0.2">
      <c r="A266" s="566"/>
      <c r="B266" s="338" t="s">
        <v>1147</v>
      </c>
      <c r="C266" s="345">
        <f>'Flusso dati statici sensori'!B210</f>
        <v>4.3999999999999997E-2</v>
      </c>
      <c r="D266" s="340">
        <f>'Flusso dati statici sensori'!C210</f>
        <v>6.2E-2</v>
      </c>
      <c r="E266" s="352">
        <f>'Flusso dati statici sensori'!D210</f>
        <v>4.3999999999999997E-2</v>
      </c>
      <c r="F266" s="267">
        <f>'Flusso dati statici sensori'!E210</f>
        <v>6.7000000000000002E-3</v>
      </c>
      <c r="G266" s="346">
        <f>'Flusso dati statici sensori'!F210</f>
        <v>6.7000000000000002E-3</v>
      </c>
      <c r="I266" s="566"/>
      <c r="J266" s="338" t="s">
        <v>1147</v>
      </c>
      <c r="K266" s="345">
        <f>'Flusso dati statici sensori'!N210</f>
        <v>4.4999999999999998E-2</v>
      </c>
      <c r="L266" s="340">
        <f>'Flusso dati statici sensori'!O210</f>
        <v>6.3E-2</v>
      </c>
      <c r="M266" s="352">
        <f>'Flusso dati statici sensori'!P210</f>
        <v>4.4999999999999998E-2</v>
      </c>
      <c r="N266" s="267">
        <f>'Flusso dati statici sensori'!Q210</f>
        <v>6.7999999999999996E-3</v>
      </c>
      <c r="O266" s="346">
        <f>'Flusso dati statici sensori'!R210</f>
        <v>6.7999999999999996E-3</v>
      </c>
      <c r="Q266" s="563"/>
      <c r="R266" s="338" t="s">
        <v>1147</v>
      </c>
      <c r="S266" s="345">
        <f>'Flusso dati statici sensori'!Z210</f>
        <v>4.3999999999999997E-2</v>
      </c>
      <c r="T266" s="340">
        <f>'Flusso dati statici sensori'!AA210</f>
        <v>6.2E-2</v>
      </c>
      <c r="U266" s="352">
        <f>'Flusso dati statici sensori'!AB210</f>
        <v>4.3999999999999997E-2</v>
      </c>
      <c r="V266" s="267">
        <f>'Flusso dati statici sensori'!AC210</f>
        <v>6.7000000000000002E-3</v>
      </c>
      <c r="W266" s="346">
        <f>'Flusso dati statici sensori'!AD210</f>
        <v>6.7000000000000002E-3</v>
      </c>
    </row>
    <row r="267" spans="1:23" x14ac:dyDescent="0.2">
      <c r="A267" s="566"/>
      <c r="B267" s="338" t="s">
        <v>1148</v>
      </c>
      <c r="C267" s="345">
        <f>'Flusso dati statici sensori'!B238</f>
        <v>4.5999999999999999E-2</v>
      </c>
      <c r="D267" s="340">
        <f>'Flusso dati statici sensori'!C238</f>
        <v>6.4000000000000001E-2</v>
      </c>
      <c r="E267" s="352">
        <f>'Flusso dati statici sensori'!D238</f>
        <v>4.5999999999999999E-2</v>
      </c>
      <c r="F267" s="267">
        <f>'Flusso dati statici sensori'!E238</f>
        <v>7.0000000000000001E-3</v>
      </c>
      <c r="G267" s="346">
        <f>'Flusso dati statici sensori'!F238</f>
        <v>7.0000000000000001E-3</v>
      </c>
      <c r="I267" s="566"/>
      <c r="J267" s="338" t="s">
        <v>1148</v>
      </c>
      <c r="K267" s="345">
        <f>'Flusso dati statici sensori'!N238</f>
        <v>4.4999999999999998E-2</v>
      </c>
      <c r="L267" s="340">
        <f>'Flusso dati statici sensori'!O238</f>
        <v>6.3E-2</v>
      </c>
      <c r="M267" s="352">
        <f>'Flusso dati statici sensori'!P238</f>
        <v>4.4999999999999998E-2</v>
      </c>
      <c r="N267" s="267">
        <f>'Flusso dati statici sensori'!Q238</f>
        <v>6.7999999999999996E-3</v>
      </c>
      <c r="O267" s="346">
        <f>'Flusso dati statici sensori'!R238</f>
        <v>6.7999999999999996E-3</v>
      </c>
      <c r="Q267" s="563"/>
      <c r="R267" s="338" t="s">
        <v>1148</v>
      </c>
      <c r="S267" s="345">
        <f>'Flusso dati statici sensori'!Z238</f>
        <v>4.2999999999999997E-2</v>
      </c>
      <c r="T267" s="340">
        <f>'Flusso dati statici sensori'!AA238</f>
        <v>6.0999999999999999E-2</v>
      </c>
      <c r="U267" s="352">
        <f>'Flusso dati statici sensori'!AB238</f>
        <v>4.2999999999999997E-2</v>
      </c>
      <c r="V267" s="267">
        <f>'Flusso dati statici sensori'!AC238</f>
        <v>6.4999999999999997E-3</v>
      </c>
      <c r="W267" s="346">
        <f>'Flusso dati statici sensori'!AD238</f>
        <v>6.4999999999999997E-3</v>
      </c>
    </row>
    <row r="268" spans="1:23" x14ac:dyDescent="0.2">
      <c r="A268" s="566"/>
      <c r="B268" s="338" t="s">
        <v>1149</v>
      </c>
      <c r="C268" s="345">
        <f>'Flusso dati statici sensori'!B265</f>
        <v>4.5999999999999999E-2</v>
      </c>
      <c r="D268" s="340">
        <f>'Flusso dati statici sensori'!C265</f>
        <v>6.5000000000000002E-2</v>
      </c>
      <c r="E268" s="352">
        <f>'Flusso dati statici sensori'!D265</f>
        <v>4.5999999999999999E-2</v>
      </c>
      <c r="F268" s="267">
        <f>'Flusso dati statici sensori'!E265</f>
        <v>6.8999999999999999E-3</v>
      </c>
      <c r="G268" s="346">
        <f>'Flusso dati statici sensori'!F265</f>
        <v>6.8999999999999999E-3</v>
      </c>
      <c r="I268" s="566"/>
      <c r="J268" s="338" t="s">
        <v>1149</v>
      </c>
      <c r="K268" s="345">
        <f>'Flusso dati statici sensori'!N265</f>
        <v>4.5999999999999999E-2</v>
      </c>
      <c r="L268" s="340">
        <f>'Flusso dati statici sensori'!O265</f>
        <v>6.5000000000000002E-2</v>
      </c>
      <c r="M268" s="352">
        <f>'Flusso dati statici sensori'!P265</f>
        <v>4.5999999999999999E-2</v>
      </c>
      <c r="N268" s="267">
        <f>'Flusso dati statici sensori'!Q265</f>
        <v>7.0000000000000001E-3</v>
      </c>
      <c r="O268" s="346">
        <f>'Flusso dati statici sensori'!R265</f>
        <v>7.0000000000000001E-3</v>
      </c>
      <c r="Q268" s="563"/>
      <c r="R268" s="338" t="s">
        <v>1149</v>
      </c>
      <c r="S268" s="345">
        <f>'Flusso dati statici sensori'!Z265</f>
        <v>4.4999999999999998E-2</v>
      </c>
      <c r="T268" s="340">
        <f>'Flusso dati statici sensori'!AA265</f>
        <v>6.4000000000000001E-2</v>
      </c>
      <c r="U268" s="352">
        <f>'Flusso dati statici sensori'!AB265</f>
        <v>4.4999999999999998E-2</v>
      </c>
      <c r="V268" s="267">
        <f>'Flusso dati statici sensori'!AC265</f>
        <v>6.7999999999999996E-3</v>
      </c>
      <c r="W268" s="346">
        <f>'Flusso dati statici sensori'!AD265</f>
        <v>6.7999999999999996E-3</v>
      </c>
    </row>
    <row r="269" spans="1:23" x14ac:dyDescent="0.2">
      <c r="A269" s="566"/>
      <c r="B269" s="338" t="s">
        <v>1150</v>
      </c>
      <c r="C269" s="345">
        <f>'Flusso dati statici sensori'!B292</f>
        <v>4.4999999999999998E-2</v>
      </c>
      <c r="D269" s="340">
        <f>'Flusso dati statici sensori'!C292</f>
        <v>6.3E-2</v>
      </c>
      <c r="E269" s="352">
        <f>'Flusso dati statici sensori'!D292</f>
        <v>4.4999999999999998E-2</v>
      </c>
      <c r="F269" s="267">
        <f>'Flusso dati statici sensori'!E292</f>
        <v>6.7000000000000002E-3</v>
      </c>
      <c r="G269" s="346">
        <f>'Flusso dati statici sensori'!F292</f>
        <v>6.7000000000000002E-3</v>
      </c>
      <c r="I269" s="566"/>
      <c r="J269" s="338" t="s">
        <v>1150</v>
      </c>
      <c r="K269" s="345">
        <f>'Flusso dati statici sensori'!N292</f>
        <v>4.4999999999999998E-2</v>
      </c>
      <c r="L269" s="340">
        <f>'Flusso dati statici sensori'!O292</f>
        <v>6.3E-2</v>
      </c>
      <c r="M269" s="352">
        <f>'Flusso dati statici sensori'!P292</f>
        <v>4.4999999999999998E-2</v>
      </c>
      <c r="N269" s="267">
        <f>'Flusso dati statici sensori'!Q292</f>
        <v>6.7999999999999996E-3</v>
      </c>
      <c r="O269" s="346">
        <f>'Flusso dati statici sensori'!R292</f>
        <v>6.7999999999999996E-3</v>
      </c>
      <c r="Q269" s="563"/>
      <c r="R269" s="338" t="s">
        <v>1150</v>
      </c>
      <c r="S269" s="345">
        <f>'Flusso dati statici sensori'!Z292</f>
        <v>4.3999999999999997E-2</v>
      </c>
      <c r="T269" s="340">
        <f>'Flusso dati statici sensori'!AA292</f>
        <v>6.2E-2</v>
      </c>
      <c r="U269" s="352">
        <f>'Flusso dati statici sensori'!AB292</f>
        <v>4.3999999999999997E-2</v>
      </c>
      <c r="V269" s="267">
        <f>'Flusso dati statici sensori'!AC292</f>
        <v>6.7000000000000002E-3</v>
      </c>
      <c r="W269" s="346">
        <f>'Flusso dati statici sensori'!AD292</f>
        <v>6.7000000000000002E-3</v>
      </c>
    </row>
    <row r="270" spans="1:23" x14ac:dyDescent="0.2">
      <c r="A270" s="566"/>
      <c r="B270" s="338" t="s">
        <v>1151</v>
      </c>
      <c r="C270" s="345">
        <f>'Flusso dati statici sensori'!B319</f>
        <v>4.3999999999999997E-2</v>
      </c>
      <c r="D270" s="340">
        <f>'Flusso dati statici sensori'!C319</f>
        <v>6.2E-2</v>
      </c>
      <c r="E270" s="352">
        <f>'Flusso dati statici sensori'!D319</f>
        <v>4.3999999999999997E-2</v>
      </c>
      <c r="F270" s="267">
        <f>'Flusso dati statici sensori'!E319</f>
        <v>6.6E-3</v>
      </c>
      <c r="G270" s="346">
        <f>'Flusso dati statici sensori'!F319</f>
        <v>6.6E-3</v>
      </c>
      <c r="I270" s="566"/>
      <c r="J270" s="338" t="s">
        <v>1151</v>
      </c>
      <c r="K270" s="345">
        <f>'Flusso dati statici sensori'!N319</f>
        <v>4.3999999999999997E-2</v>
      </c>
      <c r="L270" s="340">
        <f>'Flusso dati statici sensori'!O319</f>
        <v>6.2E-2</v>
      </c>
      <c r="M270" s="352">
        <f>'Flusso dati statici sensori'!P319</f>
        <v>4.3999999999999997E-2</v>
      </c>
      <c r="N270" s="267">
        <f>'Flusso dati statici sensori'!Q319</f>
        <v>6.6E-3</v>
      </c>
      <c r="O270" s="346">
        <f>'Flusso dati statici sensori'!R319</f>
        <v>6.6E-3</v>
      </c>
      <c r="Q270" s="563"/>
      <c r="R270" s="338" t="s">
        <v>1151</v>
      </c>
      <c r="S270" s="345">
        <f>'Flusso dati statici sensori'!Z319</f>
        <v>4.3999999999999997E-2</v>
      </c>
      <c r="T270" s="340">
        <f>'Flusso dati statici sensori'!AA319</f>
        <v>6.0999999999999999E-2</v>
      </c>
      <c r="U270" s="352">
        <f>'Flusso dati statici sensori'!AB319</f>
        <v>4.3999999999999997E-2</v>
      </c>
      <c r="V270" s="267">
        <f>'Flusso dati statici sensori'!AC319</f>
        <v>6.6E-3</v>
      </c>
      <c r="W270" s="346">
        <f>'Flusso dati statici sensori'!AD319</f>
        <v>6.6E-3</v>
      </c>
    </row>
    <row r="271" spans="1:23" x14ac:dyDescent="0.2">
      <c r="A271" s="566"/>
      <c r="B271" s="338" t="s">
        <v>1152</v>
      </c>
      <c r="C271" s="345">
        <f>'Flusso dati statici sensori'!B346</f>
        <v>4.5999999999999999E-2</v>
      </c>
      <c r="D271" s="340">
        <f>'Flusso dati statici sensori'!C346</f>
        <v>6.5000000000000002E-2</v>
      </c>
      <c r="E271" s="352">
        <f>'Flusso dati statici sensori'!D346</f>
        <v>4.7E-2</v>
      </c>
      <c r="F271" s="267">
        <f>'Flusso dati statici sensori'!E346</f>
        <v>6.8999999999999999E-3</v>
      </c>
      <c r="G271" s="346">
        <f>'Flusso dati statici sensori'!F346</f>
        <v>6.8999999999999999E-3</v>
      </c>
      <c r="I271" s="566"/>
      <c r="J271" s="338" t="s">
        <v>1152</v>
      </c>
      <c r="K271" s="345">
        <f>'Flusso dati statici sensori'!N346</f>
        <v>4.5999999999999999E-2</v>
      </c>
      <c r="L271" s="340">
        <f>'Flusso dati statici sensori'!O346</f>
        <v>6.5000000000000002E-2</v>
      </c>
      <c r="M271" s="352">
        <f>'Flusso dati statici sensori'!P346</f>
        <v>4.5999999999999999E-2</v>
      </c>
      <c r="N271" s="267">
        <f>'Flusso dati statici sensori'!Q346</f>
        <v>7.0000000000000001E-3</v>
      </c>
      <c r="O271" s="346">
        <f>'Flusso dati statici sensori'!R346</f>
        <v>7.0000000000000001E-3</v>
      </c>
      <c r="Q271" s="563"/>
      <c r="R271" s="338" t="s">
        <v>1152</v>
      </c>
      <c r="S271" s="345">
        <f>'Flusso dati statici sensori'!Z346</f>
        <v>4.4999999999999998E-2</v>
      </c>
      <c r="T271" s="340">
        <f>'Flusso dati statici sensori'!AA346</f>
        <v>6.4000000000000001E-2</v>
      </c>
      <c r="U271" s="352">
        <f>'Flusso dati statici sensori'!AB346</f>
        <v>4.4999999999999998E-2</v>
      </c>
      <c r="V271" s="267">
        <f>'Flusso dati statici sensori'!AC346</f>
        <v>6.7999999999999996E-3</v>
      </c>
      <c r="W271" s="346">
        <f>'Flusso dati statici sensori'!AD346</f>
        <v>6.7999999999999996E-3</v>
      </c>
    </row>
    <row r="272" spans="1:23" x14ac:dyDescent="0.2">
      <c r="A272" s="566"/>
      <c r="B272" s="338" t="s">
        <v>1153</v>
      </c>
      <c r="C272" s="345">
        <f>'Flusso dati statici sensori'!B374</f>
        <v>4.4999999999999998E-2</v>
      </c>
      <c r="D272" s="340">
        <f>'Flusso dati statici sensori'!C374</f>
        <v>6.3E-2</v>
      </c>
      <c r="E272" s="352">
        <f>'Flusso dati statici sensori'!D374</f>
        <v>4.4999999999999998E-2</v>
      </c>
      <c r="F272" s="267">
        <f>'Flusso dati statici sensori'!E374</f>
        <v>6.7999999999999996E-3</v>
      </c>
      <c r="G272" s="346">
        <f>'Flusso dati statici sensori'!F374</f>
        <v>6.7999999999999996E-3</v>
      </c>
      <c r="I272" s="566"/>
      <c r="J272" s="338" t="s">
        <v>1153</v>
      </c>
      <c r="K272" s="345">
        <f>'Flusso dati statici sensori'!N374</f>
        <v>4.4999999999999998E-2</v>
      </c>
      <c r="L272" s="340">
        <f>'Flusso dati statici sensori'!O374</f>
        <v>6.3E-2</v>
      </c>
      <c r="M272" s="352">
        <f>'Flusso dati statici sensori'!P374</f>
        <v>4.4999999999999998E-2</v>
      </c>
      <c r="N272" s="267">
        <f>'Flusso dati statici sensori'!Q374</f>
        <v>6.7999999999999996E-3</v>
      </c>
      <c r="O272" s="346">
        <f>'Flusso dati statici sensori'!R374</f>
        <v>6.7999999999999996E-3</v>
      </c>
      <c r="Q272" s="563"/>
      <c r="R272" s="338" t="s">
        <v>1153</v>
      </c>
      <c r="S272" s="345">
        <f>'Flusso dati statici sensori'!Z374</f>
        <v>4.3999999999999997E-2</v>
      </c>
      <c r="T272" s="340">
        <f>'Flusso dati statici sensori'!AA374</f>
        <v>6.2E-2</v>
      </c>
      <c r="U272" s="352">
        <f>'Flusso dati statici sensori'!AB374</f>
        <v>4.3999999999999997E-2</v>
      </c>
      <c r="V272" s="267">
        <f>'Flusso dati statici sensori'!AC374</f>
        <v>6.7000000000000002E-3</v>
      </c>
      <c r="W272" s="346">
        <f>'Flusso dati statici sensori'!AD374</f>
        <v>6.7000000000000002E-3</v>
      </c>
    </row>
    <row r="273" spans="1:23" ht="16" thickBot="1" x14ac:dyDescent="0.25">
      <c r="A273" s="567"/>
      <c r="B273" s="339" t="s">
        <v>1154</v>
      </c>
      <c r="C273" s="347">
        <f>'Flusso dati statici sensori'!B402</f>
        <v>4.4999999999999998E-2</v>
      </c>
      <c r="D273" s="348">
        <f>'Flusso dati statici sensori'!C402</f>
        <v>6.3E-2</v>
      </c>
      <c r="E273" s="353">
        <f>'Flusso dati statici sensori'!D402</f>
        <v>4.4999999999999998E-2</v>
      </c>
      <c r="F273" s="249">
        <f>'Flusso dati statici sensori'!E402</f>
        <v>6.7999999999999996E-3</v>
      </c>
      <c r="G273" s="350">
        <f>'Flusso dati statici sensori'!F402</f>
        <v>6.7999999999999996E-3</v>
      </c>
      <c r="I273" s="567"/>
      <c r="J273" s="339" t="s">
        <v>1154</v>
      </c>
      <c r="K273" s="347">
        <f>'Flusso dati statici sensori'!N402</f>
        <v>4.5999999999999999E-2</v>
      </c>
      <c r="L273" s="348">
        <f>'Flusso dati statici sensori'!O402</f>
        <v>6.4000000000000001E-2</v>
      </c>
      <c r="M273" s="353">
        <f>'Flusso dati statici sensori'!P402</f>
        <v>4.5999999999999999E-2</v>
      </c>
      <c r="N273" s="249">
        <f>'Flusso dati statici sensori'!Q402</f>
        <v>6.8999999999999999E-3</v>
      </c>
      <c r="O273" s="350">
        <f>'Flusso dati statici sensori'!R402</f>
        <v>6.8999999999999999E-3</v>
      </c>
      <c r="Q273" s="564"/>
      <c r="R273" s="339" t="s">
        <v>1154</v>
      </c>
      <c r="S273" s="347">
        <f>'Flusso dati statici sensori'!Z402</f>
        <v>4.3999999999999997E-2</v>
      </c>
      <c r="T273" s="348">
        <f>'Flusso dati statici sensori'!AA402</f>
        <v>6.2E-2</v>
      </c>
      <c r="U273" s="353">
        <f>'Flusso dati statici sensori'!AB402</f>
        <v>4.3999999999999997E-2</v>
      </c>
      <c r="V273" s="249">
        <f>'Flusso dati statici sensori'!AC402</f>
        <v>6.7000000000000002E-3</v>
      </c>
      <c r="W273" s="350">
        <f>'Flusso dati statici sensori'!AD402</f>
        <v>6.7000000000000002E-3</v>
      </c>
    </row>
    <row r="276" spans="1:23" ht="16" thickBot="1" x14ac:dyDescent="0.25"/>
    <row r="277" spans="1:23" ht="16" thickBot="1" x14ac:dyDescent="0.25">
      <c r="A277" s="550" t="s">
        <v>941</v>
      </c>
      <c r="B277" s="551"/>
      <c r="C277" s="551"/>
      <c r="D277" s="551"/>
      <c r="E277" s="551"/>
      <c r="F277" s="551"/>
      <c r="G277" s="552"/>
      <c r="I277" s="550" t="s">
        <v>941</v>
      </c>
      <c r="J277" s="551"/>
      <c r="K277" s="551"/>
      <c r="L277" s="551"/>
      <c r="M277" s="551"/>
      <c r="N277" s="551"/>
      <c r="O277" s="552"/>
      <c r="Q277" s="550" t="s">
        <v>941</v>
      </c>
      <c r="R277" s="551"/>
      <c r="S277" s="551"/>
      <c r="T277" s="551"/>
      <c r="U277" s="551"/>
      <c r="V277" s="551"/>
      <c r="W277" s="552"/>
    </row>
    <row r="278" spans="1:23" ht="16" thickBot="1" x14ac:dyDescent="0.25">
      <c r="A278" s="553" t="s">
        <v>1156</v>
      </c>
      <c r="B278" s="555" t="s">
        <v>790</v>
      </c>
      <c r="C278" s="557" t="s">
        <v>1092</v>
      </c>
      <c r="D278" s="558"/>
      <c r="E278" s="559"/>
      <c r="F278" s="560" t="s">
        <v>958</v>
      </c>
      <c r="G278" s="561"/>
      <c r="I278" s="553" t="s">
        <v>1156</v>
      </c>
      <c r="J278" s="555" t="s">
        <v>790</v>
      </c>
      <c r="K278" s="557" t="s">
        <v>1092</v>
      </c>
      <c r="L278" s="558"/>
      <c r="M278" s="559"/>
      <c r="N278" s="560" t="s">
        <v>958</v>
      </c>
      <c r="O278" s="561"/>
      <c r="Q278" s="553" t="s">
        <v>1156</v>
      </c>
      <c r="R278" s="555" t="s">
        <v>790</v>
      </c>
      <c r="S278" s="557" t="s">
        <v>1092</v>
      </c>
      <c r="T278" s="558"/>
      <c r="U278" s="559"/>
      <c r="V278" s="560" t="s">
        <v>958</v>
      </c>
      <c r="W278" s="561"/>
    </row>
    <row r="279" spans="1:23" ht="16" thickBot="1" x14ac:dyDescent="0.25">
      <c r="A279" s="554"/>
      <c r="B279" s="556"/>
      <c r="C279" s="328" t="s">
        <v>950</v>
      </c>
      <c r="D279" s="328" t="s">
        <v>951</v>
      </c>
      <c r="E279" s="328" t="s">
        <v>952</v>
      </c>
      <c r="F279" s="328" t="s">
        <v>956</v>
      </c>
      <c r="G279" s="328" t="s">
        <v>957</v>
      </c>
      <c r="I279" s="554"/>
      <c r="J279" s="556"/>
      <c r="K279" s="328" t="s">
        <v>950</v>
      </c>
      <c r="L279" s="328" t="s">
        <v>951</v>
      </c>
      <c r="M279" s="328" t="s">
        <v>952</v>
      </c>
      <c r="N279" s="328" t="s">
        <v>956</v>
      </c>
      <c r="O279" s="328" t="s">
        <v>957</v>
      </c>
      <c r="Q279" s="554"/>
      <c r="R279" s="556"/>
      <c r="S279" s="328" t="s">
        <v>950</v>
      </c>
      <c r="T279" s="328" t="s">
        <v>951</v>
      </c>
      <c r="U279" s="328" t="s">
        <v>952</v>
      </c>
      <c r="V279" s="328" t="s">
        <v>956</v>
      </c>
      <c r="W279" s="328" t="s">
        <v>957</v>
      </c>
    </row>
    <row r="280" spans="1:23" x14ac:dyDescent="0.2">
      <c r="A280" s="565" t="s">
        <v>1155</v>
      </c>
      <c r="B280" s="337" t="s">
        <v>1140</v>
      </c>
      <c r="C280" s="329">
        <f>'Flusso dati statici sensori'!B23</f>
        <v>4.3999999999999997E-2</v>
      </c>
      <c r="D280" s="342">
        <f>'Flusso dati statici sensori'!C23</f>
        <v>6.3E-2</v>
      </c>
      <c r="E280" s="351">
        <f>'Flusso dati statici sensori'!D23</f>
        <v>4.4999999999999998E-2</v>
      </c>
      <c r="F280" s="266">
        <f>'Flusso dati statici sensori'!E23</f>
        <v>6.7000000000000002E-3</v>
      </c>
      <c r="G280" s="344">
        <f>'Flusso dati statici sensori'!F23</f>
        <v>6.7000000000000002E-3</v>
      </c>
      <c r="I280" s="565" t="s">
        <v>1157</v>
      </c>
      <c r="J280" s="337" t="s">
        <v>1140</v>
      </c>
      <c r="K280" s="329">
        <f>'Flusso dati statici sensori'!N23</f>
        <v>4.4999999999999998E-2</v>
      </c>
      <c r="L280" s="342">
        <f>'Flusso dati statici sensori'!O23</f>
        <v>6.3E-2</v>
      </c>
      <c r="M280" s="351">
        <f>'Flusso dati statici sensori'!P23</f>
        <v>4.4999999999999998E-2</v>
      </c>
      <c r="N280" s="266">
        <f>'Flusso dati statici sensori'!Q23</f>
        <v>6.7999999999999996E-3</v>
      </c>
      <c r="O280" s="344">
        <f>'Flusso dati statici sensori'!R23</f>
        <v>6.7999999999999996E-3</v>
      </c>
      <c r="Q280" s="562" t="s">
        <v>1158</v>
      </c>
      <c r="R280" s="337" t="s">
        <v>1140</v>
      </c>
      <c r="S280" s="329">
        <f>'Flusso dati statici sensori'!Z23</f>
        <v>4.3999999999999997E-2</v>
      </c>
      <c r="T280" s="342">
        <f>'Flusso dati statici sensori'!AA23</f>
        <v>6.3E-2</v>
      </c>
      <c r="U280" s="351">
        <f>'Flusso dati statici sensori'!AB23</f>
        <v>4.3999999999999997E-2</v>
      </c>
      <c r="V280" s="266">
        <f>'Flusso dati statici sensori'!AC23</f>
        <v>6.7000000000000002E-3</v>
      </c>
      <c r="W280" s="344">
        <f>'Flusso dati statici sensori'!AD23</f>
        <v>6.7000000000000002E-3</v>
      </c>
    </row>
    <row r="281" spans="1:23" x14ac:dyDescent="0.2">
      <c r="A281" s="566"/>
      <c r="B281" s="338" t="s">
        <v>1141</v>
      </c>
      <c r="C281" s="345">
        <f>'Flusso dati statici sensori'!B49</f>
        <v>4.4999999999999998E-2</v>
      </c>
      <c r="D281" s="340">
        <f>'Flusso dati statici sensori'!C49</f>
        <v>6.4000000000000001E-2</v>
      </c>
      <c r="E281" s="352">
        <f>'Flusso dati statici sensori'!D49</f>
        <v>4.5999999999999999E-2</v>
      </c>
      <c r="F281" s="267">
        <f>'Flusso dati statici sensori'!E49</f>
        <v>6.7999999999999996E-3</v>
      </c>
      <c r="G281" s="346">
        <f>'Flusso dati statici sensori'!F49</f>
        <v>6.7000000000000002E-3</v>
      </c>
      <c r="I281" s="566"/>
      <c r="J281" s="338" t="s">
        <v>1141</v>
      </c>
      <c r="K281" s="345">
        <f>'Flusso dati statici sensori'!N49</f>
        <v>4.3999999999999997E-2</v>
      </c>
      <c r="L281" s="340">
        <f>'Flusso dati statici sensori'!O49</f>
        <v>6.0999999999999999E-2</v>
      </c>
      <c r="M281" s="352">
        <f>'Flusso dati statici sensori'!P49</f>
        <v>4.3999999999999997E-2</v>
      </c>
      <c r="N281" s="267">
        <f>'Flusso dati statici sensori'!Q49</f>
        <v>6.6E-3</v>
      </c>
      <c r="O281" s="346">
        <f>'Flusso dati statici sensori'!R49</f>
        <v>6.6E-3</v>
      </c>
      <c r="Q281" s="563"/>
      <c r="R281" s="338" t="s">
        <v>1141</v>
      </c>
      <c r="S281" s="345">
        <f>'Flusso dati statici sensori'!Z49</f>
        <v>4.4999999999999998E-2</v>
      </c>
      <c r="T281" s="340">
        <f>'Flusso dati statici sensori'!AA49</f>
        <v>6.4000000000000001E-2</v>
      </c>
      <c r="U281" s="352">
        <f>'Flusso dati statici sensori'!AB49</f>
        <v>4.4999999999999998E-2</v>
      </c>
      <c r="V281" s="267">
        <f>'Flusso dati statici sensori'!AC49</f>
        <v>6.7999999999999996E-3</v>
      </c>
      <c r="W281" s="346">
        <f>'Flusso dati statici sensori'!AD49</f>
        <v>6.7999999999999996E-3</v>
      </c>
    </row>
    <row r="282" spans="1:23" x14ac:dyDescent="0.2">
      <c r="A282" s="566"/>
      <c r="B282" s="338" t="s">
        <v>1142</v>
      </c>
      <c r="C282" s="345">
        <f>'Flusso dati statici sensori'!B76</f>
        <v>4.3999999999999997E-2</v>
      </c>
      <c r="D282" s="340">
        <f>'Flusso dati statici sensori'!C76</f>
        <v>6.0999999999999999E-2</v>
      </c>
      <c r="E282" s="352">
        <f>'Flusso dati statici sensori'!D76</f>
        <v>4.3999999999999997E-2</v>
      </c>
      <c r="F282" s="267">
        <f>'Flusso dati statici sensori'!E76</f>
        <v>6.6E-3</v>
      </c>
      <c r="G282" s="346">
        <f>'Flusso dati statici sensori'!F76</f>
        <v>6.6E-3</v>
      </c>
      <c r="I282" s="566"/>
      <c r="J282" s="338" t="s">
        <v>1142</v>
      </c>
      <c r="K282" s="345">
        <f>'Flusso dati statici sensori'!N76</f>
        <v>4.5999999999999999E-2</v>
      </c>
      <c r="L282" s="340">
        <f>'Flusso dati statici sensori'!O76</f>
        <v>6.5000000000000002E-2</v>
      </c>
      <c r="M282" s="352">
        <f>'Flusso dati statici sensori'!P76</f>
        <v>4.5999999999999999E-2</v>
      </c>
      <c r="N282" s="267">
        <f>'Flusso dati statici sensori'!Q76</f>
        <v>6.8999999999999999E-3</v>
      </c>
      <c r="O282" s="346">
        <f>'Flusso dati statici sensori'!R76</f>
        <v>6.8999999999999999E-3</v>
      </c>
      <c r="Q282" s="563"/>
      <c r="R282" s="338" t="s">
        <v>1142</v>
      </c>
      <c r="S282" s="345">
        <f>'Flusso dati statici sensori'!Z76</f>
        <v>4.4999999999999998E-2</v>
      </c>
      <c r="T282" s="340">
        <f>'Flusso dati statici sensori'!AA76</f>
        <v>6.4000000000000001E-2</v>
      </c>
      <c r="U282" s="352">
        <f>'Flusso dati statici sensori'!AB76</f>
        <v>4.4999999999999998E-2</v>
      </c>
      <c r="V282" s="267">
        <f>'Flusso dati statici sensori'!AC76</f>
        <v>6.8999999999999999E-3</v>
      </c>
      <c r="W282" s="346">
        <f>'Flusso dati statici sensori'!AD76</f>
        <v>6.8999999999999999E-3</v>
      </c>
    </row>
    <row r="283" spans="1:23" x14ac:dyDescent="0.2">
      <c r="A283" s="566"/>
      <c r="B283" s="338" t="s">
        <v>1143</v>
      </c>
      <c r="C283" s="345">
        <f>'Flusso dati statici sensori'!B103</f>
        <v>4.4999999999999998E-2</v>
      </c>
      <c r="D283" s="340">
        <f>'Flusso dati statici sensori'!C103</f>
        <v>6.3E-2</v>
      </c>
      <c r="E283" s="352">
        <f>'Flusso dati statici sensori'!D103</f>
        <v>4.4999999999999998E-2</v>
      </c>
      <c r="F283" s="267">
        <f>'Flusso dati statici sensori'!E103</f>
        <v>6.7999999999999996E-3</v>
      </c>
      <c r="G283" s="346">
        <f>'Flusso dati statici sensori'!F103</f>
        <v>6.7999999999999996E-3</v>
      </c>
      <c r="I283" s="566"/>
      <c r="J283" s="338" t="s">
        <v>1143</v>
      </c>
      <c r="K283" s="345">
        <f>'Flusso dati statici sensori'!N103</f>
        <v>4.5999999999999999E-2</v>
      </c>
      <c r="L283" s="340">
        <f>'Flusso dati statici sensori'!O103</f>
        <v>6.4000000000000001E-2</v>
      </c>
      <c r="M283" s="352">
        <f>'Flusso dati statici sensori'!P103</f>
        <v>4.5999999999999999E-2</v>
      </c>
      <c r="N283" s="267">
        <f>'Flusso dati statici sensori'!Q103</f>
        <v>6.8999999999999999E-3</v>
      </c>
      <c r="O283" s="346">
        <f>'Flusso dati statici sensori'!R103</f>
        <v>6.8999999999999999E-3</v>
      </c>
      <c r="Q283" s="563"/>
      <c r="R283" s="338" t="s">
        <v>1143</v>
      </c>
      <c r="S283" s="345">
        <f>'Flusso dati statici sensori'!Z103</f>
        <v>4.4999999999999998E-2</v>
      </c>
      <c r="T283" s="340">
        <f>'Flusso dati statici sensori'!AA103</f>
        <v>6.4000000000000001E-2</v>
      </c>
      <c r="U283" s="352">
        <f>'Flusso dati statici sensori'!AB103</f>
        <v>4.4999999999999998E-2</v>
      </c>
      <c r="V283" s="267">
        <f>'Flusso dati statici sensori'!AC103</f>
        <v>6.7999999999999996E-3</v>
      </c>
      <c r="W283" s="346">
        <f>'Flusso dati statici sensori'!AD103</f>
        <v>6.8999999999999999E-3</v>
      </c>
    </row>
    <row r="284" spans="1:23" x14ac:dyDescent="0.2">
      <c r="A284" s="566"/>
      <c r="B284" s="338" t="s">
        <v>1144</v>
      </c>
      <c r="C284" s="345">
        <f>'Flusso dati statici sensori'!B130</f>
        <v>4.4999999999999998E-2</v>
      </c>
      <c r="D284" s="340">
        <f>'Flusso dati statici sensori'!C130</f>
        <v>6.3E-2</v>
      </c>
      <c r="E284" s="352">
        <f>'Flusso dati statici sensori'!D130</f>
        <v>4.3999999999999997E-2</v>
      </c>
      <c r="F284" s="267">
        <f>'Flusso dati statici sensori'!E130</f>
        <v>6.7999999999999996E-3</v>
      </c>
      <c r="G284" s="346">
        <f>'Flusso dati statici sensori'!F130</f>
        <v>6.6E-3</v>
      </c>
      <c r="I284" s="566"/>
      <c r="J284" s="338" t="s">
        <v>1144</v>
      </c>
      <c r="K284" s="345">
        <f>'Flusso dati statici sensori'!N130</f>
        <v>4.4999999999999998E-2</v>
      </c>
      <c r="L284" s="340">
        <f>'Flusso dati statici sensori'!O130</f>
        <v>6.4000000000000001E-2</v>
      </c>
      <c r="M284" s="352">
        <f>'Flusso dati statici sensori'!P130</f>
        <v>4.4999999999999998E-2</v>
      </c>
      <c r="N284" s="267">
        <f>'Flusso dati statici sensori'!Q130</f>
        <v>6.8999999999999999E-3</v>
      </c>
      <c r="O284" s="346">
        <f>'Flusso dati statici sensori'!R130</f>
        <v>6.7999999999999996E-3</v>
      </c>
      <c r="Q284" s="563"/>
      <c r="R284" s="338" t="s">
        <v>1144</v>
      </c>
      <c r="S284" s="345">
        <f>'Flusso dati statici sensori'!Z130</f>
        <v>4.4999999999999998E-2</v>
      </c>
      <c r="T284" s="340">
        <f>'Flusso dati statici sensori'!AA130</f>
        <v>6.4000000000000001E-2</v>
      </c>
      <c r="U284" s="352">
        <f>'Flusso dati statici sensori'!AB130</f>
        <v>4.4999999999999998E-2</v>
      </c>
      <c r="V284" s="267">
        <f>'Flusso dati statici sensori'!AC130</f>
        <v>6.7999999999999996E-3</v>
      </c>
      <c r="W284" s="346">
        <f>'Flusso dati statici sensori'!AD130</f>
        <v>6.7999999999999996E-3</v>
      </c>
    </row>
    <row r="285" spans="1:23" x14ac:dyDescent="0.2">
      <c r="A285" s="566"/>
      <c r="B285" s="338" t="s">
        <v>1145</v>
      </c>
      <c r="C285" s="215">
        <f>'Flusso dati statici sensori'!B157</f>
        <v>4.4999999999999998E-2</v>
      </c>
      <c r="D285" s="214">
        <f>'Flusso dati statici sensori'!C157</f>
        <v>6.3E-2</v>
      </c>
      <c r="E285" s="179">
        <f>'Flusso dati statici sensori'!D157</f>
        <v>4.4999999999999998E-2</v>
      </c>
      <c r="F285" s="267">
        <f>'Flusso dati statici sensori'!E157</f>
        <v>6.7000000000000002E-3</v>
      </c>
      <c r="G285" s="346">
        <f>'Flusso dati statici sensori'!F157</f>
        <v>6.7000000000000002E-3</v>
      </c>
      <c r="I285" s="566"/>
      <c r="J285" s="338" t="s">
        <v>1145</v>
      </c>
      <c r="K285" s="215">
        <f>'Flusso dati statici sensori'!N157</f>
        <v>4.5999999999999999E-2</v>
      </c>
      <c r="L285" s="214">
        <f>'Flusso dati statici sensori'!O157</f>
        <v>6.4000000000000001E-2</v>
      </c>
      <c r="M285" s="179">
        <f>'Flusso dati statici sensori'!P157</f>
        <v>4.5999999999999999E-2</v>
      </c>
      <c r="N285" s="267">
        <f>'Flusso dati statici sensori'!Q157</f>
        <v>6.8999999999999999E-3</v>
      </c>
      <c r="O285" s="346">
        <f>'Flusso dati statici sensori'!R157</f>
        <v>6.8999999999999999E-3</v>
      </c>
      <c r="Q285" s="563"/>
      <c r="R285" s="338" t="s">
        <v>1145</v>
      </c>
      <c r="S285" s="215">
        <f>'Flusso dati statici sensori'!Z157</f>
        <v>4.4999999999999998E-2</v>
      </c>
      <c r="T285" s="214">
        <f>'Flusso dati statici sensori'!AA157</f>
        <v>6.4000000000000001E-2</v>
      </c>
      <c r="U285" s="179">
        <f>'Flusso dati statici sensori'!AB157</f>
        <v>4.4999999999999998E-2</v>
      </c>
      <c r="V285" s="267">
        <f>'Flusso dati statici sensori'!AC157</f>
        <v>6.8999999999999999E-3</v>
      </c>
      <c r="W285" s="346">
        <f>'Flusso dati statici sensori'!AD157</f>
        <v>6.8999999999999999E-3</v>
      </c>
    </row>
    <row r="286" spans="1:23" x14ac:dyDescent="0.2">
      <c r="A286" s="566"/>
      <c r="B286" s="338" t="s">
        <v>1146</v>
      </c>
      <c r="C286" s="345">
        <f>'Flusso dati statici sensori'!B184</f>
        <v>4.3999999999999997E-2</v>
      </c>
      <c r="D286" s="340">
        <f>'Flusso dati statici sensori'!C184</f>
        <v>6.2E-2</v>
      </c>
      <c r="E286" s="352">
        <f>'Flusso dati statici sensori'!D184</f>
        <v>4.3999999999999997E-2</v>
      </c>
      <c r="F286" s="267">
        <f>'Flusso dati statici sensori'!E184</f>
        <v>6.7000000000000002E-3</v>
      </c>
      <c r="G286" s="346">
        <f>'Flusso dati statici sensori'!F184</f>
        <v>6.6E-3</v>
      </c>
      <c r="I286" s="566"/>
      <c r="J286" s="338" t="s">
        <v>1146</v>
      </c>
      <c r="K286" s="345">
        <f>'Flusso dati statici sensori'!N184</f>
        <v>4.4999999999999998E-2</v>
      </c>
      <c r="L286" s="340">
        <f>'Flusso dati statici sensori'!O184</f>
        <v>6.3E-2</v>
      </c>
      <c r="M286" s="352">
        <f>'Flusso dati statici sensori'!P184</f>
        <v>4.4999999999999998E-2</v>
      </c>
      <c r="N286" s="267">
        <f>'Flusso dati statici sensori'!Q184</f>
        <v>6.7000000000000002E-3</v>
      </c>
      <c r="O286" s="346">
        <f>'Flusso dati statici sensori'!R184</f>
        <v>6.7000000000000002E-3</v>
      </c>
      <c r="Q286" s="563"/>
      <c r="R286" s="338" t="s">
        <v>1146</v>
      </c>
      <c r="S286" s="345">
        <f>'Flusso dati statici sensori'!Z184</f>
        <v>4.3999999999999997E-2</v>
      </c>
      <c r="T286" s="340">
        <f>'Flusso dati statici sensori'!AA184</f>
        <v>6.2E-2</v>
      </c>
      <c r="U286" s="352">
        <f>'Flusso dati statici sensori'!AB184</f>
        <v>4.3999999999999997E-2</v>
      </c>
      <c r="V286" s="267">
        <f>'Flusso dati statici sensori'!AC184</f>
        <v>6.7000000000000002E-3</v>
      </c>
      <c r="W286" s="346">
        <f>'Flusso dati statici sensori'!AD184</f>
        <v>6.7000000000000002E-3</v>
      </c>
    </row>
    <row r="287" spans="1:23" x14ac:dyDescent="0.2">
      <c r="A287" s="566"/>
      <c r="B287" s="338" t="s">
        <v>1147</v>
      </c>
      <c r="C287" s="345">
        <f>'Flusso dati statici sensori'!B211</f>
        <v>4.4999999999999998E-2</v>
      </c>
      <c r="D287" s="340">
        <f>'Flusso dati statici sensori'!C211</f>
        <v>6.3E-2</v>
      </c>
      <c r="E287" s="352">
        <f>'Flusso dati statici sensori'!D211</f>
        <v>4.4999999999999998E-2</v>
      </c>
      <c r="F287" s="267">
        <f>'Flusso dati statici sensori'!E211</f>
        <v>6.7999999999999996E-3</v>
      </c>
      <c r="G287" s="346">
        <f>'Flusso dati statici sensori'!F211</f>
        <v>6.7000000000000002E-3</v>
      </c>
      <c r="I287" s="566"/>
      <c r="J287" s="338" t="s">
        <v>1147</v>
      </c>
      <c r="K287" s="345">
        <f>'Flusso dati statici sensori'!N211</f>
        <v>4.4999999999999998E-2</v>
      </c>
      <c r="L287" s="340">
        <f>'Flusso dati statici sensori'!O211</f>
        <v>6.4000000000000001E-2</v>
      </c>
      <c r="M287" s="352">
        <f>'Flusso dati statici sensori'!P211</f>
        <v>4.4999999999999998E-2</v>
      </c>
      <c r="N287" s="267">
        <f>'Flusso dati statici sensori'!Q211</f>
        <v>6.7999999999999996E-3</v>
      </c>
      <c r="O287" s="346">
        <f>'Flusso dati statici sensori'!R211</f>
        <v>6.7999999999999996E-3</v>
      </c>
      <c r="Q287" s="563"/>
      <c r="R287" s="338" t="s">
        <v>1147</v>
      </c>
      <c r="S287" s="345">
        <f>'Flusso dati statici sensori'!Z211</f>
        <v>4.4999999999999998E-2</v>
      </c>
      <c r="T287" s="340">
        <f>'Flusso dati statici sensori'!AA211</f>
        <v>6.3E-2</v>
      </c>
      <c r="U287" s="352">
        <f>'Flusso dati statici sensori'!AB211</f>
        <v>4.4999999999999998E-2</v>
      </c>
      <c r="V287" s="267">
        <f>'Flusso dati statici sensori'!AC211</f>
        <v>6.7000000000000002E-3</v>
      </c>
      <c r="W287" s="346">
        <f>'Flusso dati statici sensori'!AD211</f>
        <v>6.7000000000000002E-3</v>
      </c>
    </row>
    <row r="288" spans="1:23" x14ac:dyDescent="0.2">
      <c r="A288" s="566"/>
      <c r="B288" s="338" t="s">
        <v>1148</v>
      </c>
      <c r="C288" s="345">
        <f>'Flusso dati statici sensori'!B239</f>
        <v>4.7E-2</v>
      </c>
      <c r="D288" s="340">
        <f>'Flusso dati statici sensori'!C239</f>
        <v>6.5000000000000002E-2</v>
      </c>
      <c r="E288" s="352">
        <f>'Flusso dati statici sensori'!D239</f>
        <v>4.7E-2</v>
      </c>
      <c r="F288" s="267">
        <f>'Flusso dati statici sensori'!E239</f>
        <v>7.0000000000000001E-3</v>
      </c>
      <c r="G288" s="346">
        <f>'Flusso dati statici sensori'!F239</f>
        <v>7.0000000000000001E-3</v>
      </c>
      <c r="I288" s="566"/>
      <c r="J288" s="338" t="s">
        <v>1148</v>
      </c>
      <c r="K288" s="345">
        <f>'Flusso dati statici sensori'!N239</f>
        <v>4.5999999999999999E-2</v>
      </c>
      <c r="L288" s="340">
        <f>'Flusso dati statici sensori'!O239</f>
        <v>6.4000000000000001E-2</v>
      </c>
      <c r="M288" s="352">
        <f>'Flusso dati statici sensori'!P239</f>
        <v>4.5999999999999999E-2</v>
      </c>
      <c r="N288" s="267">
        <f>'Flusso dati statici sensori'!Q239</f>
        <v>6.7999999999999996E-3</v>
      </c>
      <c r="O288" s="346">
        <f>'Flusso dati statici sensori'!R239</f>
        <v>6.7999999999999996E-3</v>
      </c>
      <c r="Q288" s="563"/>
      <c r="R288" s="338" t="s">
        <v>1148</v>
      </c>
      <c r="S288" s="345">
        <f>'Flusso dati statici sensori'!Z239</f>
        <v>4.3999999999999997E-2</v>
      </c>
      <c r="T288" s="340">
        <f>'Flusso dati statici sensori'!AA239</f>
        <v>6.0999999999999999E-2</v>
      </c>
      <c r="U288" s="352">
        <f>'Flusso dati statici sensori'!AB239</f>
        <v>4.3999999999999997E-2</v>
      </c>
      <c r="V288" s="267">
        <f>'Flusso dati statici sensori'!AC239</f>
        <v>6.6E-3</v>
      </c>
      <c r="W288" s="346">
        <f>'Flusso dati statici sensori'!AD239</f>
        <v>6.4999999999999997E-3</v>
      </c>
    </row>
    <row r="289" spans="1:23" x14ac:dyDescent="0.2">
      <c r="A289" s="566"/>
      <c r="B289" s="338" t="s">
        <v>1149</v>
      </c>
      <c r="C289" s="345">
        <f>'Flusso dati statici sensori'!B266</f>
        <v>4.7E-2</v>
      </c>
      <c r="D289" s="340">
        <f>'Flusso dati statici sensori'!C266</f>
        <v>6.6000000000000003E-2</v>
      </c>
      <c r="E289" s="352">
        <f>'Flusso dati statici sensori'!D266</f>
        <v>4.7E-2</v>
      </c>
      <c r="F289" s="267">
        <f>'Flusso dati statici sensori'!E266</f>
        <v>7.1000000000000004E-3</v>
      </c>
      <c r="G289" s="346">
        <f>'Flusso dati statici sensori'!F266</f>
        <v>7.0000000000000001E-3</v>
      </c>
      <c r="I289" s="566"/>
      <c r="J289" s="338" t="s">
        <v>1149</v>
      </c>
      <c r="K289" s="345">
        <f>'Flusso dati statici sensori'!N266</f>
        <v>4.7E-2</v>
      </c>
      <c r="L289" s="340">
        <f>'Flusso dati statici sensori'!O266</f>
        <v>6.6000000000000003E-2</v>
      </c>
      <c r="M289" s="352">
        <f>'Flusso dati statici sensori'!P266</f>
        <v>4.7E-2</v>
      </c>
      <c r="N289" s="267">
        <f>'Flusso dati statici sensori'!Q266</f>
        <v>7.1000000000000004E-3</v>
      </c>
      <c r="O289" s="346">
        <f>'Flusso dati statici sensori'!R266</f>
        <v>7.1000000000000004E-3</v>
      </c>
      <c r="Q289" s="563"/>
      <c r="R289" s="338" t="s">
        <v>1149</v>
      </c>
      <c r="S289" s="345">
        <f>'Flusso dati statici sensori'!Z266</f>
        <v>4.5999999999999999E-2</v>
      </c>
      <c r="T289" s="340">
        <f>'Flusso dati statici sensori'!AA266</f>
        <v>6.5000000000000002E-2</v>
      </c>
      <c r="U289" s="352">
        <f>'Flusso dati statici sensori'!AB266</f>
        <v>4.5999999999999999E-2</v>
      </c>
      <c r="V289" s="267">
        <f>'Flusso dati statici sensori'!AC266</f>
        <v>6.8999999999999999E-3</v>
      </c>
      <c r="W289" s="346">
        <f>'Flusso dati statici sensori'!AD266</f>
        <v>6.8999999999999999E-3</v>
      </c>
    </row>
    <row r="290" spans="1:23" x14ac:dyDescent="0.2">
      <c r="A290" s="566"/>
      <c r="B290" s="338" t="s">
        <v>1150</v>
      </c>
      <c r="C290" s="345">
        <f>'Flusso dati statici sensori'!B293</f>
        <v>4.4999999999999998E-2</v>
      </c>
      <c r="D290" s="340">
        <f>'Flusso dati statici sensori'!C293</f>
        <v>6.3E-2</v>
      </c>
      <c r="E290" s="352">
        <f>'Flusso dati statici sensori'!D293</f>
        <v>4.4999999999999998E-2</v>
      </c>
      <c r="F290" s="267">
        <f>'Flusso dati statici sensori'!E293</f>
        <v>6.7999999999999996E-3</v>
      </c>
      <c r="G290" s="346">
        <f>'Flusso dati statici sensori'!F293</f>
        <v>6.7999999999999996E-3</v>
      </c>
      <c r="I290" s="566"/>
      <c r="J290" s="338" t="s">
        <v>1150</v>
      </c>
      <c r="K290" s="345">
        <f>'Flusso dati statici sensori'!N293</f>
        <v>4.4999999999999998E-2</v>
      </c>
      <c r="L290" s="340">
        <f>'Flusso dati statici sensori'!O293</f>
        <v>6.4000000000000001E-2</v>
      </c>
      <c r="M290" s="352">
        <f>'Flusso dati statici sensori'!P293</f>
        <v>4.4999999999999998E-2</v>
      </c>
      <c r="N290" s="267">
        <f>'Flusso dati statici sensori'!Q293</f>
        <v>6.8999999999999999E-3</v>
      </c>
      <c r="O290" s="346">
        <f>'Flusso dati statici sensori'!R293</f>
        <v>6.7999999999999996E-3</v>
      </c>
      <c r="Q290" s="563"/>
      <c r="R290" s="338" t="s">
        <v>1150</v>
      </c>
      <c r="S290" s="345">
        <f>'Flusso dati statici sensori'!Z293</f>
        <v>4.4999999999999998E-2</v>
      </c>
      <c r="T290" s="340">
        <f>'Flusso dati statici sensori'!AA293</f>
        <v>6.3E-2</v>
      </c>
      <c r="U290" s="352">
        <f>'Flusso dati statici sensori'!AB293</f>
        <v>4.4999999999999998E-2</v>
      </c>
      <c r="V290" s="267">
        <f>'Flusso dati statici sensori'!AC293</f>
        <v>6.7000000000000002E-3</v>
      </c>
      <c r="W290" s="346">
        <f>'Flusso dati statici sensori'!AD293</f>
        <v>6.7000000000000002E-3</v>
      </c>
    </row>
    <row r="291" spans="1:23" x14ac:dyDescent="0.2">
      <c r="A291" s="566"/>
      <c r="B291" s="338" t="s">
        <v>1151</v>
      </c>
      <c r="C291" s="345">
        <f>'Flusso dati statici sensori'!B320</f>
        <v>4.3999999999999997E-2</v>
      </c>
      <c r="D291" s="340">
        <f>'Flusso dati statici sensori'!C320</f>
        <v>6.2E-2</v>
      </c>
      <c r="E291" s="352">
        <f>'Flusso dati statici sensori'!D320</f>
        <v>4.3999999999999997E-2</v>
      </c>
      <c r="F291" s="267">
        <f>'Flusso dati statici sensori'!E320</f>
        <v>6.7000000000000002E-3</v>
      </c>
      <c r="G291" s="346">
        <f>'Flusso dati statici sensori'!F320</f>
        <v>6.7000000000000002E-3</v>
      </c>
      <c r="I291" s="566"/>
      <c r="J291" s="338" t="s">
        <v>1151</v>
      </c>
      <c r="K291" s="345">
        <f>'Flusso dati statici sensori'!N320</f>
        <v>4.3999999999999997E-2</v>
      </c>
      <c r="L291" s="340">
        <f>'Flusso dati statici sensori'!O320</f>
        <v>6.2E-2</v>
      </c>
      <c r="M291" s="352">
        <f>'Flusso dati statici sensori'!P320</f>
        <v>4.3999999999999997E-2</v>
      </c>
      <c r="N291" s="267">
        <f>'Flusso dati statici sensori'!Q320</f>
        <v>6.7000000000000002E-3</v>
      </c>
      <c r="O291" s="346">
        <f>'Flusso dati statici sensori'!R320</f>
        <v>6.7000000000000002E-3</v>
      </c>
      <c r="Q291" s="563"/>
      <c r="R291" s="338" t="s">
        <v>1151</v>
      </c>
      <c r="S291" s="345">
        <f>'Flusso dati statici sensori'!Z320</f>
        <v>4.3999999999999997E-2</v>
      </c>
      <c r="T291" s="340">
        <f>'Flusso dati statici sensori'!AA320</f>
        <v>6.0999999999999999E-2</v>
      </c>
      <c r="U291" s="352">
        <f>'Flusso dati statici sensori'!AB320</f>
        <v>4.3999999999999997E-2</v>
      </c>
      <c r="V291" s="267">
        <f>'Flusso dati statici sensori'!AC320</f>
        <v>6.6E-3</v>
      </c>
      <c r="W291" s="346">
        <f>'Flusso dati statici sensori'!AD320</f>
        <v>6.7000000000000002E-3</v>
      </c>
    </row>
    <row r="292" spans="1:23" x14ac:dyDescent="0.2">
      <c r="A292" s="566"/>
      <c r="B292" s="338" t="s">
        <v>1152</v>
      </c>
      <c r="C292" s="345">
        <f>'Flusso dati statici sensori'!B347</f>
        <v>4.7E-2</v>
      </c>
      <c r="D292" s="340">
        <f>'Flusso dati statici sensori'!C347</f>
        <v>6.6000000000000003E-2</v>
      </c>
      <c r="E292" s="352">
        <f>'Flusso dati statici sensori'!D347</f>
        <v>4.7E-2</v>
      </c>
      <c r="F292" s="267">
        <f>'Flusso dati statici sensori'!E347</f>
        <v>7.0000000000000001E-3</v>
      </c>
      <c r="G292" s="346">
        <f>'Flusso dati statici sensori'!F347</f>
        <v>7.0000000000000001E-3</v>
      </c>
      <c r="I292" s="566"/>
      <c r="J292" s="338" t="s">
        <v>1152</v>
      </c>
      <c r="K292" s="345">
        <f>'Flusso dati statici sensori'!N347</f>
        <v>4.7E-2</v>
      </c>
      <c r="L292" s="340">
        <f>'Flusso dati statici sensori'!O347</f>
        <v>6.6000000000000003E-2</v>
      </c>
      <c r="M292" s="352">
        <f>'Flusso dati statici sensori'!P347</f>
        <v>4.7E-2</v>
      </c>
      <c r="N292" s="267">
        <f>'Flusso dati statici sensori'!Q347</f>
        <v>7.1000000000000004E-3</v>
      </c>
      <c r="O292" s="346">
        <f>'Flusso dati statici sensori'!R347</f>
        <v>7.1000000000000004E-3</v>
      </c>
      <c r="Q292" s="563"/>
      <c r="R292" s="338" t="s">
        <v>1152</v>
      </c>
      <c r="S292" s="345">
        <f>'Flusso dati statici sensori'!Z347</f>
        <v>4.5999999999999999E-2</v>
      </c>
      <c r="T292" s="340">
        <f>'Flusso dati statici sensori'!AA347</f>
        <v>6.5000000000000002E-2</v>
      </c>
      <c r="U292" s="352">
        <f>'Flusso dati statici sensori'!AB347</f>
        <v>4.5999999999999999E-2</v>
      </c>
      <c r="V292" s="267">
        <f>'Flusso dati statici sensori'!AC347</f>
        <v>6.8999999999999999E-3</v>
      </c>
      <c r="W292" s="346">
        <f>'Flusso dati statici sensori'!AD347</f>
        <v>6.8999999999999999E-3</v>
      </c>
    </row>
    <row r="293" spans="1:23" x14ac:dyDescent="0.2">
      <c r="A293" s="566"/>
      <c r="B293" s="338" t="s">
        <v>1153</v>
      </c>
      <c r="C293" s="345">
        <f>'Flusso dati statici sensori'!B375</f>
        <v>4.4999999999999998E-2</v>
      </c>
      <c r="D293" s="340">
        <f>'Flusso dati statici sensori'!C375</f>
        <v>6.4000000000000001E-2</v>
      </c>
      <c r="E293" s="352">
        <f>'Flusso dati statici sensori'!D375</f>
        <v>4.4999999999999998E-2</v>
      </c>
      <c r="F293" s="267">
        <f>'Flusso dati statici sensori'!E375</f>
        <v>6.8999999999999999E-3</v>
      </c>
      <c r="G293" s="346">
        <f>'Flusso dati statici sensori'!F375</f>
        <v>6.7999999999999996E-3</v>
      </c>
      <c r="I293" s="566"/>
      <c r="J293" s="338" t="s">
        <v>1153</v>
      </c>
      <c r="K293" s="345">
        <f>'Flusso dati statici sensori'!N375</f>
        <v>4.4999999999999998E-2</v>
      </c>
      <c r="L293" s="340">
        <f>'Flusso dati statici sensori'!O375</f>
        <v>6.4000000000000001E-2</v>
      </c>
      <c r="M293" s="352">
        <f>'Flusso dati statici sensori'!P375</f>
        <v>4.4999999999999998E-2</v>
      </c>
      <c r="N293" s="267">
        <f>'Flusso dati statici sensori'!Q375</f>
        <v>6.8999999999999999E-3</v>
      </c>
      <c r="O293" s="346">
        <f>'Flusso dati statici sensori'!R375</f>
        <v>6.8999999999999999E-3</v>
      </c>
      <c r="Q293" s="563"/>
      <c r="R293" s="338" t="s">
        <v>1153</v>
      </c>
      <c r="S293" s="345">
        <f>'Flusso dati statici sensori'!Z375</f>
        <v>4.4999999999999998E-2</v>
      </c>
      <c r="T293" s="340">
        <f>'Flusso dati statici sensori'!AA375</f>
        <v>6.3E-2</v>
      </c>
      <c r="U293" s="352">
        <f>'Flusso dati statici sensori'!AB375</f>
        <v>4.4999999999999998E-2</v>
      </c>
      <c r="V293" s="267">
        <f>'Flusso dati statici sensori'!AC375</f>
        <v>6.7000000000000002E-3</v>
      </c>
      <c r="W293" s="346">
        <f>'Flusso dati statici sensori'!AD375</f>
        <v>6.7000000000000002E-3</v>
      </c>
    </row>
    <row r="294" spans="1:23" ht="16" thickBot="1" x14ac:dyDescent="0.25">
      <c r="A294" s="567"/>
      <c r="B294" s="339" t="s">
        <v>1154</v>
      </c>
      <c r="C294" s="347">
        <f>'Flusso dati statici sensori'!B403</f>
        <v>4.5999999999999999E-2</v>
      </c>
      <c r="D294" s="348">
        <f>'Flusso dati statici sensori'!C403</f>
        <v>6.4000000000000001E-2</v>
      </c>
      <c r="E294" s="353">
        <f>'Flusso dati statici sensori'!D403</f>
        <v>4.4999999999999998E-2</v>
      </c>
      <c r="F294" s="249">
        <f>'Flusso dati statici sensori'!E403</f>
        <v>6.8999999999999999E-3</v>
      </c>
      <c r="G294" s="350">
        <f>'Flusso dati statici sensori'!F403</f>
        <v>6.8999999999999999E-3</v>
      </c>
      <c r="I294" s="567"/>
      <c r="J294" s="339" t="s">
        <v>1154</v>
      </c>
      <c r="K294" s="347">
        <f>'Flusso dati statici sensori'!N403</f>
        <v>4.5999999999999999E-2</v>
      </c>
      <c r="L294" s="348">
        <f>'Flusso dati statici sensori'!O403</f>
        <v>6.4000000000000001E-2</v>
      </c>
      <c r="M294" s="353">
        <f>'Flusso dati statici sensori'!P403</f>
        <v>4.5999999999999999E-2</v>
      </c>
      <c r="N294" s="249">
        <f>'Flusso dati statici sensori'!Q403</f>
        <v>7.0000000000000001E-3</v>
      </c>
      <c r="O294" s="350">
        <f>'Flusso dati statici sensori'!R403</f>
        <v>7.0000000000000001E-3</v>
      </c>
      <c r="Q294" s="564"/>
      <c r="R294" s="339" t="s">
        <v>1154</v>
      </c>
      <c r="S294" s="347">
        <f>'Flusso dati statici sensori'!Z403</f>
        <v>4.4999999999999998E-2</v>
      </c>
      <c r="T294" s="348">
        <f>'Flusso dati statici sensori'!AA403</f>
        <v>6.3E-2</v>
      </c>
      <c r="U294" s="353">
        <f>'Flusso dati statici sensori'!AB403</f>
        <v>4.4999999999999998E-2</v>
      </c>
      <c r="V294" s="249">
        <f>'Flusso dati statici sensori'!AC403</f>
        <v>6.7000000000000002E-3</v>
      </c>
      <c r="W294" s="350">
        <f>'Flusso dati statici sensori'!AD403</f>
        <v>6.7000000000000002E-3</v>
      </c>
    </row>
    <row r="297" spans="1:23" ht="16" thickBot="1" x14ac:dyDescent="0.25"/>
    <row r="298" spans="1:23" ht="16" thickBot="1" x14ac:dyDescent="0.25">
      <c r="A298" s="550" t="s">
        <v>942</v>
      </c>
      <c r="B298" s="551"/>
      <c r="C298" s="551"/>
      <c r="D298" s="551"/>
      <c r="E298" s="551"/>
      <c r="F298" s="551"/>
      <c r="G298" s="552"/>
      <c r="I298" s="550" t="s">
        <v>942</v>
      </c>
      <c r="J298" s="551"/>
      <c r="K298" s="551"/>
      <c r="L298" s="551"/>
      <c r="M298" s="551"/>
      <c r="N298" s="551"/>
      <c r="O298" s="552"/>
      <c r="Q298" s="550" t="s">
        <v>942</v>
      </c>
      <c r="R298" s="551"/>
      <c r="S298" s="551"/>
      <c r="T298" s="551"/>
      <c r="U298" s="551"/>
      <c r="V298" s="551"/>
      <c r="W298" s="552"/>
    </row>
    <row r="299" spans="1:23" ht="16" thickBot="1" x14ac:dyDescent="0.25">
      <c r="A299" s="553" t="s">
        <v>1156</v>
      </c>
      <c r="B299" s="555" t="s">
        <v>790</v>
      </c>
      <c r="C299" s="557" t="s">
        <v>1092</v>
      </c>
      <c r="D299" s="558"/>
      <c r="E299" s="559"/>
      <c r="F299" s="560" t="s">
        <v>958</v>
      </c>
      <c r="G299" s="561"/>
      <c r="I299" s="553" t="s">
        <v>1156</v>
      </c>
      <c r="J299" s="555" t="s">
        <v>790</v>
      </c>
      <c r="K299" s="557" t="s">
        <v>1092</v>
      </c>
      <c r="L299" s="558"/>
      <c r="M299" s="559"/>
      <c r="N299" s="560" t="s">
        <v>958</v>
      </c>
      <c r="O299" s="561"/>
      <c r="Q299" s="553" t="s">
        <v>1156</v>
      </c>
      <c r="R299" s="555" t="s">
        <v>790</v>
      </c>
      <c r="S299" s="557" t="s">
        <v>1092</v>
      </c>
      <c r="T299" s="558"/>
      <c r="U299" s="559"/>
      <c r="V299" s="560" t="s">
        <v>958</v>
      </c>
      <c r="W299" s="561"/>
    </row>
    <row r="300" spans="1:23" ht="16" thickBot="1" x14ac:dyDescent="0.25">
      <c r="A300" s="554"/>
      <c r="B300" s="556"/>
      <c r="C300" s="328" t="s">
        <v>950</v>
      </c>
      <c r="D300" s="328" t="s">
        <v>951</v>
      </c>
      <c r="E300" s="328" t="s">
        <v>952</v>
      </c>
      <c r="F300" s="328" t="s">
        <v>956</v>
      </c>
      <c r="G300" s="328" t="s">
        <v>957</v>
      </c>
      <c r="I300" s="554"/>
      <c r="J300" s="556"/>
      <c r="K300" s="328" t="s">
        <v>950</v>
      </c>
      <c r="L300" s="328" t="s">
        <v>951</v>
      </c>
      <c r="M300" s="328" t="s">
        <v>952</v>
      </c>
      <c r="N300" s="328" t="s">
        <v>956</v>
      </c>
      <c r="O300" s="328" t="s">
        <v>957</v>
      </c>
      <c r="Q300" s="554"/>
      <c r="R300" s="556"/>
      <c r="S300" s="328" t="s">
        <v>950</v>
      </c>
      <c r="T300" s="328" t="s">
        <v>951</v>
      </c>
      <c r="U300" s="328" t="s">
        <v>952</v>
      </c>
      <c r="V300" s="328" t="s">
        <v>956</v>
      </c>
      <c r="W300" s="328" t="s">
        <v>957</v>
      </c>
    </row>
    <row r="301" spans="1:23" x14ac:dyDescent="0.2">
      <c r="A301" s="565" t="s">
        <v>1155</v>
      </c>
      <c r="B301" s="337" t="s">
        <v>1140</v>
      </c>
      <c r="C301" s="329">
        <f>'Flusso dati statici sensori'!B24</f>
        <v>4.5999999999999999E-2</v>
      </c>
      <c r="D301" s="342">
        <f>'Flusso dati statici sensori'!C24</f>
        <v>6.4000000000000001E-2</v>
      </c>
      <c r="E301" s="351">
        <f>'Flusso dati statici sensori'!D24</f>
        <v>4.4999999999999998E-2</v>
      </c>
      <c r="F301" s="266">
        <f>'Flusso dati statici sensori'!E24</f>
        <v>6.7999999999999996E-3</v>
      </c>
      <c r="G301" s="344">
        <f>'Flusso dati statici sensori'!F24</f>
        <v>6.7999999999999996E-3</v>
      </c>
      <c r="I301" s="565" t="s">
        <v>1157</v>
      </c>
      <c r="J301" s="337" t="s">
        <v>1140</v>
      </c>
      <c r="K301" s="329">
        <f>'Flusso dati statici sensori'!N24</f>
        <v>4.5999999999999999E-2</v>
      </c>
      <c r="L301" s="342">
        <f>'Flusso dati statici sensori'!O24</f>
        <v>6.5000000000000002E-2</v>
      </c>
      <c r="M301" s="351">
        <f>'Flusso dati statici sensori'!P24</f>
        <v>4.5999999999999999E-2</v>
      </c>
      <c r="N301" s="266">
        <f>'Flusso dati statici sensori'!Q24</f>
        <v>6.8999999999999999E-3</v>
      </c>
      <c r="O301" s="344">
        <f>'Flusso dati statici sensori'!R24</f>
        <v>6.8999999999999999E-3</v>
      </c>
      <c r="Q301" s="562" t="s">
        <v>1158</v>
      </c>
      <c r="R301" s="337" t="s">
        <v>1140</v>
      </c>
      <c r="S301" s="329">
        <f>'Flusso dati statici sensori'!Z24</f>
        <v>4.4999999999999998E-2</v>
      </c>
      <c r="T301" s="342">
        <f>'Flusso dati statici sensori'!AA24</f>
        <v>6.4000000000000001E-2</v>
      </c>
      <c r="U301" s="351">
        <f>'Flusso dati statici sensori'!AB24</f>
        <v>4.4999999999999998E-2</v>
      </c>
      <c r="V301" s="368">
        <f>'Flusso dati statici sensori'!AC24</f>
        <v>6.8999999999999999E-3</v>
      </c>
      <c r="W301" s="365">
        <f>'Flusso dati statici sensori'!AD24</f>
        <v>6.8999999999999999E-3</v>
      </c>
    </row>
    <row r="302" spans="1:23" x14ac:dyDescent="0.2">
      <c r="A302" s="566"/>
      <c r="B302" s="338" t="s">
        <v>1141</v>
      </c>
      <c r="C302" s="345">
        <f>'Flusso dati statici sensori'!B50</f>
        <v>4.5999999999999999E-2</v>
      </c>
      <c r="D302" s="340">
        <f>'Flusso dati statici sensori'!C50</f>
        <v>6.5000000000000002E-2</v>
      </c>
      <c r="E302" s="352">
        <f>'Flusso dati statici sensori'!D50</f>
        <v>4.5999999999999999E-2</v>
      </c>
      <c r="F302" s="267">
        <f>'Flusso dati statici sensori'!E50</f>
        <v>7.0000000000000001E-3</v>
      </c>
      <c r="G302" s="346">
        <f>'Flusso dati statici sensori'!F50</f>
        <v>6.7999999999999996E-3</v>
      </c>
      <c r="I302" s="566"/>
      <c r="J302" s="338" t="s">
        <v>1141</v>
      </c>
      <c r="K302" s="345">
        <f>'Flusso dati statici sensori'!N50</f>
        <v>4.3999999999999997E-2</v>
      </c>
      <c r="L302" s="340">
        <f>'Flusso dati statici sensori'!O50</f>
        <v>6.2E-2</v>
      </c>
      <c r="M302" s="352">
        <f>'Flusso dati statici sensori'!P50</f>
        <v>4.3999999999999997E-2</v>
      </c>
      <c r="N302" s="267">
        <f>'Flusso dati statici sensori'!Q50</f>
        <v>6.7000000000000002E-3</v>
      </c>
      <c r="O302" s="346">
        <f>'Flusso dati statici sensori'!R50</f>
        <v>6.6E-3</v>
      </c>
      <c r="Q302" s="563"/>
      <c r="R302" s="338" t="s">
        <v>1141</v>
      </c>
      <c r="S302" s="345">
        <f>'Flusso dati statici sensori'!Z50</f>
        <v>4.5999999999999999E-2</v>
      </c>
      <c r="T302" s="340">
        <f>'Flusso dati statici sensori'!AA50</f>
        <v>6.5000000000000002E-2</v>
      </c>
      <c r="U302" s="352">
        <f>'Flusso dati statici sensori'!AB50</f>
        <v>4.5999999999999999E-2</v>
      </c>
      <c r="V302" s="369">
        <f>'Flusso dati statici sensori'!AC50</f>
        <v>6.8999999999999999E-3</v>
      </c>
      <c r="W302" s="366">
        <f>'Flusso dati statici sensori'!AD50</f>
        <v>6.8999999999999999E-3</v>
      </c>
    </row>
    <row r="303" spans="1:23" x14ac:dyDescent="0.2">
      <c r="A303" s="566"/>
      <c r="B303" s="338" t="s">
        <v>1142</v>
      </c>
      <c r="C303" s="345">
        <f>'Flusso dati statici sensori'!B77</f>
        <v>4.3999999999999997E-2</v>
      </c>
      <c r="D303" s="340">
        <f>'Flusso dati statici sensori'!C77</f>
        <v>6.2E-2</v>
      </c>
      <c r="E303" s="352">
        <f>'Flusso dati statici sensori'!D77</f>
        <v>4.3999999999999997E-2</v>
      </c>
      <c r="F303" s="267">
        <f>'Flusso dati statici sensori'!E77</f>
        <v>6.7000000000000002E-3</v>
      </c>
      <c r="G303" s="346">
        <f>'Flusso dati statici sensori'!F77</f>
        <v>6.6E-3</v>
      </c>
      <c r="I303" s="566"/>
      <c r="J303" s="338" t="s">
        <v>1142</v>
      </c>
      <c r="K303" s="345">
        <f>'Flusso dati statici sensori'!N77</f>
        <v>4.7E-2</v>
      </c>
      <c r="L303" s="340">
        <f>'Flusso dati statici sensori'!O77</f>
        <v>6.6000000000000003E-2</v>
      </c>
      <c r="M303" s="352">
        <f>'Flusso dati statici sensori'!P77</f>
        <v>4.7E-2</v>
      </c>
      <c r="N303" s="267">
        <f>'Flusso dati statici sensori'!Q77</f>
        <v>7.1000000000000004E-3</v>
      </c>
      <c r="O303" s="346">
        <f>'Flusso dati statici sensori'!R77</f>
        <v>7.1000000000000004E-3</v>
      </c>
      <c r="Q303" s="563"/>
      <c r="R303" s="338" t="s">
        <v>1142</v>
      </c>
      <c r="S303" s="345">
        <f>'Flusso dati statici sensori'!Z77</f>
        <v>4.7E-2</v>
      </c>
      <c r="T303" s="340">
        <f>'Flusso dati statici sensori'!AA77</f>
        <v>6.6000000000000003E-2</v>
      </c>
      <c r="U303" s="352">
        <f>'Flusso dati statici sensori'!AB77</f>
        <v>4.7E-2</v>
      </c>
      <c r="V303" s="369">
        <f>'Flusso dati statici sensori'!AC77</f>
        <v>7.0000000000000001E-3</v>
      </c>
      <c r="W303" s="366">
        <f>'Flusso dati statici sensori'!AD77</f>
        <v>7.0000000000000001E-3</v>
      </c>
    </row>
    <row r="304" spans="1:23" x14ac:dyDescent="0.2">
      <c r="A304" s="566"/>
      <c r="B304" s="338" t="s">
        <v>1143</v>
      </c>
      <c r="C304" s="345">
        <f>'Flusso dati statici sensori'!B104</f>
        <v>4.5999999999999999E-2</v>
      </c>
      <c r="D304" s="340">
        <f>'Flusso dati statici sensori'!C104</f>
        <v>6.4000000000000001E-2</v>
      </c>
      <c r="E304" s="352">
        <f>'Flusso dati statici sensori'!D104</f>
        <v>4.5999999999999999E-2</v>
      </c>
      <c r="F304" s="267">
        <f>'Flusso dati statici sensori'!E104</f>
        <v>6.8999999999999999E-3</v>
      </c>
      <c r="G304" s="346">
        <f>'Flusso dati statici sensori'!F104</f>
        <v>6.8999999999999999E-3</v>
      </c>
      <c r="I304" s="566"/>
      <c r="J304" s="338" t="s">
        <v>1143</v>
      </c>
      <c r="K304" s="345">
        <f>'Flusso dati statici sensori'!N104</f>
        <v>4.7E-2</v>
      </c>
      <c r="L304" s="340">
        <f>'Flusso dati statici sensori'!O104</f>
        <v>6.5000000000000002E-2</v>
      </c>
      <c r="M304" s="352">
        <f>'Flusso dati statici sensori'!P104</f>
        <v>4.5999999999999999E-2</v>
      </c>
      <c r="N304" s="267">
        <f>'Flusso dati statici sensori'!Q104</f>
        <v>7.0000000000000001E-3</v>
      </c>
      <c r="O304" s="346">
        <f>'Flusso dati statici sensori'!R104</f>
        <v>7.0000000000000001E-3</v>
      </c>
      <c r="Q304" s="563"/>
      <c r="R304" s="338" t="s">
        <v>1143</v>
      </c>
      <c r="S304" s="345">
        <f>'Flusso dati statici sensori'!Z104</f>
        <v>4.5999999999999999E-2</v>
      </c>
      <c r="T304" s="340">
        <f>'Flusso dati statici sensori'!AA104</f>
        <v>6.5000000000000002E-2</v>
      </c>
      <c r="U304" s="352">
        <f>'Flusso dati statici sensori'!AB104</f>
        <v>4.5999999999999999E-2</v>
      </c>
      <c r="V304" s="369">
        <f>'Flusso dati statici sensori'!AC104</f>
        <v>7.0000000000000001E-3</v>
      </c>
      <c r="W304" s="366">
        <f>'Flusso dati statici sensori'!AD104</f>
        <v>7.0000000000000001E-3</v>
      </c>
    </row>
    <row r="305" spans="1:23" x14ac:dyDescent="0.2">
      <c r="A305" s="566"/>
      <c r="B305" s="338" t="s">
        <v>1144</v>
      </c>
      <c r="C305" s="345">
        <f>'Flusso dati statici sensori'!B131</f>
        <v>4.4999999999999998E-2</v>
      </c>
      <c r="D305" s="340">
        <f>'Flusso dati statici sensori'!C131</f>
        <v>6.4000000000000001E-2</v>
      </c>
      <c r="E305" s="352">
        <f>'Flusso dati statici sensori'!D131</f>
        <v>4.4999999999999998E-2</v>
      </c>
      <c r="F305" s="267">
        <f>'Flusso dati statici sensori'!E131</f>
        <v>6.8999999999999999E-3</v>
      </c>
      <c r="G305" s="346">
        <f>'Flusso dati statici sensori'!F131</f>
        <v>6.7000000000000002E-3</v>
      </c>
      <c r="I305" s="566"/>
      <c r="J305" s="338" t="s">
        <v>1144</v>
      </c>
      <c r="K305" s="345">
        <f>'Flusso dati statici sensori'!N131</f>
        <v>4.5999999999999999E-2</v>
      </c>
      <c r="L305" s="340">
        <f>'Flusso dati statici sensori'!O131</f>
        <v>6.5000000000000002E-2</v>
      </c>
      <c r="M305" s="352">
        <f>'Flusso dati statici sensori'!P131</f>
        <v>4.5999999999999999E-2</v>
      </c>
      <c r="N305" s="267">
        <f>'Flusso dati statici sensori'!Q131</f>
        <v>7.0000000000000001E-3</v>
      </c>
      <c r="O305" s="346">
        <f>'Flusso dati statici sensori'!R131</f>
        <v>7.0000000000000001E-3</v>
      </c>
      <c r="Q305" s="563"/>
      <c r="R305" s="338" t="s">
        <v>1144</v>
      </c>
      <c r="S305" s="345">
        <f>'Flusso dati statici sensori'!Z131</f>
        <v>4.5999999999999999E-2</v>
      </c>
      <c r="T305" s="340">
        <f>'Flusso dati statici sensori'!AA131</f>
        <v>6.5000000000000002E-2</v>
      </c>
      <c r="U305" s="352">
        <f>'Flusso dati statici sensori'!AB131</f>
        <v>4.5999999999999999E-2</v>
      </c>
      <c r="V305" s="369">
        <f>'Flusso dati statici sensori'!AC131</f>
        <v>7.0000000000000001E-3</v>
      </c>
      <c r="W305" s="366">
        <f>'Flusso dati statici sensori'!AD131</f>
        <v>7.0000000000000001E-3</v>
      </c>
    </row>
    <row r="306" spans="1:23" x14ac:dyDescent="0.2">
      <c r="A306" s="566"/>
      <c r="B306" s="338" t="s">
        <v>1145</v>
      </c>
      <c r="C306" s="215">
        <f>'Flusso dati statici sensori'!B158</f>
        <v>4.5999999999999999E-2</v>
      </c>
      <c r="D306" s="214">
        <f>'Flusso dati statici sensori'!C158</f>
        <v>6.4000000000000001E-2</v>
      </c>
      <c r="E306" s="179">
        <f>'Flusso dati statici sensori'!D158</f>
        <v>4.4999999999999998E-2</v>
      </c>
      <c r="F306" s="267">
        <f>'Flusso dati statici sensori'!E158</f>
        <v>6.8999999999999999E-3</v>
      </c>
      <c r="G306" s="346">
        <f>'Flusso dati statici sensori'!F158</f>
        <v>6.7999999999999996E-3</v>
      </c>
      <c r="I306" s="566"/>
      <c r="J306" s="338" t="s">
        <v>1145</v>
      </c>
      <c r="K306" s="215">
        <f>'Flusso dati statici sensori'!N158</f>
        <v>4.7E-2</v>
      </c>
      <c r="L306" s="214">
        <f>'Flusso dati statici sensori'!O158</f>
        <v>6.6000000000000003E-2</v>
      </c>
      <c r="M306" s="179">
        <f>'Flusso dati statici sensori'!P158</f>
        <v>4.7E-2</v>
      </c>
      <c r="N306" s="267">
        <f>'Flusso dati statici sensori'!Q158</f>
        <v>7.1000000000000004E-3</v>
      </c>
      <c r="O306" s="346">
        <f>'Flusso dati statici sensori'!R158</f>
        <v>7.0000000000000001E-3</v>
      </c>
      <c r="Q306" s="563"/>
      <c r="R306" s="338" t="s">
        <v>1145</v>
      </c>
      <c r="S306" s="215">
        <f>'Flusso dati statici sensori'!Z158</f>
        <v>4.7E-2</v>
      </c>
      <c r="T306" s="214">
        <f>'Flusso dati statici sensori'!AA158</f>
        <v>6.6000000000000003E-2</v>
      </c>
      <c r="U306" s="179">
        <f>'Flusso dati statici sensori'!AB158</f>
        <v>4.7E-2</v>
      </c>
      <c r="V306" s="369">
        <f>'Flusso dati statici sensori'!AC158</f>
        <v>7.0000000000000001E-3</v>
      </c>
      <c r="W306" s="366">
        <f>'Flusso dati statici sensori'!AD158</f>
        <v>7.0000000000000001E-3</v>
      </c>
    </row>
    <row r="307" spans="1:23" x14ac:dyDescent="0.2">
      <c r="A307" s="566"/>
      <c r="B307" s="338" t="s">
        <v>1146</v>
      </c>
      <c r="C307" s="345">
        <f>'Flusso dati statici sensori'!B185</f>
        <v>4.5999999999999999E-2</v>
      </c>
      <c r="D307" s="340">
        <f>'Flusso dati statici sensori'!C185</f>
        <v>6.4000000000000001E-2</v>
      </c>
      <c r="E307" s="352">
        <f>'Flusso dati statici sensori'!D185</f>
        <v>4.4999999999999998E-2</v>
      </c>
      <c r="F307" s="267">
        <f>'Flusso dati statici sensori'!E185</f>
        <v>6.8999999999999999E-3</v>
      </c>
      <c r="G307" s="346">
        <f>'Flusso dati statici sensori'!F185</f>
        <v>6.7000000000000002E-3</v>
      </c>
      <c r="I307" s="566"/>
      <c r="J307" s="338" t="s">
        <v>1146</v>
      </c>
      <c r="K307" s="345">
        <f>'Flusso dati statici sensori'!N185</f>
        <v>4.4999999999999998E-2</v>
      </c>
      <c r="L307" s="340">
        <f>'Flusso dati statici sensori'!O185</f>
        <v>6.4000000000000001E-2</v>
      </c>
      <c r="M307" s="352">
        <f>'Flusso dati statici sensori'!P185</f>
        <v>4.4999999999999998E-2</v>
      </c>
      <c r="N307" s="267">
        <f>'Flusso dati statici sensori'!Q185</f>
        <v>6.7999999999999996E-3</v>
      </c>
      <c r="O307" s="346">
        <f>'Flusso dati statici sensori'!R185</f>
        <v>6.7999999999999996E-3</v>
      </c>
      <c r="Q307" s="563"/>
      <c r="R307" s="338" t="s">
        <v>1146</v>
      </c>
      <c r="S307" s="345">
        <f>'Flusso dati statici sensori'!Z185</f>
        <v>4.4999999999999998E-2</v>
      </c>
      <c r="T307" s="340">
        <f>'Flusso dati statici sensori'!AA185</f>
        <v>6.3E-2</v>
      </c>
      <c r="U307" s="352">
        <f>'Flusso dati statici sensori'!AB185</f>
        <v>4.4999999999999998E-2</v>
      </c>
      <c r="V307" s="369">
        <f>'Flusso dati statici sensori'!AC185</f>
        <v>6.7999999999999996E-3</v>
      </c>
      <c r="W307" s="366">
        <f>'Flusso dati statici sensori'!AD185</f>
        <v>6.7999999999999996E-3</v>
      </c>
    </row>
    <row r="308" spans="1:23" x14ac:dyDescent="0.2">
      <c r="A308" s="566"/>
      <c r="B308" s="338" t="s">
        <v>1147</v>
      </c>
      <c r="C308" s="345">
        <f>'Flusso dati statici sensori'!B212</f>
        <v>4.5999999999999999E-2</v>
      </c>
      <c r="D308" s="340">
        <f>'Flusso dati statici sensori'!C212</f>
        <v>6.4000000000000001E-2</v>
      </c>
      <c r="E308" s="352">
        <f>'Flusso dati statici sensori'!D212</f>
        <v>4.4999999999999998E-2</v>
      </c>
      <c r="F308" s="267">
        <f>'Flusso dati statici sensori'!E212</f>
        <v>6.8999999999999999E-3</v>
      </c>
      <c r="G308" s="346">
        <f>'Flusso dati statici sensori'!F212</f>
        <v>6.8999999999999999E-3</v>
      </c>
      <c r="I308" s="566"/>
      <c r="J308" s="338" t="s">
        <v>1147</v>
      </c>
      <c r="K308" s="345">
        <f>'Flusso dati statici sensori'!N212</f>
        <v>4.5999999999999999E-2</v>
      </c>
      <c r="L308" s="340">
        <f>'Flusso dati statici sensori'!O212</f>
        <v>6.5000000000000002E-2</v>
      </c>
      <c r="M308" s="352">
        <f>'Flusso dati statici sensori'!P212</f>
        <v>4.5999999999999999E-2</v>
      </c>
      <c r="N308" s="267">
        <f>'Flusso dati statici sensori'!Q212</f>
        <v>7.0000000000000001E-3</v>
      </c>
      <c r="O308" s="346">
        <f>'Flusso dati statici sensori'!R212</f>
        <v>7.0000000000000001E-3</v>
      </c>
      <c r="Q308" s="563"/>
      <c r="R308" s="338" t="s">
        <v>1147</v>
      </c>
      <c r="S308" s="345">
        <f>'Flusso dati statici sensori'!Z212</f>
        <v>4.5999999999999999E-2</v>
      </c>
      <c r="T308" s="340">
        <f>'Flusso dati statici sensori'!AA212</f>
        <v>6.4000000000000001E-2</v>
      </c>
      <c r="U308" s="352">
        <f>'Flusso dati statici sensori'!AB212</f>
        <v>4.5999999999999999E-2</v>
      </c>
      <c r="V308" s="369">
        <f>'Flusso dati statici sensori'!AC212</f>
        <v>6.8999999999999999E-3</v>
      </c>
      <c r="W308" s="366">
        <f>'Flusso dati statici sensori'!AD212</f>
        <v>6.8999999999999999E-3</v>
      </c>
    </row>
    <row r="309" spans="1:23" x14ac:dyDescent="0.2">
      <c r="A309" s="566"/>
      <c r="B309" s="338" t="s">
        <v>1148</v>
      </c>
      <c r="C309" s="345">
        <f>'Flusso dati statici sensori'!B240</f>
        <v>4.8000000000000001E-2</v>
      </c>
      <c r="D309" s="340">
        <f>'Flusso dati statici sensori'!C240</f>
        <v>6.7000000000000004E-2</v>
      </c>
      <c r="E309" s="352">
        <f>'Flusso dati statici sensori'!D240</f>
        <v>4.8000000000000001E-2</v>
      </c>
      <c r="F309" s="267">
        <f>'Flusso dati statici sensori'!E240</f>
        <v>7.1999999999999998E-3</v>
      </c>
      <c r="G309" s="346">
        <f>'Flusso dati statici sensori'!F240</f>
        <v>7.1999999999999998E-3</v>
      </c>
      <c r="I309" s="566"/>
      <c r="J309" s="338" t="s">
        <v>1148</v>
      </c>
      <c r="K309" s="345">
        <f>'Flusso dati statici sensori'!N240</f>
        <v>4.7E-2</v>
      </c>
      <c r="L309" s="340">
        <f>'Flusso dati statici sensori'!O240</f>
        <v>6.6000000000000003E-2</v>
      </c>
      <c r="M309" s="352">
        <f>'Flusso dati statici sensori'!P240</f>
        <v>4.7E-2</v>
      </c>
      <c r="N309" s="267">
        <f>'Flusso dati statici sensori'!Q240</f>
        <v>7.1000000000000004E-3</v>
      </c>
      <c r="O309" s="346">
        <f>'Flusso dati statici sensori'!R240</f>
        <v>7.0000000000000001E-3</v>
      </c>
      <c r="Q309" s="563"/>
      <c r="R309" s="338" t="s">
        <v>1148</v>
      </c>
      <c r="S309" s="345">
        <f>'Flusso dati statici sensori'!Z240</f>
        <v>4.3999999999999997E-2</v>
      </c>
      <c r="T309" s="340">
        <f>'Flusso dati statici sensori'!AA240</f>
        <v>6.2E-2</v>
      </c>
      <c r="U309" s="352">
        <f>'Flusso dati statici sensori'!AB240</f>
        <v>4.3999999999999997E-2</v>
      </c>
      <c r="V309" s="369">
        <f>'Flusso dati statici sensori'!AC240</f>
        <v>6.6E-3</v>
      </c>
      <c r="W309" s="366">
        <f>'Flusso dati statici sensori'!AD240</f>
        <v>6.6E-3</v>
      </c>
    </row>
    <row r="310" spans="1:23" x14ac:dyDescent="0.2">
      <c r="A310" s="566"/>
      <c r="B310" s="338" t="s">
        <v>1149</v>
      </c>
      <c r="C310" s="345">
        <f>'Flusso dati statici sensori'!B267</f>
        <v>4.48E-2</v>
      </c>
      <c r="D310" s="340">
        <f>'Flusso dati statici sensori'!C267</f>
        <v>6.8000000000000005E-2</v>
      </c>
      <c r="E310" s="352">
        <f>'Flusso dati statici sensori'!D267</f>
        <v>4.8000000000000001E-2</v>
      </c>
      <c r="F310" s="267">
        <f>'Flusso dati statici sensori'!E267</f>
        <v>7.3000000000000001E-3</v>
      </c>
      <c r="G310" s="346">
        <f>'Flusso dati statici sensori'!F267</f>
        <v>7.3000000000000001E-3</v>
      </c>
      <c r="I310" s="566"/>
      <c r="J310" s="338" t="s">
        <v>1149</v>
      </c>
      <c r="K310" s="345">
        <f>'Flusso dati statici sensori'!N267</f>
        <v>4.9000000000000002E-2</v>
      </c>
      <c r="L310" s="340">
        <f>'Flusso dati statici sensori'!O267</f>
        <v>6.9000000000000006E-2</v>
      </c>
      <c r="M310" s="352">
        <f>'Flusso dati statici sensori'!P267</f>
        <v>4.9000000000000002E-2</v>
      </c>
      <c r="N310" s="267">
        <f>'Flusso dati statici sensori'!Q267</f>
        <v>7.3000000000000001E-3</v>
      </c>
      <c r="O310" s="346">
        <f>'Flusso dati statici sensori'!R267</f>
        <v>7.4000000000000003E-3</v>
      </c>
      <c r="Q310" s="563"/>
      <c r="R310" s="338" t="s">
        <v>1149</v>
      </c>
      <c r="S310" s="345">
        <f>'Flusso dati statici sensori'!Z267</f>
        <v>4.7E-2</v>
      </c>
      <c r="T310" s="340">
        <f>'Flusso dati statici sensori'!AA267</f>
        <v>6.7000000000000004E-2</v>
      </c>
      <c r="U310" s="352">
        <f>'Flusso dati statici sensori'!AB267</f>
        <v>4.7E-2</v>
      </c>
      <c r="V310" s="369">
        <f>'Flusso dati statici sensori'!AC267</f>
        <v>7.1000000000000004E-3</v>
      </c>
      <c r="W310" s="366">
        <f>'Flusso dati statici sensori'!AD267</f>
        <v>7.1999999999999998E-3</v>
      </c>
    </row>
    <row r="311" spans="1:23" x14ac:dyDescent="0.2">
      <c r="A311" s="566"/>
      <c r="B311" s="338" t="s">
        <v>1150</v>
      </c>
      <c r="C311" s="345">
        <f>'Flusso dati statici sensori'!B294</f>
        <v>4.5999999999999999E-2</v>
      </c>
      <c r="D311" s="340">
        <f>'Flusso dati statici sensori'!C294</f>
        <v>6.5000000000000002E-2</v>
      </c>
      <c r="E311" s="352">
        <f>'Flusso dati statici sensori'!D294</f>
        <v>4.5999999999999999E-2</v>
      </c>
      <c r="F311" s="267">
        <f>'Flusso dati statici sensori'!E294</f>
        <v>6.8999999999999999E-3</v>
      </c>
      <c r="G311" s="346">
        <f>'Flusso dati statici sensori'!F294</f>
        <v>6.8999999999999999E-3</v>
      </c>
      <c r="I311" s="566"/>
      <c r="J311" s="338" t="s">
        <v>1150</v>
      </c>
      <c r="K311" s="345">
        <f>'Flusso dati statici sensori'!N294</f>
        <v>4.5999999999999999E-2</v>
      </c>
      <c r="L311" s="340">
        <f>'Flusso dati statici sensori'!O294</f>
        <v>6.5000000000000002E-2</v>
      </c>
      <c r="M311" s="352">
        <f>'Flusso dati statici sensori'!P294</f>
        <v>4.5999999999999999E-2</v>
      </c>
      <c r="N311" s="267">
        <f>'Flusso dati statici sensori'!Q294</f>
        <v>7.0000000000000001E-3</v>
      </c>
      <c r="O311" s="346">
        <f>'Flusso dati statici sensori'!R294</f>
        <v>7.0000000000000001E-3</v>
      </c>
      <c r="Q311" s="563"/>
      <c r="R311" s="338" t="s">
        <v>1150</v>
      </c>
      <c r="S311" s="345">
        <f>'Flusso dati statici sensori'!Z294</f>
        <v>4.4999999999999998E-2</v>
      </c>
      <c r="T311" s="340">
        <f>'Flusso dati statici sensori'!AA294</f>
        <v>6.4000000000000001E-2</v>
      </c>
      <c r="U311" s="352">
        <f>'Flusso dati statici sensori'!AB294</f>
        <v>4.5999999999999999E-2</v>
      </c>
      <c r="V311" s="369">
        <f>'Flusso dati statici sensori'!AC294</f>
        <v>6.8999999999999999E-3</v>
      </c>
      <c r="W311" s="366">
        <f>'Flusso dati statici sensori'!AD294</f>
        <v>6.8999999999999999E-3</v>
      </c>
    </row>
    <row r="312" spans="1:23" x14ac:dyDescent="0.2">
      <c r="A312" s="566"/>
      <c r="B312" s="338" t="s">
        <v>1151</v>
      </c>
      <c r="C312" s="345">
        <f>'Flusso dati statici sensori'!B321</f>
        <v>4.4999999999999998E-2</v>
      </c>
      <c r="D312" s="340">
        <f>'Flusso dati statici sensori'!C321</f>
        <v>6.4000000000000001E-2</v>
      </c>
      <c r="E312" s="352">
        <f>'Flusso dati statici sensori'!D321</f>
        <v>4.4999999999999998E-2</v>
      </c>
      <c r="F312" s="267">
        <f>'Flusso dati statici sensori'!E321</f>
        <v>6.7999999999999996E-3</v>
      </c>
      <c r="G312" s="346">
        <f>'Flusso dati statici sensori'!F321</f>
        <v>6.7000000000000002E-3</v>
      </c>
      <c r="I312" s="566"/>
      <c r="J312" s="338" t="s">
        <v>1151</v>
      </c>
      <c r="K312" s="345">
        <f>'Flusso dati statici sensori'!N321</f>
        <v>4.4999999999999998E-2</v>
      </c>
      <c r="L312" s="340">
        <f>'Flusso dati statici sensori'!O321</f>
        <v>6.4000000000000001E-2</v>
      </c>
      <c r="M312" s="352">
        <f>'Flusso dati statici sensori'!P321</f>
        <v>4.4999999999999998E-2</v>
      </c>
      <c r="N312" s="267">
        <f>'Flusso dati statici sensori'!Q321</f>
        <v>6.7999999999999996E-3</v>
      </c>
      <c r="O312" s="346">
        <f>'Flusso dati statici sensori'!R321</f>
        <v>6.7000000000000002E-3</v>
      </c>
      <c r="Q312" s="563"/>
      <c r="R312" s="338" t="s">
        <v>1151</v>
      </c>
      <c r="S312" s="345">
        <f>'Flusso dati statici sensori'!Z321</f>
        <v>4.3999999999999997E-2</v>
      </c>
      <c r="T312" s="340">
        <f>'Flusso dati statici sensori'!AA321</f>
        <v>6.2E-2</v>
      </c>
      <c r="U312" s="352">
        <f>'Flusso dati statici sensori'!AB321</f>
        <v>4.3999999999999997E-2</v>
      </c>
      <c r="V312" s="369">
        <f>'Flusso dati statici sensori'!AC321</f>
        <v>6.7000000000000002E-3</v>
      </c>
      <c r="W312" s="366">
        <f>'Flusso dati statici sensori'!AD321</f>
        <v>6.7000000000000002E-3</v>
      </c>
    </row>
    <row r="313" spans="1:23" x14ac:dyDescent="0.2">
      <c r="A313" s="566"/>
      <c r="B313" s="338" t="s">
        <v>1152</v>
      </c>
      <c r="C313" s="345">
        <f>'Flusso dati statici sensori'!B348</f>
        <v>4.8000000000000001E-2</v>
      </c>
      <c r="D313" s="340">
        <f>'Flusso dati statici sensori'!C348</f>
        <v>6.8000000000000005E-2</v>
      </c>
      <c r="E313" s="352">
        <f>'Flusso dati statici sensori'!D348</f>
        <v>4.8000000000000001E-2</v>
      </c>
      <c r="F313" s="267">
        <f>'Flusso dati statici sensori'!E348</f>
        <v>7.3000000000000001E-3</v>
      </c>
      <c r="G313" s="346">
        <f>'Flusso dati statici sensori'!F348</f>
        <v>7.3000000000000001E-3</v>
      </c>
      <c r="I313" s="566"/>
      <c r="J313" s="338" t="s">
        <v>1152</v>
      </c>
      <c r="K313" s="345">
        <f>'Flusso dati statici sensori'!N348</f>
        <v>4.9000000000000002E-2</v>
      </c>
      <c r="L313" s="340">
        <f>'Flusso dati statici sensori'!O348</f>
        <v>6.9000000000000006E-2</v>
      </c>
      <c r="M313" s="352">
        <f>'Flusso dati statici sensori'!P348</f>
        <v>4.9000000000000002E-2</v>
      </c>
      <c r="N313" s="267">
        <f>'Flusso dati statici sensori'!Q348</f>
        <v>7.3000000000000001E-3</v>
      </c>
      <c r="O313" s="346">
        <f>'Flusso dati statici sensori'!R348</f>
        <v>7.4000000000000003E-3</v>
      </c>
      <c r="Q313" s="563"/>
      <c r="R313" s="338" t="s">
        <v>1152</v>
      </c>
      <c r="S313" s="345">
        <f>'Flusso dati statici sensori'!Z348</f>
        <v>4.7E-2</v>
      </c>
      <c r="T313" s="340">
        <f>'Flusso dati statici sensori'!AA348</f>
        <v>6.7000000000000004E-2</v>
      </c>
      <c r="U313" s="352">
        <f>'Flusso dati statici sensori'!AB348</f>
        <v>4.7E-2</v>
      </c>
      <c r="V313" s="369">
        <f>'Flusso dati statici sensori'!AC348</f>
        <v>7.1000000000000004E-3</v>
      </c>
      <c r="W313" s="366">
        <f>'Flusso dati statici sensori'!AD348</f>
        <v>7.3000000000000001E-3</v>
      </c>
    </row>
    <row r="314" spans="1:23" x14ac:dyDescent="0.2">
      <c r="A314" s="566"/>
      <c r="B314" s="338" t="s">
        <v>1153</v>
      </c>
      <c r="C314" s="345">
        <f>'Flusso dati statici sensori'!B376</f>
        <v>4.5999999999999999E-2</v>
      </c>
      <c r="D314" s="340">
        <f>'Flusso dati statici sensori'!C376</f>
        <v>6.5000000000000002E-2</v>
      </c>
      <c r="E314" s="352">
        <f>'Flusso dati statici sensori'!D376</f>
        <v>4.5999999999999999E-2</v>
      </c>
      <c r="F314" s="267">
        <f>'Flusso dati statici sensori'!E376</f>
        <v>7.0000000000000001E-3</v>
      </c>
      <c r="G314" s="346">
        <f>'Flusso dati statici sensori'!F376</f>
        <v>7.0000000000000001E-3</v>
      </c>
      <c r="I314" s="566"/>
      <c r="J314" s="338" t="s">
        <v>1153</v>
      </c>
      <c r="K314" s="345">
        <f>'Flusso dati statici sensori'!N376</f>
        <v>4.5999999999999999E-2</v>
      </c>
      <c r="L314" s="340">
        <f>'Flusso dati statici sensori'!O376</f>
        <v>6.5000000000000002E-2</v>
      </c>
      <c r="M314" s="352">
        <f>'Flusso dati statici sensori'!P376</f>
        <v>4.5999999999999999E-2</v>
      </c>
      <c r="N314" s="267">
        <f>'Flusso dati statici sensori'!Q376</f>
        <v>7.0000000000000001E-3</v>
      </c>
      <c r="O314" s="346">
        <f>'Flusso dati statici sensori'!R376</f>
        <v>7.0000000000000001E-3</v>
      </c>
      <c r="Q314" s="563"/>
      <c r="R314" s="338" t="s">
        <v>1153</v>
      </c>
      <c r="S314" s="345">
        <f>'Flusso dati statici sensori'!Z376</f>
        <v>4.4999999999999998E-2</v>
      </c>
      <c r="T314" s="340">
        <f>'Flusso dati statici sensori'!AA376</f>
        <v>6.4000000000000001E-2</v>
      </c>
      <c r="U314" s="352">
        <f>'Flusso dati statici sensori'!AB376</f>
        <v>4.5999999999999999E-2</v>
      </c>
      <c r="V314" s="369">
        <f>'Flusso dati statici sensori'!AC376</f>
        <v>6.8999999999999999E-3</v>
      </c>
      <c r="W314" s="366">
        <f>'Flusso dati statici sensori'!AD376</f>
        <v>6.8999999999999999E-3</v>
      </c>
    </row>
    <row r="315" spans="1:23" ht="16" thickBot="1" x14ac:dyDescent="0.25">
      <c r="A315" s="567"/>
      <c r="B315" s="339" t="s">
        <v>1154</v>
      </c>
      <c r="C315" s="347">
        <f>'Flusso dati statici sensori'!B404</f>
        <v>4.7E-2</v>
      </c>
      <c r="D315" s="348">
        <f>'Flusso dati statici sensori'!C404</f>
        <v>6.6000000000000003E-2</v>
      </c>
      <c r="E315" s="353">
        <f>'Flusso dati statici sensori'!D404</f>
        <v>4.5999999999999999E-2</v>
      </c>
      <c r="F315" s="249">
        <f>'Flusso dati statici sensori'!E404</f>
        <v>7.1000000000000004E-3</v>
      </c>
      <c r="G315" s="350">
        <f>'Flusso dati statici sensori'!F404</f>
        <v>7.0000000000000001E-3</v>
      </c>
      <c r="I315" s="567"/>
      <c r="J315" s="339" t="s">
        <v>1154</v>
      </c>
      <c r="K315" s="347">
        <f>'Flusso dati statici sensori'!N404</f>
        <v>4.8000000000000001E-2</v>
      </c>
      <c r="L315" s="348">
        <f>'Flusso dati statici sensori'!O404</f>
        <v>6.7000000000000004E-2</v>
      </c>
      <c r="M315" s="353">
        <f>'Flusso dati statici sensori'!P404</f>
        <v>4.8000000000000001E-2</v>
      </c>
      <c r="N315" s="249">
        <f>'Flusso dati statici sensori'!Q404</f>
        <v>7.1999999999999998E-3</v>
      </c>
      <c r="O315" s="350">
        <f>'Flusso dati statici sensori'!R404</f>
        <v>7.1999999999999998E-3</v>
      </c>
      <c r="Q315" s="564"/>
      <c r="R315" s="339" t="s">
        <v>1154</v>
      </c>
      <c r="S315" s="347">
        <f>'Flusso dati statici sensori'!Z404</f>
        <v>4.5999999999999999E-2</v>
      </c>
      <c r="T315" s="348">
        <f>'Flusso dati statici sensori'!AA404</f>
        <v>6.4000000000000001E-2</v>
      </c>
      <c r="U315" s="353">
        <f>'Flusso dati statici sensori'!AB404</f>
        <v>4.5999999999999999E-2</v>
      </c>
      <c r="V315" s="370">
        <f>'Flusso dati statici sensori'!AC404</f>
        <v>6.8999999999999999E-3</v>
      </c>
      <c r="W315" s="367">
        <f>'Flusso dati statici sensori'!AD404</f>
        <v>6.8999999999999999E-3</v>
      </c>
    </row>
    <row r="318" spans="1:23" ht="16" thickBot="1" x14ac:dyDescent="0.25"/>
    <row r="319" spans="1:23" ht="16" thickBot="1" x14ac:dyDescent="0.25">
      <c r="A319" s="550" t="s">
        <v>943</v>
      </c>
      <c r="B319" s="551"/>
      <c r="C319" s="551"/>
      <c r="D319" s="551"/>
      <c r="E319" s="551"/>
      <c r="F319" s="551"/>
      <c r="G319" s="552"/>
      <c r="I319" s="550" t="s">
        <v>943</v>
      </c>
      <c r="J319" s="551"/>
      <c r="K319" s="551"/>
      <c r="L319" s="551"/>
      <c r="M319" s="551"/>
      <c r="N319" s="551"/>
      <c r="O319" s="552"/>
      <c r="Q319" s="550" t="s">
        <v>943</v>
      </c>
      <c r="R319" s="551"/>
      <c r="S319" s="551"/>
      <c r="T319" s="551"/>
      <c r="U319" s="551"/>
      <c r="V319" s="551"/>
      <c r="W319" s="552"/>
    </row>
    <row r="320" spans="1:23" ht="16" thickBot="1" x14ac:dyDescent="0.25">
      <c r="A320" s="553" t="s">
        <v>1156</v>
      </c>
      <c r="B320" s="555" t="s">
        <v>790</v>
      </c>
      <c r="C320" s="557" t="s">
        <v>1092</v>
      </c>
      <c r="D320" s="558"/>
      <c r="E320" s="559"/>
      <c r="F320" s="560" t="s">
        <v>958</v>
      </c>
      <c r="G320" s="561"/>
      <c r="I320" s="553" t="s">
        <v>1156</v>
      </c>
      <c r="J320" s="555" t="s">
        <v>790</v>
      </c>
      <c r="K320" s="557" t="s">
        <v>1092</v>
      </c>
      <c r="L320" s="558"/>
      <c r="M320" s="559"/>
      <c r="N320" s="560" t="s">
        <v>958</v>
      </c>
      <c r="O320" s="561"/>
      <c r="Q320" s="553" t="s">
        <v>1156</v>
      </c>
      <c r="R320" s="555" t="s">
        <v>790</v>
      </c>
      <c r="S320" s="557" t="s">
        <v>1092</v>
      </c>
      <c r="T320" s="558"/>
      <c r="U320" s="559"/>
      <c r="V320" s="560" t="s">
        <v>958</v>
      </c>
      <c r="W320" s="561"/>
    </row>
    <row r="321" spans="1:23" ht="16" thickBot="1" x14ac:dyDescent="0.25">
      <c r="A321" s="554"/>
      <c r="B321" s="556"/>
      <c r="C321" s="328" t="s">
        <v>950</v>
      </c>
      <c r="D321" s="328" t="s">
        <v>951</v>
      </c>
      <c r="E321" s="328" t="s">
        <v>952</v>
      </c>
      <c r="F321" s="328" t="s">
        <v>956</v>
      </c>
      <c r="G321" s="328" t="s">
        <v>957</v>
      </c>
      <c r="I321" s="554"/>
      <c r="J321" s="556"/>
      <c r="K321" s="328" t="s">
        <v>950</v>
      </c>
      <c r="L321" s="328" t="s">
        <v>951</v>
      </c>
      <c r="M321" s="328" t="s">
        <v>952</v>
      </c>
      <c r="N321" s="328" t="s">
        <v>956</v>
      </c>
      <c r="O321" s="328" t="s">
        <v>957</v>
      </c>
      <c r="Q321" s="554"/>
      <c r="R321" s="556"/>
      <c r="S321" s="328" t="s">
        <v>950</v>
      </c>
      <c r="T321" s="328" t="s">
        <v>951</v>
      </c>
      <c r="U321" s="328" t="s">
        <v>952</v>
      </c>
      <c r="V321" s="328" t="s">
        <v>956</v>
      </c>
      <c r="W321" s="328" t="s">
        <v>957</v>
      </c>
    </row>
    <row r="322" spans="1:23" x14ac:dyDescent="0.2">
      <c r="A322" s="565" t="s">
        <v>1155</v>
      </c>
      <c r="B322" s="337" t="s">
        <v>1140</v>
      </c>
      <c r="C322" s="329">
        <f>'Flusso dati statici sensori'!B25</f>
        <v>4.5999999999999999E-2</v>
      </c>
      <c r="D322" s="342">
        <f>'Flusso dati statici sensori'!C25</f>
        <v>6.5000000000000002E-2</v>
      </c>
      <c r="E322" s="351">
        <f>'Flusso dati statici sensori'!D25</f>
        <v>4.5999999999999999E-2</v>
      </c>
      <c r="F322" s="266">
        <f>'Flusso dati statici sensori'!E25</f>
        <v>7.0000000000000001E-3</v>
      </c>
      <c r="G322" s="344">
        <f>'Flusso dati statici sensori'!F25</f>
        <v>6.8999999999999999E-3</v>
      </c>
      <c r="I322" s="565" t="s">
        <v>1157</v>
      </c>
      <c r="J322" s="337" t="s">
        <v>1140</v>
      </c>
      <c r="K322" s="329">
        <f>'Flusso dati statici sensori'!N25</f>
        <v>4.7E-2</v>
      </c>
      <c r="L322" s="342">
        <f>'Flusso dati statici sensori'!O25</f>
        <v>6.6000000000000003E-2</v>
      </c>
      <c r="M322" s="351">
        <f>'Flusso dati statici sensori'!P25</f>
        <v>4.7E-2</v>
      </c>
      <c r="N322" s="266">
        <f>'Flusso dati statici sensori'!Q25</f>
        <v>7.1000000000000004E-3</v>
      </c>
      <c r="O322" s="344">
        <f>'Flusso dati statici sensori'!R25</f>
        <v>7.1000000000000004E-3</v>
      </c>
      <c r="Q322" s="562" t="s">
        <v>1158</v>
      </c>
      <c r="R322" s="337" t="s">
        <v>1140</v>
      </c>
      <c r="S322" s="329">
        <f>'Flusso dati statici sensori'!Z25</f>
        <v>0.04</v>
      </c>
      <c r="T322" s="342">
        <f>'Flusso dati statici sensori'!AA25</f>
        <v>6.6000000000000003E-2</v>
      </c>
      <c r="U322" s="351">
        <f>'Flusso dati statici sensori'!AB25</f>
        <v>4.7E-2</v>
      </c>
      <c r="V322" s="266">
        <f>'Flusso dati statici sensori'!AC25</f>
        <v>7.0000000000000001E-3</v>
      </c>
      <c r="W322" s="344">
        <f>'Flusso dati statici sensori'!AD25</f>
        <v>7.0000000000000001E-3</v>
      </c>
    </row>
    <row r="323" spans="1:23" x14ac:dyDescent="0.2">
      <c r="A323" s="566"/>
      <c r="B323" s="338" t="s">
        <v>1141</v>
      </c>
      <c r="C323" s="345">
        <f>'Flusso dati statici sensori'!B51</f>
        <v>4.8000000000000001E-2</v>
      </c>
      <c r="D323" s="340">
        <f>'Flusso dati statici sensori'!C51</f>
        <v>6.7000000000000004E-2</v>
      </c>
      <c r="E323" s="352">
        <f>'Flusso dati statici sensori'!D51</f>
        <v>4.8000000000000001E-2</v>
      </c>
      <c r="F323" s="267">
        <f>'Flusso dati statici sensori'!E51</f>
        <v>7.1999999999999998E-3</v>
      </c>
      <c r="G323" s="346">
        <f>'Flusso dati statici sensori'!F51</f>
        <v>7.9000000000000008E-3</v>
      </c>
      <c r="I323" s="566"/>
      <c r="J323" s="338" t="s">
        <v>1141</v>
      </c>
      <c r="K323" s="345">
        <f>'Flusso dati statici sensori'!N51</f>
        <v>4.4999999999999998E-2</v>
      </c>
      <c r="L323" s="340">
        <f>'Flusso dati statici sensori'!O51</f>
        <v>6.3E-2</v>
      </c>
      <c r="M323" s="352">
        <f>'Flusso dati statici sensori'!P51</f>
        <v>4.4999999999999998E-2</v>
      </c>
      <c r="N323" s="267">
        <f>'Flusso dati statici sensori'!Q51</f>
        <v>6.7000000000000002E-3</v>
      </c>
      <c r="O323" s="346">
        <f>'Flusso dati statici sensori'!R51</f>
        <v>6.7000000000000002E-3</v>
      </c>
      <c r="Q323" s="563"/>
      <c r="R323" s="338" t="s">
        <v>1141</v>
      </c>
      <c r="S323" s="345">
        <f>'Flusso dati statici sensori'!Z51</f>
        <v>4.7E-2</v>
      </c>
      <c r="T323" s="340">
        <f>'Flusso dati statici sensori'!AA51</f>
        <v>6.7000000000000004E-2</v>
      </c>
      <c r="U323" s="352">
        <f>'Flusso dati statici sensori'!AB51</f>
        <v>4.7E-2</v>
      </c>
      <c r="V323" s="267">
        <f>'Flusso dati statici sensori'!AC51</f>
        <v>7.1000000000000004E-3</v>
      </c>
      <c r="W323" s="346">
        <f>'Flusso dati statici sensori'!AD51</f>
        <v>7.1999999999999998E-3</v>
      </c>
    </row>
    <row r="324" spans="1:23" x14ac:dyDescent="0.2">
      <c r="A324" s="566"/>
      <c r="B324" s="338" t="s">
        <v>1142</v>
      </c>
      <c r="C324" s="345">
        <f>'Flusso dati statici sensori'!B78</f>
        <v>4.3999999999999997E-2</v>
      </c>
      <c r="D324" s="340">
        <f>'Flusso dati statici sensori'!C78</f>
        <v>6.3E-2</v>
      </c>
      <c r="E324" s="352">
        <f>'Flusso dati statici sensori'!D78</f>
        <v>4.3999999999999997E-2</v>
      </c>
      <c r="F324" s="267">
        <f>'Flusso dati statici sensori'!E78</f>
        <v>6.7000000000000002E-3</v>
      </c>
      <c r="G324" s="346">
        <f>'Flusso dati statici sensori'!F78</f>
        <v>6.7000000000000002E-3</v>
      </c>
      <c r="I324" s="566"/>
      <c r="J324" s="338" t="s">
        <v>1142</v>
      </c>
      <c r="K324" s="345">
        <f>'Flusso dati statici sensori'!N78</f>
        <v>4.9000000000000002E-2</v>
      </c>
      <c r="L324" s="340">
        <f>'Flusso dati statici sensori'!O78</f>
        <v>6.8000000000000005E-2</v>
      </c>
      <c r="M324" s="352">
        <f>'Flusso dati statici sensori'!P78</f>
        <v>4.9000000000000002E-2</v>
      </c>
      <c r="N324" s="267">
        <f>'Flusso dati statici sensori'!Q78</f>
        <v>7.3000000000000001E-3</v>
      </c>
      <c r="O324" s="346">
        <f>'Flusso dati statici sensori'!R78</f>
        <v>7.3000000000000001E-3</v>
      </c>
      <c r="Q324" s="563"/>
      <c r="R324" s="338" t="s">
        <v>1142</v>
      </c>
      <c r="S324" s="345">
        <f>'Flusso dati statici sensori'!Z78</f>
        <v>4.8000000000000001E-2</v>
      </c>
      <c r="T324" s="340">
        <f>'Flusso dati statici sensori'!AA78</f>
        <v>6.7000000000000004E-2</v>
      </c>
      <c r="U324" s="352">
        <f>'Flusso dati statici sensori'!AB78</f>
        <v>4.8000000000000001E-2</v>
      </c>
      <c r="V324" s="267">
        <f>'Flusso dati statici sensori'!AC78</f>
        <v>7.1999999999999998E-3</v>
      </c>
      <c r="W324" s="346">
        <f>'Flusso dati statici sensori'!AD78</f>
        <v>7.1999999999999998E-3</v>
      </c>
    </row>
    <row r="325" spans="1:23" x14ac:dyDescent="0.2">
      <c r="A325" s="566"/>
      <c r="B325" s="338" t="s">
        <v>1143</v>
      </c>
      <c r="C325" s="345">
        <f>'Flusso dati statici sensori'!B125</f>
        <v>4.3999999999999997E-2</v>
      </c>
      <c r="D325" s="340">
        <f>'Flusso dati statici sensori'!C125</f>
        <v>6.2E-2</v>
      </c>
      <c r="E325" s="352">
        <f>'Flusso dati statici sensori'!D125</f>
        <v>4.3999999999999997E-2</v>
      </c>
      <c r="F325" s="267">
        <f>'Flusso dati statici sensori'!E125</f>
        <v>6.7999999999999996E-3</v>
      </c>
      <c r="G325" s="346">
        <f>'Flusso dati statici sensori'!F125</f>
        <v>6.8999999999999999E-3</v>
      </c>
      <c r="I325" s="566"/>
      <c r="J325" s="338" t="s">
        <v>1143</v>
      </c>
      <c r="K325" s="345">
        <f>'Flusso dati statici sensori'!N125</f>
        <v>4.4999999999999998E-2</v>
      </c>
      <c r="L325" s="340">
        <f>'Flusso dati statici sensori'!O125</f>
        <v>6.4000000000000001E-2</v>
      </c>
      <c r="M325" s="352">
        <f>'Flusso dati statici sensori'!P125</f>
        <v>4.5999999999999999E-2</v>
      </c>
      <c r="N325" s="267">
        <f>'Flusso dati statici sensori'!Q125</f>
        <v>6.8999999999999999E-3</v>
      </c>
      <c r="O325" s="346">
        <f>'Flusso dati statici sensori'!R125</f>
        <v>6.8999999999999999E-3</v>
      </c>
      <c r="Q325" s="563"/>
      <c r="R325" s="338" t="s">
        <v>1143</v>
      </c>
      <c r="S325" s="345">
        <f>'Flusso dati statici sensori'!Z125</f>
        <v>4.4999999999999998E-2</v>
      </c>
      <c r="T325" s="340">
        <f>'Flusso dati statici sensori'!AA125</f>
        <v>6.4000000000000001E-2</v>
      </c>
      <c r="U325" s="352">
        <f>'Flusso dati statici sensori'!AB125</f>
        <v>4.4999999999999998E-2</v>
      </c>
      <c r="V325" s="267">
        <f>'Flusso dati statici sensori'!AC125</f>
        <v>6.7999999999999996E-3</v>
      </c>
      <c r="W325" s="346">
        <f>'Flusso dati statici sensori'!AD125</f>
        <v>6.7999999999999996E-3</v>
      </c>
    </row>
    <row r="326" spans="1:23" x14ac:dyDescent="0.2">
      <c r="A326" s="566"/>
      <c r="B326" s="338" t="s">
        <v>1144</v>
      </c>
      <c r="C326" s="345">
        <f>'Flusso dati statici sensori'!B132</f>
        <v>4.5999999999999999E-2</v>
      </c>
      <c r="D326" s="340">
        <f>'Flusso dati statici sensori'!C132</f>
        <v>6.5000000000000002E-2</v>
      </c>
      <c r="E326" s="352">
        <f>'Flusso dati statici sensori'!D132</f>
        <v>4.5999999999999999E-2</v>
      </c>
      <c r="F326" s="267">
        <f>'Flusso dati statici sensori'!E132</f>
        <v>7.0000000000000001E-3</v>
      </c>
      <c r="G326" s="346">
        <f>'Flusso dati statici sensori'!F132</f>
        <v>6.7999999999999996E-3</v>
      </c>
      <c r="I326" s="566"/>
      <c r="J326" s="338" t="s">
        <v>1144</v>
      </c>
      <c r="K326" s="345">
        <f>'Flusso dati statici sensori'!N132</f>
        <v>4.8000000000000001E-2</v>
      </c>
      <c r="L326" s="340">
        <f>'Flusso dati statici sensori'!O132</f>
        <v>6.7000000000000004E-2</v>
      </c>
      <c r="M326" s="352">
        <f>'Flusso dati statici sensori'!P132</f>
        <v>4.8000000000000001E-2</v>
      </c>
      <c r="N326" s="267">
        <f>'Flusso dati statici sensori'!Q132</f>
        <v>7.1999999999999998E-3</v>
      </c>
      <c r="O326" s="346">
        <f>'Flusso dati statici sensori'!R132</f>
        <v>7.1999999999999998E-3</v>
      </c>
      <c r="Q326" s="563"/>
      <c r="R326" s="338" t="s">
        <v>1144</v>
      </c>
      <c r="S326" s="345">
        <f>'Flusso dati statici sensori'!Z132</f>
        <v>4.8000000000000001E-2</v>
      </c>
      <c r="T326" s="340">
        <f>'Flusso dati statici sensori'!AA132</f>
        <v>6.7000000000000004E-2</v>
      </c>
      <c r="U326" s="352">
        <f>'Flusso dati statici sensori'!AB132</f>
        <v>4.8000000000000001E-2</v>
      </c>
      <c r="V326" s="267">
        <f>'Flusso dati statici sensori'!AC132</f>
        <v>7.1999999999999998E-3</v>
      </c>
      <c r="W326" s="346">
        <f>'Flusso dati statici sensori'!AD132</f>
        <v>7.1999999999999998E-3</v>
      </c>
    </row>
    <row r="327" spans="1:23" x14ac:dyDescent="0.2">
      <c r="A327" s="566"/>
      <c r="B327" s="338" t="s">
        <v>1145</v>
      </c>
      <c r="C327" s="215">
        <f>'Flusso dati statici sensori'!B159</f>
        <v>4.7E-2</v>
      </c>
      <c r="D327" s="214">
        <f>'Flusso dati statici sensori'!C159</f>
        <v>6.5000000000000002E-2</v>
      </c>
      <c r="E327" s="179">
        <f>'Flusso dati statici sensori'!D159</f>
        <v>4.5999999999999999E-2</v>
      </c>
      <c r="F327" s="267">
        <f>'Flusso dati statici sensori'!E159</f>
        <v>7.0000000000000001E-3</v>
      </c>
      <c r="G327" s="346">
        <f>'Flusso dati statici sensori'!F159</f>
        <v>7.0000000000000001E-3</v>
      </c>
      <c r="I327" s="566"/>
      <c r="J327" s="338" t="s">
        <v>1145</v>
      </c>
      <c r="K327" s="215">
        <f>'Flusso dati statici sensori'!N159</f>
        <v>4.8000000000000001E-2</v>
      </c>
      <c r="L327" s="214">
        <f>'Flusso dati statici sensori'!O159</f>
        <v>6.7000000000000004E-2</v>
      </c>
      <c r="M327" s="179">
        <f>'Flusso dati statici sensori'!P159</f>
        <v>4.8000000000000001E-2</v>
      </c>
      <c r="N327" s="267">
        <f>'Flusso dati statici sensori'!Q159</f>
        <v>7.3000000000000001E-3</v>
      </c>
      <c r="O327" s="346">
        <f>'Flusso dati statici sensori'!R159</f>
        <v>7.1999999999999998E-3</v>
      </c>
      <c r="Q327" s="563"/>
      <c r="R327" s="338" t="s">
        <v>1145</v>
      </c>
      <c r="S327" s="215">
        <f>'Flusso dati statici sensori'!Z159</f>
        <v>4.8000000000000001E-2</v>
      </c>
      <c r="T327" s="214">
        <f>'Flusso dati statici sensori'!AA159</f>
        <v>6.8000000000000005E-2</v>
      </c>
      <c r="U327" s="179">
        <f>'Flusso dati statici sensori'!AB159</f>
        <v>4.8000000000000001E-2</v>
      </c>
      <c r="V327" s="267">
        <f>'Flusso dati statici sensori'!AC159</f>
        <v>7.3000000000000001E-3</v>
      </c>
      <c r="W327" s="346">
        <f>'Flusso dati statici sensori'!AD159</f>
        <v>7.3000000000000001E-3</v>
      </c>
    </row>
    <row r="328" spans="1:23" x14ac:dyDescent="0.2">
      <c r="A328" s="566"/>
      <c r="B328" s="338" t="s">
        <v>1146</v>
      </c>
      <c r="C328" s="345">
        <f>'Flusso dati statici sensori'!B186</f>
        <v>4.4999999999999998E-2</v>
      </c>
      <c r="D328" s="340">
        <f>'Flusso dati statici sensori'!C186</f>
        <v>6.3E-2</v>
      </c>
      <c r="E328" s="352">
        <f>'Flusso dati statici sensori'!D186</f>
        <v>4.4999999999999998E-2</v>
      </c>
      <c r="F328" s="267">
        <f>'Flusso dati statici sensori'!E186</f>
        <v>6.8999999999999999E-3</v>
      </c>
      <c r="G328" s="346">
        <f>'Flusso dati statici sensori'!F186</f>
        <v>6.7999999999999996E-3</v>
      </c>
      <c r="I328" s="566"/>
      <c r="J328" s="338" t="s">
        <v>1146</v>
      </c>
      <c r="K328" s="345">
        <f>'Flusso dati statici sensori'!N186</f>
        <v>4.5999999999999999E-2</v>
      </c>
      <c r="L328" s="340">
        <f>'Flusso dati statici sensori'!O186</f>
        <v>6.5000000000000002E-2</v>
      </c>
      <c r="M328" s="352">
        <f>'Flusso dati statici sensori'!P186</f>
        <v>4.5999999999999999E-2</v>
      </c>
      <c r="N328" s="267">
        <f>'Flusso dati statici sensori'!Q186</f>
        <v>6.8999999999999999E-3</v>
      </c>
      <c r="O328" s="346">
        <f>'Flusso dati statici sensori'!R186</f>
        <v>6.8999999999999999E-3</v>
      </c>
      <c r="Q328" s="563"/>
      <c r="R328" s="338" t="s">
        <v>1146</v>
      </c>
      <c r="S328" s="345">
        <f>'Flusso dati statici sensori'!Z186</f>
        <v>4.5999999999999999E-2</v>
      </c>
      <c r="T328" s="340">
        <f>'Flusso dati statici sensori'!AA186</f>
        <v>6.4000000000000001E-2</v>
      </c>
      <c r="U328" s="352">
        <f>'Flusso dati statici sensori'!AB186</f>
        <v>4.5999999999999999E-2</v>
      </c>
      <c r="V328" s="267">
        <f>'Flusso dati statici sensori'!AC186</f>
        <v>6.8999999999999999E-3</v>
      </c>
      <c r="W328" s="346">
        <f>'Flusso dati statici sensori'!AD186</f>
        <v>6.8999999999999999E-3</v>
      </c>
    </row>
    <row r="329" spans="1:23" x14ac:dyDescent="0.2">
      <c r="A329" s="566"/>
      <c r="B329" s="338" t="s">
        <v>1147</v>
      </c>
      <c r="C329" s="345">
        <f>'Flusso dati statici sensori'!B213</f>
        <v>4.7E-2</v>
      </c>
      <c r="D329" s="340">
        <f>'Flusso dati statici sensori'!C213</f>
        <v>6.5000000000000002E-2</v>
      </c>
      <c r="E329" s="352">
        <f>'Flusso dati statici sensori'!D213</f>
        <v>4.5999999999999999E-2</v>
      </c>
      <c r="F329" s="267">
        <f>'Flusso dati statici sensori'!E213</f>
        <v>7.0000000000000001E-3</v>
      </c>
      <c r="G329" s="346">
        <f>'Flusso dati statici sensori'!F213</f>
        <v>7.0000000000000001E-3</v>
      </c>
      <c r="I329" s="566"/>
      <c r="J329" s="338" t="s">
        <v>1147</v>
      </c>
      <c r="K329" s="345">
        <f>'Flusso dati statici sensori'!N213</f>
        <v>4.7E-2</v>
      </c>
      <c r="L329" s="340">
        <f>'Flusso dati statici sensori'!O213</f>
        <v>6.6000000000000003E-2</v>
      </c>
      <c r="M329" s="352">
        <f>'Flusso dati statici sensori'!P213</f>
        <v>4.7E-2</v>
      </c>
      <c r="N329" s="267">
        <f>'Flusso dati statici sensori'!Q213</f>
        <v>7.1000000000000004E-3</v>
      </c>
      <c r="O329" s="346">
        <f>'Flusso dati statici sensori'!R213</f>
        <v>7.1000000000000004E-3</v>
      </c>
      <c r="Q329" s="563"/>
      <c r="R329" s="338" t="s">
        <v>1147</v>
      </c>
      <c r="S329" s="345">
        <f>'Flusso dati statici sensori'!Z213</f>
        <v>4.5999999999999999E-2</v>
      </c>
      <c r="T329" s="340">
        <f>'Flusso dati statici sensori'!AA213</f>
        <v>6.5000000000000002E-2</v>
      </c>
      <c r="U329" s="352">
        <f>'Flusso dati statici sensori'!AB213</f>
        <v>4.7E-2</v>
      </c>
      <c r="V329" s="267">
        <f>'Flusso dati statici sensori'!AC213</f>
        <v>7.0000000000000001E-3</v>
      </c>
      <c r="W329" s="346">
        <f>'Flusso dati statici sensori'!AD213</f>
        <v>7.0000000000000001E-3</v>
      </c>
    </row>
    <row r="330" spans="1:23" x14ac:dyDescent="0.2">
      <c r="A330" s="566"/>
      <c r="B330" s="338" t="s">
        <v>1148</v>
      </c>
      <c r="C330" s="345">
        <f>'Flusso dati statici sensori'!B241</f>
        <v>0.05</v>
      </c>
      <c r="D330" s="340">
        <f>'Flusso dati statici sensori'!C241</f>
        <v>6.7000000000000004E-2</v>
      </c>
      <c r="E330" s="352">
        <f>'Flusso dati statici sensori'!D241</f>
        <v>0.05</v>
      </c>
      <c r="F330" s="267">
        <f>'Flusso dati statici sensori'!E241</f>
        <v>7.6E-3</v>
      </c>
      <c r="G330" s="346">
        <f>'Flusso dati statici sensori'!F241</f>
        <v>7.4999999999999997E-3</v>
      </c>
      <c r="I330" s="566"/>
      <c r="J330" s="338" t="s">
        <v>1148</v>
      </c>
      <c r="K330" s="345">
        <f>'Flusso dati statici sensori'!N241</f>
        <v>4.8000000000000001E-2</v>
      </c>
      <c r="L330" s="340">
        <f>'Flusso dati statici sensori'!O241</f>
        <v>6.8000000000000005E-2</v>
      </c>
      <c r="M330" s="352">
        <f>'Flusso dati statici sensori'!P241</f>
        <v>4.8000000000000001E-2</v>
      </c>
      <c r="N330" s="267">
        <f>'Flusso dati statici sensori'!Q241</f>
        <v>7.3000000000000001E-3</v>
      </c>
      <c r="O330" s="346">
        <f>'Flusso dati statici sensori'!R241</f>
        <v>7.1999999999999998E-3</v>
      </c>
      <c r="Q330" s="563"/>
      <c r="R330" s="338" t="s">
        <v>1148</v>
      </c>
      <c r="S330" s="345">
        <f>'Flusso dati statici sensori'!Z241</f>
        <v>4.3999999999999997E-2</v>
      </c>
      <c r="T330" s="340">
        <f>'Flusso dati statici sensori'!AA241</f>
        <v>6.2E-2</v>
      </c>
      <c r="U330" s="352">
        <f>'Flusso dati statici sensori'!AB241</f>
        <v>4.3999999999999997E-2</v>
      </c>
      <c r="V330" s="267">
        <f>'Flusso dati statici sensori'!AC241</f>
        <v>6.7000000000000002E-3</v>
      </c>
      <c r="W330" s="346">
        <f>'Flusso dati statici sensori'!AD241</f>
        <v>6.6E-3</v>
      </c>
    </row>
    <row r="331" spans="1:23" x14ac:dyDescent="0.2">
      <c r="A331" s="566"/>
      <c r="B331" s="338" t="s">
        <v>1149</v>
      </c>
      <c r="C331" s="345">
        <f>'Flusso dati statici sensori'!B268</f>
        <v>0.05</v>
      </c>
      <c r="D331" s="340">
        <f>'Flusso dati statici sensori'!C268</f>
        <v>7.0999999999999994E-2</v>
      </c>
      <c r="E331" s="352">
        <f>'Flusso dati statici sensori'!D268</f>
        <v>0.05</v>
      </c>
      <c r="F331" s="267">
        <f>'Flusso dati statici sensori'!E268</f>
        <v>7.6E-3</v>
      </c>
      <c r="G331" s="346">
        <f>'Flusso dati statici sensori'!F268</f>
        <v>7.4999999999999997E-3</v>
      </c>
      <c r="I331" s="566"/>
      <c r="J331" s="338" t="s">
        <v>1149</v>
      </c>
      <c r="K331" s="345">
        <f>'Flusso dati statici sensori'!N268</f>
        <v>5.0999999999999997E-2</v>
      </c>
      <c r="L331" s="340">
        <f>'Flusso dati statici sensori'!O268</f>
        <v>7.1999999999999995E-2</v>
      </c>
      <c r="M331" s="352">
        <f>'Flusso dati statici sensori'!P268</f>
        <v>5.0999999999999997E-2</v>
      </c>
      <c r="N331" s="267">
        <f>'Flusso dati statici sensori'!Q268</f>
        <v>7.7000000000000002E-3</v>
      </c>
      <c r="O331" s="346">
        <f>'Flusso dati statici sensori'!R268</f>
        <v>7.7000000000000002E-3</v>
      </c>
      <c r="Q331" s="563"/>
      <c r="R331" s="338" t="s">
        <v>1149</v>
      </c>
      <c r="S331" s="345">
        <f>'Flusso dati statici sensori'!Z268</f>
        <v>4.9000000000000002E-2</v>
      </c>
      <c r="T331" s="340">
        <f>'Flusso dati statici sensori'!AA268</f>
        <v>6.9000000000000006E-2</v>
      </c>
      <c r="U331" s="352">
        <f>'Flusso dati statici sensori'!AB268</f>
        <v>4.9000000000000002E-2</v>
      </c>
      <c r="V331" s="267">
        <f>'Flusso dati statici sensori'!AC268</f>
        <v>7.4000000000000003E-3</v>
      </c>
      <c r="W331" s="346">
        <f>'Flusso dati statici sensori'!AD268</f>
        <v>7.4999999999999997E-3</v>
      </c>
    </row>
    <row r="332" spans="1:23" x14ac:dyDescent="0.2">
      <c r="A332" s="566"/>
      <c r="B332" s="338" t="s">
        <v>1150</v>
      </c>
      <c r="C332" s="345">
        <f>'Flusso dati statici sensori'!B295</f>
        <v>4.7E-2</v>
      </c>
      <c r="D332" s="340">
        <f>'Flusso dati statici sensori'!C295</f>
        <v>6.6000000000000003E-2</v>
      </c>
      <c r="E332" s="352">
        <f>'Flusso dati statici sensori'!D295</f>
        <v>4.7E-2</v>
      </c>
      <c r="F332" s="267">
        <f>'Flusso dati statici sensori'!E295</f>
        <v>7.1000000000000004E-3</v>
      </c>
      <c r="G332" s="346">
        <f>'Flusso dati statici sensori'!F295</f>
        <v>7.0000000000000001E-3</v>
      </c>
      <c r="I332" s="566"/>
      <c r="J332" s="338" t="s">
        <v>1150</v>
      </c>
      <c r="K332" s="345">
        <f>'Flusso dati statici sensori'!N295</f>
        <v>4.7E-2</v>
      </c>
      <c r="L332" s="340">
        <f>'Flusso dati statici sensori'!O295</f>
        <v>6.7000000000000004E-2</v>
      </c>
      <c r="M332" s="352">
        <f>'Flusso dati statici sensori'!P295</f>
        <v>4.7E-2</v>
      </c>
      <c r="N332" s="267">
        <f>'Flusso dati statici sensori'!Q295</f>
        <v>7.1000000000000004E-3</v>
      </c>
      <c r="O332" s="346">
        <f>'Flusso dati statici sensori'!R295</f>
        <v>7.1000000000000004E-3</v>
      </c>
      <c r="Q332" s="563"/>
      <c r="R332" s="338" t="s">
        <v>1150</v>
      </c>
      <c r="S332" s="345">
        <f>'Flusso dati statici sensori'!Z295</f>
        <v>4.5999999999999999E-2</v>
      </c>
      <c r="T332" s="340">
        <f>'Flusso dati statici sensori'!AA295</f>
        <v>6.5000000000000002E-2</v>
      </c>
      <c r="U332" s="352">
        <f>'Flusso dati statici sensori'!AB295</f>
        <v>4.7E-2</v>
      </c>
      <c r="V332" s="267">
        <f>'Flusso dati statici sensori'!AC295</f>
        <v>7.0000000000000001E-3</v>
      </c>
      <c r="W332" s="346">
        <f>'Flusso dati statici sensori'!AD295</f>
        <v>7.0000000000000001E-3</v>
      </c>
    </row>
    <row r="333" spans="1:23" x14ac:dyDescent="0.2">
      <c r="A333" s="566"/>
      <c r="B333" s="338" t="s">
        <v>1151</v>
      </c>
      <c r="C333" s="345">
        <f>'Flusso dati statici sensori'!B322</f>
        <v>4.4999999999999998E-2</v>
      </c>
      <c r="D333" s="340">
        <f>'Flusso dati statici sensori'!C322</f>
        <v>6.4000000000000001E-2</v>
      </c>
      <c r="E333" s="352">
        <f>'Flusso dati statici sensori'!D322</f>
        <v>4.4999999999999998E-2</v>
      </c>
      <c r="F333" s="267">
        <f>'Flusso dati statici sensori'!E322</f>
        <v>6.7999999999999996E-3</v>
      </c>
      <c r="G333" s="346">
        <f>'Flusso dati statici sensori'!F322</f>
        <v>6.7999999999999996E-3</v>
      </c>
      <c r="I333" s="566"/>
      <c r="J333" s="338" t="s">
        <v>1151</v>
      </c>
      <c r="K333" s="345">
        <f>'Flusso dati statici sensori'!N322</f>
        <v>4.4999999999999998E-2</v>
      </c>
      <c r="L333" s="340">
        <f>'Flusso dati statici sensori'!O322</f>
        <v>6.4000000000000001E-2</v>
      </c>
      <c r="M333" s="352">
        <f>'Flusso dati statici sensori'!P322</f>
        <v>4.4999999999999998E-2</v>
      </c>
      <c r="N333" s="267">
        <f>'Flusso dati statici sensori'!Q322</f>
        <v>6.7999999999999996E-3</v>
      </c>
      <c r="O333" s="346">
        <f>'Flusso dati statici sensori'!R322</f>
        <v>6.7999999999999996E-3</v>
      </c>
      <c r="Q333" s="563"/>
      <c r="R333" s="338" t="s">
        <v>1151</v>
      </c>
      <c r="S333" s="345">
        <f>'Flusso dati statici sensori'!Z322</f>
        <v>4.3999999999999997E-2</v>
      </c>
      <c r="T333" s="340">
        <f>'Flusso dati statici sensori'!AA322</f>
        <v>6.3E-2</v>
      </c>
      <c r="U333" s="352">
        <f>'Flusso dati statici sensori'!AB322</f>
        <v>4.3999999999999997E-2</v>
      </c>
      <c r="V333" s="267">
        <f>'Flusso dati statici sensori'!AC322</f>
        <v>6.7000000000000002E-3</v>
      </c>
      <c r="W333" s="346">
        <f>'Flusso dati statici sensori'!AD322</f>
        <v>6.7000000000000002E-3</v>
      </c>
    </row>
    <row r="334" spans="1:23" x14ac:dyDescent="0.2">
      <c r="A334" s="566"/>
      <c r="B334" s="338" t="s">
        <v>1152</v>
      </c>
      <c r="C334" s="345">
        <f>'Flusso dati statici sensori'!B349</f>
        <v>5.0999999999999997E-2</v>
      </c>
      <c r="D334" s="340">
        <f>'Flusso dati statici sensori'!C349</f>
        <v>7.0999999999999994E-2</v>
      </c>
      <c r="E334" s="352">
        <f>'Flusso dati statici sensori'!D349</f>
        <v>0.05</v>
      </c>
      <c r="F334" s="267">
        <f>'Flusso dati statici sensori'!E349</f>
        <v>7.6E-3</v>
      </c>
      <c r="G334" s="346">
        <f>'Flusso dati statici sensori'!F349</f>
        <v>7.4999999999999997E-3</v>
      </c>
      <c r="I334" s="566"/>
      <c r="J334" s="338" t="s">
        <v>1152</v>
      </c>
      <c r="K334" s="345">
        <f>'Flusso dati statici sensori'!N349</f>
        <v>5.0999999999999997E-2</v>
      </c>
      <c r="L334" s="340">
        <f>'Flusso dati statici sensori'!O349</f>
        <v>7.1999999999999995E-2</v>
      </c>
      <c r="M334" s="352">
        <f>'Flusso dati statici sensori'!P349</f>
        <v>5.0999999999999997E-2</v>
      </c>
      <c r="N334" s="267">
        <f>'Flusso dati statici sensori'!Q349</f>
        <v>7.7000000000000002E-3</v>
      </c>
      <c r="O334" s="346">
        <f>'Flusso dati statici sensori'!R349</f>
        <v>7.7000000000000002E-3</v>
      </c>
      <c r="Q334" s="563"/>
      <c r="R334" s="338" t="s">
        <v>1152</v>
      </c>
      <c r="S334" s="345">
        <f>'Flusso dati statici sensori'!Z349</f>
        <v>4.9000000000000002E-2</v>
      </c>
      <c r="T334" s="340">
        <f>'Flusso dati statici sensori'!AA349</f>
        <v>7.0000000000000007E-2</v>
      </c>
      <c r="U334" s="352">
        <f>'Flusso dati statici sensori'!AB349</f>
        <v>4.9000000000000002E-2</v>
      </c>
      <c r="V334" s="267">
        <f>'Flusso dati statici sensori'!AC349</f>
        <v>7.4000000000000003E-3</v>
      </c>
      <c r="W334" s="346">
        <f>'Flusso dati statici sensori'!AD349</f>
        <v>7.7000000000000002E-3</v>
      </c>
    </row>
    <row r="335" spans="1:23" x14ac:dyDescent="0.2">
      <c r="A335" s="566"/>
      <c r="B335" s="338" t="s">
        <v>1153</v>
      </c>
      <c r="C335" s="345">
        <f>'Flusso dati statici sensori'!B377</f>
        <v>4.8000000000000001E-2</v>
      </c>
      <c r="D335" s="340">
        <f>'Flusso dati statici sensori'!C377</f>
        <v>6.7000000000000004E-2</v>
      </c>
      <c r="E335" s="352">
        <f>'Flusso dati statici sensori'!D377</f>
        <v>4.7E-2</v>
      </c>
      <c r="F335" s="267">
        <f>'Flusso dati statici sensori'!E377</f>
        <v>7.1999999999999998E-3</v>
      </c>
      <c r="G335" s="346">
        <f>'Flusso dati statici sensori'!F377</f>
        <v>7.1999999999999998E-3</v>
      </c>
      <c r="I335" s="566"/>
      <c r="J335" s="338" t="s">
        <v>1153</v>
      </c>
      <c r="K335" s="345">
        <f>'Flusso dati statici sensori'!N377</f>
        <v>4.8000000000000001E-2</v>
      </c>
      <c r="L335" s="340">
        <f>'Flusso dati statici sensori'!O377</f>
        <v>6.7000000000000004E-2</v>
      </c>
      <c r="M335" s="352">
        <f>'Flusso dati statici sensori'!P377</f>
        <v>4.8000000000000001E-2</v>
      </c>
      <c r="N335" s="267">
        <f>'Flusso dati statici sensori'!Q377</f>
        <v>7.1999999999999998E-3</v>
      </c>
      <c r="O335" s="346">
        <f>'Flusso dati statici sensori'!R377</f>
        <v>7.1999999999999998E-3</v>
      </c>
      <c r="Q335" s="563"/>
      <c r="R335" s="338" t="s">
        <v>1153</v>
      </c>
      <c r="S335" s="345">
        <f>'Flusso dati statici sensori'!Z377</f>
        <v>4.5999999999999999E-2</v>
      </c>
      <c r="T335" s="340">
        <f>'Flusso dati statici sensori'!AA377</f>
        <v>6.5000000000000002E-2</v>
      </c>
      <c r="U335" s="352">
        <f>'Flusso dati statici sensori'!AB377</f>
        <v>4.7E-2</v>
      </c>
      <c r="V335" s="267">
        <f>'Flusso dati statici sensori'!AC377</f>
        <v>7.1000000000000004E-3</v>
      </c>
      <c r="W335" s="346">
        <f>'Flusso dati statici sensori'!AD377</f>
        <v>7.0000000000000001E-3</v>
      </c>
    </row>
    <row r="336" spans="1:23" ht="16" thickBot="1" x14ac:dyDescent="0.25">
      <c r="A336" s="567"/>
      <c r="B336" s="339" t="s">
        <v>1154</v>
      </c>
      <c r="C336" s="347">
        <f>'Flusso dati statici sensori'!B405</f>
        <v>4.8000000000000001E-2</v>
      </c>
      <c r="D336" s="348">
        <f>'Flusso dati statici sensori'!C405</f>
        <v>6.8000000000000005E-2</v>
      </c>
      <c r="E336" s="353">
        <f>'Flusso dati statici sensori'!D405</f>
        <v>4.8000000000000001E-2</v>
      </c>
      <c r="F336" s="249">
        <f>'Flusso dati statici sensori'!E405</f>
        <v>7.3000000000000001E-3</v>
      </c>
      <c r="G336" s="350">
        <f>'Flusso dati statici sensori'!F405</f>
        <v>7.1999999999999998E-3</v>
      </c>
      <c r="I336" s="567"/>
      <c r="J336" s="339" t="s">
        <v>1154</v>
      </c>
      <c r="K336" s="347">
        <f>'Flusso dati statici sensori'!N405</f>
        <v>4.9000000000000002E-2</v>
      </c>
      <c r="L336" s="348">
        <f>'Flusso dati statici sensori'!O405</f>
        <v>6.9000000000000006E-2</v>
      </c>
      <c r="M336" s="353">
        <f>'Flusso dati statici sensori'!P405</f>
        <v>4.9000000000000002E-2</v>
      </c>
      <c r="N336" s="249">
        <f>'Flusso dati statici sensori'!Q405</f>
        <v>7.4999999999999997E-3</v>
      </c>
      <c r="O336" s="350">
        <f>'Flusso dati statici sensori'!R405</f>
        <v>7.4000000000000003E-3</v>
      </c>
      <c r="Q336" s="564"/>
      <c r="R336" s="339" t="s">
        <v>1154</v>
      </c>
      <c r="S336" s="347">
        <f>'Flusso dati statici sensori'!Z405</f>
        <v>4.5999999999999999E-2</v>
      </c>
      <c r="T336" s="348">
        <f>'Flusso dati statici sensori'!AA405</f>
        <v>6.5000000000000002E-2</v>
      </c>
      <c r="U336" s="353">
        <f>'Flusso dati statici sensori'!AB405</f>
        <v>4.5999999999999999E-2</v>
      </c>
      <c r="V336" s="249">
        <f>'Flusso dati statici sensori'!AC405</f>
        <v>7.0000000000000001E-3</v>
      </c>
      <c r="W336" s="350">
        <f>'Flusso dati statici sensori'!AD405</f>
        <v>7.0000000000000001E-3</v>
      </c>
    </row>
    <row r="339" spans="1:23" ht="16" thickBot="1" x14ac:dyDescent="0.25"/>
    <row r="340" spans="1:23" ht="16" thickBot="1" x14ac:dyDescent="0.25">
      <c r="A340" s="550" t="s">
        <v>944</v>
      </c>
      <c r="B340" s="551"/>
      <c r="C340" s="551"/>
      <c r="D340" s="551"/>
      <c r="E340" s="551"/>
      <c r="F340" s="551"/>
      <c r="G340" s="552"/>
      <c r="I340" s="550" t="s">
        <v>944</v>
      </c>
      <c r="J340" s="551"/>
      <c r="K340" s="551"/>
      <c r="L340" s="551"/>
      <c r="M340" s="551"/>
      <c r="N340" s="551"/>
      <c r="O340" s="552"/>
      <c r="Q340" s="550" t="s">
        <v>944</v>
      </c>
      <c r="R340" s="551"/>
      <c r="S340" s="551"/>
      <c r="T340" s="551"/>
      <c r="U340" s="551"/>
      <c r="V340" s="551"/>
      <c r="W340" s="552"/>
    </row>
    <row r="341" spans="1:23" ht="16" thickBot="1" x14ac:dyDescent="0.25">
      <c r="A341" s="553" t="s">
        <v>1156</v>
      </c>
      <c r="B341" s="555" t="s">
        <v>790</v>
      </c>
      <c r="C341" s="557" t="s">
        <v>1092</v>
      </c>
      <c r="D341" s="558"/>
      <c r="E341" s="559"/>
      <c r="F341" s="560" t="s">
        <v>958</v>
      </c>
      <c r="G341" s="561"/>
      <c r="I341" s="553" t="s">
        <v>1156</v>
      </c>
      <c r="J341" s="555" t="s">
        <v>790</v>
      </c>
      <c r="K341" s="557" t="s">
        <v>1092</v>
      </c>
      <c r="L341" s="558"/>
      <c r="M341" s="559"/>
      <c r="N341" s="560" t="s">
        <v>958</v>
      </c>
      <c r="O341" s="561"/>
      <c r="Q341" s="553" t="s">
        <v>1156</v>
      </c>
      <c r="R341" s="555" t="s">
        <v>790</v>
      </c>
      <c r="S341" s="557" t="s">
        <v>1092</v>
      </c>
      <c r="T341" s="558"/>
      <c r="U341" s="559"/>
      <c r="V341" s="560" t="s">
        <v>958</v>
      </c>
      <c r="W341" s="561"/>
    </row>
    <row r="342" spans="1:23" ht="16" thickBot="1" x14ac:dyDescent="0.25">
      <c r="A342" s="554"/>
      <c r="B342" s="556"/>
      <c r="C342" s="328" t="s">
        <v>950</v>
      </c>
      <c r="D342" s="328" t="s">
        <v>951</v>
      </c>
      <c r="E342" s="328" t="s">
        <v>952</v>
      </c>
      <c r="F342" s="328" t="s">
        <v>956</v>
      </c>
      <c r="G342" s="328" t="s">
        <v>957</v>
      </c>
      <c r="I342" s="554"/>
      <c r="J342" s="556"/>
      <c r="K342" s="328" t="s">
        <v>950</v>
      </c>
      <c r="L342" s="328" t="s">
        <v>951</v>
      </c>
      <c r="M342" s="328" t="s">
        <v>952</v>
      </c>
      <c r="N342" s="328" t="s">
        <v>956</v>
      </c>
      <c r="O342" s="328" t="s">
        <v>957</v>
      </c>
      <c r="Q342" s="554"/>
      <c r="R342" s="556"/>
      <c r="S342" s="328" t="s">
        <v>950</v>
      </c>
      <c r="T342" s="328" t="s">
        <v>951</v>
      </c>
      <c r="U342" s="328" t="s">
        <v>952</v>
      </c>
      <c r="V342" s="328" t="s">
        <v>956</v>
      </c>
      <c r="W342" s="328" t="s">
        <v>957</v>
      </c>
    </row>
    <row r="343" spans="1:23" x14ac:dyDescent="0.2">
      <c r="A343" s="565" t="s">
        <v>1155</v>
      </c>
      <c r="B343" s="337" t="s">
        <v>1140</v>
      </c>
      <c r="C343" s="329">
        <f>'Flusso dati statici sensori'!B26</f>
        <v>4.7E-2</v>
      </c>
      <c r="D343" s="342">
        <f>'Flusso dati statici sensori'!C26</f>
        <v>6.6000000000000003E-2</v>
      </c>
      <c r="E343" s="351">
        <f>'Flusso dati statici sensori'!D26</f>
        <v>4.7E-2</v>
      </c>
      <c r="F343" s="266">
        <f>'Flusso dati statici sensori'!E26</f>
        <v>7.1000000000000004E-3</v>
      </c>
      <c r="G343" s="344">
        <f>'Flusso dati statici sensori'!F26</f>
        <v>7.1000000000000004E-3</v>
      </c>
      <c r="I343" s="565" t="s">
        <v>1157</v>
      </c>
      <c r="J343" s="337" t="s">
        <v>1140</v>
      </c>
      <c r="K343" s="329">
        <f>'Flusso dati statici sensori'!N26</f>
        <v>4.9000000000000002E-2</v>
      </c>
      <c r="L343" s="342">
        <f>'Flusso dati statici sensori'!O26</f>
        <v>6.8000000000000005E-2</v>
      </c>
      <c r="M343" s="351">
        <f>'Flusso dati statici sensori'!P26</f>
        <v>4.8000000000000001E-2</v>
      </c>
      <c r="N343" s="266">
        <f>'Flusso dati statici sensori'!Q26</f>
        <v>7.3000000000000001E-3</v>
      </c>
      <c r="O343" s="344">
        <f>'Flusso dati statici sensori'!R26</f>
        <v>7.3000000000000001E-3</v>
      </c>
      <c r="Q343" s="562" t="s">
        <v>1158</v>
      </c>
      <c r="R343" s="337" t="s">
        <v>1140</v>
      </c>
      <c r="S343" s="329">
        <f>'Flusso dati statici sensori'!Z26</f>
        <v>4.8000000000000001E-2</v>
      </c>
      <c r="T343" s="342">
        <f>'Flusso dati statici sensori'!AA26</f>
        <v>6.8000000000000005E-2</v>
      </c>
      <c r="U343" s="351">
        <f>'Flusso dati statici sensori'!AB26</f>
        <v>4.8000000000000001E-2</v>
      </c>
      <c r="V343" s="266">
        <f>'Flusso dati statici sensori'!AC26</f>
        <v>7.3000000000000001E-3</v>
      </c>
      <c r="W343" s="344">
        <f>'Flusso dati statici sensori'!AD26</f>
        <v>7.3000000000000001E-3</v>
      </c>
    </row>
    <row r="344" spans="1:23" x14ac:dyDescent="0.2">
      <c r="A344" s="566"/>
      <c r="B344" s="338" t="s">
        <v>1141</v>
      </c>
      <c r="C344" s="345">
        <f>'Flusso dati statici sensori'!B52</f>
        <v>0.05</v>
      </c>
      <c r="D344" s="340">
        <f>'Flusso dati statici sensori'!C52</f>
        <v>7.0000000000000007E-2</v>
      </c>
      <c r="E344" s="352">
        <f>'Flusso dati statici sensori'!D52</f>
        <v>4.9000000000000002E-2</v>
      </c>
      <c r="F344" s="267">
        <f>'Flusso dati statici sensori'!E52</f>
        <v>7.4999999999999997E-3</v>
      </c>
      <c r="G344" s="346">
        <f>'Flusso dati statici sensori'!F52</f>
        <v>7.1999999999999998E-3</v>
      </c>
      <c r="I344" s="566"/>
      <c r="J344" s="338" t="s">
        <v>1141</v>
      </c>
      <c r="K344" s="345">
        <f>'Flusso dati statici sensori'!N52</f>
        <v>4.4999999999999998E-2</v>
      </c>
      <c r="L344" s="340">
        <f>'Flusso dati statici sensori'!O52</f>
        <v>6.3E-2</v>
      </c>
      <c r="M344" s="352">
        <f>'Flusso dati statici sensori'!P52</f>
        <v>4.4999999999999998E-2</v>
      </c>
      <c r="N344" s="267">
        <f>'Flusso dati statici sensori'!Q52</f>
        <v>6.7000000000000002E-3</v>
      </c>
      <c r="O344" s="346">
        <f>'Flusso dati statici sensori'!R52</f>
        <v>6.7000000000000002E-3</v>
      </c>
      <c r="Q344" s="563"/>
      <c r="R344" s="338" t="s">
        <v>1141</v>
      </c>
      <c r="S344" s="345">
        <f>'Flusso dati statici sensori'!Z52</f>
        <v>0.05</v>
      </c>
      <c r="T344" s="340">
        <f>'Flusso dati statici sensori'!AA52</f>
        <v>6.9000000000000006E-2</v>
      </c>
      <c r="U344" s="352">
        <f>'Flusso dati statici sensori'!AB52</f>
        <v>0.05</v>
      </c>
      <c r="V344" s="267">
        <f>'Flusso dati statici sensori'!AC52</f>
        <v>7.4000000000000003E-3</v>
      </c>
      <c r="W344" s="346">
        <f>'Flusso dati statici sensori'!AD52</f>
        <v>7.4000000000000003E-3</v>
      </c>
    </row>
    <row r="345" spans="1:23" x14ac:dyDescent="0.2">
      <c r="A345" s="566"/>
      <c r="B345" s="338" t="s">
        <v>1142</v>
      </c>
      <c r="C345" s="345">
        <f>'Flusso dati statici sensori'!B79</f>
        <v>4.4999999999999998E-2</v>
      </c>
      <c r="D345" s="340">
        <f>'Flusso dati statici sensori'!C79</f>
        <v>6.3E-2</v>
      </c>
      <c r="E345" s="352">
        <f>'Flusso dati statici sensori'!D79</f>
        <v>4.4999999999999998E-2</v>
      </c>
      <c r="F345" s="267">
        <f>'Flusso dati statici sensori'!E79</f>
        <v>6.7999999999999996E-3</v>
      </c>
      <c r="G345" s="346">
        <f>'Flusso dati statici sensori'!F79</f>
        <v>6.7000000000000002E-3</v>
      </c>
      <c r="I345" s="566"/>
      <c r="J345" s="338" t="s">
        <v>1142</v>
      </c>
      <c r="K345" s="345">
        <f>'Flusso dati statici sensori'!N79</f>
        <v>5.0999999999999997E-2</v>
      </c>
      <c r="L345" s="340">
        <f>'Flusso dati statici sensori'!O79</f>
        <v>7.0999999999999994E-2</v>
      </c>
      <c r="M345" s="352">
        <f>'Flusso dati statici sensori'!P79</f>
        <v>5.0999999999999997E-2</v>
      </c>
      <c r="N345" s="267">
        <f>'Flusso dati statici sensori'!Q79</f>
        <v>7.6E-3</v>
      </c>
      <c r="O345" s="346">
        <f>'Flusso dati statici sensori'!R79</f>
        <v>7.4999999999999997E-3</v>
      </c>
      <c r="Q345" s="563"/>
      <c r="R345" s="338" t="s">
        <v>1142</v>
      </c>
      <c r="S345" s="345">
        <f>'Flusso dati statici sensori'!Z79</f>
        <v>5.0999999999999997E-2</v>
      </c>
      <c r="T345" s="340">
        <f>'Flusso dati statici sensori'!AA79</f>
        <v>6.9000000000000006E-2</v>
      </c>
      <c r="U345" s="352">
        <f>'Flusso dati statici sensori'!AB79</f>
        <v>5.0999999999999997E-2</v>
      </c>
      <c r="V345" s="267">
        <f>'Flusso dati statici sensori'!AC79</f>
        <v>7.4000000000000003E-3</v>
      </c>
      <c r="W345" s="346">
        <f>'Flusso dati statici sensori'!AD79</f>
        <v>7.4999999999999997E-3</v>
      </c>
    </row>
    <row r="346" spans="1:23" x14ac:dyDescent="0.2">
      <c r="A346" s="566"/>
      <c r="B346" s="338" t="s">
        <v>1143</v>
      </c>
      <c r="C346" s="345">
        <f>'Flusso dati statici sensori'!B106</f>
        <v>4.7E-2</v>
      </c>
      <c r="D346" s="340">
        <f>'Flusso dati statici sensori'!C106</f>
        <v>6.6000000000000003E-2</v>
      </c>
      <c r="E346" s="352">
        <f>'Flusso dati statici sensori'!D106</f>
        <v>4.7E-2</v>
      </c>
      <c r="F346" s="267">
        <f>'Flusso dati statici sensori'!E106</f>
        <v>7.1999999999999998E-3</v>
      </c>
      <c r="G346" s="346">
        <f>'Flusso dati statici sensori'!F106</f>
        <v>7.1000000000000004E-3</v>
      </c>
      <c r="I346" s="566"/>
      <c r="J346" s="338" t="s">
        <v>1143</v>
      </c>
      <c r="K346" s="345">
        <f>'Flusso dati statici sensori'!N106</f>
        <v>4.9000000000000002E-2</v>
      </c>
      <c r="L346" s="340">
        <f>'Flusso dati statici sensori'!O106</f>
        <v>6.8000000000000005E-2</v>
      </c>
      <c r="M346" s="352">
        <f>'Flusso dati statici sensori'!P106</f>
        <v>4.8000000000000001E-2</v>
      </c>
      <c r="N346" s="267">
        <f>'Flusso dati statici sensori'!Q106</f>
        <v>7.4000000000000003E-3</v>
      </c>
      <c r="O346" s="346">
        <f>'Flusso dati statici sensori'!R106</f>
        <v>7.3000000000000001E-3</v>
      </c>
      <c r="Q346" s="563"/>
      <c r="R346" s="338" t="s">
        <v>1143</v>
      </c>
      <c r="S346" s="345">
        <f>'Flusso dati statici sensori'!Z106</f>
        <v>4.9000000000000002E-2</v>
      </c>
      <c r="T346" s="340">
        <f>'Flusso dati statici sensori'!AA106</f>
        <v>6.9000000000000006E-2</v>
      </c>
      <c r="U346" s="352">
        <f>'Flusso dati statici sensori'!AB106</f>
        <v>4.9000000000000002E-2</v>
      </c>
      <c r="V346" s="267">
        <f>'Flusso dati statici sensori'!AC106</f>
        <v>7.3000000000000001E-3</v>
      </c>
      <c r="W346" s="346">
        <f>'Flusso dati statici sensori'!AD106</f>
        <v>7.3000000000000001E-3</v>
      </c>
    </row>
    <row r="347" spans="1:23" x14ac:dyDescent="0.2">
      <c r="A347" s="566"/>
      <c r="B347" s="338" t="s">
        <v>1144</v>
      </c>
      <c r="C347" s="345">
        <f>'Flusso dati statici sensori'!B133</f>
        <v>4.8000000000000001E-2</v>
      </c>
      <c r="D347" s="340">
        <f>'Flusso dati statici sensori'!C133</f>
        <v>6.6000000000000003E-2</v>
      </c>
      <c r="E347" s="352">
        <f>'Flusso dati statici sensori'!D133</f>
        <v>4.7E-2</v>
      </c>
      <c r="F347" s="267">
        <f>'Flusso dati statici sensori'!E133</f>
        <v>7.1999999999999998E-3</v>
      </c>
      <c r="G347" s="346">
        <f>'Flusso dati statici sensori'!F133</f>
        <v>6.8999999999999999E-3</v>
      </c>
      <c r="I347" s="566"/>
      <c r="J347" s="338" t="s">
        <v>1144</v>
      </c>
      <c r="K347" s="345">
        <f>'Flusso dati statici sensori'!N133</f>
        <v>4.9000000000000002E-2</v>
      </c>
      <c r="L347" s="340">
        <f>'Flusso dati statici sensori'!O133</f>
        <v>6.9000000000000006E-2</v>
      </c>
      <c r="M347" s="352">
        <f>'Flusso dati statici sensori'!P133</f>
        <v>4.8000000000000001E-2</v>
      </c>
      <c r="N347" s="267">
        <f>'Flusso dati statici sensori'!Q133</f>
        <v>7.4000000000000003E-3</v>
      </c>
      <c r="O347" s="346">
        <f>'Flusso dati statici sensori'!R133</f>
        <v>7.4000000000000003E-3</v>
      </c>
      <c r="Q347" s="563"/>
      <c r="R347" s="338" t="s">
        <v>1144</v>
      </c>
      <c r="S347" s="345">
        <f>'Flusso dati statici sensori'!Z133</f>
        <v>4.9000000000000002E-2</v>
      </c>
      <c r="T347" s="340">
        <f>'Flusso dati statici sensori'!AA133</f>
        <v>6.9000000000000006E-2</v>
      </c>
      <c r="U347" s="352">
        <f>'Flusso dati statici sensori'!AB133</f>
        <v>4.9000000000000002E-2</v>
      </c>
      <c r="V347" s="267">
        <f>'Flusso dati statici sensori'!AC133</f>
        <v>7.4000000000000003E-3</v>
      </c>
      <c r="W347" s="346">
        <f>'Flusso dati statici sensori'!AD133</f>
        <v>7.4000000000000003E-3</v>
      </c>
    </row>
    <row r="348" spans="1:23" x14ac:dyDescent="0.2">
      <c r="A348" s="566"/>
      <c r="B348" s="338" t="s">
        <v>1145</v>
      </c>
      <c r="C348" s="215">
        <f>'Flusso dati statici sensori'!B160</f>
        <v>4.8000000000000001E-2</v>
      </c>
      <c r="D348" s="214">
        <f>'Flusso dati statici sensori'!C160</f>
        <v>6.7000000000000004E-2</v>
      </c>
      <c r="E348" s="179">
        <f>'Flusso dati statici sensori'!D160</f>
        <v>4.7E-2</v>
      </c>
      <c r="F348" s="267">
        <f>'Flusso dati statici sensori'!E160</f>
        <v>7.1999999999999998E-3</v>
      </c>
      <c r="G348" s="346">
        <f>'Flusso dati statici sensori'!F160</f>
        <v>7.1000000000000004E-3</v>
      </c>
      <c r="I348" s="566"/>
      <c r="J348" s="338" t="s">
        <v>1145</v>
      </c>
      <c r="K348" s="215">
        <f>'Flusso dati statici sensori'!N160</f>
        <v>0.05</v>
      </c>
      <c r="L348" s="214">
        <f>'Flusso dati statici sensori'!O160</f>
        <v>7.0000000000000007E-2</v>
      </c>
      <c r="M348" s="179">
        <f>'Flusso dati statici sensori'!P160</f>
        <v>4.9000000000000002E-2</v>
      </c>
      <c r="N348" s="267">
        <f>'Flusso dati statici sensori'!Q160</f>
        <v>7.4999999999999997E-3</v>
      </c>
      <c r="O348" s="346">
        <f>'Flusso dati statici sensori'!R160</f>
        <v>7.4000000000000003E-3</v>
      </c>
      <c r="Q348" s="563"/>
      <c r="R348" s="338" t="s">
        <v>1145</v>
      </c>
      <c r="S348" s="215">
        <f>'Flusso dati statici sensori'!Z160</f>
        <v>0.05</v>
      </c>
      <c r="T348" s="214">
        <f>'Flusso dati statici sensori'!AA160</f>
        <v>7.0000000000000007E-2</v>
      </c>
      <c r="U348" s="179">
        <f>'Flusso dati statici sensori'!AB160</f>
        <v>0.05</v>
      </c>
      <c r="V348" s="267">
        <f>'Flusso dati statici sensori'!AC160</f>
        <v>7.4999999999999997E-3</v>
      </c>
      <c r="W348" s="346">
        <f>'Flusso dati statici sensori'!AD160</f>
        <v>7.4999999999999997E-3</v>
      </c>
    </row>
    <row r="349" spans="1:23" x14ac:dyDescent="0.2">
      <c r="A349" s="566"/>
      <c r="B349" s="338" t="s">
        <v>1146</v>
      </c>
      <c r="C349" s="345">
        <f>'Flusso dati statici sensori'!B187</f>
        <v>4.4999999999999998E-2</v>
      </c>
      <c r="D349" s="340">
        <f>'Flusso dati statici sensori'!C187</f>
        <v>6.4000000000000001E-2</v>
      </c>
      <c r="E349" s="352">
        <f>'Flusso dati statici sensori'!D187</f>
        <v>4.4999999999999998E-2</v>
      </c>
      <c r="F349" s="267">
        <f>'Flusso dati statici sensori'!E187</f>
        <v>7.0000000000000001E-3</v>
      </c>
      <c r="G349" s="346">
        <f>'Flusso dati statici sensori'!F187</f>
        <v>6.8999999999999999E-3</v>
      </c>
      <c r="I349" s="566"/>
      <c r="J349" s="338" t="s">
        <v>1146</v>
      </c>
      <c r="K349" s="345">
        <f>'Flusso dati statici sensori'!N187</f>
        <v>4.7E-2</v>
      </c>
      <c r="L349" s="340">
        <f>'Flusso dati statici sensori'!O187</f>
        <v>6.6000000000000003E-2</v>
      </c>
      <c r="M349" s="352">
        <f>'Flusso dati statici sensori'!P187</f>
        <v>4.7E-2</v>
      </c>
      <c r="N349" s="267">
        <f>'Flusso dati statici sensori'!Q187</f>
        <v>7.1000000000000004E-3</v>
      </c>
      <c r="O349" s="346">
        <f>'Flusso dati statici sensori'!R187</f>
        <v>7.0000000000000001E-3</v>
      </c>
      <c r="Q349" s="563"/>
      <c r="R349" s="338" t="s">
        <v>1146</v>
      </c>
      <c r="S349" s="345">
        <f>'Flusso dati statici sensori'!Z187</f>
        <v>4.7E-2</v>
      </c>
      <c r="T349" s="340">
        <f>'Flusso dati statici sensori'!AA187</f>
        <v>6.6000000000000003E-2</v>
      </c>
      <c r="U349" s="352">
        <f>'Flusso dati statici sensori'!AB187</f>
        <v>4.7E-2</v>
      </c>
      <c r="V349" s="267">
        <f>'Flusso dati statici sensori'!AC187</f>
        <v>7.0000000000000001E-3</v>
      </c>
      <c r="W349" s="346">
        <f>'Flusso dati statici sensori'!AD187</f>
        <v>7.0000000000000001E-3</v>
      </c>
    </row>
    <row r="350" spans="1:23" x14ac:dyDescent="0.2">
      <c r="A350" s="566"/>
      <c r="B350" s="338" t="s">
        <v>1147</v>
      </c>
      <c r="C350" s="345">
        <f>'Flusso dati statici sensori'!B214</f>
        <v>4.8000000000000001E-2</v>
      </c>
      <c r="D350" s="340">
        <f>'Flusso dati statici sensori'!C214</f>
        <v>6.7000000000000004E-2</v>
      </c>
      <c r="E350" s="352">
        <f>'Flusso dati statici sensori'!D214</f>
        <v>4.7E-2</v>
      </c>
      <c r="F350" s="267">
        <f>'Flusso dati statici sensori'!E214</f>
        <v>7.1999999999999998E-3</v>
      </c>
      <c r="G350" s="346">
        <f>'Flusso dati statici sensori'!F214</f>
        <v>7.1000000000000004E-3</v>
      </c>
      <c r="I350" s="566"/>
      <c r="J350" s="338" t="s">
        <v>1147</v>
      </c>
      <c r="K350" s="345">
        <f>'Flusso dati statici sensori'!N214</f>
        <v>4.8000000000000001E-2</v>
      </c>
      <c r="L350" s="340">
        <f>'Flusso dati statici sensori'!O214</f>
        <v>6.8000000000000005E-2</v>
      </c>
      <c r="M350" s="352">
        <f>'Flusso dati statici sensori'!P214</f>
        <v>4.8000000000000001E-2</v>
      </c>
      <c r="N350" s="267">
        <f>'Flusso dati statici sensori'!Q214</f>
        <v>7.3000000000000001E-3</v>
      </c>
      <c r="O350" s="346">
        <f>'Flusso dati statici sensori'!R214</f>
        <v>7.3000000000000001E-3</v>
      </c>
      <c r="Q350" s="563"/>
      <c r="R350" s="338" t="s">
        <v>1147</v>
      </c>
      <c r="S350" s="345">
        <f>'Flusso dati statici sensori'!Z214</f>
        <v>4.7E-2</v>
      </c>
      <c r="T350" s="340">
        <f>'Flusso dati statici sensori'!AA214</f>
        <v>6.7000000000000004E-2</v>
      </c>
      <c r="U350" s="352">
        <f>'Flusso dati statici sensori'!AB214</f>
        <v>4.7E-2</v>
      </c>
      <c r="V350" s="267">
        <f>'Flusso dati statici sensori'!AC214</f>
        <v>7.1999999999999998E-3</v>
      </c>
      <c r="W350" s="346">
        <f>'Flusso dati statici sensori'!AD214</f>
        <v>7.1999999999999998E-3</v>
      </c>
    </row>
    <row r="351" spans="1:23" x14ac:dyDescent="0.2">
      <c r="A351" s="566"/>
      <c r="B351" s="338" t="s">
        <v>1148</v>
      </c>
      <c r="C351" s="345">
        <f>'Flusso dati statici sensori'!B242</f>
        <v>0.05</v>
      </c>
      <c r="D351" s="340">
        <f>'Flusso dati statici sensori'!C242</f>
        <v>7.0000000000000007E-2</v>
      </c>
      <c r="E351" s="352">
        <f>'Flusso dati statici sensori'!D242</f>
        <v>0.05</v>
      </c>
      <c r="F351" s="267">
        <f>'Flusso dati statici sensori'!E242</f>
        <v>7.9000000000000008E-3</v>
      </c>
      <c r="G351" s="346">
        <f>'Flusso dati statici sensori'!F242</f>
        <v>7.7999999999999996E-3</v>
      </c>
      <c r="I351" s="566"/>
      <c r="J351" s="338" t="s">
        <v>1148</v>
      </c>
      <c r="K351" s="345">
        <f>'Flusso dati statici sensori'!N242</f>
        <v>0.05</v>
      </c>
      <c r="L351" s="340">
        <f>'Flusso dati statici sensori'!O242</f>
        <v>7.0000000000000007E-2</v>
      </c>
      <c r="M351" s="352">
        <f>'Flusso dati statici sensori'!P242</f>
        <v>4.9000000000000002E-2</v>
      </c>
      <c r="N351" s="267">
        <f>'Flusso dati statici sensori'!Q242</f>
        <v>7.4999999999999997E-3</v>
      </c>
      <c r="O351" s="346">
        <f>'Flusso dati statici sensori'!R242</f>
        <v>7.4000000000000003E-3</v>
      </c>
      <c r="Q351" s="563"/>
      <c r="R351" s="338" t="s">
        <v>1148</v>
      </c>
      <c r="S351" s="345">
        <f>'Flusso dati statici sensori'!Z242</f>
        <v>4.4999999999999998E-2</v>
      </c>
      <c r="T351" s="340">
        <f>'Flusso dati statici sensori'!AA242</f>
        <v>6.3E-2</v>
      </c>
      <c r="U351" s="352">
        <f>'Flusso dati statici sensori'!AB242</f>
        <v>4.4999999999999998E-2</v>
      </c>
      <c r="V351" s="267">
        <f>'Flusso dati statici sensori'!AC242</f>
        <v>6.7000000000000002E-3</v>
      </c>
      <c r="W351" s="346">
        <f>'Flusso dati statici sensori'!AD242</f>
        <v>6.7000000000000002E-3</v>
      </c>
    </row>
    <row r="352" spans="1:23" x14ac:dyDescent="0.2">
      <c r="A352" s="566"/>
      <c r="B352" s="338" t="s">
        <v>1149</v>
      </c>
      <c r="C352" s="345">
        <f>'Flusso dati statici sensori'!B269</f>
        <v>5.2999999999999999E-2</v>
      </c>
      <c r="D352" s="340">
        <f>'Flusso dati statici sensori'!C269</f>
        <v>7.3999999999999996E-2</v>
      </c>
      <c r="E352" s="352">
        <f>'Flusso dati statici sensori'!D269</f>
        <v>5.1999999999999998E-2</v>
      </c>
      <c r="F352" s="267">
        <f>'Flusso dati statici sensori'!E269</f>
        <v>8.0000000000000002E-3</v>
      </c>
      <c r="G352" s="346">
        <f>'Flusso dati statici sensori'!F269</f>
        <v>7.9000000000000008E-3</v>
      </c>
      <c r="I352" s="566"/>
      <c r="J352" s="338" t="s">
        <v>1149</v>
      </c>
      <c r="K352" s="345">
        <f>'Flusso dati statici sensori'!N269</f>
        <v>5.2999999999999999E-2</v>
      </c>
      <c r="L352" s="340">
        <f>'Flusso dati statici sensori'!O269</f>
        <v>7.4999999999999997E-2</v>
      </c>
      <c r="M352" s="352">
        <f>'Flusso dati statici sensori'!P269</f>
        <v>5.2999999999999999E-2</v>
      </c>
      <c r="N352" s="267">
        <f>'Flusso dati statici sensori'!Q269</f>
        <v>8.0000000000000002E-3</v>
      </c>
      <c r="O352" s="346">
        <f>'Flusso dati statici sensori'!R269</f>
        <v>8.0999999999999996E-3</v>
      </c>
      <c r="Q352" s="563"/>
      <c r="R352" s="338" t="s">
        <v>1149</v>
      </c>
      <c r="S352" s="345">
        <f>'Flusso dati statici sensori'!Z269</f>
        <v>5.0999999999999997E-2</v>
      </c>
      <c r="T352" s="340">
        <f>'Flusso dati statici sensori'!AA269</f>
        <v>7.1999999999999995E-2</v>
      </c>
      <c r="U352" s="352">
        <f>'Flusso dati statici sensori'!AB269</f>
        <v>5.1999999999999998E-2</v>
      </c>
      <c r="V352" s="267">
        <f>'Flusso dati statici sensori'!AC269</f>
        <v>7.7000000000000002E-3</v>
      </c>
      <c r="W352" s="346">
        <f>'Flusso dati statici sensori'!AD269</f>
        <v>7.7999999999999996E-3</v>
      </c>
    </row>
    <row r="353" spans="1:23" x14ac:dyDescent="0.2">
      <c r="A353" s="566"/>
      <c r="B353" s="338" t="s">
        <v>1150</v>
      </c>
      <c r="C353" s="345">
        <f>'Flusso dati statici sensori'!B296</f>
        <v>4.8000000000000001E-2</v>
      </c>
      <c r="D353" s="340">
        <f>'Flusso dati statici sensori'!C296</f>
        <v>6.7000000000000004E-2</v>
      </c>
      <c r="E353" s="352">
        <f>'Flusso dati statici sensori'!D296</f>
        <v>4.8000000000000001E-2</v>
      </c>
      <c r="F353" s="267">
        <f>'Flusso dati statici sensori'!E296</f>
        <v>7.1999999999999998E-3</v>
      </c>
      <c r="G353" s="346">
        <f>'Flusso dati statici sensori'!F296</f>
        <v>7.1999999999999998E-3</v>
      </c>
      <c r="I353" s="566"/>
      <c r="J353" s="338" t="s">
        <v>1150</v>
      </c>
      <c r="K353" s="345">
        <f>'Flusso dati statici sensori'!N296</f>
        <v>4.8000000000000001E-2</v>
      </c>
      <c r="L353" s="340">
        <f>'Flusso dati statici sensori'!O296</f>
        <v>6.8000000000000005E-2</v>
      </c>
      <c r="M353" s="352">
        <f>'Flusso dati statici sensori'!P296</f>
        <v>4.8000000000000001E-2</v>
      </c>
      <c r="N353" s="267">
        <f>'Flusso dati statici sensori'!Q296</f>
        <v>7.3000000000000001E-3</v>
      </c>
      <c r="O353" s="346">
        <f>'Flusso dati statici sensori'!R296</f>
        <v>7.3000000000000001E-3</v>
      </c>
      <c r="Q353" s="563"/>
      <c r="R353" s="338" t="s">
        <v>1150</v>
      </c>
      <c r="S353" s="345">
        <f>'Flusso dati statici sensori'!Z296</f>
        <v>4.7E-2</v>
      </c>
      <c r="T353" s="340">
        <f>'Flusso dati statici sensori'!AA296</f>
        <v>6.7000000000000004E-2</v>
      </c>
      <c r="U353" s="352">
        <f>'Flusso dati statici sensori'!AB296</f>
        <v>4.8000000000000001E-2</v>
      </c>
      <c r="V353" s="267">
        <f>'Flusso dati statici sensori'!AC296</f>
        <v>7.1999999999999998E-3</v>
      </c>
      <c r="W353" s="346">
        <f>'Flusso dati statici sensori'!AD296</f>
        <v>7.1999999999999998E-3</v>
      </c>
    </row>
    <row r="354" spans="1:23" x14ac:dyDescent="0.2">
      <c r="A354" s="566"/>
      <c r="B354" s="338" t="s">
        <v>1151</v>
      </c>
      <c r="C354" s="345">
        <f>'Flusso dati statici sensori'!B323</f>
        <v>4.5999999999999999E-2</v>
      </c>
      <c r="D354" s="340">
        <f>'Flusso dati statici sensori'!C323</f>
        <v>6.4000000000000001E-2</v>
      </c>
      <c r="E354" s="352">
        <f>'Flusso dati statici sensori'!D323</f>
        <v>4.5999999999999999E-2</v>
      </c>
      <c r="F354" s="267">
        <f>'Flusso dati statici sensori'!E323</f>
        <v>6.8999999999999999E-3</v>
      </c>
      <c r="G354" s="346">
        <f>'Flusso dati statici sensori'!F323</f>
        <v>6.8999999999999999E-3</v>
      </c>
      <c r="I354" s="566"/>
      <c r="J354" s="338" t="s">
        <v>1151</v>
      </c>
      <c r="K354" s="345">
        <f>'Flusso dati statici sensori'!N323</f>
        <v>4.5999999999999999E-2</v>
      </c>
      <c r="L354" s="340">
        <f>'Flusso dati statici sensori'!O323</f>
        <v>6.5000000000000002E-2</v>
      </c>
      <c r="M354" s="352">
        <f>'Flusso dati statici sensori'!P323</f>
        <v>4.5999999999999999E-2</v>
      </c>
      <c r="N354" s="267">
        <f>'Flusso dati statici sensori'!Q323</f>
        <v>6.8999999999999999E-3</v>
      </c>
      <c r="O354" s="346">
        <f>'Flusso dati statici sensori'!R323</f>
        <v>6.8999999999999999E-3</v>
      </c>
      <c r="Q354" s="563"/>
      <c r="R354" s="338" t="s">
        <v>1151</v>
      </c>
      <c r="S354" s="345">
        <f>'Flusso dati statici sensori'!Z323</f>
        <v>4.4999999999999998E-2</v>
      </c>
      <c r="T354" s="340">
        <f>'Flusso dati statici sensori'!AA323</f>
        <v>6.3E-2</v>
      </c>
      <c r="U354" s="352">
        <f>'Flusso dati statici sensori'!AB323</f>
        <v>4.4999999999999998E-2</v>
      </c>
      <c r="V354" s="267">
        <f>'Flusso dati statici sensori'!AC323</f>
        <v>6.7000000000000002E-3</v>
      </c>
      <c r="W354" s="346">
        <f>'Flusso dati statici sensori'!AD323</f>
        <v>6.7999999999999996E-3</v>
      </c>
    </row>
    <row r="355" spans="1:23" x14ac:dyDescent="0.2">
      <c r="A355" s="566"/>
      <c r="B355" s="338" t="s">
        <v>1152</v>
      </c>
      <c r="C355" s="345">
        <f>'Flusso dati statici sensori'!B350</f>
        <v>5.2999999999999999E-2</v>
      </c>
      <c r="D355" s="340">
        <f>'Flusso dati statici sensori'!C350</f>
        <v>7.3999999999999996E-2</v>
      </c>
      <c r="E355" s="352">
        <f>'Flusso dati statici sensori'!D350</f>
        <v>5.1999999999999998E-2</v>
      </c>
      <c r="F355" s="267">
        <f>'Flusso dati statici sensori'!E350</f>
        <v>8.0000000000000002E-3</v>
      </c>
      <c r="G355" s="346">
        <f>'Flusso dati statici sensori'!F350</f>
        <v>7.9000000000000008E-3</v>
      </c>
      <c r="I355" s="566"/>
      <c r="J355" s="338" t="s">
        <v>1152</v>
      </c>
      <c r="K355" s="345">
        <f>'Flusso dati statici sensori'!N350</f>
        <v>5.2999999999999999E-2</v>
      </c>
      <c r="L355" s="340">
        <f>'Flusso dati statici sensori'!O350</f>
        <v>7.4999999999999997E-2</v>
      </c>
      <c r="M355" s="352">
        <f>'Flusso dati statici sensori'!P350</f>
        <v>5.3999999999999999E-2</v>
      </c>
      <c r="N355" s="267">
        <f>'Flusso dati statici sensori'!Q350</f>
        <v>8.0000000000000002E-3</v>
      </c>
      <c r="O355" s="346">
        <f>'Flusso dati statici sensori'!R350</f>
        <v>8.0999999999999996E-3</v>
      </c>
      <c r="Q355" s="563"/>
      <c r="R355" s="338" t="s">
        <v>1152</v>
      </c>
      <c r="S355" s="345">
        <f>'Flusso dati statici sensori'!Z350</f>
        <v>5.0999999999999997E-2</v>
      </c>
      <c r="T355" s="340">
        <f>'Flusso dati statici sensori'!AA350</f>
        <v>7.1999999999999995E-2</v>
      </c>
      <c r="U355" s="352">
        <f>'Flusso dati statici sensori'!AB350</f>
        <v>5.1999999999999998E-2</v>
      </c>
      <c r="V355" s="267">
        <f>'Flusso dati statici sensori'!AC350</f>
        <v>7.7000000000000002E-3</v>
      </c>
      <c r="W355" s="346">
        <f>'Flusso dati statici sensori'!AD350</f>
        <v>7.9000000000000008E-3</v>
      </c>
    </row>
    <row r="356" spans="1:23" x14ac:dyDescent="0.2">
      <c r="A356" s="566"/>
      <c r="B356" s="338" t="s">
        <v>1153</v>
      </c>
      <c r="C356" s="345">
        <f>'Flusso dati statici sensori'!B374</f>
        <v>4.4999999999999998E-2</v>
      </c>
      <c r="D356" s="340">
        <f>'Flusso dati statici sensori'!C374</f>
        <v>6.3E-2</v>
      </c>
      <c r="E356" s="352">
        <f>'Flusso dati statici sensori'!D374</f>
        <v>4.4999999999999998E-2</v>
      </c>
      <c r="F356" s="267">
        <f>'Flusso dati statici sensori'!E374</f>
        <v>6.7999999999999996E-3</v>
      </c>
      <c r="G356" s="346">
        <f>'Flusso dati statici sensori'!F374</f>
        <v>6.7999999999999996E-3</v>
      </c>
      <c r="I356" s="566"/>
      <c r="J356" s="338" t="s">
        <v>1153</v>
      </c>
      <c r="K356" s="345">
        <f>'Flusso dati statici sensori'!N374</f>
        <v>4.4999999999999998E-2</v>
      </c>
      <c r="L356" s="340">
        <f>'Flusso dati statici sensori'!O374</f>
        <v>6.3E-2</v>
      </c>
      <c r="M356" s="352">
        <f>'Flusso dati statici sensori'!P374</f>
        <v>4.4999999999999998E-2</v>
      </c>
      <c r="N356" s="267">
        <f>'Flusso dati statici sensori'!Q374</f>
        <v>6.7999999999999996E-3</v>
      </c>
      <c r="O356" s="346">
        <f>'Flusso dati statici sensori'!R374</f>
        <v>6.7999999999999996E-3</v>
      </c>
      <c r="Q356" s="563"/>
      <c r="R356" s="338" t="s">
        <v>1153</v>
      </c>
      <c r="S356" s="345">
        <f>'Flusso dati statici sensori'!Z374</f>
        <v>4.3999999999999997E-2</v>
      </c>
      <c r="T356" s="340">
        <f>'Flusso dati statici sensori'!AA374</f>
        <v>6.2E-2</v>
      </c>
      <c r="U356" s="352">
        <f>'Flusso dati statici sensori'!AB374</f>
        <v>4.3999999999999997E-2</v>
      </c>
      <c r="V356" s="267">
        <f>'Flusso dati statici sensori'!AC374</f>
        <v>6.7000000000000002E-3</v>
      </c>
      <c r="W356" s="346">
        <f>'Flusso dati statici sensori'!AD374</f>
        <v>6.7000000000000002E-3</v>
      </c>
    </row>
    <row r="357" spans="1:23" ht="16" thickBot="1" x14ac:dyDescent="0.25">
      <c r="A357" s="567"/>
      <c r="B357" s="339" t="s">
        <v>1154</v>
      </c>
      <c r="C357" s="347">
        <f>'Flusso dati statici sensori'!B406</f>
        <v>0.05</v>
      </c>
      <c r="D357" s="348">
        <f>'Flusso dati statici sensori'!C406</f>
        <v>7.0000000000000007E-2</v>
      </c>
      <c r="E357" s="353">
        <f>'Flusso dati statici sensori'!D406</f>
        <v>0.05</v>
      </c>
      <c r="F357" s="249">
        <f>'Flusso dati statici sensori'!E406</f>
        <v>7.6E-3</v>
      </c>
      <c r="G357" s="350">
        <f>'Flusso dati statici sensori'!F406</f>
        <v>7.4999999999999997E-3</v>
      </c>
      <c r="I357" s="567"/>
      <c r="J357" s="339" t="s">
        <v>1154</v>
      </c>
      <c r="K357" s="347">
        <f>'Flusso dati statici sensori'!N406</f>
        <v>5.2999999999999999E-2</v>
      </c>
      <c r="L357" s="348">
        <f>'Flusso dati statici sensori'!O406</f>
        <v>7.1999999999999995E-2</v>
      </c>
      <c r="M357" s="353">
        <f>'Flusso dati statici sensori'!P406</f>
        <v>5.1999999999999998E-2</v>
      </c>
      <c r="N357" s="249">
        <f>'Flusso dati statici sensori'!Q406</f>
        <v>7.7999999999999996E-3</v>
      </c>
      <c r="O357" s="350">
        <f>'Flusso dati statici sensori'!R406</f>
        <v>7.7000000000000002E-3</v>
      </c>
      <c r="Q357" s="564"/>
      <c r="R357" s="339" t="s">
        <v>1154</v>
      </c>
      <c r="S357" s="347">
        <f>'Flusso dati statici sensori'!Z406</f>
        <v>4.7E-2</v>
      </c>
      <c r="T357" s="348">
        <f>'Flusso dati statici sensori'!AA406</f>
        <v>6.7000000000000004E-2</v>
      </c>
      <c r="U357" s="353">
        <f>'Flusso dati statici sensori'!AB406</f>
        <v>4.8000000000000001E-2</v>
      </c>
      <c r="V357" s="249">
        <f>'Flusso dati statici sensori'!AC406</f>
        <v>7.1999999999999998E-3</v>
      </c>
      <c r="W357" s="350">
        <f>'Flusso dati statici sensori'!AD406</f>
        <v>7.1999999999999998E-3</v>
      </c>
    </row>
    <row r="360" spans="1:23" ht="16" thickBot="1" x14ac:dyDescent="0.25"/>
    <row r="361" spans="1:23" ht="16" thickBot="1" x14ac:dyDescent="0.25">
      <c r="A361" s="550" t="s">
        <v>945</v>
      </c>
      <c r="B361" s="551"/>
      <c r="C361" s="551"/>
      <c r="D361" s="551"/>
      <c r="E361" s="551"/>
      <c r="F361" s="551"/>
      <c r="G361" s="552"/>
      <c r="I361" s="550" t="s">
        <v>945</v>
      </c>
      <c r="J361" s="551"/>
      <c r="K361" s="551"/>
      <c r="L361" s="551"/>
      <c r="M361" s="551"/>
      <c r="N361" s="551"/>
      <c r="O361" s="552"/>
      <c r="Q361" s="550" t="s">
        <v>945</v>
      </c>
      <c r="R361" s="551"/>
      <c r="S361" s="551"/>
      <c r="T361" s="551"/>
      <c r="U361" s="551"/>
      <c r="V361" s="551"/>
      <c r="W361" s="552"/>
    </row>
    <row r="362" spans="1:23" ht="16" thickBot="1" x14ac:dyDescent="0.25">
      <c r="A362" s="553" t="s">
        <v>1156</v>
      </c>
      <c r="B362" s="555" t="s">
        <v>790</v>
      </c>
      <c r="C362" s="557" t="s">
        <v>1092</v>
      </c>
      <c r="D362" s="558"/>
      <c r="E362" s="559"/>
      <c r="F362" s="560" t="s">
        <v>958</v>
      </c>
      <c r="G362" s="561"/>
      <c r="I362" s="553" t="s">
        <v>1156</v>
      </c>
      <c r="J362" s="555" t="s">
        <v>790</v>
      </c>
      <c r="K362" s="557" t="s">
        <v>1092</v>
      </c>
      <c r="L362" s="558"/>
      <c r="M362" s="559"/>
      <c r="N362" s="560" t="s">
        <v>958</v>
      </c>
      <c r="O362" s="561"/>
      <c r="Q362" s="553" t="s">
        <v>1156</v>
      </c>
      <c r="R362" s="555" t="s">
        <v>790</v>
      </c>
      <c r="S362" s="557" t="s">
        <v>1092</v>
      </c>
      <c r="T362" s="558"/>
      <c r="U362" s="559"/>
      <c r="V362" s="560" t="s">
        <v>958</v>
      </c>
      <c r="W362" s="561"/>
    </row>
    <row r="363" spans="1:23" ht="16" thickBot="1" x14ac:dyDescent="0.25">
      <c r="A363" s="554"/>
      <c r="B363" s="556"/>
      <c r="C363" s="328" t="s">
        <v>950</v>
      </c>
      <c r="D363" s="328" t="s">
        <v>951</v>
      </c>
      <c r="E363" s="328" t="s">
        <v>952</v>
      </c>
      <c r="F363" s="328" t="s">
        <v>956</v>
      </c>
      <c r="G363" s="328" t="s">
        <v>957</v>
      </c>
      <c r="I363" s="554"/>
      <c r="J363" s="556"/>
      <c r="K363" s="328" t="s">
        <v>950</v>
      </c>
      <c r="L363" s="328" t="s">
        <v>951</v>
      </c>
      <c r="M363" s="328" t="s">
        <v>952</v>
      </c>
      <c r="N363" s="328" t="s">
        <v>956</v>
      </c>
      <c r="O363" s="328" t="s">
        <v>957</v>
      </c>
      <c r="Q363" s="554"/>
      <c r="R363" s="556"/>
      <c r="S363" s="328" t="s">
        <v>950</v>
      </c>
      <c r="T363" s="328" t="s">
        <v>951</v>
      </c>
      <c r="U363" s="328" t="s">
        <v>952</v>
      </c>
      <c r="V363" s="328" t="s">
        <v>956</v>
      </c>
      <c r="W363" s="328" t="s">
        <v>957</v>
      </c>
    </row>
    <row r="364" spans="1:23" x14ac:dyDescent="0.2">
      <c r="A364" s="565" t="s">
        <v>1155</v>
      </c>
      <c r="B364" s="337" t="s">
        <v>1140</v>
      </c>
      <c r="C364" s="329">
        <f>'Flusso dati statici sensori'!B27</f>
        <v>4.8000000000000001E-2</v>
      </c>
      <c r="D364" s="342">
        <f>'Flusso dati statici sensori'!C27</f>
        <v>6.8000000000000005E-2</v>
      </c>
      <c r="E364" s="351">
        <f>'Flusso dati statici sensori'!D27</f>
        <v>4.8000000000000001E-2</v>
      </c>
      <c r="F364" s="266">
        <f>'Flusso dati statici sensori'!E27</f>
        <v>7.3000000000000001E-3</v>
      </c>
      <c r="G364" s="344">
        <f>'Flusso dati statici sensori'!F27</f>
        <v>7.1999999999999998E-3</v>
      </c>
      <c r="I364" s="565" t="s">
        <v>1157</v>
      </c>
      <c r="J364" s="337" t="s">
        <v>1140</v>
      </c>
      <c r="K364" s="329">
        <f>'Flusso dati statici sensori'!N27</f>
        <v>0.05</v>
      </c>
      <c r="L364" s="342">
        <f>'Flusso dati statici sensori'!O27</f>
        <v>7.0000000000000007E-2</v>
      </c>
      <c r="M364" s="351">
        <f>'Flusso dati statici sensori'!P27</f>
        <v>0.05</v>
      </c>
      <c r="N364" s="266">
        <f>'Flusso dati statici sensori'!Q27</f>
        <v>7.6E-3</v>
      </c>
      <c r="O364" s="344">
        <f>'Flusso dati statici sensori'!R27</f>
        <v>7.3000000000000001E-3</v>
      </c>
      <c r="Q364" s="562" t="s">
        <v>1158</v>
      </c>
      <c r="R364" s="337" t="s">
        <v>1140</v>
      </c>
      <c r="S364" s="329">
        <f>'Flusso dati statici sensori'!Z27</f>
        <v>0.05</v>
      </c>
      <c r="T364" s="342">
        <f>'Flusso dati statici sensori'!AA27</f>
        <v>7.0000000000000007E-2</v>
      </c>
      <c r="U364" s="351">
        <f>'Flusso dati statici sensori'!AB27</f>
        <v>0.05</v>
      </c>
      <c r="V364" s="266">
        <f>'Flusso dati statici sensori'!AC27</f>
        <v>7.4999999999999997E-3</v>
      </c>
      <c r="W364" s="344">
        <f>'Flusso dati statici sensori'!AD27</f>
        <v>7.4999999999999997E-3</v>
      </c>
    </row>
    <row r="365" spans="1:23" x14ac:dyDescent="0.2">
      <c r="A365" s="566"/>
      <c r="B365" s="338" t="s">
        <v>1141</v>
      </c>
      <c r="C365" s="345">
        <f>'Flusso dati statici sensori'!B53</f>
        <v>5.1999999999999998E-2</v>
      </c>
      <c r="D365" s="340">
        <f>'Flusso dati statici sensori'!C53</f>
        <v>7.1999999999999995E-2</v>
      </c>
      <c r="E365" s="352">
        <f>'Flusso dati statici sensori'!D53</f>
        <v>5.0999999999999997E-2</v>
      </c>
      <c r="F365" s="267">
        <f>'Flusso dati statici sensori'!E53</f>
        <v>7.7999999999999996E-3</v>
      </c>
      <c r="G365" s="346">
        <f>'Flusso dati statici sensori'!F53</f>
        <v>7.4000000000000003E-3</v>
      </c>
      <c r="I365" s="566"/>
      <c r="J365" s="338" t="s">
        <v>1141</v>
      </c>
      <c r="K365" s="345">
        <f>'Flusso dati statici sensori'!N53</f>
        <v>4.4999999999999998E-2</v>
      </c>
      <c r="L365" s="340">
        <f>'Flusso dati statici sensori'!O53</f>
        <v>6.3E-2</v>
      </c>
      <c r="M365" s="352">
        <f>'Flusso dati statici sensori'!P53</f>
        <v>4.4999999999999998E-2</v>
      </c>
      <c r="N365" s="267">
        <f>'Flusso dati statici sensori'!Q53</f>
        <v>6.7999999999999996E-3</v>
      </c>
      <c r="O365" s="346">
        <f>'Flusso dati statici sensori'!R53</f>
        <v>6.7999999999999996E-3</v>
      </c>
      <c r="Q365" s="563"/>
      <c r="R365" s="338" t="s">
        <v>1141</v>
      </c>
      <c r="S365" s="345">
        <f>'Flusso dati statici sensori'!Z53</f>
        <v>5.0999999999999997E-2</v>
      </c>
      <c r="T365" s="340">
        <f>'Flusso dati statici sensori'!AA53</f>
        <v>7.2999999999999995E-2</v>
      </c>
      <c r="U365" s="352">
        <f>'Flusso dati statici sensori'!AB53</f>
        <v>5.0999999999999997E-2</v>
      </c>
      <c r="V365" s="267">
        <f>'Flusso dati statici sensori'!AC53</f>
        <v>7.7000000000000002E-3</v>
      </c>
      <c r="W365" s="346">
        <f>'Flusso dati statici sensori'!AD53</f>
        <v>7.7000000000000002E-3</v>
      </c>
    </row>
    <row r="366" spans="1:23" x14ac:dyDescent="0.2">
      <c r="A366" s="566"/>
      <c r="B366" s="338" t="s">
        <v>1142</v>
      </c>
      <c r="C366" s="345">
        <f>'Flusso dati statici sensori'!B80</f>
        <v>4.4999999999999998E-2</v>
      </c>
      <c r="D366" s="340">
        <f>'Flusso dati statici sensori'!C80</f>
        <v>6.3E-2</v>
      </c>
      <c r="E366" s="352">
        <f>'Flusso dati statici sensori'!D80</f>
        <v>4.4999999999999998E-2</v>
      </c>
      <c r="F366" s="267">
        <f>'Flusso dati statici sensori'!E80</f>
        <v>6.7999999999999996E-3</v>
      </c>
      <c r="G366" s="346">
        <f>'Flusso dati statici sensori'!F80</f>
        <v>6.7999999999999996E-3</v>
      </c>
      <c r="I366" s="566"/>
      <c r="J366" s="338" t="s">
        <v>1142</v>
      </c>
      <c r="K366" s="345">
        <f>'Flusso dati statici sensori'!N80</f>
        <v>5.1999999999999998E-2</v>
      </c>
      <c r="L366" s="340">
        <f>'Flusso dati statici sensori'!O80</f>
        <v>7.2999999999999995E-2</v>
      </c>
      <c r="M366" s="352">
        <f>'Flusso dati statici sensori'!P80</f>
        <v>5.1999999999999998E-2</v>
      </c>
      <c r="N366" s="267">
        <f>'Flusso dati statici sensori'!Q80</f>
        <v>7.7999999999999996E-3</v>
      </c>
      <c r="O366" s="346">
        <f>'Flusso dati statici sensori'!R80</f>
        <v>7.7999999999999996E-3</v>
      </c>
      <c r="Q366" s="563"/>
      <c r="R366" s="338" t="s">
        <v>1142</v>
      </c>
      <c r="S366" s="345">
        <f>'Flusso dati statici sensori'!Z80</f>
        <v>5.0999999999999997E-2</v>
      </c>
      <c r="T366" s="340">
        <f>'Flusso dati statici sensori'!AA80</f>
        <v>7.1999999999999995E-2</v>
      </c>
      <c r="U366" s="352">
        <f>'Flusso dati statici sensori'!AB80</f>
        <v>5.0999999999999997E-2</v>
      </c>
      <c r="V366" s="267">
        <f>'Flusso dati statici sensori'!AC80</f>
        <v>7.6E-3</v>
      </c>
      <c r="W366" s="346">
        <f>'Flusso dati statici sensori'!AD80</f>
        <v>7.7000000000000002E-3</v>
      </c>
    </row>
    <row r="367" spans="1:23" x14ac:dyDescent="0.2">
      <c r="A367" s="566"/>
      <c r="B367" s="338" t="s">
        <v>1143</v>
      </c>
      <c r="C367" s="345">
        <f>'Flusso dati statici sensori'!B107</f>
        <v>4.8000000000000001E-2</v>
      </c>
      <c r="D367" s="340">
        <f>'Flusso dati statici sensori'!C107</f>
        <v>6.7000000000000004E-2</v>
      </c>
      <c r="E367" s="352">
        <f>'Flusso dati statici sensori'!D107</f>
        <v>4.9000000000000002E-2</v>
      </c>
      <c r="F367" s="267">
        <f>'Flusso dati statici sensori'!E107</f>
        <v>7.1999999999999998E-3</v>
      </c>
      <c r="G367" s="346">
        <f>'Flusso dati statici sensori'!F107</f>
        <v>7.1000000000000004E-3</v>
      </c>
      <c r="I367" s="566"/>
      <c r="J367" s="338" t="s">
        <v>1143</v>
      </c>
      <c r="K367" s="345">
        <f>'Flusso dati statici sensori'!N107</f>
        <v>5.0999999999999997E-2</v>
      </c>
      <c r="L367" s="340">
        <f>'Flusso dati statici sensori'!O107</f>
        <v>7.0999999999999994E-2</v>
      </c>
      <c r="M367" s="352">
        <f>'Flusso dati statici sensori'!P107</f>
        <v>0.05</v>
      </c>
      <c r="N367" s="267">
        <f>'Flusso dati statici sensori'!Q107</f>
        <v>7.6E-3</v>
      </c>
      <c r="O367" s="346">
        <f>'Flusso dati statici sensori'!R107</f>
        <v>7.4000000000000003E-3</v>
      </c>
      <c r="Q367" s="563"/>
      <c r="R367" s="338" t="s">
        <v>1143</v>
      </c>
      <c r="S367" s="345">
        <f>'Flusso dati statici sensori'!Z107</f>
        <v>0.05</v>
      </c>
      <c r="T367" s="340">
        <f>'Flusso dati statici sensori'!AA107</f>
        <v>7.0999999999999994E-2</v>
      </c>
      <c r="U367" s="352">
        <f>'Flusso dati statici sensori'!AB107</f>
        <v>0.05</v>
      </c>
      <c r="V367" s="267">
        <f>'Flusso dati statici sensori'!AC107</f>
        <v>7.4999999999999997E-3</v>
      </c>
      <c r="W367" s="346">
        <f>'Flusso dati statici sensori'!AD107</f>
        <v>7.4999999999999997E-3</v>
      </c>
    </row>
    <row r="368" spans="1:23" x14ac:dyDescent="0.2">
      <c r="A368" s="566"/>
      <c r="B368" s="338" t="s">
        <v>1144</v>
      </c>
      <c r="C368" s="345">
        <f>'Flusso dati statici sensori'!B134</f>
        <v>4.9000000000000002E-2</v>
      </c>
      <c r="D368" s="340">
        <f>'Flusso dati statici sensori'!C134</f>
        <v>6.8000000000000005E-2</v>
      </c>
      <c r="E368" s="352">
        <f>'Flusso dati statici sensori'!D134</f>
        <v>4.8000000000000001E-2</v>
      </c>
      <c r="F368" s="267">
        <f>'Flusso dati statici sensori'!E134</f>
        <v>7.1999999999999998E-3</v>
      </c>
      <c r="G368" s="346">
        <f>'Flusso dati statici sensori'!F134</f>
        <v>7.1000000000000004E-3</v>
      </c>
      <c r="I368" s="566"/>
      <c r="J368" s="338" t="s">
        <v>1144</v>
      </c>
      <c r="K368" s="345">
        <f>'Flusso dati statici sensori'!N134</f>
        <v>5.0999999999999997E-2</v>
      </c>
      <c r="L368" s="340">
        <f>'Flusso dati statici sensori'!O134</f>
        <v>7.0999999999999994E-2</v>
      </c>
      <c r="M368" s="352">
        <f>'Flusso dati statici sensori'!P134</f>
        <v>0.05</v>
      </c>
      <c r="N368" s="267">
        <f>'Flusso dati statici sensori'!Q134</f>
        <v>7.7000000000000002E-3</v>
      </c>
      <c r="O368" s="346">
        <f>'Flusso dati statici sensori'!R134</f>
        <v>7.4999999999999997E-3</v>
      </c>
      <c r="Q368" s="563"/>
      <c r="R368" s="338" t="s">
        <v>1144</v>
      </c>
      <c r="S368" s="345">
        <f>'Flusso dati statici sensori'!Z134</f>
        <v>0.05</v>
      </c>
      <c r="T368" s="340">
        <f>'Flusso dati statici sensori'!AA134</f>
        <v>7.0999999999999994E-2</v>
      </c>
      <c r="U368" s="352">
        <f>'Flusso dati statici sensori'!AB134</f>
        <v>0.05</v>
      </c>
      <c r="V368" s="267">
        <f>'Flusso dati statici sensori'!AC134</f>
        <v>7.7000000000000002E-3</v>
      </c>
      <c r="W368" s="346">
        <f>'Flusso dati statici sensori'!AD134</f>
        <v>7.6E-3</v>
      </c>
    </row>
    <row r="369" spans="1:23" x14ac:dyDescent="0.2">
      <c r="A369" s="566"/>
      <c r="B369" s="338" t="s">
        <v>1145</v>
      </c>
      <c r="C369" s="215">
        <f>'Flusso dati statici sensori'!B161</f>
        <v>4.9000000000000002E-2</v>
      </c>
      <c r="D369" s="214">
        <f>'Flusso dati statici sensori'!C161</f>
        <v>6.8000000000000005E-2</v>
      </c>
      <c r="E369" s="179">
        <f>'Flusso dati statici sensori'!D161</f>
        <v>4.8000000000000001E-2</v>
      </c>
      <c r="F369" s="267">
        <f>'Flusso dati statici sensori'!E161</f>
        <v>7.4000000000000003E-3</v>
      </c>
      <c r="G369" s="346">
        <f>'Flusso dati statici sensori'!F161</f>
        <v>7.1999999999999998E-3</v>
      </c>
      <c r="I369" s="566"/>
      <c r="J369" s="338" t="s">
        <v>1145</v>
      </c>
      <c r="K369" s="215">
        <f>'Flusso dati statici sensori'!N161</f>
        <v>5.1999999999999998E-2</v>
      </c>
      <c r="L369" s="214">
        <f>'Flusso dati statici sensori'!O161</f>
        <v>7.1999999999999995E-2</v>
      </c>
      <c r="M369" s="179">
        <f>'Flusso dati statici sensori'!P161</f>
        <v>5.0999999999999997E-2</v>
      </c>
      <c r="N369" s="267">
        <f>'Flusso dati statici sensori'!Q161</f>
        <v>7.7999999999999996E-3</v>
      </c>
      <c r="O369" s="346">
        <f>'Flusso dati statici sensori'!R161</f>
        <v>7.4999999999999997E-3</v>
      </c>
      <c r="Q369" s="563"/>
      <c r="R369" s="338" t="s">
        <v>1145</v>
      </c>
      <c r="S369" s="215">
        <f>'Flusso dati statici sensori'!Z161</f>
        <v>5.1999999999999998E-2</v>
      </c>
      <c r="T369" s="214">
        <f>'Flusso dati statici sensori'!AA161</f>
        <v>7.2999999999999995E-2</v>
      </c>
      <c r="U369" s="179">
        <f>'Flusso dati statici sensori'!AB161</f>
        <v>5.1999999999999998E-2</v>
      </c>
      <c r="V369" s="267">
        <f>'Flusso dati statici sensori'!AC161</f>
        <v>7.7999999999999996E-3</v>
      </c>
      <c r="W369" s="346">
        <f>'Flusso dati statici sensori'!AD161</f>
        <v>7.7999999999999996E-3</v>
      </c>
    </row>
    <row r="370" spans="1:23" x14ac:dyDescent="0.2">
      <c r="A370" s="566"/>
      <c r="B370" s="338" t="s">
        <v>1146</v>
      </c>
      <c r="C370" s="345">
        <f>'Flusso dati statici sensori'!B188</f>
        <v>4.5999999999999999E-2</v>
      </c>
      <c r="D370" s="340">
        <f>'Flusso dati statici sensori'!C188</f>
        <v>6.4000000000000001E-2</v>
      </c>
      <c r="E370" s="352">
        <f>'Flusso dati statici sensori'!D188</f>
        <v>4.5999999999999999E-2</v>
      </c>
      <c r="F370" s="267">
        <f>'Flusso dati statici sensori'!E188</f>
        <v>7.0000000000000001E-3</v>
      </c>
      <c r="G370" s="346">
        <f>'Flusso dati statici sensori'!F188</f>
        <v>6.8999999999999999E-3</v>
      </c>
      <c r="I370" s="566"/>
      <c r="J370" s="338" t="s">
        <v>1146</v>
      </c>
      <c r="K370" s="345">
        <f>'Flusso dati statici sensori'!N188</f>
        <v>4.8000000000000001E-2</v>
      </c>
      <c r="L370" s="340">
        <f>'Flusso dati statici sensori'!O188</f>
        <v>6.7000000000000004E-2</v>
      </c>
      <c r="M370" s="352">
        <f>'Flusso dati statici sensori'!P188</f>
        <v>4.7E-2</v>
      </c>
      <c r="N370" s="267">
        <f>'Flusso dati statici sensori'!Q188</f>
        <v>7.1999999999999998E-3</v>
      </c>
      <c r="O370" s="346">
        <f>'Flusso dati statici sensori'!R188</f>
        <v>7.1000000000000004E-3</v>
      </c>
      <c r="Q370" s="563"/>
      <c r="R370" s="338" t="s">
        <v>1146</v>
      </c>
      <c r="S370" s="345">
        <f>'Flusso dati statici sensori'!Z188</f>
        <v>4.7E-2</v>
      </c>
      <c r="T370" s="340">
        <f>'Flusso dati statici sensori'!AA188</f>
        <v>6.7000000000000004E-2</v>
      </c>
      <c r="U370" s="352">
        <f>'Flusso dati statici sensori'!AB188</f>
        <v>4.7E-2</v>
      </c>
      <c r="V370" s="267">
        <f>'Flusso dati statici sensori'!AC188</f>
        <v>7.1000000000000004E-3</v>
      </c>
      <c r="W370" s="346">
        <f>'Flusso dati statici sensori'!AD188</f>
        <v>7.1000000000000004E-3</v>
      </c>
    </row>
    <row r="371" spans="1:23" x14ac:dyDescent="0.2">
      <c r="A371" s="566"/>
      <c r="B371" s="338" t="s">
        <v>1147</v>
      </c>
      <c r="C371" s="345">
        <f>'Flusso dati statici sensori'!B215</f>
        <v>4.9000000000000002E-2</v>
      </c>
      <c r="D371" s="340">
        <f>'Flusso dati statici sensori'!C215</f>
        <v>6.8000000000000005E-2</v>
      </c>
      <c r="E371" s="352">
        <f>'Flusso dati statici sensori'!D215</f>
        <v>4.8000000000000001E-2</v>
      </c>
      <c r="F371" s="267">
        <f>'Flusso dati statici sensori'!E215</f>
        <v>7.4000000000000003E-3</v>
      </c>
      <c r="G371" s="346">
        <f>'Flusso dati statici sensori'!F215</f>
        <v>7.1999999999999998E-3</v>
      </c>
      <c r="I371" s="566"/>
      <c r="J371" s="338" t="s">
        <v>1147</v>
      </c>
      <c r="K371" s="345">
        <f>'Flusso dati statici sensori'!N215</f>
        <v>0.05</v>
      </c>
      <c r="L371" s="340">
        <f>'Flusso dati statici sensori'!O215</f>
        <v>7.0000000000000007E-2</v>
      </c>
      <c r="M371" s="352">
        <f>'Flusso dati statici sensori'!P215</f>
        <v>0.05</v>
      </c>
      <c r="N371" s="267">
        <f>'Flusso dati statici sensori'!Q215</f>
        <v>7.4999999999999997E-3</v>
      </c>
      <c r="O371" s="346">
        <f>'Flusso dati statici sensori'!R215</f>
        <v>7.4999999999999997E-3</v>
      </c>
      <c r="Q371" s="563"/>
      <c r="R371" s="338" t="s">
        <v>1147</v>
      </c>
      <c r="S371" s="345">
        <f>'Flusso dati statici sensori'!Z215</f>
        <v>4.9000000000000002E-2</v>
      </c>
      <c r="T371" s="340">
        <f>'Flusso dati statici sensori'!AA215</f>
        <v>6.9000000000000006E-2</v>
      </c>
      <c r="U371" s="352">
        <f>'Flusso dati statici sensori'!AB215</f>
        <v>4.9000000000000002E-2</v>
      </c>
      <c r="V371" s="267">
        <f>'Flusso dati statici sensori'!AC215</f>
        <v>7.3000000000000001E-3</v>
      </c>
      <c r="W371" s="346">
        <f>'Flusso dati statici sensori'!AD215</f>
        <v>7.4000000000000003E-3</v>
      </c>
    </row>
    <row r="372" spans="1:23" x14ac:dyDescent="0.2">
      <c r="A372" s="566"/>
      <c r="B372" s="338" t="s">
        <v>1148</v>
      </c>
      <c r="C372" s="345">
        <f>'Flusso dati statici sensori'!B243</f>
        <v>5.2999999999999999E-2</v>
      </c>
      <c r="D372" s="340">
        <f>'Flusso dati statici sensori'!C243</f>
        <v>7.3999999999999996E-2</v>
      </c>
      <c r="E372" s="352">
        <f>'Flusso dati statici sensori'!D243</f>
        <v>5.2999999999999999E-2</v>
      </c>
      <c r="F372" s="267">
        <f>'Flusso dati statici sensori'!E243</f>
        <v>8.3000000000000001E-3</v>
      </c>
      <c r="G372" s="346">
        <f>'Flusso dati statici sensori'!F243</f>
        <v>8.2000000000000007E-3</v>
      </c>
      <c r="I372" s="566"/>
      <c r="J372" s="338" t="s">
        <v>1148</v>
      </c>
      <c r="K372" s="345">
        <f>'Flusso dati statici sensori'!N243</f>
        <v>5.1999999999999998E-2</v>
      </c>
      <c r="L372" s="340">
        <f>'Flusso dati statici sensori'!O243</f>
        <v>7.1999999999999995E-2</v>
      </c>
      <c r="M372" s="352">
        <f>'Flusso dati statici sensori'!P243</f>
        <v>5.0999999999999997E-2</v>
      </c>
      <c r="N372" s="267">
        <f>'Flusso dati statici sensori'!Q243</f>
        <v>7.7999999999999996E-3</v>
      </c>
      <c r="O372" s="346">
        <f>'Flusso dati statici sensori'!R243</f>
        <v>7.6E-3</v>
      </c>
      <c r="Q372" s="563"/>
      <c r="R372" s="338" t="s">
        <v>1148</v>
      </c>
      <c r="S372" s="345">
        <f>'Flusso dati statici sensori'!Z243</f>
        <v>4.4999999999999998E-2</v>
      </c>
      <c r="T372" s="340">
        <f>'Flusso dati statici sensori'!AA243</f>
        <v>6.3E-2</v>
      </c>
      <c r="U372" s="352">
        <f>'Flusso dati statici sensori'!AB243</f>
        <v>4.4999999999999998E-2</v>
      </c>
      <c r="V372" s="267">
        <f>'Flusso dati statici sensori'!AC243</f>
        <v>6.7000000000000002E-3</v>
      </c>
      <c r="W372" s="346">
        <f>'Flusso dati statici sensori'!AD243</f>
        <v>6.7000000000000002E-3</v>
      </c>
    </row>
    <row r="373" spans="1:23" x14ac:dyDescent="0.2">
      <c r="A373" s="566"/>
      <c r="B373" s="338" t="s">
        <v>1149</v>
      </c>
      <c r="C373" s="345">
        <f>'Flusso dati statici sensori'!B270</f>
        <v>5.5E-2</v>
      </c>
      <c r="D373" s="340">
        <f>'Flusso dati statici sensori'!C270</f>
        <v>7.8E-2</v>
      </c>
      <c r="E373" s="352">
        <f>'Flusso dati statici sensori'!D270</f>
        <v>5.3999999999999999E-2</v>
      </c>
      <c r="F373" s="267">
        <f>'Flusso dati statici sensori'!E270</f>
        <v>8.3999999999999995E-3</v>
      </c>
      <c r="G373" s="346">
        <f>'Flusso dati statici sensori'!F270</f>
        <v>8.5000000000000006E-3</v>
      </c>
      <c r="I373" s="566"/>
      <c r="J373" s="338" t="s">
        <v>1149</v>
      </c>
      <c r="K373" s="345">
        <f>'Flusso dati statici sensori'!N270</f>
        <v>5.6000000000000001E-2</v>
      </c>
      <c r="L373" s="340">
        <f>'Flusso dati statici sensori'!O270</f>
        <v>0.08</v>
      </c>
      <c r="M373" s="352">
        <f>'Flusso dati statici sensori'!P270</f>
        <v>5.7000000000000002E-2</v>
      </c>
      <c r="N373" s="267">
        <f>'Flusso dati statici sensori'!Q270</f>
        <v>8.5000000000000006E-3</v>
      </c>
      <c r="O373" s="346">
        <f>'Flusso dati statici sensori'!R270</f>
        <v>8.5000000000000006E-3</v>
      </c>
      <c r="Q373" s="563"/>
      <c r="R373" s="338" t="s">
        <v>1149</v>
      </c>
      <c r="S373" s="345">
        <f>'Flusso dati statici sensori'!Z270</f>
        <v>5.2999999999999999E-2</v>
      </c>
      <c r="T373" s="340">
        <f>'Flusso dati statici sensori'!AA270</f>
        <v>7.5999999999999998E-2</v>
      </c>
      <c r="U373" s="352">
        <f>'Flusso dati statici sensori'!AB270</f>
        <v>5.3999999999999999E-2</v>
      </c>
      <c r="V373" s="267">
        <f>'Flusso dati statici sensori'!AC270</f>
        <v>8.0000000000000002E-3</v>
      </c>
      <c r="W373" s="346">
        <f>'Flusso dati statici sensori'!AD270</f>
        <v>8.2000000000000007E-3</v>
      </c>
    </row>
    <row r="374" spans="1:23" x14ac:dyDescent="0.2">
      <c r="A374" s="566"/>
      <c r="B374" s="338" t="s">
        <v>1150</v>
      </c>
      <c r="C374" s="345">
        <f>'Flusso dati statici sensori'!B297</f>
        <v>4.9000000000000002E-2</v>
      </c>
      <c r="D374" s="340">
        <f>'Flusso dati statici sensori'!C297</f>
        <v>6.9000000000000006E-2</v>
      </c>
      <c r="E374" s="352">
        <f>'Flusso dati statici sensori'!D297</f>
        <v>4.8000000000000001E-2</v>
      </c>
      <c r="F374" s="267">
        <f>'Flusso dati statici sensori'!E297</f>
        <v>7.4000000000000003E-3</v>
      </c>
      <c r="G374" s="346">
        <f>'Flusso dati statici sensori'!F297</f>
        <v>7.3000000000000001E-3</v>
      </c>
      <c r="I374" s="566"/>
      <c r="J374" s="338" t="s">
        <v>1150</v>
      </c>
      <c r="K374" s="345">
        <f>'Flusso dati statici sensori'!N297</f>
        <v>0.05</v>
      </c>
      <c r="L374" s="340">
        <f>'Flusso dati statici sensori'!O297</f>
        <v>7.0000000000000007E-2</v>
      </c>
      <c r="M374" s="352">
        <f>'Flusso dati statici sensori'!P297</f>
        <v>0.05</v>
      </c>
      <c r="N374" s="267">
        <f>'Flusso dati statici sensori'!Q297</f>
        <v>7.4999999999999997E-3</v>
      </c>
      <c r="O374" s="346">
        <f>'Flusso dati statici sensori'!R297</f>
        <v>7.4999999999999997E-3</v>
      </c>
      <c r="Q374" s="563"/>
      <c r="R374" s="338" t="s">
        <v>1150</v>
      </c>
      <c r="S374" s="345">
        <f>'Flusso dati statici sensori'!Z297</f>
        <v>4.9000000000000002E-2</v>
      </c>
      <c r="T374" s="340">
        <f>'Flusso dati statici sensori'!AA297</f>
        <v>6.9000000000000006E-2</v>
      </c>
      <c r="U374" s="352">
        <f>'Flusso dati statici sensori'!AB297</f>
        <v>4.9000000000000002E-2</v>
      </c>
      <c r="V374" s="267">
        <f>'Flusso dati statici sensori'!AC297</f>
        <v>7.3000000000000001E-3</v>
      </c>
      <c r="W374" s="346">
        <f>'Flusso dati statici sensori'!AD297</f>
        <v>7.4000000000000003E-3</v>
      </c>
    </row>
    <row r="375" spans="1:23" x14ac:dyDescent="0.2">
      <c r="A375" s="566"/>
      <c r="B375" s="338" t="s">
        <v>1151</v>
      </c>
      <c r="C375" s="345">
        <f>'Flusso dati statici sensori'!B324</f>
        <v>4.5999999999999999E-2</v>
      </c>
      <c r="D375" s="340">
        <f>'Flusso dati statici sensori'!C324</f>
        <v>6.4000000000000001E-2</v>
      </c>
      <c r="E375" s="352">
        <f>'Flusso dati statici sensori'!D324</f>
        <v>4.5999999999999999E-2</v>
      </c>
      <c r="F375" s="267">
        <f>'Flusso dati statici sensori'!E324</f>
        <v>6.8999999999999999E-3</v>
      </c>
      <c r="G375" s="346">
        <f>'Flusso dati statici sensori'!F324</f>
        <v>6.8999999999999999E-3</v>
      </c>
      <c r="I375" s="566"/>
      <c r="J375" s="338" t="s">
        <v>1151</v>
      </c>
      <c r="K375" s="345">
        <f>'Flusso dati statici sensori'!N324</f>
        <v>4.5999999999999999E-2</v>
      </c>
      <c r="L375" s="340">
        <f>'Flusso dati statici sensori'!O324</f>
        <v>6.5000000000000002E-2</v>
      </c>
      <c r="M375" s="352">
        <f>'Flusso dati statici sensori'!P324</f>
        <v>4.5999999999999999E-2</v>
      </c>
      <c r="N375" s="267">
        <f>'Flusso dati statici sensori'!Q324</f>
        <v>6.8999999999999999E-3</v>
      </c>
      <c r="O375" s="346">
        <f>'Flusso dati statici sensori'!R324</f>
        <v>6.8999999999999999E-3</v>
      </c>
      <c r="Q375" s="563"/>
      <c r="R375" s="338" t="s">
        <v>1151</v>
      </c>
      <c r="S375" s="345">
        <f>'Flusso dati statici sensori'!Z324</f>
        <v>4.4999999999999998E-2</v>
      </c>
      <c r="T375" s="340">
        <f>'Flusso dati statici sensori'!AA324</f>
        <v>6.3E-2</v>
      </c>
      <c r="U375" s="352">
        <f>'Flusso dati statici sensori'!AB324</f>
        <v>4.4999999999999998E-2</v>
      </c>
      <c r="V375" s="267">
        <f>'Flusso dati statici sensori'!AC324</f>
        <v>6.7999999999999996E-3</v>
      </c>
      <c r="W375" s="346">
        <f>'Flusso dati statici sensori'!AD324</f>
        <v>6.7999999999999996E-3</v>
      </c>
    </row>
    <row r="376" spans="1:23" x14ac:dyDescent="0.2">
      <c r="A376" s="566"/>
      <c r="B376" s="338" t="s">
        <v>1152</v>
      </c>
      <c r="C376" s="345">
        <f>'Flusso dati statici sensori'!B351</f>
        <v>5.6000000000000001E-2</v>
      </c>
      <c r="D376" s="340">
        <f>'Flusso dati statici sensori'!C351</f>
        <v>7.8E-2</v>
      </c>
      <c r="E376" s="352">
        <f>'Flusso dati statici sensori'!D351</f>
        <v>5.5E-2</v>
      </c>
      <c r="F376" s="267">
        <f>'Flusso dati statici sensori'!E351</f>
        <v>8.3999999999999995E-3</v>
      </c>
      <c r="G376" s="346">
        <f>'Flusso dati statici sensori'!F351</f>
        <v>8.2000000000000007E-3</v>
      </c>
      <c r="I376" s="566"/>
      <c r="J376" s="338" t="s">
        <v>1152</v>
      </c>
      <c r="K376" s="345">
        <f>'Flusso dati statici sensori'!N351</f>
        <v>5.6000000000000001E-2</v>
      </c>
      <c r="L376" s="340">
        <f>'Flusso dati statici sensori'!O351</f>
        <v>0.08</v>
      </c>
      <c r="M376" s="352">
        <f>'Flusso dati statici sensori'!P351</f>
        <v>5.7000000000000002E-2</v>
      </c>
      <c r="N376" s="267">
        <f>'Flusso dati statici sensori'!Q351</f>
        <v>8.5000000000000006E-3</v>
      </c>
      <c r="O376" s="346">
        <f>'Flusso dati statici sensori'!R351</f>
        <v>8.5000000000000006E-3</v>
      </c>
      <c r="Q376" s="563"/>
      <c r="R376" s="338" t="s">
        <v>1152</v>
      </c>
      <c r="S376" s="345">
        <f>'Flusso dati statici sensori'!Z351</f>
        <v>5.2999999999999999E-2</v>
      </c>
      <c r="T376" s="340">
        <f>'Flusso dati statici sensori'!AA351</f>
        <v>7.5999999999999998E-2</v>
      </c>
      <c r="U376" s="352">
        <f>'Flusso dati statici sensori'!AB351</f>
        <v>5.3999999999999999E-2</v>
      </c>
      <c r="V376" s="267">
        <f>'Flusso dati statici sensori'!AC351</f>
        <v>8.0999999999999996E-3</v>
      </c>
      <c r="W376" s="346">
        <f>'Flusso dati statici sensori'!AD351</f>
        <v>8.2000000000000007E-3</v>
      </c>
    </row>
    <row r="377" spans="1:23" x14ac:dyDescent="0.2">
      <c r="A377" s="566"/>
      <c r="B377" s="338" t="s">
        <v>1153</v>
      </c>
      <c r="C377" s="345">
        <f>'Flusso dati statici sensori'!B379</f>
        <v>0.05</v>
      </c>
      <c r="D377" s="340">
        <f>'Flusso dati statici sensori'!C379</f>
        <v>7.0999999999999994E-2</v>
      </c>
      <c r="E377" s="352">
        <f>'Flusso dati statici sensori'!D379</f>
        <v>0.05</v>
      </c>
      <c r="F377" s="267">
        <f>'Flusso dati statici sensori'!E379</f>
        <v>7.6E-3</v>
      </c>
      <c r="G377" s="346">
        <f>'Flusso dati statici sensori'!F379</f>
        <v>7.6E-3</v>
      </c>
      <c r="I377" s="566"/>
      <c r="J377" s="338" t="s">
        <v>1153</v>
      </c>
      <c r="K377" s="345">
        <f>'Flusso dati statici sensori'!N379</f>
        <v>0.05</v>
      </c>
      <c r="L377" s="340">
        <f>'Flusso dati statici sensori'!O379</f>
        <v>7.0999999999999994E-2</v>
      </c>
      <c r="M377" s="352">
        <f>'Flusso dati statici sensori'!P379</f>
        <v>0.05</v>
      </c>
      <c r="N377" s="267">
        <f>'Flusso dati statici sensori'!Q379</f>
        <v>7.6E-3</v>
      </c>
      <c r="O377" s="346">
        <f>'Flusso dati statici sensori'!R379</f>
        <v>7.6E-3</v>
      </c>
      <c r="Q377" s="563"/>
      <c r="R377" s="338" t="s">
        <v>1153</v>
      </c>
      <c r="S377" s="345">
        <f>'Flusso dati statici sensori'!Z379</f>
        <v>4.9000000000000002E-2</v>
      </c>
      <c r="T377" s="340">
        <f>'Flusso dati statici sensori'!AA379</f>
        <v>6.9000000000000006E-2</v>
      </c>
      <c r="U377" s="352">
        <f>'Flusso dati statici sensori'!AB379</f>
        <v>4.9000000000000002E-2</v>
      </c>
      <c r="V377" s="267">
        <f>'Flusso dati statici sensori'!AC379</f>
        <v>7.3000000000000001E-3</v>
      </c>
      <c r="W377" s="346">
        <f>'Flusso dati statici sensori'!AD379</f>
        <v>7.4000000000000003E-3</v>
      </c>
    </row>
    <row r="378" spans="1:23" ht="16" thickBot="1" x14ac:dyDescent="0.25">
      <c r="A378" s="567"/>
      <c r="B378" s="339" t="s">
        <v>1154</v>
      </c>
      <c r="C378" s="347">
        <f>'Flusso dati statici sensori'!B407</f>
        <v>5.1999999999999998E-2</v>
      </c>
      <c r="D378" s="348">
        <f>'Flusso dati statici sensori'!C407</f>
        <v>7.2999999999999995E-2</v>
      </c>
      <c r="E378" s="353">
        <f>'Flusso dati statici sensori'!D407</f>
        <v>5.0999999999999997E-2</v>
      </c>
      <c r="F378" s="249">
        <f>'Flusso dati statici sensori'!E407</f>
        <v>7.9000000000000008E-3</v>
      </c>
      <c r="G378" s="350">
        <f>'Flusso dati statici sensori'!F407</f>
        <v>7.7000000000000002E-3</v>
      </c>
      <c r="I378" s="567"/>
      <c r="J378" s="339" t="s">
        <v>1154</v>
      </c>
      <c r="K378" s="347">
        <f>'Flusso dati statici sensori'!N407</f>
        <v>5.3999999999999999E-2</v>
      </c>
      <c r="L378" s="348">
        <f>'Flusso dati statici sensori'!O407</f>
        <v>7.4999999999999997E-2</v>
      </c>
      <c r="M378" s="353">
        <f>'Flusso dati statici sensori'!P407</f>
        <v>5.3999999999999999E-2</v>
      </c>
      <c r="N378" s="249">
        <f>'Flusso dati statici sensori'!Q407</f>
        <v>8.2000000000000007E-3</v>
      </c>
      <c r="O378" s="350">
        <f>'Flusso dati statici sensori'!R407</f>
        <v>8.0000000000000002E-3</v>
      </c>
      <c r="Q378" s="564"/>
      <c r="R378" s="339" t="s">
        <v>1154</v>
      </c>
      <c r="S378" s="347">
        <f>'Flusso dati statici sensori'!Z407</f>
        <v>4.9000000000000002E-2</v>
      </c>
      <c r="T378" s="348">
        <f>'Flusso dati statici sensori'!AA407</f>
        <v>7.0000000000000007E-2</v>
      </c>
      <c r="U378" s="353">
        <f>'Flusso dati statici sensori'!AB407</f>
        <v>4.9000000000000002E-2</v>
      </c>
      <c r="V378" s="249">
        <f>'Flusso dati statici sensori'!AC407</f>
        <v>7.3000000000000001E-3</v>
      </c>
      <c r="W378" s="350">
        <f>'Flusso dati statici sensori'!AD407</f>
        <v>7.4000000000000003E-3</v>
      </c>
    </row>
    <row r="381" spans="1:23" ht="16" thickBot="1" x14ac:dyDescent="0.25"/>
    <row r="382" spans="1:23" ht="16" thickBot="1" x14ac:dyDescent="0.25">
      <c r="A382" s="550" t="s">
        <v>946</v>
      </c>
      <c r="B382" s="551"/>
      <c r="C382" s="551"/>
      <c r="D382" s="551"/>
      <c r="E382" s="551"/>
      <c r="F382" s="551"/>
      <c r="G382" s="552"/>
      <c r="I382" s="550" t="s">
        <v>946</v>
      </c>
      <c r="J382" s="551"/>
      <c r="K382" s="551"/>
      <c r="L382" s="551"/>
      <c r="M382" s="551"/>
      <c r="N382" s="551"/>
      <c r="O382" s="552"/>
      <c r="Q382" s="550" t="s">
        <v>946</v>
      </c>
      <c r="R382" s="551"/>
      <c r="S382" s="551"/>
      <c r="T382" s="551"/>
      <c r="U382" s="551"/>
      <c r="V382" s="551"/>
      <c r="W382" s="552"/>
    </row>
    <row r="383" spans="1:23" ht="16" thickBot="1" x14ac:dyDescent="0.25">
      <c r="A383" s="553" t="s">
        <v>1156</v>
      </c>
      <c r="B383" s="555" t="s">
        <v>790</v>
      </c>
      <c r="C383" s="557" t="s">
        <v>1092</v>
      </c>
      <c r="D383" s="558"/>
      <c r="E383" s="559"/>
      <c r="F383" s="560" t="s">
        <v>958</v>
      </c>
      <c r="G383" s="561"/>
      <c r="I383" s="553" t="s">
        <v>1156</v>
      </c>
      <c r="J383" s="555" t="s">
        <v>790</v>
      </c>
      <c r="K383" s="557" t="s">
        <v>1092</v>
      </c>
      <c r="L383" s="558"/>
      <c r="M383" s="559"/>
      <c r="N383" s="560" t="s">
        <v>958</v>
      </c>
      <c r="O383" s="561"/>
      <c r="Q383" s="553" t="s">
        <v>1156</v>
      </c>
      <c r="R383" s="555" t="s">
        <v>790</v>
      </c>
      <c r="S383" s="557" t="s">
        <v>1092</v>
      </c>
      <c r="T383" s="558"/>
      <c r="U383" s="559"/>
      <c r="V383" s="560" t="s">
        <v>958</v>
      </c>
      <c r="W383" s="561"/>
    </row>
    <row r="384" spans="1:23" ht="16" thickBot="1" x14ac:dyDescent="0.25">
      <c r="A384" s="554"/>
      <c r="B384" s="556"/>
      <c r="C384" s="328" t="s">
        <v>950</v>
      </c>
      <c r="D384" s="328" t="s">
        <v>951</v>
      </c>
      <c r="E384" s="328" t="s">
        <v>952</v>
      </c>
      <c r="F384" s="328" t="s">
        <v>956</v>
      </c>
      <c r="G384" s="328" t="s">
        <v>957</v>
      </c>
      <c r="I384" s="554"/>
      <c r="J384" s="556"/>
      <c r="K384" s="328" t="s">
        <v>950</v>
      </c>
      <c r="L384" s="328" t="s">
        <v>951</v>
      </c>
      <c r="M384" s="328" t="s">
        <v>952</v>
      </c>
      <c r="N384" s="328" t="s">
        <v>956</v>
      </c>
      <c r="O384" s="328" t="s">
        <v>957</v>
      </c>
      <c r="Q384" s="554"/>
      <c r="R384" s="556"/>
      <c r="S384" s="328" t="s">
        <v>950</v>
      </c>
      <c r="T384" s="328" t="s">
        <v>951</v>
      </c>
      <c r="U384" s="328" t="s">
        <v>952</v>
      </c>
      <c r="V384" s="328" t="s">
        <v>956</v>
      </c>
      <c r="W384" s="328" t="s">
        <v>957</v>
      </c>
    </row>
    <row r="385" spans="1:23" x14ac:dyDescent="0.2">
      <c r="A385" s="565" t="s">
        <v>1155</v>
      </c>
      <c r="B385" s="337" t="s">
        <v>1140</v>
      </c>
      <c r="C385" s="329">
        <f>'Flusso dati statici sensori'!B28</f>
        <v>0.05</v>
      </c>
      <c r="D385" s="342">
        <f>'Flusso dati statici sensori'!C28</f>
        <v>6.9000000000000006E-2</v>
      </c>
      <c r="E385" s="351">
        <f>'Flusso dati statici sensori'!D28</f>
        <v>4.9000000000000002E-2</v>
      </c>
      <c r="F385" s="266">
        <f>'Flusso dati statici sensori'!E28</f>
        <v>7.4999999999999997E-3</v>
      </c>
      <c r="G385" s="344">
        <f>'Flusso dati statici sensori'!F28</f>
        <v>7.4000000000000003E-3</v>
      </c>
      <c r="I385" s="565" t="s">
        <v>1157</v>
      </c>
      <c r="J385" s="337" t="s">
        <v>1140</v>
      </c>
      <c r="K385" s="329">
        <f>'Flusso dati statici sensori'!N28</f>
        <v>5.1999999999999998E-2</v>
      </c>
      <c r="L385" s="342">
        <f>'Flusso dati statici sensori'!O28</f>
        <v>7.2999999999999995E-2</v>
      </c>
      <c r="M385" s="351">
        <f>'Flusso dati statici sensori'!P28</f>
        <v>5.0999999999999997E-2</v>
      </c>
      <c r="N385" s="266">
        <f>'Flusso dati statici sensori'!Q28</f>
        <v>7.7999999999999996E-3</v>
      </c>
      <c r="O385" s="344">
        <f>'Flusso dati statici sensori'!R28</f>
        <v>7.7000000000000002E-3</v>
      </c>
      <c r="Q385" s="562" t="s">
        <v>1158</v>
      </c>
      <c r="R385" s="337" t="s">
        <v>1140</v>
      </c>
      <c r="S385" s="329">
        <f>'Flusso dati statici sensori'!Z28</f>
        <v>5.0999999999999997E-2</v>
      </c>
      <c r="T385" s="342">
        <f>'Flusso dati statici sensori'!AA28</f>
        <v>7.1999999999999995E-2</v>
      </c>
      <c r="U385" s="351">
        <f>'Flusso dati statici sensori'!AB28</f>
        <v>5.0999999999999997E-2</v>
      </c>
      <c r="V385" s="266">
        <f>'Flusso dati statici sensori'!AC28</f>
        <v>7.7000000000000002E-3</v>
      </c>
      <c r="W385" s="344">
        <f>'Flusso dati statici sensori'!AD28</f>
        <v>7.7000000000000002E-3</v>
      </c>
    </row>
    <row r="386" spans="1:23" x14ac:dyDescent="0.2">
      <c r="A386" s="566"/>
      <c r="B386" s="338" t="s">
        <v>1141</v>
      </c>
      <c r="C386" s="345">
        <f>'Flusso dati statici sensori'!B54</f>
        <v>5.3999999999999999E-2</v>
      </c>
      <c r="D386" s="340">
        <f>'Flusso dati statici sensori'!C54</f>
        <v>7.4999999999999997E-2</v>
      </c>
      <c r="E386" s="352">
        <f>'Flusso dati statici sensori'!D54</f>
        <v>5.2999999999999999E-2</v>
      </c>
      <c r="F386" s="267">
        <f>'Flusso dati statici sensori'!E54</f>
        <v>8.0999999999999996E-3</v>
      </c>
      <c r="G386" s="346">
        <f>'Flusso dati statici sensori'!F54</f>
        <v>7.7000000000000002E-3</v>
      </c>
      <c r="I386" s="566"/>
      <c r="J386" s="338" t="s">
        <v>1141</v>
      </c>
      <c r="K386" s="345">
        <f>'Flusso dati statici sensori'!N54</f>
        <v>4.5999999999999999E-2</v>
      </c>
      <c r="L386" s="340">
        <f>'Flusso dati statici sensori'!O54</f>
        <v>6.4000000000000001E-2</v>
      </c>
      <c r="M386" s="352">
        <f>'Flusso dati statici sensori'!P54</f>
        <v>4.5999999999999999E-2</v>
      </c>
      <c r="N386" s="267">
        <f>'Flusso dati statici sensori'!Q54</f>
        <v>6.7999999999999996E-3</v>
      </c>
      <c r="O386" s="346">
        <f>'Flusso dati statici sensori'!R54</f>
        <v>6.7999999999999996E-3</v>
      </c>
      <c r="Q386" s="563"/>
      <c r="R386" s="338" t="s">
        <v>1141</v>
      </c>
      <c r="S386" s="345">
        <f>'Flusso dati statici sensori'!Z54</f>
        <v>5.2999999999999999E-2</v>
      </c>
      <c r="T386" s="340">
        <f>'Flusso dati statici sensori'!AA54</f>
        <v>7.4999999999999997E-2</v>
      </c>
      <c r="U386" s="352">
        <f>'Flusso dati statici sensori'!AB54</f>
        <v>5.2999999999999999E-2</v>
      </c>
      <c r="V386" s="267">
        <f>'Flusso dati statici sensori'!AC54</f>
        <v>7.9000000000000008E-3</v>
      </c>
      <c r="W386" s="346">
        <f>'Flusso dati statici sensori'!AD54</f>
        <v>8.0999999999999996E-3</v>
      </c>
    </row>
    <row r="387" spans="1:23" x14ac:dyDescent="0.2">
      <c r="A387" s="566"/>
      <c r="B387" s="338" t="s">
        <v>1142</v>
      </c>
      <c r="C387" s="345">
        <f>'Flusso dati statici sensori'!B81</f>
        <v>4.4999999999999998E-2</v>
      </c>
      <c r="D387" s="340">
        <f>'Flusso dati statici sensori'!C81</f>
        <v>6.3E-2</v>
      </c>
      <c r="E387" s="352">
        <f>'Flusso dati statici sensori'!D81</f>
        <v>4.4999999999999998E-2</v>
      </c>
      <c r="F387" s="267">
        <f>'Flusso dati statici sensori'!E81</f>
        <v>6.7999999999999996E-3</v>
      </c>
      <c r="G387" s="346">
        <f>'Flusso dati statici sensori'!F81</f>
        <v>6.7999999999999996E-3</v>
      </c>
      <c r="I387" s="566"/>
      <c r="J387" s="338" t="s">
        <v>1142</v>
      </c>
      <c r="K387" s="345">
        <f>'Flusso dati statici sensori'!N81</f>
        <v>5.2999999999999999E-2</v>
      </c>
      <c r="L387" s="340">
        <f>'Flusso dati statici sensori'!O81</f>
        <v>7.4999999999999997E-2</v>
      </c>
      <c r="M387" s="352">
        <f>'Flusso dati statici sensori'!P81</f>
        <v>5.2999999999999999E-2</v>
      </c>
      <c r="N387" s="267">
        <f>'Flusso dati statici sensori'!Q81</f>
        <v>8.0000000000000002E-3</v>
      </c>
      <c r="O387" s="346">
        <f>'Flusso dati statici sensori'!R81</f>
        <v>7.9000000000000008E-3</v>
      </c>
      <c r="Q387" s="563"/>
      <c r="R387" s="338" t="s">
        <v>1142</v>
      </c>
      <c r="S387" s="345">
        <f>'Flusso dati statici sensori'!Z81</f>
        <v>5.1999999999999998E-2</v>
      </c>
      <c r="T387" s="340">
        <f>'Flusso dati statici sensori'!AA81</f>
        <v>7.3999999999999996E-2</v>
      </c>
      <c r="U387" s="352">
        <f>'Flusso dati statici sensori'!AB81</f>
        <v>5.1999999999999998E-2</v>
      </c>
      <c r="V387" s="267">
        <f>'Flusso dati statici sensori'!AC81</f>
        <v>7.7999999999999996E-3</v>
      </c>
      <c r="W387" s="346">
        <f>'Flusso dati statici sensori'!AD81</f>
        <v>8.0000000000000002E-3</v>
      </c>
    </row>
    <row r="388" spans="1:23" x14ac:dyDescent="0.2">
      <c r="A388" s="566"/>
      <c r="B388" s="338" t="s">
        <v>1143</v>
      </c>
      <c r="C388" s="345">
        <f>'Flusso dati statici sensori'!B108</f>
        <v>4.9000000000000002E-2</v>
      </c>
      <c r="D388" s="340">
        <f>'Flusso dati statici sensori'!C108</f>
        <v>6.8000000000000005E-2</v>
      </c>
      <c r="E388" s="352">
        <f>'Flusso dati statici sensori'!D108</f>
        <v>4.9000000000000002E-2</v>
      </c>
      <c r="F388" s="267">
        <f>'Flusso dati statici sensori'!E108</f>
        <v>7.4000000000000003E-3</v>
      </c>
      <c r="G388" s="346">
        <f>'Flusso dati statici sensori'!F108</f>
        <v>7.1999999999999998E-3</v>
      </c>
      <c r="I388" s="566"/>
      <c r="J388" s="338" t="s">
        <v>1143</v>
      </c>
      <c r="K388" s="345">
        <f>'Flusso dati statici sensori'!N108</f>
        <v>5.0999999999999997E-2</v>
      </c>
      <c r="L388" s="340">
        <f>'Flusso dati statici sensori'!O108</f>
        <v>7.1999999999999995E-2</v>
      </c>
      <c r="M388" s="352">
        <f>'Flusso dati statici sensori'!P108</f>
        <v>0.05</v>
      </c>
      <c r="N388" s="267">
        <f>'Flusso dati statici sensori'!Q108</f>
        <v>7.7000000000000002E-3</v>
      </c>
      <c r="O388" s="346">
        <f>'Flusso dati statici sensori'!R108</f>
        <v>7.6E-3</v>
      </c>
      <c r="Q388" s="563"/>
      <c r="R388" s="338" t="s">
        <v>1143</v>
      </c>
      <c r="S388" s="345">
        <f>'Flusso dati statici sensori'!Z108</f>
        <v>5.0999999999999997E-2</v>
      </c>
      <c r="T388" s="340">
        <f>'Flusso dati statici sensori'!AA108</f>
        <v>7.1999999999999995E-2</v>
      </c>
      <c r="U388" s="352">
        <f>'Flusso dati statici sensori'!AB108</f>
        <v>5.0999999999999997E-2</v>
      </c>
      <c r="V388" s="267">
        <f>'Flusso dati statici sensori'!AC108</f>
        <v>7.7000000000000002E-3</v>
      </c>
      <c r="W388" s="346">
        <f>'Flusso dati statici sensori'!AD108</f>
        <v>7.7000000000000002E-3</v>
      </c>
    </row>
    <row r="389" spans="1:23" x14ac:dyDescent="0.2">
      <c r="A389" s="566"/>
      <c r="B389" s="338" t="s">
        <v>1144</v>
      </c>
      <c r="C389" s="345">
        <f>'Flusso dati statici sensori'!B135</f>
        <v>0.05</v>
      </c>
      <c r="D389" s="340">
        <f>'Flusso dati statici sensori'!C135</f>
        <v>6.9000000000000006E-2</v>
      </c>
      <c r="E389" s="352">
        <f>'Flusso dati statici sensori'!D135</f>
        <v>4.9000000000000002E-2</v>
      </c>
      <c r="F389" s="267">
        <f>'Flusso dati statici sensori'!E135</f>
        <v>7.4000000000000003E-3</v>
      </c>
      <c r="G389" s="346">
        <f>'Flusso dati statici sensori'!F135</f>
        <v>7.1999999999999998E-3</v>
      </c>
      <c r="I389" s="566"/>
      <c r="J389" s="338" t="s">
        <v>1144</v>
      </c>
      <c r="K389" s="345">
        <f>'Flusso dati statici sensori'!N135</f>
        <v>5.1999999999999998E-2</v>
      </c>
      <c r="L389" s="340">
        <f>'Flusso dati statici sensori'!O135</f>
        <v>7.2999999999999995E-2</v>
      </c>
      <c r="M389" s="352">
        <f>'Flusso dati statici sensori'!P135</f>
        <v>0.05</v>
      </c>
      <c r="N389" s="267">
        <f>'Flusso dati statici sensori'!Q135</f>
        <v>7.9000000000000008E-3</v>
      </c>
      <c r="O389" s="346">
        <f>'Flusso dati statici sensori'!R135</f>
        <v>7.7000000000000002E-3</v>
      </c>
      <c r="Q389" s="563"/>
      <c r="R389" s="338" t="s">
        <v>1144</v>
      </c>
      <c r="S389" s="345">
        <f>'Flusso dati statici sensori'!Z135</f>
        <v>5.0999999999999997E-2</v>
      </c>
      <c r="T389" s="340">
        <f>'Flusso dati statici sensori'!AA135</f>
        <v>7.2999999999999995E-2</v>
      </c>
      <c r="U389" s="352">
        <f>'Flusso dati statici sensori'!AB135</f>
        <v>5.1999999999999998E-2</v>
      </c>
      <c r="V389" s="267">
        <f>'Flusso dati statici sensori'!AC135</f>
        <v>7.9000000000000008E-3</v>
      </c>
      <c r="W389" s="346">
        <f>'Flusso dati statici sensori'!AD135</f>
        <v>7.7000000000000002E-3</v>
      </c>
    </row>
    <row r="390" spans="1:23" x14ac:dyDescent="0.2">
      <c r="A390" s="566"/>
      <c r="B390" s="338" t="s">
        <v>1145</v>
      </c>
      <c r="C390" s="215">
        <f>'Flusso dati statici sensori'!B162</f>
        <v>0.05</v>
      </c>
      <c r="D390" s="214">
        <f>'Flusso dati statici sensori'!C162</f>
        <v>6.9000000000000006E-2</v>
      </c>
      <c r="E390" s="179">
        <f>'Flusso dati statici sensori'!D162</f>
        <v>4.9000000000000002E-2</v>
      </c>
      <c r="F390" s="267">
        <f>'Flusso dati statici sensori'!E162</f>
        <v>7.6E-3</v>
      </c>
      <c r="G390" s="346">
        <f>'Flusso dati statici sensori'!F162</f>
        <v>7.3000000000000001E-3</v>
      </c>
      <c r="I390" s="566"/>
      <c r="J390" s="338" t="s">
        <v>1145</v>
      </c>
      <c r="K390" s="215">
        <f>'Flusso dati statici sensori'!N162</f>
        <v>5.2999999999999999E-2</v>
      </c>
      <c r="L390" s="214">
        <f>'Flusso dati statici sensori'!O162</f>
        <v>7.3999999999999996E-2</v>
      </c>
      <c r="M390" s="179">
        <f>'Flusso dati statici sensori'!P162</f>
        <v>5.1999999999999998E-2</v>
      </c>
      <c r="N390" s="267">
        <f>'Flusso dati statici sensori'!Q162</f>
        <v>8.0999999999999996E-3</v>
      </c>
      <c r="O390" s="346">
        <f>'Flusso dati statici sensori'!R162</f>
        <v>7.7999999999999996E-3</v>
      </c>
      <c r="Q390" s="563"/>
      <c r="R390" s="338" t="s">
        <v>1145</v>
      </c>
      <c r="S390" s="215">
        <f>'Flusso dati statici sensori'!Z162</f>
        <v>5.3999999999999999E-2</v>
      </c>
      <c r="T390" s="214">
        <f>'Flusso dati statici sensori'!AA162</f>
        <v>7.5999999999999998E-2</v>
      </c>
      <c r="U390" s="179">
        <f>'Flusso dati statici sensori'!AB162</f>
        <v>5.2999999999999999E-2</v>
      </c>
      <c r="V390" s="267">
        <f>'Flusso dati statici sensori'!AC162</f>
        <v>8.0999999999999996E-3</v>
      </c>
      <c r="W390" s="346">
        <f>'Flusso dati statici sensori'!AD162</f>
        <v>8.0000000000000002E-3</v>
      </c>
    </row>
    <row r="391" spans="1:23" x14ac:dyDescent="0.2">
      <c r="A391" s="566"/>
      <c r="B391" s="338" t="s">
        <v>1146</v>
      </c>
      <c r="C391" s="345">
        <f>'Flusso dati statici sensori'!B189</f>
        <v>4.5999999999999999E-2</v>
      </c>
      <c r="D391" s="340">
        <f>'Flusso dati statici sensori'!C189</f>
        <v>6.5000000000000002E-2</v>
      </c>
      <c r="E391" s="352">
        <f>'Flusso dati statici sensori'!D189</f>
        <v>4.5999999999999999E-2</v>
      </c>
      <c r="F391" s="267">
        <f>'Flusso dati statici sensori'!E189</f>
        <v>7.1000000000000004E-3</v>
      </c>
      <c r="G391" s="346">
        <f>'Flusso dati statici sensori'!F189</f>
        <v>7.0000000000000001E-3</v>
      </c>
      <c r="I391" s="566"/>
      <c r="J391" s="338" t="s">
        <v>1146</v>
      </c>
      <c r="K391" s="345">
        <f>'Flusso dati statici sensori'!N189</f>
        <v>4.8000000000000001E-2</v>
      </c>
      <c r="L391" s="340">
        <f>'Flusso dati statici sensori'!O189</f>
        <v>6.7000000000000004E-2</v>
      </c>
      <c r="M391" s="352">
        <f>'Flusso dati statici sensori'!P189</f>
        <v>4.8000000000000001E-2</v>
      </c>
      <c r="N391" s="267">
        <f>'Flusso dati statici sensori'!Q189</f>
        <v>7.3000000000000001E-3</v>
      </c>
      <c r="O391" s="346">
        <f>'Flusso dati statici sensori'!R189</f>
        <v>7.1999999999999998E-3</v>
      </c>
      <c r="Q391" s="563"/>
      <c r="R391" s="338" t="s">
        <v>1146</v>
      </c>
      <c r="S391" s="345">
        <f>'Flusso dati statici sensori'!Z189</f>
        <v>4.8000000000000001E-2</v>
      </c>
      <c r="T391" s="340">
        <f>'Flusso dati statici sensori'!AA189</f>
        <v>6.8000000000000005E-2</v>
      </c>
      <c r="U391" s="352">
        <f>'Flusso dati statici sensori'!AB189</f>
        <v>4.8000000000000001E-2</v>
      </c>
      <c r="V391" s="267">
        <f>'Flusso dati statici sensori'!AC189</f>
        <v>7.1999999999999998E-3</v>
      </c>
      <c r="W391" s="346">
        <f>'Flusso dati statici sensori'!AD189</f>
        <v>7.1999999999999998E-3</v>
      </c>
    </row>
    <row r="392" spans="1:23" x14ac:dyDescent="0.2">
      <c r="A392" s="566"/>
      <c r="B392" s="338" t="s">
        <v>1147</v>
      </c>
      <c r="C392" s="345">
        <f>'Flusso dati statici sensori'!B213</f>
        <v>4.7E-2</v>
      </c>
      <c r="D392" s="340">
        <f>'Flusso dati statici sensori'!C213</f>
        <v>6.5000000000000002E-2</v>
      </c>
      <c r="E392" s="352">
        <f>'Flusso dati statici sensori'!D213</f>
        <v>4.5999999999999999E-2</v>
      </c>
      <c r="F392" s="267">
        <f>'Flusso dati statici sensori'!E213</f>
        <v>7.0000000000000001E-3</v>
      </c>
      <c r="G392" s="346">
        <f>'Flusso dati statici sensori'!F213</f>
        <v>7.0000000000000001E-3</v>
      </c>
      <c r="I392" s="566"/>
      <c r="J392" s="338" t="s">
        <v>1147</v>
      </c>
      <c r="K392" s="345">
        <f>'Flusso dati statici sensori'!N213</f>
        <v>4.7E-2</v>
      </c>
      <c r="L392" s="340">
        <f>'Flusso dati statici sensori'!O213</f>
        <v>6.6000000000000003E-2</v>
      </c>
      <c r="M392" s="352">
        <f>'Flusso dati statici sensori'!P213</f>
        <v>4.7E-2</v>
      </c>
      <c r="N392" s="267">
        <f>'Flusso dati statici sensori'!Q213</f>
        <v>7.1000000000000004E-3</v>
      </c>
      <c r="O392" s="346">
        <f>'Flusso dati statici sensori'!R213</f>
        <v>7.1000000000000004E-3</v>
      </c>
      <c r="Q392" s="563"/>
      <c r="R392" s="338" t="s">
        <v>1147</v>
      </c>
      <c r="S392" s="345">
        <f>'Flusso dati statici sensori'!Z213</f>
        <v>4.5999999999999999E-2</v>
      </c>
      <c r="T392" s="340">
        <f>'Flusso dati statici sensori'!AA213</f>
        <v>6.5000000000000002E-2</v>
      </c>
      <c r="U392" s="352">
        <f>'Flusso dati statici sensori'!AB213</f>
        <v>4.7E-2</v>
      </c>
      <c r="V392" s="267">
        <f>'Flusso dati statici sensori'!AC213</f>
        <v>7.0000000000000001E-3</v>
      </c>
      <c r="W392" s="346">
        <f>'Flusso dati statici sensori'!AD213</f>
        <v>7.0000000000000001E-3</v>
      </c>
    </row>
    <row r="393" spans="1:23" x14ac:dyDescent="0.2">
      <c r="A393" s="566"/>
      <c r="B393" s="338" t="s">
        <v>1148</v>
      </c>
      <c r="C393" s="345">
        <f>'Flusso dati statici sensori'!B244</f>
        <v>5.5E-2</v>
      </c>
      <c r="D393" s="340">
        <f>'Flusso dati statici sensori'!C244</f>
        <v>7.6999999999999999E-2</v>
      </c>
      <c r="E393" s="352">
        <f>'Flusso dati statici sensori'!D244</f>
        <v>5.5E-2</v>
      </c>
      <c r="F393" s="267">
        <f>'Flusso dati statici sensori'!E244</f>
        <v>8.6999999999999994E-3</v>
      </c>
      <c r="G393" s="346">
        <f>'Flusso dati statici sensori'!F244</f>
        <v>8.6E-3</v>
      </c>
      <c r="I393" s="566"/>
      <c r="J393" s="338" t="s">
        <v>1148</v>
      </c>
      <c r="K393" s="345">
        <f>'Flusso dati statici sensori'!N244</f>
        <v>5.3999999999999999E-2</v>
      </c>
      <c r="L393" s="340">
        <f>'Flusso dati statici sensori'!O244</f>
        <v>7.3999999999999996E-2</v>
      </c>
      <c r="M393" s="352">
        <f>'Flusso dati statici sensori'!P244</f>
        <v>5.1999999999999998E-2</v>
      </c>
      <c r="N393" s="267">
        <f>'Flusso dati statici sensori'!Q244</f>
        <v>8.0999999999999996E-3</v>
      </c>
      <c r="O393" s="346">
        <f>'Flusso dati statici sensori'!R244</f>
        <v>7.7999999999999996E-3</v>
      </c>
      <c r="Q393" s="563"/>
      <c r="R393" s="338" t="s">
        <v>1148</v>
      </c>
      <c r="S393" s="345">
        <f>'Flusso dati statici sensori'!Z244</f>
        <v>4.4999999999999998E-2</v>
      </c>
      <c r="T393" s="340">
        <f>'Flusso dati statici sensori'!AA244</f>
        <v>6.3E-2</v>
      </c>
      <c r="U393" s="352">
        <f>'Flusso dati statici sensori'!AB244</f>
        <v>4.4999999999999998E-2</v>
      </c>
      <c r="V393" s="267">
        <f>'Flusso dati statici sensori'!AC244</f>
        <v>6.7999999999999996E-3</v>
      </c>
      <c r="W393" s="346">
        <f>'Flusso dati statici sensori'!AD244</f>
        <v>6.7999999999999996E-3</v>
      </c>
    </row>
    <row r="394" spans="1:23" x14ac:dyDescent="0.2">
      <c r="A394" s="566"/>
      <c r="B394" s="338" t="s">
        <v>1149</v>
      </c>
      <c r="C394" s="345">
        <f>'Flusso dati statici sensori'!B271</f>
        <v>5.8000000000000003E-2</v>
      </c>
      <c r="D394" s="340">
        <f>'Flusso dati statici sensori'!C271</f>
        <v>8.1000000000000003E-2</v>
      </c>
      <c r="E394" s="352">
        <f>'Flusso dati statici sensori'!D271</f>
        <v>5.7000000000000002E-2</v>
      </c>
      <c r="F394" s="267">
        <f>'Flusso dati statici sensori'!E271</f>
        <v>8.8000000000000005E-3</v>
      </c>
      <c r="G394" s="346">
        <f>'Flusso dati statici sensori'!F271</f>
        <v>8.6999999999999994E-3</v>
      </c>
      <c r="I394" s="566"/>
      <c r="J394" s="338" t="s">
        <v>1149</v>
      </c>
      <c r="K394" s="345">
        <f>'Flusso dati statici sensori'!N271</f>
        <v>5.8999999999999997E-2</v>
      </c>
      <c r="L394" s="340">
        <f>'Flusso dati statici sensori'!O271</f>
        <v>8.4000000000000005E-2</v>
      </c>
      <c r="M394" s="352">
        <f>'Flusso dati statici sensori'!P271</f>
        <v>5.8999999999999997E-2</v>
      </c>
      <c r="N394" s="267">
        <f>'Flusso dati statici sensori'!Q271</f>
        <v>8.8999999999999999E-3</v>
      </c>
      <c r="O394" s="346">
        <f>'Flusso dati statici sensori'!R271</f>
        <v>8.9999999999999993E-3</v>
      </c>
      <c r="Q394" s="563"/>
      <c r="R394" s="338" t="s">
        <v>1149</v>
      </c>
      <c r="S394" s="345">
        <f>'Flusso dati statici sensori'!Z271</f>
        <v>5.6000000000000001E-2</v>
      </c>
      <c r="T394" s="340">
        <f>'Flusso dati statici sensori'!AA271</f>
        <v>7.9000000000000001E-2</v>
      </c>
      <c r="U394" s="352">
        <f>'Flusso dati statici sensori'!AB271</f>
        <v>5.7000000000000002E-2</v>
      </c>
      <c r="V394" s="267">
        <f>'Flusso dati statici sensori'!AC271</f>
        <v>8.3000000000000001E-3</v>
      </c>
      <c r="W394" s="346">
        <f>'Flusso dati statici sensori'!AD271</f>
        <v>8.6E-3</v>
      </c>
    </row>
    <row r="395" spans="1:23" x14ac:dyDescent="0.2">
      <c r="A395" s="566"/>
      <c r="B395" s="338" t="s">
        <v>1150</v>
      </c>
      <c r="C395" s="345">
        <f>'Flusso dati statici sensori'!B298</f>
        <v>0.05</v>
      </c>
      <c r="D395" s="340">
        <f>'Flusso dati statici sensori'!C298</f>
        <v>7.0000000000000007E-2</v>
      </c>
      <c r="E395" s="352">
        <f>'Flusso dati statici sensori'!D298</f>
        <v>4.9000000000000002E-2</v>
      </c>
      <c r="F395" s="267">
        <f>'Flusso dati statici sensori'!E298</f>
        <v>7.4999999999999997E-3</v>
      </c>
      <c r="G395" s="346">
        <f>'Flusso dati statici sensori'!F298</f>
        <v>7.4000000000000003E-3</v>
      </c>
      <c r="I395" s="566"/>
      <c r="J395" s="338" t="s">
        <v>1150</v>
      </c>
      <c r="K395" s="345">
        <f>'Flusso dati statici sensori'!N298</f>
        <v>5.0999999999999997E-2</v>
      </c>
      <c r="L395" s="340">
        <f>'Flusso dati statici sensori'!O298</f>
        <v>7.0999999999999994E-2</v>
      </c>
      <c r="M395" s="352">
        <f>'Flusso dati statici sensori'!P298</f>
        <v>5.0999999999999997E-2</v>
      </c>
      <c r="N395" s="267">
        <f>'Flusso dati statici sensori'!Q298</f>
        <v>7.7000000000000002E-3</v>
      </c>
      <c r="O395" s="346">
        <f>'Flusso dati statici sensori'!R298</f>
        <v>7.6E-3</v>
      </c>
      <c r="Q395" s="563"/>
      <c r="R395" s="338" t="s">
        <v>1150</v>
      </c>
      <c r="S395" s="345">
        <f>'Flusso dati statici sensori'!Z298</f>
        <v>4.9000000000000002E-2</v>
      </c>
      <c r="T395" s="340">
        <f>'Flusso dati statici sensori'!AA298</f>
        <v>7.0000000000000007E-2</v>
      </c>
      <c r="U395" s="352">
        <f>'Flusso dati statici sensori'!AB298</f>
        <v>0.05</v>
      </c>
      <c r="V395" s="267">
        <f>'Flusso dati statici sensori'!AC298</f>
        <v>7.4999999999999997E-3</v>
      </c>
      <c r="W395" s="346">
        <f>'Flusso dati statici sensori'!AD298</f>
        <v>7.4999999999999997E-3</v>
      </c>
    </row>
    <row r="396" spans="1:23" x14ac:dyDescent="0.2">
      <c r="A396" s="566"/>
      <c r="B396" s="338" t="s">
        <v>1151</v>
      </c>
      <c r="C396" s="345">
        <f>'Flusso dati statici sensori'!B325</f>
        <v>4.5999999999999999E-2</v>
      </c>
      <c r="D396" s="340">
        <f>'Flusso dati statici sensori'!C325</f>
        <v>6.5000000000000002E-2</v>
      </c>
      <c r="E396" s="352">
        <f>'Flusso dati statici sensori'!D325</f>
        <v>4.5999999999999999E-2</v>
      </c>
      <c r="F396" s="267">
        <f>'Flusso dati statici sensori'!E325</f>
        <v>6.8999999999999999E-3</v>
      </c>
      <c r="G396" s="346">
        <f>'Flusso dati statici sensori'!F325</f>
        <v>6.8999999999999999E-3</v>
      </c>
      <c r="I396" s="566"/>
      <c r="J396" s="338" t="s">
        <v>1151</v>
      </c>
      <c r="K396" s="345">
        <f>'Flusso dati statici sensori'!N325</f>
        <v>4.5999999999999999E-2</v>
      </c>
      <c r="L396" s="340">
        <f>'Flusso dati statici sensori'!O325</f>
        <v>6.5000000000000002E-2</v>
      </c>
      <c r="M396" s="352">
        <f>'Flusso dati statici sensori'!P325</f>
        <v>4.5999999999999999E-2</v>
      </c>
      <c r="N396" s="267">
        <f>'Flusso dati statici sensori'!Q325</f>
        <v>6.8999999999999999E-3</v>
      </c>
      <c r="O396" s="346">
        <f>'Flusso dati statici sensori'!R325</f>
        <v>6.8999999999999999E-3</v>
      </c>
      <c r="Q396" s="563"/>
      <c r="R396" s="338" t="s">
        <v>1151</v>
      </c>
      <c r="S396" s="345">
        <f>'Flusso dati statici sensori'!Z325</f>
        <v>4.4999999999999998E-2</v>
      </c>
      <c r="T396" s="340">
        <f>'Flusso dati statici sensori'!AA325</f>
        <v>6.3E-2</v>
      </c>
      <c r="U396" s="352">
        <f>'Flusso dati statici sensori'!AB325</f>
        <v>4.4999999999999998E-2</v>
      </c>
      <c r="V396" s="267">
        <f>'Flusso dati statici sensori'!AC325</f>
        <v>6.7999999999999996E-3</v>
      </c>
      <c r="W396" s="346">
        <f>'Flusso dati statici sensori'!AD325</f>
        <v>6.7999999999999996E-3</v>
      </c>
    </row>
    <row r="397" spans="1:23" x14ac:dyDescent="0.2">
      <c r="A397" s="566"/>
      <c r="B397" s="338" t="s">
        <v>1152</v>
      </c>
      <c r="C397" s="345">
        <f>'Flusso dati statici sensori'!B352</f>
        <v>5.8000000000000003E-2</v>
      </c>
      <c r="D397" s="340">
        <f>'Flusso dati statici sensori'!C352</f>
        <v>8.1000000000000003E-2</v>
      </c>
      <c r="E397" s="352">
        <f>'Flusso dati statici sensori'!D352</f>
        <v>5.7000000000000002E-2</v>
      </c>
      <c r="F397" s="267">
        <f>'Flusso dati statici sensori'!E352</f>
        <v>8.8000000000000005E-3</v>
      </c>
      <c r="G397" s="346">
        <f>'Flusso dati statici sensori'!F352</f>
        <v>8.6E-3</v>
      </c>
      <c r="I397" s="566"/>
      <c r="J397" s="338" t="s">
        <v>1152</v>
      </c>
      <c r="K397" s="345">
        <f>'Flusso dati statici sensori'!N352</f>
        <v>5.8999999999999997E-2</v>
      </c>
      <c r="L397" s="340">
        <f>'Flusso dati statici sensori'!O352</f>
        <v>8.3000000000000004E-2</v>
      </c>
      <c r="M397" s="352">
        <f>'Flusso dati statici sensori'!P352</f>
        <v>5.8999999999999997E-2</v>
      </c>
      <c r="N397" s="267">
        <f>'Flusso dati statici sensori'!Q352</f>
        <v>8.8999999999999999E-3</v>
      </c>
      <c r="O397" s="346">
        <f>'Flusso dati statici sensori'!R352</f>
        <v>8.9999999999999993E-3</v>
      </c>
      <c r="Q397" s="563"/>
      <c r="R397" s="338" t="s">
        <v>1152</v>
      </c>
      <c r="S397" s="345">
        <f>'Flusso dati statici sensori'!Z352</f>
        <v>5.6000000000000001E-2</v>
      </c>
      <c r="T397" s="340">
        <f>'Flusso dati statici sensori'!AA352</f>
        <v>7.9000000000000001E-2</v>
      </c>
      <c r="U397" s="352">
        <f>'Flusso dati statici sensori'!AB352</f>
        <v>5.7000000000000002E-2</v>
      </c>
      <c r="V397" s="267">
        <f>'Flusso dati statici sensori'!AC352</f>
        <v>8.3000000000000001E-3</v>
      </c>
      <c r="W397" s="346">
        <f>'Flusso dati statici sensori'!AD352</f>
        <v>8.6E-3</v>
      </c>
    </row>
    <row r="398" spans="1:23" x14ac:dyDescent="0.2">
      <c r="A398" s="566"/>
      <c r="B398" s="338" t="s">
        <v>1153</v>
      </c>
      <c r="C398" s="345">
        <f>'Flusso dati statici sensori'!B380</f>
        <v>5.0999999999999997E-2</v>
      </c>
      <c r="D398" s="340">
        <f>'Flusso dati statici sensori'!C380</f>
        <v>7.1999999999999995E-2</v>
      </c>
      <c r="E398" s="352">
        <f>'Flusso dati statici sensori'!D380</f>
        <v>5.0999999999999997E-2</v>
      </c>
      <c r="F398" s="267">
        <f>'Flusso dati statici sensori'!E380</f>
        <v>7.7999999999999996E-3</v>
      </c>
      <c r="G398" s="346">
        <f>'Flusso dati statici sensori'!F380</f>
        <v>7.7999999999999996E-3</v>
      </c>
      <c r="I398" s="566"/>
      <c r="J398" s="338" t="s">
        <v>1153</v>
      </c>
      <c r="K398" s="345">
        <f>'Flusso dati statici sensori'!N380</f>
        <v>5.0999999999999997E-2</v>
      </c>
      <c r="L398" s="340">
        <f>'Flusso dati statici sensori'!O380</f>
        <v>7.1999999999999995E-2</v>
      </c>
      <c r="M398" s="352">
        <f>'Flusso dati statici sensori'!P380</f>
        <v>5.1999999999999998E-2</v>
      </c>
      <c r="N398" s="267">
        <f>'Flusso dati statici sensori'!Q380</f>
        <v>7.7000000000000002E-3</v>
      </c>
      <c r="O398" s="346">
        <f>'Flusso dati statici sensori'!R380</f>
        <v>7.7999999999999996E-3</v>
      </c>
      <c r="Q398" s="563"/>
      <c r="R398" s="338" t="s">
        <v>1153</v>
      </c>
      <c r="S398" s="345">
        <f>'Flusso dati statici sensori'!Z380</f>
        <v>0.05</v>
      </c>
      <c r="T398" s="340">
        <f>'Flusso dati statici sensori'!AA380</f>
        <v>7.0000000000000007E-2</v>
      </c>
      <c r="U398" s="352">
        <f>'Flusso dati statici sensori'!AB380</f>
        <v>0.05</v>
      </c>
      <c r="V398" s="267">
        <f>'Flusso dati statici sensori'!AC380</f>
        <v>7.4999999999999997E-3</v>
      </c>
      <c r="W398" s="346">
        <f>'Flusso dati statici sensori'!AD380</f>
        <v>7.6E-3</v>
      </c>
    </row>
    <row r="399" spans="1:23" ht="16" thickBot="1" x14ac:dyDescent="0.25">
      <c r="A399" s="567"/>
      <c r="B399" s="339" t="s">
        <v>1154</v>
      </c>
      <c r="C399" s="347">
        <f>'Flusso dati statici sensori'!B408</f>
        <v>5.3999999999999999E-2</v>
      </c>
      <c r="D399" s="348">
        <f>'Flusso dati statici sensori'!C408</f>
        <v>7.4999999999999997E-2</v>
      </c>
      <c r="E399" s="353">
        <f>'Flusso dati statici sensori'!D408</f>
        <v>5.2999999999999999E-2</v>
      </c>
      <c r="F399" s="249">
        <f>'Flusso dati statici sensori'!E408</f>
        <v>8.2000000000000007E-3</v>
      </c>
      <c r="G399" s="350">
        <f>'Flusso dati statici sensori'!F408</f>
        <v>8.0000000000000002E-3</v>
      </c>
      <c r="I399" s="567"/>
      <c r="J399" s="339" t="s">
        <v>1154</v>
      </c>
      <c r="K399" s="347">
        <f>'Flusso dati statici sensori'!N408</f>
        <v>5.6000000000000001E-2</v>
      </c>
      <c r="L399" s="348">
        <f>'Flusso dati statici sensori'!O408</f>
        <v>7.9000000000000001E-2</v>
      </c>
      <c r="M399" s="353">
        <f>'Flusso dati statici sensori'!P408</f>
        <v>5.6000000000000001E-2</v>
      </c>
      <c r="N399" s="249">
        <f>'Flusso dati statici sensori'!Q408</f>
        <v>8.3999999999999995E-3</v>
      </c>
      <c r="O399" s="350">
        <f>'Flusso dati statici sensori'!R408</f>
        <v>8.5000000000000006E-3</v>
      </c>
      <c r="Q399" s="564"/>
      <c r="R399" s="339" t="s">
        <v>1154</v>
      </c>
      <c r="S399" s="347">
        <f>'Flusso dati statici sensori'!Z408</f>
        <v>4.9000000000000002E-2</v>
      </c>
      <c r="T399" s="348">
        <f>'Flusso dati statici sensori'!AA408</f>
        <v>7.0999999999999994E-2</v>
      </c>
      <c r="U399" s="353">
        <f>'Flusso dati statici sensori'!AB408</f>
        <v>0.05</v>
      </c>
      <c r="V399" s="249">
        <f>'Flusso dati statici sensori'!AC408</f>
        <v>7.4999999999999997E-3</v>
      </c>
      <c r="W399" s="350">
        <f>'Flusso dati statici sensori'!AD408</f>
        <v>7.6E-3</v>
      </c>
    </row>
    <row r="402" spans="1:23" ht="16" thickBot="1" x14ac:dyDescent="0.25"/>
    <row r="403" spans="1:23" ht="16" thickBot="1" x14ac:dyDescent="0.25">
      <c r="A403" s="550" t="s">
        <v>947</v>
      </c>
      <c r="B403" s="551"/>
      <c r="C403" s="551"/>
      <c r="D403" s="551"/>
      <c r="E403" s="551"/>
      <c r="F403" s="551"/>
      <c r="G403" s="552"/>
      <c r="I403" s="550" t="s">
        <v>947</v>
      </c>
      <c r="J403" s="551"/>
      <c r="K403" s="551"/>
      <c r="L403" s="551"/>
      <c r="M403" s="551"/>
      <c r="N403" s="551"/>
      <c r="O403" s="552"/>
      <c r="Q403" s="550" t="s">
        <v>947</v>
      </c>
      <c r="R403" s="551"/>
      <c r="S403" s="551"/>
      <c r="T403" s="551"/>
      <c r="U403" s="551"/>
      <c r="V403" s="551"/>
      <c r="W403" s="552"/>
    </row>
    <row r="404" spans="1:23" ht="16" thickBot="1" x14ac:dyDescent="0.25">
      <c r="A404" s="553" t="s">
        <v>1156</v>
      </c>
      <c r="B404" s="555" t="s">
        <v>790</v>
      </c>
      <c r="C404" s="557" t="s">
        <v>1092</v>
      </c>
      <c r="D404" s="558"/>
      <c r="E404" s="559"/>
      <c r="F404" s="560" t="s">
        <v>958</v>
      </c>
      <c r="G404" s="561"/>
      <c r="I404" s="553" t="s">
        <v>1156</v>
      </c>
      <c r="J404" s="555" t="s">
        <v>790</v>
      </c>
      <c r="K404" s="557" t="s">
        <v>1092</v>
      </c>
      <c r="L404" s="558"/>
      <c r="M404" s="559"/>
      <c r="N404" s="560" t="s">
        <v>958</v>
      </c>
      <c r="O404" s="561"/>
      <c r="Q404" s="553" t="s">
        <v>1156</v>
      </c>
      <c r="R404" s="555" t="s">
        <v>790</v>
      </c>
      <c r="S404" s="557" t="s">
        <v>1092</v>
      </c>
      <c r="T404" s="558"/>
      <c r="U404" s="559"/>
      <c r="V404" s="560" t="s">
        <v>958</v>
      </c>
      <c r="W404" s="561"/>
    </row>
    <row r="405" spans="1:23" ht="16" thickBot="1" x14ac:dyDescent="0.25">
      <c r="A405" s="554"/>
      <c r="B405" s="556"/>
      <c r="C405" s="328" t="s">
        <v>950</v>
      </c>
      <c r="D405" s="328" t="s">
        <v>951</v>
      </c>
      <c r="E405" s="328" t="s">
        <v>952</v>
      </c>
      <c r="F405" s="328" t="s">
        <v>956</v>
      </c>
      <c r="G405" s="328" t="s">
        <v>957</v>
      </c>
      <c r="I405" s="554"/>
      <c r="J405" s="556"/>
      <c r="K405" s="328" t="s">
        <v>950</v>
      </c>
      <c r="L405" s="328" t="s">
        <v>951</v>
      </c>
      <c r="M405" s="328" t="s">
        <v>952</v>
      </c>
      <c r="N405" s="328" t="s">
        <v>956</v>
      </c>
      <c r="O405" s="328" t="s">
        <v>957</v>
      </c>
      <c r="Q405" s="554"/>
      <c r="R405" s="556"/>
      <c r="S405" s="328" t="s">
        <v>950</v>
      </c>
      <c r="T405" s="328" t="s">
        <v>951</v>
      </c>
      <c r="U405" s="328" t="s">
        <v>952</v>
      </c>
      <c r="V405" s="328" t="s">
        <v>956</v>
      </c>
      <c r="W405" s="328" t="s">
        <v>957</v>
      </c>
    </row>
    <row r="406" spans="1:23" x14ac:dyDescent="0.2">
      <c r="A406" s="565" t="s">
        <v>1155</v>
      </c>
      <c r="B406" s="337" t="s">
        <v>1140</v>
      </c>
      <c r="C406" s="329">
        <f>'Flusso dati statici sensori'!B29</f>
        <v>5.0999999999999997E-2</v>
      </c>
      <c r="D406" s="342">
        <f>'Flusso dati statici sensori'!C29</f>
        <v>7.0999999999999994E-2</v>
      </c>
      <c r="E406" s="351">
        <f>'Flusso dati statici sensori'!D29</f>
        <v>0.05</v>
      </c>
      <c r="F406" s="266">
        <f>'Flusso dati statici sensori'!E29</f>
        <v>7.7000000000000002E-3</v>
      </c>
      <c r="G406" s="344">
        <f>'Flusso dati statici sensori'!F29</f>
        <v>7.4999999999999997E-3</v>
      </c>
      <c r="I406" s="565" t="s">
        <v>1157</v>
      </c>
      <c r="J406" s="337" t="s">
        <v>1140</v>
      </c>
      <c r="K406" s="329">
        <f>'Flusso dati statici sensori'!N29</f>
        <v>5.3999999999999999E-2</v>
      </c>
      <c r="L406" s="342">
        <f>'Flusso dati statici sensori'!O29</f>
        <v>7.4999999999999997E-2</v>
      </c>
      <c r="M406" s="351">
        <f>'Flusso dati statici sensori'!P29</f>
        <v>5.2999999999999999E-2</v>
      </c>
      <c r="N406" s="266">
        <f>'Flusso dati statici sensori'!Q29</f>
        <v>8.0999999999999996E-3</v>
      </c>
      <c r="O406" s="344">
        <f>'Flusso dati statici sensori'!R29</f>
        <v>8.0000000000000002E-3</v>
      </c>
      <c r="Q406" s="562" t="s">
        <v>1158</v>
      </c>
      <c r="R406" s="337" t="s">
        <v>1140</v>
      </c>
      <c r="S406" s="329">
        <f>'Flusso dati statici sensori'!Z29</f>
        <v>5.2999999999999999E-2</v>
      </c>
      <c r="T406" s="342">
        <f>'Flusso dati statici sensori'!AA29</f>
        <v>7.4999999999999997E-2</v>
      </c>
      <c r="U406" s="351">
        <f>'Flusso dati statici sensori'!AB29</f>
        <v>5.2999999999999999E-2</v>
      </c>
      <c r="V406" s="266">
        <f>'Flusso dati statici sensori'!AC29</f>
        <v>7.9000000000000008E-3</v>
      </c>
      <c r="W406" s="344">
        <f>'Flusso dati statici sensori'!AD29</f>
        <v>8.0000000000000002E-3</v>
      </c>
    </row>
    <row r="407" spans="1:23" x14ac:dyDescent="0.2">
      <c r="A407" s="566"/>
      <c r="B407" s="338" t="s">
        <v>1141</v>
      </c>
      <c r="C407" s="345">
        <f>'Flusso dati statici sensori'!B55</f>
        <v>5.6000000000000001E-2</v>
      </c>
      <c r="D407" s="340">
        <f>'Flusso dati statici sensori'!C55</f>
        <v>7.8E-2</v>
      </c>
      <c r="E407" s="352">
        <f>'Flusso dati statici sensori'!D55</f>
        <v>5.5E-2</v>
      </c>
      <c r="F407" s="267">
        <f>'Flusso dati statici sensori'!E55</f>
        <v>8.3999999999999995E-3</v>
      </c>
      <c r="G407" s="346">
        <f>'Flusso dati statici sensori'!F55</f>
        <v>8.0000000000000002E-3</v>
      </c>
      <c r="I407" s="566"/>
      <c r="J407" s="338" t="s">
        <v>1141</v>
      </c>
      <c r="K407" s="345">
        <f>'Flusso dati statici sensori'!N55</f>
        <v>4.5999999999999999E-2</v>
      </c>
      <c r="L407" s="340">
        <f>'Flusso dati statici sensori'!O55</f>
        <v>6.3E-2</v>
      </c>
      <c r="M407" s="352">
        <f>'Flusso dati statici sensori'!P55</f>
        <v>4.5999999999999999E-2</v>
      </c>
      <c r="N407" s="267">
        <f>'Flusso dati statici sensori'!Q55</f>
        <v>6.8999999999999999E-3</v>
      </c>
      <c r="O407" s="346">
        <f>'Flusso dati statici sensori'!R55</f>
        <v>6.8999999999999999E-3</v>
      </c>
      <c r="Q407" s="563"/>
      <c r="R407" s="338" t="s">
        <v>1141</v>
      </c>
      <c r="S407" s="345">
        <f>'Flusso dati statici sensori'!Z55</f>
        <v>5.5E-2</v>
      </c>
      <c r="T407" s="340">
        <f>'Flusso dati statici sensori'!AA55</f>
        <v>7.8E-2</v>
      </c>
      <c r="U407" s="352">
        <f>'Flusso dati statici sensori'!AB55</f>
        <v>5.5E-2</v>
      </c>
      <c r="V407" s="267">
        <f>'Flusso dati statici sensori'!AC55</f>
        <v>8.2000000000000007E-3</v>
      </c>
      <c r="W407" s="346">
        <f>'Flusso dati statici sensori'!AD55</f>
        <v>8.3999999999999995E-3</v>
      </c>
    </row>
    <row r="408" spans="1:23" x14ac:dyDescent="0.2">
      <c r="A408" s="566"/>
      <c r="B408" s="338" t="s">
        <v>1142</v>
      </c>
      <c r="C408" s="345">
        <f>'Flusso dati statici sensori'!B82</f>
        <v>4.4999999999999998E-2</v>
      </c>
      <c r="D408" s="340">
        <f>'Flusso dati statici sensori'!C82</f>
        <v>6.3E-2</v>
      </c>
      <c r="E408" s="352">
        <f>'Flusso dati statici sensori'!D82</f>
        <v>4.4999999999999998E-2</v>
      </c>
      <c r="F408" s="267">
        <f>'Flusso dati statici sensori'!E82</f>
        <v>6.7000000000000002E-3</v>
      </c>
      <c r="G408" s="346">
        <f>'Flusso dati statici sensori'!F82</f>
        <v>6.7999999999999996E-3</v>
      </c>
      <c r="I408" s="566"/>
      <c r="J408" s="338" t="s">
        <v>1142</v>
      </c>
      <c r="K408" s="345">
        <f>'Flusso dati statici sensori'!N82</f>
        <v>5.5E-2</v>
      </c>
      <c r="L408" s="340">
        <f>'Flusso dati statici sensori'!O82</f>
        <v>7.5999999999999998E-2</v>
      </c>
      <c r="M408" s="352">
        <f>'Flusso dati statici sensori'!P82</f>
        <v>5.5E-2</v>
      </c>
      <c r="N408" s="267">
        <f>'Flusso dati statici sensori'!Q82</f>
        <v>8.2000000000000007E-3</v>
      </c>
      <c r="O408" s="346">
        <f>'Flusso dati statici sensori'!R82</f>
        <v>8.0999999999999996E-3</v>
      </c>
      <c r="Q408" s="563"/>
      <c r="R408" s="338" t="s">
        <v>1142</v>
      </c>
      <c r="S408" s="345">
        <f>'Flusso dati statici sensori'!Z82</f>
        <v>5.2999999999999999E-2</v>
      </c>
      <c r="T408" s="340">
        <f>'Flusso dati statici sensori'!AA82</f>
        <v>7.4999999999999997E-2</v>
      </c>
      <c r="U408" s="352">
        <f>'Flusso dati statici sensori'!AB82</f>
        <v>5.2999999999999999E-2</v>
      </c>
      <c r="V408" s="267">
        <f>'Flusso dati statici sensori'!AC82</f>
        <v>7.9000000000000008E-3</v>
      </c>
      <c r="W408" s="346">
        <f>'Flusso dati statici sensori'!AD82</f>
        <v>8.0999999999999996E-3</v>
      </c>
    </row>
    <row r="409" spans="1:23" x14ac:dyDescent="0.2">
      <c r="A409" s="566"/>
      <c r="B409" s="338" t="s">
        <v>1143</v>
      </c>
      <c r="C409" s="345">
        <f>'Flusso dati statici sensori'!B109</f>
        <v>4.9000000000000002E-2</v>
      </c>
      <c r="D409" s="340">
        <f>'Flusso dati statici sensori'!C109</f>
        <v>6.8000000000000005E-2</v>
      </c>
      <c r="E409" s="352">
        <f>'Flusso dati statici sensori'!D109</f>
        <v>4.8000000000000001E-2</v>
      </c>
      <c r="F409" s="267">
        <f>'Flusso dati statici sensori'!E109</f>
        <v>7.4000000000000003E-3</v>
      </c>
      <c r="G409" s="346">
        <f>'Flusso dati statici sensori'!F109</f>
        <v>7.1999999999999998E-3</v>
      </c>
      <c r="I409" s="566"/>
      <c r="J409" s="338" t="s">
        <v>1143</v>
      </c>
      <c r="K409" s="345">
        <f>'Flusso dati statici sensori'!N109</f>
        <v>5.1999999999999998E-2</v>
      </c>
      <c r="L409" s="340">
        <f>'Flusso dati statici sensori'!O109</f>
        <v>7.2999999999999995E-2</v>
      </c>
      <c r="M409" s="352">
        <f>'Flusso dati statici sensori'!P109</f>
        <v>5.0999999999999997E-2</v>
      </c>
      <c r="N409" s="267">
        <f>'Flusso dati statici sensori'!Q109</f>
        <v>7.7999999999999996E-3</v>
      </c>
      <c r="O409" s="346">
        <f>'Flusso dati statici sensori'!R109</f>
        <v>7.6E-3</v>
      </c>
      <c r="Q409" s="563"/>
      <c r="R409" s="338" t="s">
        <v>1143</v>
      </c>
      <c r="S409" s="345">
        <f>'Flusso dati statici sensori'!Z109</f>
        <v>5.1999999999999998E-2</v>
      </c>
      <c r="T409" s="340">
        <f>'Flusso dati statici sensori'!AA109</f>
        <v>7.2999999999999995E-2</v>
      </c>
      <c r="U409" s="352">
        <f>'Flusso dati statici sensori'!AB109</f>
        <v>5.1999999999999998E-2</v>
      </c>
      <c r="V409" s="267">
        <f>'Flusso dati statici sensori'!AC109</f>
        <v>7.7000000000000002E-3</v>
      </c>
      <c r="W409" s="346">
        <f>'Flusso dati statici sensori'!AD109</f>
        <v>7.7999999999999996E-3</v>
      </c>
    </row>
    <row r="410" spans="1:23" x14ac:dyDescent="0.2">
      <c r="A410" s="566"/>
      <c r="B410" s="338" t="s">
        <v>1144</v>
      </c>
      <c r="C410" s="345">
        <f>'Flusso dati statici sensori'!B136</f>
        <v>0.05</v>
      </c>
      <c r="D410" s="340">
        <f>'Flusso dati statici sensori'!C136</f>
        <v>7.0000000000000007E-2</v>
      </c>
      <c r="E410" s="352">
        <f>'Flusso dati statici sensori'!D136</f>
        <v>4.9000000000000002E-2</v>
      </c>
      <c r="F410" s="267">
        <f>'Flusso dati statici sensori'!E136</f>
        <v>7.4999999999999997E-3</v>
      </c>
      <c r="G410" s="346">
        <f>'Flusso dati statici sensori'!F136</f>
        <v>7.3000000000000001E-3</v>
      </c>
      <c r="I410" s="566"/>
      <c r="J410" s="338" t="s">
        <v>1144</v>
      </c>
      <c r="K410" s="345">
        <f>'Flusso dati statici sensori'!N136</f>
        <v>5.2999999999999999E-2</v>
      </c>
      <c r="L410" s="340">
        <f>'Flusso dati statici sensori'!O136</f>
        <v>7.3999999999999996E-2</v>
      </c>
      <c r="M410" s="352">
        <f>'Flusso dati statici sensori'!P136</f>
        <v>5.1999999999999998E-2</v>
      </c>
      <c r="N410" s="267">
        <f>'Flusso dati statici sensori'!Q136</f>
        <v>7.7999999999999996E-3</v>
      </c>
      <c r="O410" s="346">
        <f>'Flusso dati statici sensori'!R136</f>
        <v>7.9000000000000008E-3</v>
      </c>
      <c r="Q410" s="563"/>
      <c r="R410" s="338" t="s">
        <v>1144</v>
      </c>
      <c r="S410" s="345">
        <f>'Flusso dati statici sensori'!Z136</f>
        <v>5.2999999999999999E-2</v>
      </c>
      <c r="T410" s="340">
        <f>'Flusso dati statici sensori'!AA136</f>
        <v>7.3999999999999996E-2</v>
      </c>
      <c r="U410" s="352">
        <f>'Flusso dati statici sensori'!AB136</f>
        <v>5.2999999999999999E-2</v>
      </c>
      <c r="V410" s="267">
        <f>'Flusso dati statici sensori'!AC136</f>
        <v>8.0000000000000002E-3</v>
      </c>
      <c r="W410" s="346">
        <f>'Flusso dati statici sensori'!AD136</f>
        <v>8.0000000000000002E-3</v>
      </c>
    </row>
    <row r="411" spans="1:23" x14ac:dyDescent="0.2">
      <c r="A411" s="566"/>
      <c r="B411" s="338" t="s">
        <v>1145</v>
      </c>
      <c r="C411" s="215">
        <f>'Flusso dati statici sensori'!B163</f>
        <v>5.0999999999999997E-2</v>
      </c>
      <c r="D411" s="214">
        <f>'Flusso dati statici sensori'!C163</f>
        <v>7.0000000000000007E-2</v>
      </c>
      <c r="E411" s="179">
        <f>'Flusso dati statici sensori'!D163</f>
        <v>4.9000000000000002E-2</v>
      </c>
      <c r="F411" s="267">
        <f>'Flusso dati statici sensori'!E163</f>
        <v>7.7000000000000002E-3</v>
      </c>
      <c r="G411" s="346">
        <f>'Flusso dati statici sensori'!F163</f>
        <v>7.4000000000000003E-3</v>
      </c>
      <c r="I411" s="566"/>
      <c r="J411" s="338" t="s">
        <v>1145</v>
      </c>
      <c r="K411" s="215">
        <f>'Flusso dati statici sensori'!N163</f>
        <v>5.5E-2</v>
      </c>
      <c r="L411" s="214">
        <f>'Flusso dati statici sensori'!O163</f>
        <v>7.5999999999999998E-2</v>
      </c>
      <c r="M411" s="179">
        <f>'Flusso dati statici sensori'!P163</f>
        <v>5.2999999999999999E-2</v>
      </c>
      <c r="N411" s="267">
        <f>'Flusso dati statici sensori'!Q163</f>
        <v>8.3000000000000001E-3</v>
      </c>
      <c r="O411" s="346">
        <f>'Flusso dati statici sensori'!R163</f>
        <v>8.0000000000000002E-3</v>
      </c>
      <c r="Q411" s="563"/>
      <c r="R411" s="338" t="s">
        <v>1145</v>
      </c>
      <c r="S411" s="215">
        <f>'Flusso dati statici sensori'!Z163</f>
        <v>5.5E-2</v>
      </c>
      <c r="T411" s="214">
        <f>'Flusso dati statici sensori'!AA163</f>
        <v>7.8E-2</v>
      </c>
      <c r="U411" s="179">
        <f>'Flusso dati statici sensori'!AB163</f>
        <v>5.5E-2</v>
      </c>
      <c r="V411" s="267">
        <f>'Flusso dati statici sensori'!AC163</f>
        <v>8.3000000000000001E-3</v>
      </c>
      <c r="W411" s="346">
        <f>'Flusso dati statici sensori'!AD163</f>
        <v>8.3000000000000001E-3</v>
      </c>
    </row>
    <row r="412" spans="1:23" x14ac:dyDescent="0.2">
      <c r="A412" s="566"/>
      <c r="B412" s="338" t="s">
        <v>1146</v>
      </c>
      <c r="C412" s="345">
        <f>'Flusso dati statici sensori'!B190</f>
        <v>4.7E-2</v>
      </c>
      <c r="D412" s="340">
        <f>'Flusso dati statici sensori'!C190</f>
        <v>6.5000000000000002E-2</v>
      </c>
      <c r="E412" s="352">
        <f>'Flusso dati statici sensori'!D190</f>
        <v>4.5999999999999999E-2</v>
      </c>
      <c r="F412" s="267">
        <f>'Flusso dati statici sensori'!E190</f>
        <v>7.1000000000000004E-3</v>
      </c>
      <c r="G412" s="346">
        <f>'Flusso dati statici sensori'!F190</f>
        <v>7.0000000000000001E-3</v>
      </c>
      <c r="I412" s="566"/>
      <c r="J412" s="338" t="s">
        <v>1146</v>
      </c>
      <c r="K412" s="345">
        <f>'Flusso dati statici sensori'!N190</f>
        <v>4.9000000000000002E-2</v>
      </c>
      <c r="L412" s="340">
        <f>'Flusso dati statici sensori'!O190</f>
        <v>6.8000000000000005E-2</v>
      </c>
      <c r="M412" s="352">
        <f>'Flusso dati statici sensori'!P190</f>
        <v>4.8000000000000001E-2</v>
      </c>
      <c r="N412" s="267">
        <f>'Flusso dati statici sensori'!Q190</f>
        <v>7.3000000000000001E-3</v>
      </c>
      <c r="O412" s="346">
        <f>'Flusso dati statici sensori'!R190</f>
        <v>7.1999999999999998E-3</v>
      </c>
      <c r="Q412" s="563"/>
      <c r="R412" s="338" t="s">
        <v>1146</v>
      </c>
      <c r="S412" s="345">
        <f>'Flusso dati statici sensori'!Z190</f>
        <v>4.9000000000000002E-2</v>
      </c>
      <c r="T412" s="340">
        <f>'Flusso dati statici sensori'!AA190</f>
        <v>6.8000000000000005E-2</v>
      </c>
      <c r="U412" s="352">
        <f>'Flusso dati statici sensori'!AB190</f>
        <v>4.9000000000000002E-2</v>
      </c>
      <c r="V412" s="267">
        <f>'Flusso dati statici sensori'!AC190</f>
        <v>7.3000000000000001E-3</v>
      </c>
      <c r="W412" s="346">
        <f>'Flusso dati statici sensori'!AD190</f>
        <v>7.3000000000000001E-3</v>
      </c>
    </row>
    <row r="413" spans="1:23" x14ac:dyDescent="0.2">
      <c r="A413" s="566"/>
      <c r="B413" s="338" t="s">
        <v>1147</v>
      </c>
      <c r="C413" s="345">
        <f>'Flusso dati statici sensori'!B217</f>
        <v>5.0999999999999997E-2</v>
      </c>
      <c r="D413" s="340">
        <f>'Flusso dati statici sensori'!C217</f>
        <v>7.0000000000000007E-2</v>
      </c>
      <c r="E413" s="352">
        <f>'Flusso dati statici sensori'!D217</f>
        <v>0.05</v>
      </c>
      <c r="F413" s="267">
        <f>'Flusso dati statici sensori'!E217</f>
        <v>7.6E-3</v>
      </c>
      <c r="G413" s="346">
        <f>'Flusso dati statici sensori'!F217</f>
        <v>7.4999999999999997E-3</v>
      </c>
      <c r="I413" s="566"/>
      <c r="J413" s="338" t="s">
        <v>1147</v>
      </c>
      <c r="K413" s="345">
        <f>'Flusso dati statici sensori'!N217</f>
        <v>5.1999999999999998E-2</v>
      </c>
      <c r="L413" s="340">
        <f>'Flusso dati statici sensori'!O217</f>
        <v>7.2999999999999995E-2</v>
      </c>
      <c r="M413" s="352">
        <f>'Flusso dati statici sensori'!P217</f>
        <v>5.1999999999999998E-2</v>
      </c>
      <c r="N413" s="267">
        <f>'Flusso dati statici sensori'!Q217</f>
        <v>7.7999999999999996E-3</v>
      </c>
      <c r="O413" s="346">
        <f>'Flusso dati statici sensori'!R217</f>
        <v>7.7999999999999996E-3</v>
      </c>
      <c r="Q413" s="563"/>
      <c r="R413" s="338" t="s">
        <v>1147</v>
      </c>
      <c r="S413" s="345">
        <f>'Flusso dati statici sensori'!Z217</f>
        <v>5.0999999999999997E-2</v>
      </c>
      <c r="T413" s="340">
        <f>'Flusso dati statici sensori'!AA217</f>
        <v>7.0999999999999994E-2</v>
      </c>
      <c r="U413" s="352">
        <f>'Flusso dati statici sensori'!AB217</f>
        <v>0.05</v>
      </c>
      <c r="V413" s="267">
        <f>'Flusso dati statici sensori'!AC217</f>
        <v>7.7000000000000002E-3</v>
      </c>
      <c r="W413" s="346">
        <f>'Flusso dati statici sensori'!AD217</f>
        <v>7.7000000000000002E-3</v>
      </c>
    </row>
    <row r="414" spans="1:23" x14ac:dyDescent="0.2">
      <c r="A414" s="566"/>
      <c r="B414" s="338" t="s">
        <v>1148</v>
      </c>
      <c r="C414" s="345">
        <f>'Flusso dati statici sensori'!B245</f>
        <v>5.8000000000000003E-2</v>
      </c>
      <c r="D414" s="340">
        <f>'Flusso dati statici sensori'!C245</f>
        <v>8.1000000000000003E-2</v>
      </c>
      <c r="E414" s="352">
        <f>'Flusso dati statici sensori'!D245</f>
        <v>5.7000000000000002E-2</v>
      </c>
      <c r="F414" s="267">
        <f>'Flusso dati statici sensori'!E245</f>
        <v>9.1000000000000004E-3</v>
      </c>
      <c r="G414" s="346">
        <f>'Flusso dati statici sensori'!F245</f>
        <v>8.8999999999999999E-3</v>
      </c>
      <c r="I414" s="566"/>
      <c r="J414" s="338" t="s">
        <v>1148</v>
      </c>
      <c r="K414" s="345">
        <f>'Flusso dati statici sensori'!N245</f>
        <v>5.5E-2</v>
      </c>
      <c r="L414" s="340">
        <f>'Flusso dati statici sensori'!O245</f>
        <v>7.5999999999999998E-2</v>
      </c>
      <c r="M414" s="352">
        <f>'Flusso dati statici sensori'!P245</f>
        <v>5.2999999999999999E-2</v>
      </c>
      <c r="N414" s="267">
        <f>'Flusso dati statici sensori'!Q245</f>
        <v>8.3000000000000001E-3</v>
      </c>
      <c r="O414" s="346">
        <f>'Flusso dati statici sensori'!R245</f>
        <v>8.0000000000000002E-3</v>
      </c>
      <c r="Q414" s="563"/>
      <c r="R414" s="338" t="s">
        <v>1148</v>
      </c>
      <c r="S414" s="345">
        <f>'Flusso dati statici sensori'!Z245</f>
        <v>4.4999999999999998E-2</v>
      </c>
      <c r="T414" s="340">
        <f>'Flusso dati statici sensori'!AA245</f>
        <v>6.3E-2</v>
      </c>
      <c r="U414" s="352">
        <f>'Flusso dati statici sensori'!AB245</f>
        <v>4.4999999999999998E-2</v>
      </c>
      <c r="V414" s="267">
        <f>'Flusso dati statici sensori'!AC245</f>
        <v>6.7000000000000002E-3</v>
      </c>
      <c r="W414" s="346">
        <f>'Flusso dati statici sensori'!AD245</f>
        <v>6.7000000000000002E-3</v>
      </c>
    </row>
    <row r="415" spans="1:23" x14ac:dyDescent="0.2">
      <c r="A415" s="566"/>
      <c r="B415" s="338" t="s">
        <v>1149</v>
      </c>
      <c r="C415" s="345">
        <f>'Flusso dati statici sensori'!B272</f>
        <v>0.06</v>
      </c>
      <c r="D415" s="340">
        <f>'Flusso dati statici sensori'!C272</f>
        <v>8.5000000000000006E-2</v>
      </c>
      <c r="E415" s="352">
        <f>'Flusso dati statici sensori'!D272</f>
        <v>0.06</v>
      </c>
      <c r="F415" s="267">
        <f>'Flusso dati statici sensori'!E272</f>
        <v>9.1000000000000004E-3</v>
      </c>
      <c r="G415" s="346">
        <f>'Flusso dati statici sensori'!F272</f>
        <v>8.9999999999999993E-3</v>
      </c>
      <c r="I415" s="566"/>
      <c r="J415" s="338" t="s">
        <v>1149</v>
      </c>
      <c r="K415" s="345">
        <f>'Flusso dati statici sensori'!N272</f>
        <v>6.2E-2</v>
      </c>
      <c r="L415" s="340">
        <f>'Flusso dati statici sensori'!O272</f>
        <v>8.6999999999999994E-2</v>
      </c>
      <c r="M415" s="352">
        <f>'Flusso dati statici sensori'!P272</f>
        <v>6.2E-2</v>
      </c>
      <c r="N415" s="267">
        <f>'Flusso dati statici sensori'!Q272</f>
        <v>9.2999999999999992E-3</v>
      </c>
      <c r="O415" s="346">
        <f>'Flusso dati statici sensori'!R272</f>
        <v>9.4000000000000004E-3</v>
      </c>
      <c r="Q415" s="563"/>
      <c r="R415" s="338" t="s">
        <v>1149</v>
      </c>
      <c r="S415" s="345">
        <f>'Flusso dati statici sensori'!Z272</f>
        <v>5.8000000000000003E-2</v>
      </c>
      <c r="T415" s="340">
        <f>'Flusso dati statici sensori'!AA272</f>
        <v>8.2000000000000003E-2</v>
      </c>
      <c r="U415" s="352">
        <f>'Flusso dati statici sensori'!AB272</f>
        <v>5.8999999999999997E-2</v>
      </c>
      <c r="V415" s="267">
        <f>'Flusso dati statici sensori'!AC272</f>
        <v>8.6E-3</v>
      </c>
      <c r="W415" s="346">
        <f>'Flusso dati statici sensori'!AD272</f>
        <v>8.8999999999999999E-3</v>
      </c>
    </row>
    <row r="416" spans="1:23" x14ac:dyDescent="0.2">
      <c r="A416" s="566"/>
      <c r="B416" s="338" t="s">
        <v>1150</v>
      </c>
      <c r="C416" s="345">
        <f>'Flusso dati statici sensori'!B299</f>
        <v>5.0999999999999997E-2</v>
      </c>
      <c r="D416" s="340">
        <f>'Flusso dati statici sensori'!C299</f>
        <v>7.0999999999999994E-2</v>
      </c>
      <c r="E416" s="352">
        <f>'Flusso dati statici sensori'!D299</f>
        <v>0.05</v>
      </c>
      <c r="F416" s="267">
        <f>'Flusso dati statici sensori'!E299</f>
        <v>7.6E-3</v>
      </c>
      <c r="G416" s="346">
        <f>'Flusso dati statici sensori'!F299</f>
        <v>7.4999999999999997E-3</v>
      </c>
      <c r="I416" s="566"/>
      <c r="J416" s="338" t="s">
        <v>1150</v>
      </c>
      <c r="K416" s="345">
        <f>'Flusso dati statici sensori'!N299</f>
        <v>5.1999999999999998E-2</v>
      </c>
      <c r="L416" s="340">
        <f>'Flusso dati statici sensori'!O299</f>
        <v>7.2999999999999995E-2</v>
      </c>
      <c r="M416" s="352">
        <f>'Flusso dati statici sensori'!P299</f>
        <v>5.1999999999999998E-2</v>
      </c>
      <c r="N416" s="267">
        <f>'Flusso dati statici sensori'!Q299</f>
        <v>7.7999999999999996E-3</v>
      </c>
      <c r="O416" s="346">
        <f>'Flusso dati statici sensori'!R299</f>
        <v>7.7999999999999996E-3</v>
      </c>
      <c r="Q416" s="563"/>
      <c r="R416" s="338" t="s">
        <v>1150</v>
      </c>
      <c r="S416" s="345">
        <f>'Flusso dati statici sensori'!Z299</f>
        <v>0.05</v>
      </c>
      <c r="T416" s="340">
        <f>'Flusso dati statici sensori'!AA299</f>
        <v>7.0999999999999994E-2</v>
      </c>
      <c r="U416" s="352">
        <f>'Flusso dati statici sensori'!AB299</f>
        <v>5.0999999999999997E-2</v>
      </c>
      <c r="V416" s="267">
        <f>'Flusso dati statici sensori'!AC299</f>
        <v>7.6E-3</v>
      </c>
      <c r="W416" s="346">
        <f>'Flusso dati statici sensori'!AD299</f>
        <v>7.7000000000000002E-3</v>
      </c>
    </row>
    <row r="417" spans="1:23" x14ac:dyDescent="0.2">
      <c r="A417" s="566"/>
      <c r="B417" s="338" t="s">
        <v>1151</v>
      </c>
      <c r="C417" s="345">
        <f>'Flusso dati statici sensori'!B326</f>
        <v>4.5999999999999999E-2</v>
      </c>
      <c r="D417" s="340">
        <f>'Flusso dati statici sensori'!C326</f>
        <v>6.5000000000000002E-2</v>
      </c>
      <c r="E417" s="352">
        <f>'Flusso dati statici sensori'!D326</f>
        <v>4.5999999999999999E-2</v>
      </c>
      <c r="F417" s="267">
        <f>'Flusso dati statici sensori'!E326</f>
        <v>6.8999999999999999E-3</v>
      </c>
      <c r="G417" s="346">
        <f>'Flusso dati statici sensori'!F326</f>
        <v>6.8999999999999999E-3</v>
      </c>
      <c r="I417" s="566"/>
      <c r="J417" s="338" t="s">
        <v>1151</v>
      </c>
      <c r="K417" s="345">
        <f>'Flusso dati statici sensori'!N326</f>
        <v>4.5999999999999999E-2</v>
      </c>
      <c r="L417" s="340">
        <f>'Flusso dati statici sensori'!O326</f>
        <v>6.5000000000000002E-2</v>
      </c>
      <c r="M417" s="352">
        <f>'Flusso dati statici sensori'!P326</f>
        <v>4.5999999999999999E-2</v>
      </c>
      <c r="N417" s="267">
        <f>'Flusso dati statici sensori'!Q326</f>
        <v>6.8999999999999999E-3</v>
      </c>
      <c r="O417" s="346">
        <f>'Flusso dati statici sensori'!R326</f>
        <v>6.8999999999999999E-3</v>
      </c>
      <c r="Q417" s="563"/>
      <c r="R417" s="338" t="s">
        <v>1151</v>
      </c>
      <c r="S417" s="345">
        <f>'Flusso dati statici sensori'!Z326</f>
        <v>4.4999999999999998E-2</v>
      </c>
      <c r="T417" s="340">
        <f>'Flusso dati statici sensori'!AA326</f>
        <v>6.3E-2</v>
      </c>
      <c r="U417" s="352">
        <f>'Flusso dati statici sensori'!AB326</f>
        <v>4.4999999999999998E-2</v>
      </c>
      <c r="V417" s="267">
        <f>'Flusso dati statici sensori'!AC326</f>
        <v>6.7999999999999996E-3</v>
      </c>
      <c r="W417" s="346">
        <f>'Flusso dati statici sensori'!AD326</f>
        <v>6.7999999999999996E-3</v>
      </c>
    </row>
    <row r="418" spans="1:23" x14ac:dyDescent="0.2">
      <c r="A418" s="566"/>
      <c r="B418" s="338" t="s">
        <v>1152</v>
      </c>
      <c r="C418" s="345">
        <f>'Flusso dati statici sensori'!B353</f>
        <v>6.0999999999999999E-2</v>
      </c>
      <c r="D418" s="340">
        <f>'Flusso dati statici sensori'!C353</f>
        <v>8.5000000000000006E-2</v>
      </c>
      <c r="E418" s="352">
        <f>'Flusso dati statici sensori'!D353</f>
        <v>0.06</v>
      </c>
      <c r="F418" s="267">
        <f>'Flusso dati statici sensori'!E353</f>
        <v>9.1999999999999998E-3</v>
      </c>
      <c r="G418" s="346">
        <f>'Flusso dati statici sensori'!F353</f>
        <v>8.8999999999999999E-3</v>
      </c>
      <c r="I418" s="566"/>
      <c r="J418" s="338" t="s">
        <v>1152</v>
      </c>
      <c r="K418" s="345">
        <f>'Flusso dati statici sensori'!N353</f>
        <v>6.2E-2</v>
      </c>
      <c r="L418" s="340">
        <f>'Flusso dati statici sensori'!O353</f>
        <v>8.6999999999999994E-2</v>
      </c>
      <c r="M418" s="352">
        <f>'Flusso dati statici sensori'!P353</f>
        <v>6.2E-2</v>
      </c>
      <c r="N418" s="267">
        <f>'Flusso dati statici sensori'!Q353</f>
        <v>9.4000000000000004E-3</v>
      </c>
      <c r="O418" s="346">
        <f>'Flusso dati statici sensori'!R353</f>
        <v>9.4000000000000004E-3</v>
      </c>
      <c r="Q418" s="563"/>
      <c r="R418" s="338" t="s">
        <v>1152</v>
      </c>
      <c r="S418" s="345">
        <f>'Flusso dati statici sensori'!Z353</f>
        <v>5.8000000000000003E-2</v>
      </c>
      <c r="T418" s="340">
        <f>'Flusso dati statici sensori'!AA353</f>
        <v>8.2000000000000003E-2</v>
      </c>
      <c r="U418" s="352">
        <f>'Flusso dati statici sensori'!AB353</f>
        <v>5.8999999999999997E-2</v>
      </c>
      <c r="V418" s="267">
        <f>'Flusso dati statici sensori'!AC353</f>
        <v>8.6E-3</v>
      </c>
      <c r="W418" s="346">
        <f>'Flusso dati statici sensori'!AD353</f>
        <v>8.8999999999999999E-3</v>
      </c>
    </row>
    <row r="419" spans="1:23" x14ac:dyDescent="0.2">
      <c r="A419" s="566"/>
      <c r="B419" s="338" t="s">
        <v>1153</v>
      </c>
      <c r="C419" s="345">
        <f>'Flusso dati statici sensori'!B381</f>
        <v>5.2999999999999999E-2</v>
      </c>
      <c r="D419" s="340">
        <f>'Flusso dati statici sensori'!C381</f>
        <v>7.3999999999999996E-2</v>
      </c>
      <c r="E419" s="352">
        <f>'Flusso dati statici sensori'!D381</f>
        <v>5.2999999999999999E-2</v>
      </c>
      <c r="F419" s="267">
        <f>'Flusso dati statici sensori'!E381</f>
        <v>7.9000000000000008E-3</v>
      </c>
      <c r="G419" s="346">
        <f>'Flusso dati statici sensori'!F381</f>
        <v>7.9000000000000008E-3</v>
      </c>
      <c r="I419" s="566"/>
      <c r="J419" s="338" t="s">
        <v>1153</v>
      </c>
      <c r="K419" s="345">
        <f>'Flusso dati statici sensori'!N381</f>
        <v>5.1999999999999998E-2</v>
      </c>
      <c r="L419" s="340">
        <f>'Flusso dati statici sensori'!O381</f>
        <v>7.3999999999999996E-2</v>
      </c>
      <c r="M419" s="352">
        <f>'Flusso dati statici sensori'!P381</f>
        <v>5.2999999999999999E-2</v>
      </c>
      <c r="N419" s="267">
        <f>'Flusso dati statici sensori'!Q381</f>
        <v>7.9000000000000008E-3</v>
      </c>
      <c r="O419" s="346">
        <f>'Flusso dati statici sensori'!R381</f>
        <v>8.0000000000000002E-3</v>
      </c>
      <c r="Q419" s="563"/>
      <c r="R419" s="338" t="s">
        <v>1153</v>
      </c>
      <c r="S419" s="345">
        <f>'Flusso dati statici sensori'!Z381</f>
        <v>0.05</v>
      </c>
      <c r="T419" s="340">
        <f>'Flusso dati statici sensori'!AA381</f>
        <v>7.0999999999999994E-2</v>
      </c>
      <c r="U419" s="352">
        <f>'Flusso dati statici sensori'!AB381</f>
        <v>5.0999999999999997E-2</v>
      </c>
      <c r="V419" s="267">
        <f>'Flusso dati statici sensori'!AC381</f>
        <v>7.6E-3</v>
      </c>
      <c r="W419" s="346">
        <f>'Flusso dati statici sensori'!AD381</f>
        <v>7.7000000000000002E-3</v>
      </c>
    </row>
    <row r="420" spans="1:23" ht="16" thickBot="1" x14ac:dyDescent="0.25">
      <c r="A420" s="567"/>
      <c r="B420" s="339" t="s">
        <v>1154</v>
      </c>
      <c r="C420" s="347">
        <f>'Flusso dati statici sensori'!B409</f>
        <v>5.5E-2</v>
      </c>
      <c r="D420" s="348">
        <f>'Flusso dati statici sensori'!C409</f>
        <v>7.6999999999999999E-2</v>
      </c>
      <c r="E420" s="353">
        <f>'Flusso dati statici sensori'!D409</f>
        <v>5.5E-2</v>
      </c>
      <c r="F420" s="249">
        <f>'Flusso dati statici sensori'!E409</f>
        <v>8.3999999999999995E-3</v>
      </c>
      <c r="G420" s="350">
        <f>'Flusso dati statici sensori'!F409</f>
        <v>8.2000000000000007E-3</v>
      </c>
      <c r="I420" s="567"/>
      <c r="J420" s="339" t="s">
        <v>1154</v>
      </c>
      <c r="K420" s="347">
        <f>'Flusso dati statici sensori'!N409</f>
        <v>5.8000000000000003E-2</v>
      </c>
      <c r="L420" s="348">
        <f>'Flusso dati statici sensori'!O409</f>
        <v>8.1000000000000003E-2</v>
      </c>
      <c r="M420" s="353">
        <f>'Flusso dati statici sensori'!P409</f>
        <v>5.7000000000000002E-2</v>
      </c>
      <c r="N420" s="249">
        <f>'Flusso dati statici sensori'!Q409</f>
        <v>8.8000000000000005E-3</v>
      </c>
      <c r="O420" s="350">
        <f>'Flusso dati statici sensori'!R409</f>
        <v>8.6999999999999994E-3</v>
      </c>
      <c r="Q420" s="564"/>
      <c r="R420" s="339" t="s">
        <v>1154</v>
      </c>
      <c r="S420" s="347">
        <f>'Flusso dati statici sensori'!Z409</f>
        <v>0.05</v>
      </c>
      <c r="T420" s="348">
        <f>'Flusso dati statici sensori'!AA409</f>
        <v>7.0999999999999994E-2</v>
      </c>
      <c r="U420" s="353">
        <f>'Flusso dati statici sensori'!AB409</f>
        <v>5.0999999999999997E-2</v>
      </c>
      <c r="V420" s="249">
        <f>'Flusso dati statici sensori'!AC409</f>
        <v>7.6E-3</v>
      </c>
      <c r="W420" s="350">
        <f>'Flusso dati statici sensori'!AD409</f>
        <v>7.7000000000000002E-3</v>
      </c>
    </row>
    <row r="423" spans="1:23" ht="16" thickBot="1" x14ac:dyDescent="0.25"/>
    <row r="424" spans="1:23" ht="16" thickBot="1" x14ac:dyDescent="0.25">
      <c r="A424" s="550" t="s">
        <v>948</v>
      </c>
      <c r="B424" s="551"/>
      <c r="C424" s="551"/>
      <c r="D424" s="551"/>
      <c r="E424" s="551"/>
      <c r="F424" s="551"/>
      <c r="G424" s="552"/>
      <c r="I424" s="550" t="s">
        <v>948</v>
      </c>
      <c r="J424" s="551"/>
      <c r="K424" s="551"/>
      <c r="L424" s="551"/>
      <c r="M424" s="551"/>
      <c r="N424" s="551"/>
      <c r="O424" s="552"/>
      <c r="Q424" s="550" t="s">
        <v>948</v>
      </c>
      <c r="R424" s="551"/>
      <c r="S424" s="551"/>
      <c r="T424" s="551"/>
      <c r="U424" s="551"/>
      <c r="V424" s="551"/>
      <c r="W424" s="552"/>
    </row>
    <row r="425" spans="1:23" ht="16" thickBot="1" x14ac:dyDescent="0.25">
      <c r="A425" s="553" t="s">
        <v>1156</v>
      </c>
      <c r="B425" s="555" t="s">
        <v>790</v>
      </c>
      <c r="C425" s="557" t="s">
        <v>1092</v>
      </c>
      <c r="D425" s="558"/>
      <c r="E425" s="559"/>
      <c r="F425" s="560" t="s">
        <v>958</v>
      </c>
      <c r="G425" s="561"/>
      <c r="I425" s="553" t="s">
        <v>1156</v>
      </c>
      <c r="J425" s="555" t="s">
        <v>790</v>
      </c>
      <c r="K425" s="557" t="s">
        <v>1092</v>
      </c>
      <c r="L425" s="558"/>
      <c r="M425" s="559"/>
      <c r="N425" s="560" t="s">
        <v>958</v>
      </c>
      <c r="O425" s="561"/>
      <c r="Q425" s="553" t="s">
        <v>1156</v>
      </c>
      <c r="R425" s="555" t="s">
        <v>790</v>
      </c>
      <c r="S425" s="557" t="s">
        <v>1092</v>
      </c>
      <c r="T425" s="558"/>
      <c r="U425" s="559"/>
      <c r="V425" s="560" t="s">
        <v>958</v>
      </c>
      <c r="W425" s="561"/>
    </row>
    <row r="426" spans="1:23" ht="16" thickBot="1" x14ac:dyDescent="0.25">
      <c r="A426" s="554"/>
      <c r="B426" s="556"/>
      <c r="C426" s="328" t="s">
        <v>950</v>
      </c>
      <c r="D426" s="328" t="s">
        <v>951</v>
      </c>
      <c r="E426" s="328" t="s">
        <v>952</v>
      </c>
      <c r="F426" s="328" t="s">
        <v>956</v>
      </c>
      <c r="G426" s="328" t="s">
        <v>957</v>
      </c>
      <c r="I426" s="554"/>
      <c r="J426" s="556"/>
      <c r="K426" s="328" t="s">
        <v>950</v>
      </c>
      <c r="L426" s="328" t="s">
        <v>951</v>
      </c>
      <c r="M426" s="328" t="s">
        <v>952</v>
      </c>
      <c r="N426" s="328" t="s">
        <v>956</v>
      </c>
      <c r="O426" s="328" t="s">
        <v>957</v>
      </c>
      <c r="Q426" s="554"/>
      <c r="R426" s="556"/>
      <c r="S426" s="328" t="s">
        <v>950</v>
      </c>
      <c r="T426" s="328" t="s">
        <v>951</v>
      </c>
      <c r="U426" s="328" t="s">
        <v>952</v>
      </c>
      <c r="V426" s="328" t="s">
        <v>956</v>
      </c>
      <c r="W426" s="328" t="s">
        <v>957</v>
      </c>
    </row>
    <row r="427" spans="1:23" x14ac:dyDescent="0.2">
      <c r="A427" s="565" t="s">
        <v>1155</v>
      </c>
      <c r="B427" s="337" t="s">
        <v>1140</v>
      </c>
      <c r="C427" s="329">
        <f>'Flusso dati statici sensori'!B30</f>
        <v>5.1999999999999998E-2</v>
      </c>
      <c r="D427" s="342">
        <f>'Flusso dati statici sensori'!C30</f>
        <v>7.2999999999999995E-2</v>
      </c>
      <c r="E427" s="351">
        <f>'Flusso dati statici sensori'!D30</f>
        <v>5.0999999999999997E-2</v>
      </c>
      <c r="F427" s="266">
        <f>'Flusso dati statici sensori'!E30</f>
        <v>7.9000000000000008E-3</v>
      </c>
      <c r="G427" s="344">
        <f>'Flusso dati statici sensori'!F30</f>
        <v>7.6E-3</v>
      </c>
      <c r="I427" s="565" t="s">
        <v>1157</v>
      </c>
      <c r="J427" s="337" t="s">
        <v>1140</v>
      </c>
      <c r="K427" s="329">
        <f>'Flusso dati statici sensori'!N30</f>
        <v>5.5E-2</v>
      </c>
      <c r="L427" s="342">
        <f>'Flusso dati statici sensori'!O30</f>
        <v>7.6999999999999999E-2</v>
      </c>
      <c r="M427" s="351">
        <f>'Flusso dati statici sensori'!P30</f>
        <v>5.3999999999999999E-2</v>
      </c>
      <c r="N427" s="266">
        <f>'Flusso dati statici sensori'!Q30</f>
        <v>8.3000000000000001E-3</v>
      </c>
      <c r="O427" s="344">
        <f>'Flusso dati statici sensori'!R30</f>
        <v>8.2000000000000007E-3</v>
      </c>
      <c r="Q427" s="562" t="s">
        <v>1158</v>
      </c>
      <c r="R427" s="337" t="s">
        <v>1140</v>
      </c>
      <c r="S427" s="329">
        <f>'Flusso dati statici sensori'!Z30</f>
        <v>5.3999999999999999E-2</v>
      </c>
      <c r="T427" s="342">
        <f>'Flusso dati statici sensori'!AA30</f>
        <v>7.6999999999999999E-2</v>
      </c>
      <c r="U427" s="351">
        <f>'Flusso dati statici sensori'!AB30</f>
        <v>5.5E-2</v>
      </c>
      <c r="V427" s="266">
        <f>'Flusso dati statici sensori'!AC30</f>
        <v>8.0999999999999996E-3</v>
      </c>
      <c r="W427" s="344">
        <f>'Flusso dati statici sensori'!AD30</f>
        <v>8.2000000000000007E-3</v>
      </c>
    </row>
    <row r="428" spans="1:23" x14ac:dyDescent="0.2">
      <c r="A428" s="566"/>
      <c r="B428" s="338" t="s">
        <v>1141</v>
      </c>
      <c r="C428" s="345">
        <f>'Flusso dati statici sensori'!B56</f>
        <v>5.8000000000000003E-2</v>
      </c>
      <c r="D428" s="340">
        <f>'Flusso dati statici sensori'!C56</f>
        <v>8.1000000000000003E-2</v>
      </c>
      <c r="E428" s="352">
        <f>'Flusso dati statici sensori'!D56</f>
        <v>5.7000000000000002E-2</v>
      </c>
      <c r="F428" s="267">
        <f>'Flusso dati statici sensori'!E56</f>
        <v>8.8000000000000005E-3</v>
      </c>
      <c r="G428" s="346">
        <f>'Flusso dati statici sensori'!F56</f>
        <v>8.3000000000000001E-3</v>
      </c>
      <c r="I428" s="566"/>
      <c r="J428" s="338" t="s">
        <v>1141</v>
      </c>
      <c r="K428" s="345">
        <f>'Flusso dati statici sensori'!N56</f>
        <v>4.5999999999999999E-2</v>
      </c>
      <c r="L428" s="340">
        <f>'Flusso dati statici sensori'!O56</f>
        <v>6.3E-2</v>
      </c>
      <c r="M428" s="352">
        <f>'Flusso dati statici sensori'!P56</f>
        <v>4.5999999999999999E-2</v>
      </c>
      <c r="N428" s="267">
        <f>'Flusso dati statici sensori'!Q56</f>
        <v>6.8999999999999999E-3</v>
      </c>
      <c r="O428" s="346">
        <f>'Flusso dati statici sensori'!R56</f>
        <v>6.8999999999999999E-3</v>
      </c>
      <c r="Q428" s="563"/>
      <c r="R428" s="338" t="s">
        <v>1141</v>
      </c>
      <c r="S428" s="345">
        <f>'Flusso dati statici sensori'!Z56</f>
        <v>5.6000000000000001E-2</v>
      </c>
      <c r="T428" s="340">
        <f>'Flusso dati statici sensori'!AA56</f>
        <v>8.1000000000000003E-2</v>
      </c>
      <c r="U428" s="352">
        <f>'Flusso dati statici sensori'!AB56</f>
        <v>5.7000000000000002E-2</v>
      </c>
      <c r="V428" s="267">
        <f>'Flusso dati statici sensori'!AC56</f>
        <v>8.3999999999999995E-3</v>
      </c>
      <c r="W428" s="346">
        <f>'Flusso dati statici sensori'!AD56</f>
        <v>8.6999999999999994E-3</v>
      </c>
    </row>
    <row r="429" spans="1:23" x14ac:dyDescent="0.2">
      <c r="A429" s="566"/>
      <c r="B429" s="338" t="s">
        <v>1142</v>
      </c>
      <c r="C429" s="345">
        <f>'Flusso dati statici sensori'!B83</f>
        <v>4.4999999999999998E-2</v>
      </c>
      <c r="D429" s="340">
        <f>'Flusso dati statici sensori'!C83</f>
        <v>6.3E-2</v>
      </c>
      <c r="E429" s="352">
        <f>'Flusso dati statici sensori'!D83</f>
        <v>4.4999999999999998E-2</v>
      </c>
      <c r="F429" s="267">
        <f>'Flusso dati statici sensori'!E83</f>
        <v>6.7999999999999996E-3</v>
      </c>
      <c r="G429" s="346">
        <f>'Flusso dati statici sensori'!F83</f>
        <v>6.7000000000000002E-3</v>
      </c>
      <c r="I429" s="566"/>
      <c r="J429" s="338" t="s">
        <v>1142</v>
      </c>
      <c r="K429" s="345">
        <f>'Flusso dati statici sensori'!N83</f>
        <v>5.6000000000000001E-2</v>
      </c>
      <c r="L429" s="340">
        <f>'Flusso dati statici sensori'!O83</f>
        <v>7.8E-2</v>
      </c>
      <c r="M429" s="352">
        <f>'Flusso dati statici sensori'!P83</f>
        <v>5.6000000000000001E-2</v>
      </c>
      <c r="N429" s="267">
        <f>'Flusso dati statici sensori'!Q83</f>
        <v>8.3000000000000001E-3</v>
      </c>
      <c r="O429" s="346">
        <f>'Flusso dati statici sensori'!R83</f>
        <v>8.2000000000000007E-3</v>
      </c>
      <c r="Q429" s="563"/>
      <c r="R429" s="338" t="s">
        <v>1142</v>
      </c>
      <c r="S429" s="345">
        <f>'Flusso dati statici sensori'!Z83</f>
        <v>5.3999999999999999E-2</v>
      </c>
      <c r="T429" s="340">
        <f>'Flusso dati statici sensori'!AA83</f>
        <v>7.6999999999999999E-2</v>
      </c>
      <c r="U429" s="352">
        <f>'Flusso dati statici sensori'!AB83</f>
        <v>5.3999999999999999E-2</v>
      </c>
      <c r="V429" s="267">
        <f>'Flusso dati statici sensori'!AC83</f>
        <v>8.0999999999999996E-3</v>
      </c>
      <c r="W429" s="346">
        <f>'Flusso dati statici sensori'!AD83</f>
        <v>8.2000000000000007E-3</v>
      </c>
    </row>
    <row r="430" spans="1:23" x14ac:dyDescent="0.2">
      <c r="A430" s="566"/>
      <c r="B430" s="338" t="s">
        <v>1143</v>
      </c>
      <c r="C430" s="345">
        <f>'Flusso dati statici sensori'!B110</f>
        <v>4.9000000000000002E-2</v>
      </c>
      <c r="D430" s="340">
        <f>'Flusso dati statici sensori'!C110</f>
        <v>6.8000000000000005E-2</v>
      </c>
      <c r="E430" s="352">
        <f>'Flusso dati statici sensori'!D110</f>
        <v>4.8000000000000001E-2</v>
      </c>
      <c r="F430" s="267">
        <f>'Flusso dati statici sensori'!E110</f>
        <v>7.4000000000000003E-3</v>
      </c>
      <c r="G430" s="346">
        <f>'Flusso dati statici sensori'!F110</f>
        <v>7.1999999999999998E-3</v>
      </c>
      <c r="I430" s="566"/>
      <c r="J430" s="338" t="s">
        <v>1143</v>
      </c>
      <c r="K430" s="345">
        <f>'Flusso dati statici sensori'!N110</f>
        <v>5.1999999999999998E-2</v>
      </c>
      <c r="L430" s="340">
        <f>'Flusso dati statici sensori'!O110</f>
        <v>7.2999999999999995E-2</v>
      </c>
      <c r="M430" s="352">
        <f>'Flusso dati statici sensori'!P110</f>
        <v>0.05</v>
      </c>
      <c r="N430" s="267">
        <f>'Flusso dati statici sensori'!Q110</f>
        <v>7.7999999999999996E-3</v>
      </c>
      <c r="O430" s="346">
        <f>'Flusso dati statici sensori'!R110</f>
        <v>7.6E-3</v>
      </c>
      <c r="Q430" s="563"/>
      <c r="R430" s="338" t="s">
        <v>1143</v>
      </c>
      <c r="S430" s="345">
        <f>'Flusso dati statici sensori'!Z110</f>
        <v>5.1999999999999998E-2</v>
      </c>
      <c r="T430" s="340">
        <f>'Flusso dati statici sensori'!AA110</f>
        <v>7.3999999999999996E-2</v>
      </c>
      <c r="U430" s="352">
        <f>'Flusso dati statici sensori'!AB110</f>
        <v>5.1999999999999998E-2</v>
      </c>
      <c r="V430" s="267">
        <f>'Flusso dati statici sensori'!AC110</f>
        <v>7.7999999999999996E-3</v>
      </c>
      <c r="W430" s="346">
        <f>'Flusso dati statici sensori'!AD110</f>
        <v>7.7999999999999996E-3</v>
      </c>
    </row>
    <row r="431" spans="1:23" x14ac:dyDescent="0.2">
      <c r="A431" s="566"/>
      <c r="B431" s="338" t="s">
        <v>1144</v>
      </c>
      <c r="C431" s="345">
        <f>'Flusso dati statici sensori'!B137</f>
        <v>5.0999999999999997E-2</v>
      </c>
      <c r="D431" s="340">
        <f>'Flusso dati statici sensori'!C137</f>
        <v>7.0999999999999994E-2</v>
      </c>
      <c r="E431" s="352">
        <f>'Flusso dati statici sensori'!D137</f>
        <v>0.05</v>
      </c>
      <c r="F431" s="267">
        <f>'Flusso dati statici sensori'!E137</f>
        <v>7.7000000000000002E-3</v>
      </c>
      <c r="G431" s="346">
        <f>'Flusso dati statici sensori'!F137</f>
        <v>7.4000000000000003E-3</v>
      </c>
      <c r="I431" s="566"/>
      <c r="J431" s="338" t="s">
        <v>1144</v>
      </c>
      <c r="K431" s="345">
        <f>'Flusso dati statici sensori'!N137</f>
        <v>5.3999999999999999E-2</v>
      </c>
      <c r="L431" s="340">
        <f>'Flusso dati statici sensori'!O137</f>
        <v>7.4999999999999997E-2</v>
      </c>
      <c r="M431" s="352">
        <f>'Flusso dati statici sensori'!P137</f>
        <v>5.2999999999999999E-2</v>
      </c>
      <c r="N431" s="267">
        <f>'Flusso dati statici sensori'!Q137</f>
        <v>8.0000000000000002E-3</v>
      </c>
      <c r="O431" s="346">
        <f>'Flusso dati statici sensori'!R137</f>
        <v>8.0000000000000002E-3</v>
      </c>
      <c r="Q431" s="563"/>
      <c r="R431" s="338" t="s">
        <v>1144</v>
      </c>
      <c r="S431" s="345">
        <f>'Flusso dati statici sensori'!Z137</f>
        <v>5.3999999999999999E-2</v>
      </c>
      <c r="T431" s="340">
        <f>'Flusso dati statici sensori'!AA137</f>
        <v>7.4999999999999997E-2</v>
      </c>
      <c r="U431" s="352">
        <f>'Flusso dati statici sensori'!AB137</f>
        <v>5.3999999999999999E-2</v>
      </c>
      <c r="V431" s="267">
        <f>'Flusso dati statici sensori'!AC137</f>
        <v>8.0999999999999996E-3</v>
      </c>
      <c r="W431" s="346">
        <f>'Flusso dati statici sensori'!AD137</f>
        <v>8.0999999999999996E-3</v>
      </c>
    </row>
    <row r="432" spans="1:23" x14ac:dyDescent="0.2">
      <c r="A432" s="566"/>
      <c r="B432" s="338" t="s">
        <v>1145</v>
      </c>
      <c r="C432" s="215">
        <f>'Flusso dati statici sensori'!B164</f>
        <v>5.0999999999999997E-2</v>
      </c>
      <c r="D432" s="214">
        <f>'Flusso dati statici sensori'!C164</f>
        <v>7.0999999999999994E-2</v>
      </c>
      <c r="E432" s="179">
        <f>'Flusso dati statici sensori'!D164</f>
        <v>0.05</v>
      </c>
      <c r="F432" s="267">
        <f>'Flusso dati statici sensori'!E164</f>
        <v>7.7999999999999996E-3</v>
      </c>
      <c r="G432" s="346">
        <f>'Flusso dati statici sensori'!F164</f>
        <v>7.4000000000000003E-3</v>
      </c>
      <c r="I432" s="566"/>
      <c r="J432" s="338" t="s">
        <v>1145</v>
      </c>
      <c r="K432" s="215">
        <f>'Flusso dati statici sensori'!N164</f>
        <v>5.6000000000000001E-2</v>
      </c>
      <c r="L432" s="214">
        <f>'Flusso dati statici sensori'!O164</f>
        <v>7.8E-2</v>
      </c>
      <c r="M432" s="179">
        <f>'Flusso dati statici sensori'!P164</f>
        <v>5.3999999999999999E-2</v>
      </c>
      <c r="N432" s="267">
        <f>'Flusso dati statici sensori'!Q164</f>
        <v>8.3999999999999995E-3</v>
      </c>
      <c r="O432" s="346">
        <f>'Flusso dati statici sensori'!R164</f>
        <v>8.0999999999999996E-3</v>
      </c>
      <c r="Q432" s="563"/>
      <c r="R432" s="338" t="s">
        <v>1145</v>
      </c>
      <c r="S432" s="215">
        <f>'Flusso dati statici sensori'!Z164</f>
        <v>5.7000000000000002E-2</v>
      </c>
      <c r="T432" s="214">
        <f>'Flusso dati statici sensori'!AA164</f>
        <v>0.08</v>
      </c>
      <c r="U432" s="179">
        <f>'Flusso dati statici sensori'!AB164</f>
        <v>5.7000000000000002E-2</v>
      </c>
      <c r="V432" s="267">
        <f>'Flusso dati statici sensori'!AC164</f>
        <v>8.5000000000000006E-3</v>
      </c>
      <c r="W432" s="346">
        <f>'Flusso dati statici sensori'!AD164</f>
        <v>8.5000000000000006E-3</v>
      </c>
    </row>
    <row r="433" spans="1:23" x14ac:dyDescent="0.2">
      <c r="A433" s="566"/>
      <c r="B433" s="338" t="s">
        <v>1146</v>
      </c>
      <c r="C433" s="345">
        <f>'Flusso dati statici sensori'!B191</f>
        <v>4.7E-2</v>
      </c>
      <c r="D433" s="340">
        <f>'Flusso dati statici sensori'!C191</f>
        <v>6.6000000000000003E-2</v>
      </c>
      <c r="E433" s="352">
        <f>'Flusso dati statici sensori'!D191</f>
        <v>4.5999999999999999E-2</v>
      </c>
      <c r="F433" s="267">
        <f>'Flusso dati statici sensori'!E191</f>
        <v>7.1000000000000004E-3</v>
      </c>
      <c r="G433" s="346">
        <f>'Flusso dati statici sensori'!F191</f>
        <v>7.0000000000000001E-3</v>
      </c>
      <c r="I433" s="566"/>
      <c r="J433" s="338" t="s">
        <v>1146</v>
      </c>
      <c r="K433" s="345">
        <f>'Flusso dati statici sensori'!N191</f>
        <v>4.9000000000000002E-2</v>
      </c>
      <c r="L433" s="340">
        <f>'Flusso dati statici sensori'!O191</f>
        <v>6.8000000000000005E-2</v>
      </c>
      <c r="M433" s="352">
        <f>'Flusso dati statici sensori'!P191</f>
        <v>4.8000000000000001E-2</v>
      </c>
      <c r="N433" s="267">
        <f>'Flusso dati statici sensori'!Q191</f>
        <v>7.4000000000000003E-3</v>
      </c>
      <c r="O433" s="346">
        <f>'Flusso dati statici sensori'!R191</f>
        <v>7.3000000000000001E-3</v>
      </c>
      <c r="Q433" s="563"/>
      <c r="R433" s="338" t="s">
        <v>1146</v>
      </c>
      <c r="S433" s="345">
        <f>'Flusso dati statici sensori'!Z191</f>
        <v>4.9000000000000002E-2</v>
      </c>
      <c r="T433" s="340">
        <f>'Flusso dati statici sensori'!AA191</f>
        <v>6.9000000000000006E-2</v>
      </c>
      <c r="U433" s="352">
        <f>'Flusso dati statici sensori'!AB191</f>
        <v>4.9000000000000002E-2</v>
      </c>
      <c r="V433" s="267">
        <f>'Flusso dati statici sensori'!AC191</f>
        <v>7.4000000000000003E-3</v>
      </c>
      <c r="W433" s="346">
        <f>'Flusso dati statici sensori'!AD191</f>
        <v>7.4000000000000003E-3</v>
      </c>
    </row>
    <row r="434" spans="1:23" x14ac:dyDescent="0.2">
      <c r="A434" s="566"/>
      <c r="B434" s="338" t="s">
        <v>1147</v>
      </c>
      <c r="C434" s="345">
        <f>'Flusso dati statici sensori'!B218</f>
        <v>5.1999999999999998E-2</v>
      </c>
      <c r="D434" s="340">
        <f>'Flusso dati statici sensori'!C218</f>
        <v>7.0999999999999994E-2</v>
      </c>
      <c r="E434" s="352">
        <f>'Flusso dati statici sensori'!D218</f>
        <v>5.0999999999999997E-2</v>
      </c>
      <c r="F434" s="267">
        <f>'Flusso dati statici sensori'!E218</f>
        <v>7.7000000000000002E-3</v>
      </c>
      <c r="G434" s="346">
        <f>'Flusso dati statici sensori'!F218</f>
        <v>7.4999999999999997E-3</v>
      </c>
      <c r="I434" s="566"/>
      <c r="J434" s="338" t="s">
        <v>1147</v>
      </c>
      <c r="K434" s="345">
        <f>'Flusso dati statici sensori'!N218</f>
        <v>5.2999999999999999E-2</v>
      </c>
      <c r="L434" s="340">
        <f>'Flusso dati statici sensori'!O218</f>
        <v>7.3999999999999996E-2</v>
      </c>
      <c r="M434" s="352">
        <f>'Flusso dati statici sensori'!P218</f>
        <v>5.2999999999999999E-2</v>
      </c>
      <c r="N434" s="267">
        <f>'Flusso dati statici sensori'!Q218</f>
        <v>7.9000000000000008E-3</v>
      </c>
      <c r="O434" s="346">
        <f>'Flusso dati statici sensori'!R218</f>
        <v>8.0000000000000002E-3</v>
      </c>
      <c r="Q434" s="563"/>
      <c r="R434" s="338" t="s">
        <v>1147</v>
      </c>
      <c r="S434" s="345">
        <f>'Flusso dati statici sensori'!Z218</f>
        <v>5.0999999999999997E-2</v>
      </c>
      <c r="T434" s="340">
        <f>'Flusso dati statici sensori'!AA218</f>
        <v>7.1999999999999995E-2</v>
      </c>
      <c r="U434" s="352">
        <f>'Flusso dati statici sensori'!AB218</f>
        <v>5.1999999999999998E-2</v>
      </c>
      <c r="V434" s="267">
        <f>'Flusso dati statici sensori'!AC218</f>
        <v>7.7000000000000002E-3</v>
      </c>
      <c r="W434" s="346">
        <f>'Flusso dati statici sensori'!AD218</f>
        <v>7.7999999999999996E-3</v>
      </c>
    </row>
    <row r="435" spans="1:23" x14ac:dyDescent="0.2">
      <c r="A435" s="566"/>
      <c r="B435" s="338" t="s">
        <v>1148</v>
      </c>
      <c r="C435" s="345">
        <f>'Flusso dati statici sensori'!B246</f>
        <v>0.06</v>
      </c>
      <c r="D435" s="340">
        <f>'Flusso dati statici sensori'!C246</f>
        <v>8.4000000000000005E-2</v>
      </c>
      <c r="E435" s="352">
        <f>'Flusso dati statici sensori'!D246</f>
        <v>5.8999999999999997E-2</v>
      </c>
      <c r="F435" s="267">
        <f>'Flusso dati statici sensori'!E246</f>
        <v>9.4000000000000004E-3</v>
      </c>
      <c r="G435" s="346">
        <f>'Flusso dati statici sensori'!F246</f>
        <v>9.1999999999999998E-3</v>
      </c>
      <c r="I435" s="566"/>
      <c r="J435" s="338" t="s">
        <v>1148</v>
      </c>
      <c r="K435" s="345">
        <f>'Flusso dati statici sensori'!N246</f>
        <v>5.6000000000000001E-2</v>
      </c>
      <c r="L435" s="340">
        <f>'Flusso dati statici sensori'!O246</f>
        <v>7.8E-2</v>
      </c>
      <c r="M435" s="352">
        <f>'Flusso dati statici sensori'!P246</f>
        <v>5.5E-2</v>
      </c>
      <c r="N435" s="267">
        <f>'Flusso dati statici sensori'!Q246</f>
        <v>8.5000000000000006E-3</v>
      </c>
      <c r="O435" s="346">
        <f>'Flusso dati statici sensori'!R246</f>
        <v>8.0999999999999996E-3</v>
      </c>
      <c r="Q435" s="563"/>
      <c r="R435" s="338" t="s">
        <v>1148</v>
      </c>
      <c r="S435" s="345">
        <f>'Flusso dati statici sensori'!Z246</f>
        <v>4.3999999999999997E-2</v>
      </c>
      <c r="T435" s="340">
        <f>'Flusso dati statici sensori'!AA246</f>
        <v>6.2E-2</v>
      </c>
      <c r="U435" s="352">
        <f>'Flusso dati statici sensori'!AB246</f>
        <v>4.3999999999999997E-2</v>
      </c>
      <c r="V435" s="267">
        <f>'Flusso dati statici sensori'!AC246</f>
        <v>6.7000000000000002E-3</v>
      </c>
      <c r="W435" s="346">
        <f>'Flusso dati statici sensori'!AD246</f>
        <v>6.7000000000000002E-3</v>
      </c>
    </row>
    <row r="436" spans="1:23" x14ac:dyDescent="0.2">
      <c r="A436" s="566"/>
      <c r="B436" s="338" t="s">
        <v>1149</v>
      </c>
      <c r="C436" s="345">
        <f>'Flusso dati statici sensori'!B273</f>
        <v>6.3E-2</v>
      </c>
      <c r="D436" s="340">
        <f>'Flusso dati statici sensori'!C273</f>
        <v>8.7999999999999995E-2</v>
      </c>
      <c r="E436" s="352">
        <f>'Flusso dati statici sensori'!D273</f>
        <v>6.2E-2</v>
      </c>
      <c r="F436" s="267">
        <f>'Flusso dati statici sensori'!E273</f>
        <v>9.4000000000000004E-3</v>
      </c>
      <c r="G436" s="346">
        <f>'Flusso dati statici sensori'!F273</f>
        <v>9.1999999999999998E-3</v>
      </c>
      <c r="I436" s="566"/>
      <c r="J436" s="338" t="s">
        <v>1149</v>
      </c>
      <c r="K436" s="345">
        <f>'Flusso dati statici sensori'!N273</f>
        <v>6.4000000000000001E-2</v>
      </c>
      <c r="L436" s="340">
        <f>'Flusso dati statici sensori'!O273</f>
        <v>9.0999999999999998E-2</v>
      </c>
      <c r="M436" s="352">
        <f>'Flusso dati statici sensori'!P273</f>
        <v>6.5000000000000002E-2</v>
      </c>
      <c r="N436" s="267">
        <f>'Flusso dati statici sensori'!Q273</f>
        <v>9.7000000000000003E-3</v>
      </c>
      <c r="O436" s="346">
        <f>'Flusso dati statici sensori'!R273</f>
        <v>9.7000000000000003E-3</v>
      </c>
      <c r="Q436" s="563"/>
      <c r="R436" s="338" t="s">
        <v>1149</v>
      </c>
      <c r="S436" s="345">
        <f>'Flusso dati statici sensori'!Z273</f>
        <v>0.06</v>
      </c>
      <c r="T436" s="340">
        <f>'Flusso dati statici sensori'!AA273</f>
        <v>8.5000000000000006E-2</v>
      </c>
      <c r="U436" s="352">
        <f>'Flusso dati statici sensori'!AB273</f>
        <v>6.0999999999999999E-2</v>
      </c>
      <c r="V436" s="267">
        <f>'Flusso dati statici sensori'!AC273</f>
        <v>8.8999999999999999E-3</v>
      </c>
      <c r="W436" s="346">
        <f>'Flusso dati statici sensori'!AD273</f>
        <v>9.1999999999999998E-3</v>
      </c>
    </row>
    <row r="437" spans="1:23" x14ac:dyDescent="0.2">
      <c r="A437" s="566"/>
      <c r="B437" s="338" t="s">
        <v>1150</v>
      </c>
      <c r="C437" s="345">
        <f>'Flusso dati statici sensori'!B300</f>
        <v>5.0999999999999997E-2</v>
      </c>
      <c r="D437" s="340">
        <f>'Flusso dati statici sensori'!C300</f>
        <v>7.1999999999999995E-2</v>
      </c>
      <c r="E437" s="352">
        <f>'Flusso dati statici sensori'!D300</f>
        <v>0.05</v>
      </c>
      <c r="F437" s="267">
        <f>'Flusso dati statici sensori'!E300</f>
        <v>7.7000000000000002E-3</v>
      </c>
      <c r="G437" s="346">
        <f>'Flusso dati statici sensori'!F300</f>
        <v>7.6E-3</v>
      </c>
      <c r="I437" s="566"/>
      <c r="J437" s="338" t="s">
        <v>1150</v>
      </c>
      <c r="K437" s="345">
        <f>'Flusso dati statici sensori'!N300</f>
        <v>5.2999999999999999E-2</v>
      </c>
      <c r="L437" s="340">
        <f>'Flusso dati statici sensori'!O300</f>
        <v>7.3999999999999996E-2</v>
      </c>
      <c r="M437" s="352">
        <f>'Flusso dati statici sensori'!P300</f>
        <v>5.1999999999999998E-2</v>
      </c>
      <c r="N437" s="267">
        <f>'Flusso dati statici sensori'!Q300</f>
        <v>7.9000000000000008E-3</v>
      </c>
      <c r="O437" s="346">
        <f>'Flusso dati statici sensori'!R300</f>
        <v>7.9000000000000008E-3</v>
      </c>
      <c r="Q437" s="563"/>
      <c r="R437" s="338" t="s">
        <v>1150</v>
      </c>
      <c r="S437" s="345">
        <f>'Flusso dati statici sensori'!Z300</f>
        <v>5.0999999999999997E-2</v>
      </c>
      <c r="T437" s="340">
        <f>'Flusso dati statici sensori'!AA300</f>
        <v>7.1999999999999995E-2</v>
      </c>
      <c r="U437" s="352">
        <f>'Flusso dati statici sensori'!AB300</f>
        <v>5.1999999999999998E-2</v>
      </c>
      <c r="V437" s="267">
        <f>'Flusso dati statici sensori'!AC300</f>
        <v>7.7000000000000002E-3</v>
      </c>
      <c r="W437" s="346">
        <f>'Flusso dati statici sensori'!AD300</f>
        <v>7.7999999999999996E-3</v>
      </c>
    </row>
    <row r="438" spans="1:23" x14ac:dyDescent="0.2">
      <c r="A438" s="566"/>
      <c r="B438" s="338" t="s">
        <v>1151</v>
      </c>
      <c r="C438" s="345">
        <f>'Flusso dati statici sensori'!B327</f>
        <v>4.5999999999999999E-2</v>
      </c>
      <c r="D438" s="340">
        <f>'Flusso dati statici sensori'!C327</f>
        <v>6.5000000000000002E-2</v>
      </c>
      <c r="E438" s="352">
        <f>'Flusso dati statici sensori'!D327</f>
        <v>4.5999999999999999E-2</v>
      </c>
      <c r="F438" s="267">
        <f>'Flusso dati statici sensori'!E327</f>
        <v>6.8999999999999999E-3</v>
      </c>
      <c r="G438" s="346">
        <f>'Flusso dati statici sensori'!F327</f>
        <v>6.8999999999999999E-3</v>
      </c>
      <c r="I438" s="566"/>
      <c r="J438" s="338" t="s">
        <v>1151</v>
      </c>
      <c r="K438" s="345">
        <f>'Flusso dati statici sensori'!N327</f>
        <v>4.5999999999999999E-2</v>
      </c>
      <c r="L438" s="340">
        <f>'Flusso dati statici sensori'!O327</f>
        <v>6.5000000000000002E-2</v>
      </c>
      <c r="M438" s="352">
        <f>'Flusso dati statici sensori'!P327</f>
        <v>4.5999999999999999E-2</v>
      </c>
      <c r="N438" s="267">
        <f>'Flusso dati statici sensori'!Q327</f>
        <v>7.0000000000000001E-3</v>
      </c>
      <c r="O438" s="346">
        <f>'Flusso dati statici sensori'!R327</f>
        <v>6.8999999999999999E-3</v>
      </c>
      <c r="Q438" s="563"/>
      <c r="R438" s="338" t="s">
        <v>1151</v>
      </c>
      <c r="S438" s="345">
        <f>'Flusso dati statici sensori'!Z327</f>
        <v>4.4999999999999998E-2</v>
      </c>
      <c r="T438" s="340">
        <f>'Flusso dati statici sensori'!AA327</f>
        <v>6.3E-2</v>
      </c>
      <c r="U438" s="352">
        <f>'Flusso dati statici sensori'!AB327</f>
        <v>4.4999999999999998E-2</v>
      </c>
      <c r="V438" s="267">
        <f>'Flusso dati statici sensori'!AC327</f>
        <v>6.7000000000000002E-3</v>
      </c>
      <c r="W438" s="346">
        <f>'Flusso dati statici sensori'!AD327</f>
        <v>6.7000000000000002E-3</v>
      </c>
    </row>
    <row r="439" spans="1:23" x14ac:dyDescent="0.2">
      <c r="A439" s="566"/>
      <c r="B439" s="338" t="s">
        <v>1152</v>
      </c>
      <c r="C439" s="345">
        <f>'Flusso dati statici sensori'!B354</f>
        <v>6.3E-2</v>
      </c>
      <c r="D439" s="340">
        <f>'Flusso dati statici sensori'!C354</f>
        <v>8.7999999999999995E-2</v>
      </c>
      <c r="E439" s="352">
        <f>'Flusso dati statici sensori'!D354</f>
        <v>6.2E-2</v>
      </c>
      <c r="F439" s="267">
        <f>'Flusso dati statici sensori'!E354</f>
        <v>9.4999999999999998E-3</v>
      </c>
      <c r="G439" s="346">
        <f>'Flusso dati statici sensori'!F354</f>
        <v>9.2999999999999992E-3</v>
      </c>
      <c r="I439" s="566"/>
      <c r="J439" s="338" t="s">
        <v>1152</v>
      </c>
      <c r="K439" s="345">
        <f>'Flusso dati statici sensori'!N354</f>
        <v>6.4000000000000001E-2</v>
      </c>
      <c r="L439" s="340">
        <f>'Flusso dati statici sensori'!O354</f>
        <v>9.0999999999999998E-2</v>
      </c>
      <c r="M439" s="352">
        <f>'Flusso dati statici sensori'!P354</f>
        <v>6.5000000000000002E-2</v>
      </c>
      <c r="N439" s="267">
        <f>'Flusso dati statici sensori'!Q354</f>
        <v>9.7000000000000003E-3</v>
      </c>
      <c r="O439" s="346">
        <f>'Flusso dati statici sensori'!R354</f>
        <v>9.7000000000000003E-3</v>
      </c>
      <c r="Q439" s="563"/>
      <c r="R439" s="338" t="s">
        <v>1152</v>
      </c>
      <c r="S439" s="345">
        <f>'Flusso dati statici sensori'!Z354</f>
        <v>0.06</v>
      </c>
      <c r="T439" s="340">
        <f>'Flusso dati statici sensori'!AA354</f>
        <v>8.5000000000000006E-2</v>
      </c>
      <c r="U439" s="352">
        <f>'Flusso dati statici sensori'!AB354</f>
        <v>6.0999999999999999E-2</v>
      </c>
      <c r="V439" s="267">
        <f>'Flusso dati statici sensori'!AC354</f>
        <v>8.8999999999999999E-3</v>
      </c>
      <c r="W439" s="346">
        <f>'Flusso dati statici sensori'!AD354</f>
        <v>9.2999999999999992E-3</v>
      </c>
    </row>
    <row r="440" spans="1:23" x14ac:dyDescent="0.2">
      <c r="A440" s="566"/>
      <c r="B440" s="338" t="s">
        <v>1153</v>
      </c>
      <c r="C440" s="345">
        <f>'Flusso dati statici sensori'!B382</f>
        <v>5.2999999999999999E-2</v>
      </c>
      <c r="D440" s="340">
        <f>'Flusso dati statici sensori'!C382</f>
        <v>7.4999999999999997E-2</v>
      </c>
      <c r="E440" s="352">
        <f>'Flusso dati statici sensori'!D382</f>
        <v>5.2999999999999999E-2</v>
      </c>
      <c r="F440" s="267">
        <f>'Flusso dati statici sensori'!E382</f>
        <v>8.0999999999999996E-3</v>
      </c>
      <c r="G440" s="346">
        <f>'Flusso dati statici sensori'!F382</f>
        <v>8.0999999999999996E-3</v>
      </c>
      <c r="I440" s="566"/>
      <c r="J440" s="338" t="s">
        <v>1153</v>
      </c>
      <c r="K440" s="345">
        <f>'Flusso dati statici sensori'!N382</f>
        <v>5.2999999999999999E-2</v>
      </c>
      <c r="L440" s="340">
        <f>'Flusso dati statici sensori'!O382</f>
        <v>7.4999999999999997E-2</v>
      </c>
      <c r="M440" s="352">
        <f>'Flusso dati statici sensori'!P382</f>
        <v>5.3999999999999999E-2</v>
      </c>
      <c r="N440" s="267">
        <f>'Flusso dati statici sensori'!Q382</f>
        <v>8.0999999999999996E-3</v>
      </c>
      <c r="O440" s="346">
        <f>'Flusso dati statici sensori'!R382</f>
        <v>8.0999999999999996E-3</v>
      </c>
      <c r="Q440" s="563"/>
      <c r="R440" s="338" t="s">
        <v>1153</v>
      </c>
      <c r="S440" s="345">
        <f>'Flusso dati statici sensori'!Z382</f>
        <v>5.0999999999999997E-2</v>
      </c>
      <c r="T440" s="340">
        <f>'Flusso dati statici sensori'!AA382</f>
        <v>7.1999999999999995E-2</v>
      </c>
      <c r="U440" s="352">
        <f>'Flusso dati statici sensori'!AB382</f>
        <v>5.1999999999999998E-2</v>
      </c>
      <c r="V440" s="267">
        <f>'Flusso dati statici sensori'!AC382</f>
        <v>7.7000000000000002E-3</v>
      </c>
      <c r="W440" s="346">
        <f>'Flusso dati statici sensori'!AD382</f>
        <v>7.7999999999999996E-3</v>
      </c>
    </row>
    <row r="441" spans="1:23" ht="16" thickBot="1" x14ac:dyDescent="0.25">
      <c r="A441" s="567"/>
      <c r="B441" s="339" t="s">
        <v>1154</v>
      </c>
      <c r="C441" s="347">
        <f>'Flusso dati statici sensori'!B410</f>
        <v>5.7000000000000002E-2</v>
      </c>
      <c r="D441" s="348">
        <f>'Flusso dati statici sensori'!C410</f>
        <v>7.9000000000000001E-2</v>
      </c>
      <c r="E441" s="353">
        <f>'Flusso dati statici sensori'!D410</f>
        <v>5.6000000000000001E-2</v>
      </c>
      <c r="F441" s="249">
        <f>'Flusso dati statici sensori'!E410</f>
        <v>8.6999999999999994E-3</v>
      </c>
      <c r="G441" s="350">
        <f>'Flusso dati statici sensori'!F410</f>
        <v>8.3999999999999995E-3</v>
      </c>
      <c r="I441" s="567"/>
      <c r="J441" s="339" t="s">
        <v>1154</v>
      </c>
      <c r="K441" s="347">
        <f>'Flusso dati statici sensori'!N410</f>
        <v>0.06</v>
      </c>
      <c r="L441" s="348">
        <f>'Flusso dati statici sensori'!O410</f>
        <v>8.4000000000000005E-2</v>
      </c>
      <c r="M441" s="353">
        <f>'Flusso dati statici sensori'!P410</f>
        <v>5.8999999999999997E-2</v>
      </c>
      <c r="N441" s="249">
        <f>'Flusso dati statici sensori'!Q410</f>
        <v>9.1000000000000004E-3</v>
      </c>
      <c r="O441" s="350">
        <f>'Flusso dati statici sensori'!R410</f>
        <v>8.9999999999999993E-3</v>
      </c>
      <c r="Q441" s="564"/>
      <c r="R441" s="339" t="s">
        <v>1154</v>
      </c>
      <c r="S441" s="347">
        <f>'Flusso dati statici sensori'!Z410</f>
        <v>5.0999999999999997E-2</v>
      </c>
      <c r="T441" s="348">
        <f>'Flusso dati statici sensori'!AA410</f>
        <v>7.1999999999999995E-2</v>
      </c>
      <c r="U441" s="353">
        <f>'Flusso dati statici sensori'!AB410</f>
        <v>5.1999999999999998E-2</v>
      </c>
      <c r="V441" s="249">
        <f>'Flusso dati statici sensori'!AC410</f>
        <v>7.7000000000000002E-3</v>
      </c>
      <c r="W441" s="350">
        <f>'Flusso dati statici sensori'!AD410</f>
        <v>7.7999999999999996E-3</v>
      </c>
    </row>
    <row r="444" spans="1:23" ht="16" thickBot="1" x14ac:dyDescent="0.25"/>
    <row r="445" spans="1:23" ht="16" thickBot="1" x14ac:dyDescent="0.25">
      <c r="A445" s="550" t="s">
        <v>949</v>
      </c>
      <c r="B445" s="551"/>
      <c r="C445" s="551"/>
      <c r="D445" s="551"/>
      <c r="E445" s="551"/>
      <c r="F445" s="551"/>
      <c r="G445" s="552"/>
      <c r="I445" s="550" t="s">
        <v>949</v>
      </c>
      <c r="J445" s="551"/>
      <c r="K445" s="551"/>
      <c r="L445" s="551"/>
      <c r="M445" s="551"/>
      <c r="N445" s="551"/>
      <c r="O445" s="552"/>
      <c r="Q445" s="550" t="s">
        <v>949</v>
      </c>
      <c r="R445" s="551"/>
      <c r="S445" s="551"/>
      <c r="T445" s="551"/>
      <c r="U445" s="551"/>
      <c r="V445" s="551"/>
      <c r="W445" s="552"/>
    </row>
    <row r="446" spans="1:23" ht="16" thickBot="1" x14ac:dyDescent="0.25">
      <c r="A446" s="553" t="s">
        <v>1156</v>
      </c>
      <c r="B446" s="555" t="s">
        <v>790</v>
      </c>
      <c r="C446" s="557" t="s">
        <v>1092</v>
      </c>
      <c r="D446" s="558"/>
      <c r="E446" s="559"/>
      <c r="F446" s="560" t="s">
        <v>958</v>
      </c>
      <c r="G446" s="561"/>
      <c r="I446" s="553" t="s">
        <v>1156</v>
      </c>
      <c r="J446" s="555" t="s">
        <v>790</v>
      </c>
      <c r="K446" s="557" t="s">
        <v>1092</v>
      </c>
      <c r="L446" s="558"/>
      <c r="M446" s="559"/>
      <c r="N446" s="560" t="s">
        <v>958</v>
      </c>
      <c r="O446" s="561"/>
      <c r="Q446" s="553" t="s">
        <v>1156</v>
      </c>
      <c r="R446" s="555" t="s">
        <v>790</v>
      </c>
      <c r="S446" s="557" t="s">
        <v>1092</v>
      </c>
      <c r="T446" s="558"/>
      <c r="U446" s="559"/>
      <c r="V446" s="560" t="s">
        <v>958</v>
      </c>
      <c r="W446" s="561"/>
    </row>
    <row r="447" spans="1:23" ht="16" thickBot="1" x14ac:dyDescent="0.25">
      <c r="A447" s="554"/>
      <c r="B447" s="556"/>
      <c r="C447" s="328" t="s">
        <v>950</v>
      </c>
      <c r="D447" s="328" t="s">
        <v>951</v>
      </c>
      <c r="E447" s="328" t="s">
        <v>952</v>
      </c>
      <c r="F447" s="328" t="s">
        <v>956</v>
      </c>
      <c r="G447" s="328" t="s">
        <v>957</v>
      </c>
      <c r="I447" s="554"/>
      <c r="J447" s="556"/>
      <c r="K447" s="328" t="s">
        <v>950</v>
      </c>
      <c r="L447" s="328" t="s">
        <v>951</v>
      </c>
      <c r="M447" s="328" t="s">
        <v>952</v>
      </c>
      <c r="N447" s="328" t="s">
        <v>956</v>
      </c>
      <c r="O447" s="328" t="s">
        <v>957</v>
      </c>
      <c r="Q447" s="554"/>
      <c r="R447" s="556"/>
      <c r="S447" s="328" t="s">
        <v>950</v>
      </c>
      <c r="T447" s="328" t="s">
        <v>951</v>
      </c>
      <c r="U447" s="328" t="s">
        <v>952</v>
      </c>
      <c r="V447" s="328" t="s">
        <v>956</v>
      </c>
      <c r="W447" s="328" t="s">
        <v>957</v>
      </c>
    </row>
    <row r="448" spans="1:23" x14ac:dyDescent="0.2">
      <c r="A448" s="565" t="s">
        <v>1155</v>
      </c>
      <c r="B448" s="337" t="s">
        <v>1140</v>
      </c>
      <c r="C448" s="329">
        <f>'Flusso dati statici sensori'!B31</f>
        <v>5.3999999999999999E-2</v>
      </c>
      <c r="D448" s="342">
        <f>'Flusso dati statici sensori'!C31</f>
        <v>7.3999999999999996E-2</v>
      </c>
      <c r="E448" s="351">
        <f>'Flusso dati statici sensori'!D31</f>
        <v>5.1999999999999998E-2</v>
      </c>
      <c r="F448" s="266">
        <f>'Flusso dati statici sensori'!E31</f>
        <v>8.0000000000000002E-3</v>
      </c>
      <c r="G448" s="344">
        <f>'Flusso dati statici sensori'!F31</f>
        <v>7.7000000000000002E-3</v>
      </c>
      <c r="I448" s="565" t="s">
        <v>1157</v>
      </c>
      <c r="J448" s="337" t="s">
        <v>1140</v>
      </c>
      <c r="K448" s="329">
        <f>'Flusso dati statici sensori'!N31</f>
        <v>5.7000000000000002E-2</v>
      </c>
      <c r="L448" s="342">
        <f>'Flusso dati statici sensori'!O31</f>
        <v>7.9000000000000001E-2</v>
      </c>
      <c r="M448" s="351">
        <f>'Flusso dati statici sensori'!P31</f>
        <v>5.6000000000000001E-2</v>
      </c>
      <c r="N448" s="266">
        <f>'Flusso dati statici sensori'!Q31</f>
        <v>8.6E-3</v>
      </c>
      <c r="O448" s="344">
        <f>'Flusso dati statici sensori'!R31</f>
        <v>8.3999999999999995E-3</v>
      </c>
      <c r="Q448" s="562" t="s">
        <v>1158</v>
      </c>
      <c r="R448" s="337" t="s">
        <v>1140</v>
      </c>
      <c r="S448" s="329">
        <f>'Flusso dati statici sensori'!Z31</f>
        <v>5.6000000000000001E-2</v>
      </c>
      <c r="T448" s="342">
        <f>'Flusso dati statici sensori'!AA31</f>
        <v>7.9000000000000001E-2</v>
      </c>
      <c r="U448" s="351">
        <f>'Flusso dati statici sensori'!AB31</f>
        <v>5.6000000000000001E-2</v>
      </c>
      <c r="V448" s="266">
        <f>'Flusso dati statici sensori'!AC31</f>
        <v>8.3000000000000001E-3</v>
      </c>
      <c r="W448" s="344">
        <f>'Flusso dati statici sensori'!AD31</f>
        <v>8.5000000000000006E-3</v>
      </c>
    </row>
    <row r="449" spans="1:23" x14ac:dyDescent="0.2">
      <c r="A449" s="566"/>
      <c r="B449" s="338" t="s">
        <v>1141</v>
      </c>
      <c r="C449" s="345">
        <f>'Flusso dati statici sensori'!B57</f>
        <v>0.06</v>
      </c>
      <c r="D449" s="340">
        <f>'Flusso dati statici sensori'!C57</f>
        <v>8.4000000000000005E-2</v>
      </c>
      <c r="E449" s="352">
        <f>'Flusso dati statici sensori'!D57</f>
        <v>5.8999999999999997E-2</v>
      </c>
      <c r="F449" s="267">
        <f>'Flusso dati statici sensori'!E57</f>
        <v>8.9999999999999993E-3</v>
      </c>
      <c r="G449" s="346">
        <f>'Flusso dati statici sensori'!F57</f>
        <v>8.6E-3</v>
      </c>
      <c r="I449" s="566"/>
      <c r="J449" s="338" t="s">
        <v>1141</v>
      </c>
      <c r="K449" s="345">
        <f>'Flusso dati statici sensori'!N57</f>
        <v>4.5999999999999999E-2</v>
      </c>
      <c r="L449" s="340">
        <f>'Flusso dati statici sensori'!O57</f>
        <v>6.4000000000000001E-2</v>
      </c>
      <c r="M449" s="352">
        <f>'Flusso dati statici sensori'!P57</f>
        <v>4.5999999999999999E-2</v>
      </c>
      <c r="N449" s="267">
        <f>'Flusso dati statici sensori'!Q57</f>
        <v>6.8999999999999999E-3</v>
      </c>
      <c r="O449" s="346">
        <f>'Flusso dati statici sensori'!R57</f>
        <v>6.8999999999999999E-3</v>
      </c>
      <c r="Q449" s="563"/>
      <c r="R449" s="338" t="s">
        <v>1141</v>
      </c>
      <c r="S449" s="345">
        <f>'Flusso dati statici sensori'!Z57</f>
        <v>5.8999999999999997E-2</v>
      </c>
      <c r="T449" s="340">
        <f>'Flusso dati statici sensori'!AA57</f>
        <v>8.4000000000000005E-2</v>
      </c>
      <c r="U449" s="352">
        <f>'Flusso dati statici sensori'!AB57</f>
        <v>5.8999999999999997E-2</v>
      </c>
      <c r="V449" s="267">
        <f>'Flusso dati statici sensori'!AC57</f>
        <v>8.6E-3</v>
      </c>
      <c r="W449" s="346">
        <f>'Flusso dati statici sensori'!AD57</f>
        <v>8.9999999999999993E-3</v>
      </c>
    </row>
    <row r="450" spans="1:23" x14ac:dyDescent="0.2">
      <c r="A450" s="566"/>
      <c r="B450" s="338" t="s">
        <v>1142</v>
      </c>
      <c r="C450" s="345">
        <f>'Flusso dati statici sensori'!B84</f>
        <v>4.4999999999999998E-2</v>
      </c>
      <c r="D450" s="340">
        <f>'Flusso dati statici sensori'!C84</f>
        <v>6.4000000000000001E-2</v>
      </c>
      <c r="E450" s="352">
        <f>'Flusso dati statici sensori'!D84</f>
        <v>4.4999999999999998E-2</v>
      </c>
      <c r="F450" s="267">
        <f>'Flusso dati statici sensori'!E84</f>
        <v>6.7000000000000002E-3</v>
      </c>
      <c r="G450" s="346">
        <f>'Flusso dati statici sensori'!F84</f>
        <v>6.7000000000000002E-3</v>
      </c>
      <c r="I450" s="566"/>
      <c r="J450" s="338" t="s">
        <v>1142</v>
      </c>
      <c r="K450" s="345">
        <f>'Flusso dati statici sensori'!N84</f>
        <v>5.6000000000000001E-2</v>
      </c>
      <c r="L450" s="340">
        <f>'Flusso dati statici sensori'!O84</f>
        <v>7.9000000000000001E-2</v>
      </c>
      <c r="M450" s="352">
        <f>'Flusso dati statici sensori'!P84</f>
        <v>5.6000000000000001E-2</v>
      </c>
      <c r="N450" s="267">
        <f>'Flusso dati statici sensori'!Q84</f>
        <v>8.5000000000000006E-3</v>
      </c>
      <c r="O450" s="346">
        <f>'Flusso dati statici sensori'!R84</f>
        <v>8.3999999999999995E-3</v>
      </c>
      <c r="Q450" s="563"/>
      <c r="R450" s="338" t="s">
        <v>1142</v>
      </c>
      <c r="S450" s="345">
        <f>'Flusso dati statici sensori'!Z84</f>
        <v>5.5E-2</v>
      </c>
      <c r="T450" s="340">
        <f>'Flusso dati statici sensori'!AA84</f>
        <v>7.8E-2</v>
      </c>
      <c r="U450" s="352">
        <f>'Flusso dati statici sensori'!AB84</f>
        <v>5.5E-2</v>
      </c>
      <c r="V450" s="267">
        <f>'Flusso dati statici sensori'!AC84</f>
        <v>8.2000000000000007E-3</v>
      </c>
      <c r="W450" s="346">
        <f>'Flusso dati statici sensori'!AD84</f>
        <v>8.3000000000000001E-3</v>
      </c>
    </row>
    <row r="451" spans="1:23" x14ac:dyDescent="0.2">
      <c r="A451" s="566"/>
      <c r="B451" s="338" t="s">
        <v>1143</v>
      </c>
      <c r="C451" s="345">
        <f>'Flusso dati statici sensori'!B111</f>
        <v>0.05</v>
      </c>
      <c r="D451" s="340">
        <f>'Flusso dati statici sensori'!C111</f>
        <v>6.9000000000000006E-2</v>
      </c>
      <c r="E451" s="352">
        <f>'Flusso dati statici sensori'!D111</f>
        <v>4.8000000000000001E-2</v>
      </c>
      <c r="F451" s="267">
        <f>'Flusso dati statici sensori'!E111</f>
        <v>7.4000000000000003E-3</v>
      </c>
      <c r="G451" s="346">
        <f>'Flusso dati statici sensori'!F111</f>
        <v>7.1999999999999998E-3</v>
      </c>
      <c r="I451" s="566"/>
      <c r="J451" s="338" t="s">
        <v>1143</v>
      </c>
      <c r="K451" s="345">
        <f>'Flusso dati statici sensori'!N111</f>
        <v>5.2999999999999999E-2</v>
      </c>
      <c r="L451" s="340">
        <f>'Flusso dati statici sensori'!O111</f>
        <v>7.3999999999999996E-2</v>
      </c>
      <c r="M451" s="352">
        <f>'Flusso dati statici sensori'!P111</f>
        <v>5.0999999999999997E-2</v>
      </c>
      <c r="N451" s="267">
        <f>'Flusso dati statici sensori'!Q111</f>
        <v>7.9000000000000008E-3</v>
      </c>
      <c r="O451" s="346">
        <f>'Flusso dati statici sensori'!R111</f>
        <v>7.7000000000000002E-3</v>
      </c>
      <c r="Q451" s="563"/>
      <c r="R451" s="338" t="s">
        <v>1143</v>
      </c>
      <c r="S451" s="345">
        <f>'Flusso dati statici sensori'!Z111</f>
        <v>5.2999999999999999E-2</v>
      </c>
      <c r="T451" s="340">
        <f>'Flusso dati statici sensori'!AA111</f>
        <v>7.4999999999999997E-2</v>
      </c>
      <c r="U451" s="352">
        <f>'Flusso dati statici sensori'!AB111</f>
        <v>5.2999999999999999E-2</v>
      </c>
      <c r="V451" s="267">
        <f>'Flusso dati statici sensori'!AC111</f>
        <v>8.0000000000000002E-3</v>
      </c>
      <c r="W451" s="346">
        <f>'Flusso dati statici sensori'!AD111</f>
        <v>8.0000000000000002E-3</v>
      </c>
    </row>
    <row r="452" spans="1:23" x14ac:dyDescent="0.2">
      <c r="A452" s="566"/>
      <c r="B452" s="338" t="s">
        <v>1144</v>
      </c>
      <c r="C452" s="345">
        <f>'Flusso dati statici sensori'!B138</f>
        <v>5.0999999999999997E-2</v>
      </c>
      <c r="D452" s="340">
        <f>'Flusso dati statici sensori'!C138</f>
        <v>7.1999999999999995E-2</v>
      </c>
      <c r="E452" s="352">
        <f>'Flusso dati statici sensori'!D138</f>
        <v>0.05</v>
      </c>
      <c r="F452" s="267">
        <f>'Flusso dati statici sensori'!E138</f>
        <v>7.7000000000000002E-3</v>
      </c>
      <c r="G452" s="346">
        <f>'Flusso dati statici sensori'!F138</f>
        <v>7.6E-3</v>
      </c>
      <c r="I452" s="566"/>
      <c r="J452" s="338" t="s">
        <v>1144</v>
      </c>
      <c r="K452" s="345">
        <f>'Flusso dati statici sensori'!N138</f>
        <v>5.5E-2</v>
      </c>
      <c r="L452" s="340">
        <f>'Flusso dati statici sensori'!O138</f>
        <v>7.6999999999999999E-2</v>
      </c>
      <c r="M452" s="352">
        <f>'Flusso dati statici sensori'!P138</f>
        <v>5.3999999999999999E-2</v>
      </c>
      <c r="N452" s="267">
        <f>'Flusso dati statici sensori'!Q138</f>
        <v>8.2000000000000007E-3</v>
      </c>
      <c r="O452" s="346">
        <f>'Flusso dati statici sensori'!R138</f>
        <v>8.0999999999999996E-3</v>
      </c>
      <c r="Q452" s="563"/>
      <c r="R452" s="338" t="s">
        <v>1144</v>
      </c>
      <c r="S452" s="345">
        <f>'Flusso dati statici sensori'!Z138</f>
        <v>5.3999999999999999E-2</v>
      </c>
      <c r="T452" s="340">
        <f>'Flusso dati statici sensori'!AA138</f>
        <v>7.5999999999999998E-2</v>
      </c>
      <c r="U452" s="352">
        <f>'Flusso dati statici sensori'!AB138</f>
        <v>5.3999999999999999E-2</v>
      </c>
      <c r="V452" s="267">
        <f>'Flusso dati statici sensori'!AC138</f>
        <v>8.0999999999999996E-3</v>
      </c>
      <c r="W452" s="346">
        <f>'Flusso dati statici sensori'!AD138</f>
        <v>8.2000000000000007E-3</v>
      </c>
    </row>
    <row r="453" spans="1:23" x14ac:dyDescent="0.2">
      <c r="A453" s="566"/>
      <c r="B453" s="338" t="s">
        <v>1145</v>
      </c>
      <c r="C453" s="215">
        <f>'Flusso dati statici sensori'!B165</f>
        <v>5.1999999999999998E-2</v>
      </c>
      <c r="D453" s="214">
        <f>'Flusso dati statici sensori'!C165</f>
        <v>7.0999999999999994E-2</v>
      </c>
      <c r="E453" s="179">
        <f>'Flusso dati statici sensori'!D165</f>
        <v>0.05</v>
      </c>
      <c r="F453" s="267">
        <f>'Flusso dati statici sensori'!E165</f>
        <v>7.9000000000000008E-3</v>
      </c>
      <c r="G453" s="346">
        <f>'Flusso dati statici sensori'!F165</f>
        <v>7.4999999999999997E-3</v>
      </c>
      <c r="I453" s="566"/>
      <c r="J453" s="338" t="s">
        <v>1145</v>
      </c>
      <c r="K453" s="215">
        <f>'Flusso dati statici sensori'!N165</f>
        <v>5.7000000000000002E-2</v>
      </c>
      <c r="L453" s="214">
        <f>'Flusso dati statici sensori'!O165</f>
        <v>0.08</v>
      </c>
      <c r="M453" s="179">
        <f>'Flusso dati statici sensori'!P165</f>
        <v>5.5E-2</v>
      </c>
      <c r="N453" s="267">
        <f>'Flusso dati statici sensori'!Q165</f>
        <v>8.6999999999999994E-3</v>
      </c>
      <c r="O453" s="346">
        <f>'Flusso dati statici sensori'!R165</f>
        <v>8.3000000000000001E-3</v>
      </c>
      <c r="Q453" s="563"/>
      <c r="R453" s="338" t="s">
        <v>1145</v>
      </c>
      <c r="S453" s="215">
        <f>'Flusso dati statici sensori'!Z165</f>
        <v>5.8000000000000003E-2</v>
      </c>
      <c r="T453" s="214">
        <f>'Flusso dati statici sensori'!AA165</f>
        <v>8.2000000000000003E-2</v>
      </c>
      <c r="U453" s="179">
        <f>'Flusso dati statici sensori'!AB165</f>
        <v>5.8000000000000003E-2</v>
      </c>
      <c r="V453" s="267">
        <f>'Flusso dati statici sensori'!AC165</f>
        <v>8.6999999999999994E-3</v>
      </c>
      <c r="W453" s="346">
        <f>'Flusso dati statici sensori'!AD165</f>
        <v>8.6999999999999994E-3</v>
      </c>
    </row>
    <row r="454" spans="1:23" x14ac:dyDescent="0.2">
      <c r="A454" s="566"/>
      <c r="B454" s="338" t="s">
        <v>1146</v>
      </c>
      <c r="C454" s="345">
        <f>'Flusso dati statici sensori'!B192</f>
        <v>4.5999999999999999E-2</v>
      </c>
      <c r="D454" s="340">
        <f>'Flusso dati statici sensori'!C192</f>
        <v>6.6000000000000003E-2</v>
      </c>
      <c r="E454" s="352">
        <f>'Flusso dati statici sensori'!D192</f>
        <v>4.5999999999999999E-2</v>
      </c>
      <c r="F454" s="267">
        <f>'Flusso dati statici sensori'!E192</f>
        <v>7.1000000000000004E-3</v>
      </c>
      <c r="G454" s="346">
        <f>'Flusso dati statici sensori'!F192</f>
        <v>7.0000000000000001E-3</v>
      </c>
      <c r="I454" s="566"/>
      <c r="J454" s="338" t="s">
        <v>1146</v>
      </c>
      <c r="K454" s="345">
        <f>'Flusso dati statici sensori'!N192</f>
        <v>4.9000000000000002E-2</v>
      </c>
      <c r="L454" s="340">
        <f>'Flusso dati statici sensori'!O192</f>
        <v>6.9000000000000006E-2</v>
      </c>
      <c r="M454" s="352">
        <f>'Flusso dati statici sensori'!P192</f>
        <v>4.8000000000000001E-2</v>
      </c>
      <c r="N454" s="267">
        <f>'Flusso dati statici sensori'!Q192</f>
        <v>7.4000000000000003E-3</v>
      </c>
      <c r="O454" s="346">
        <f>'Flusso dati statici sensori'!R192</f>
        <v>7.3000000000000001E-3</v>
      </c>
      <c r="Q454" s="563"/>
      <c r="R454" s="338" t="s">
        <v>1146</v>
      </c>
      <c r="S454" s="345">
        <f>'Flusso dati statici sensori'!Z192</f>
        <v>4.9000000000000002E-2</v>
      </c>
      <c r="T454" s="340">
        <f>'Flusso dati statici sensori'!AA192</f>
        <v>7.0000000000000007E-2</v>
      </c>
      <c r="U454" s="352">
        <f>'Flusso dati statici sensori'!AB192</f>
        <v>4.9000000000000002E-2</v>
      </c>
      <c r="V454" s="267">
        <f>'Flusso dati statici sensori'!AC192</f>
        <v>7.4000000000000003E-3</v>
      </c>
      <c r="W454" s="346">
        <f>'Flusso dati statici sensori'!AD192</f>
        <v>7.4000000000000003E-3</v>
      </c>
    </row>
    <row r="455" spans="1:23" x14ac:dyDescent="0.2">
      <c r="A455" s="566"/>
      <c r="B455" s="338" t="s">
        <v>1147</v>
      </c>
      <c r="C455" s="345">
        <f>'Flusso dati statici sensori'!B219</f>
        <v>5.1999999999999998E-2</v>
      </c>
      <c r="D455" s="340">
        <f>'Flusso dati statici sensori'!C219</f>
        <v>7.1999999999999995E-2</v>
      </c>
      <c r="E455" s="352">
        <f>'Flusso dati statici sensori'!D219</f>
        <v>5.1999999999999998E-2</v>
      </c>
      <c r="F455" s="267">
        <f>'Flusso dati statici sensori'!E219</f>
        <v>7.7999999999999996E-3</v>
      </c>
      <c r="G455" s="346">
        <f>'Flusso dati statici sensori'!F219</f>
        <v>7.6E-3</v>
      </c>
      <c r="I455" s="566"/>
      <c r="J455" s="338" t="s">
        <v>1147</v>
      </c>
      <c r="K455" s="345">
        <f>'Flusso dati statici sensori'!N219</f>
        <v>5.2999999999999999E-2</v>
      </c>
      <c r="L455" s="340">
        <f>'Flusso dati statici sensori'!O219</f>
        <v>7.4999999999999997E-2</v>
      </c>
      <c r="M455" s="352">
        <f>'Flusso dati statici sensori'!P219</f>
        <v>5.2999999999999999E-2</v>
      </c>
      <c r="N455" s="267">
        <f>'Flusso dati statici sensori'!Q219</f>
        <v>8.0999999999999996E-3</v>
      </c>
      <c r="O455" s="346">
        <f>'Flusso dati statici sensori'!R219</f>
        <v>8.0999999999999996E-3</v>
      </c>
      <c r="Q455" s="563"/>
      <c r="R455" s="338" t="s">
        <v>1147</v>
      </c>
      <c r="S455" s="345">
        <f>'Flusso dati statici sensori'!Z219</f>
        <v>5.1999999999999998E-2</v>
      </c>
      <c r="T455" s="340">
        <f>'Flusso dati statici sensori'!AA219</f>
        <v>7.2999999999999995E-2</v>
      </c>
      <c r="U455" s="352">
        <f>'Flusso dati statici sensori'!AB219</f>
        <v>5.1999999999999998E-2</v>
      </c>
      <c r="V455" s="267">
        <f>'Flusso dati statici sensori'!AC219</f>
        <v>7.7999999999999996E-3</v>
      </c>
      <c r="W455" s="346">
        <f>'Flusso dati statici sensori'!AD219</f>
        <v>8.0000000000000002E-3</v>
      </c>
    </row>
    <row r="456" spans="1:23" x14ac:dyDescent="0.2">
      <c r="A456" s="566"/>
      <c r="B456" s="338" t="s">
        <v>1148</v>
      </c>
      <c r="C456" s="345">
        <f>'Flusso dati statici sensori'!B247</f>
        <v>6.5000000000000002E-2</v>
      </c>
      <c r="D456" s="340">
        <f>'Flusso dati statici sensori'!C247</f>
        <v>0.09</v>
      </c>
      <c r="E456" s="352">
        <f>'Flusso dati statici sensori'!D247</f>
        <v>6.4000000000000001E-2</v>
      </c>
      <c r="F456" s="267">
        <f>'Flusso dati statici sensori'!E247</f>
        <v>9.7000000000000003E-3</v>
      </c>
      <c r="G456" s="346">
        <f>'Flusso dati statici sensori'!F247</f>
        <v>9.4999999999999998E-3</v>
      </c>
      <c r="I456" s="566"/>
      <c r="J456" s="338" t="s">
        <v>1148</v>
      </c>
      <c r="K456" s="345">
        <f>'Flusso dati statici sensori'!N247</f>
        <v>5.8000000000000003E-2</v>
      </c>
      <c r="L456" s="340">
        <f>'Flusso dati statici sensori'!O247</f>
        <v>0.08</v>
      </c>
      <c r="M456" s="352">
        <f>'Flusso dati statici sensori'!P247</f>
        <v>5.6000000000000001E-2</v>
      </c>
      <c r="N456" s="267">
        <f>'Flusso dati statici sensori'!Q247</f>
        <v>8.6999999999999994E-3</v>
      </c>
      <c r="O456" s="346">
        <f>'Flusso dati statici sensori'!R247</f>
        <v>8.3000000000000001E-3</v>
      </c>
      <c r="Q456" s="563"/>
      <c r="R456" s="338" t="s">
        <v>1148</v>
      </c>
      <c r="S456" s="345">
        <f>'Flusso dati statici sensori'!Z247</f>
        <v>4.3999999999999997E-2</v>
      </c>
      <c r="T456" s="340">
        <f>'Flusso dati statici sensori'!AA247</f>
        <v>6.2E-2</v>
      </c>
      <c r="U456" s="352">
        <f>'Flusso dati statici sensori'!AB247</f>
        <v>4.3999999999999997E-2</v>
      </c>
      <c r="V456" s="267">
        <f>'Flusso dati statici sensori'!AC247</f>
        <v>6.7000000000000002E-3</v>
      </c>
      <c r="W456" s="346">
        <f>'Flusso dati statici sensori'!AD247</f>
        <v>6.6E-3</v>
      </c>
    </row>
    <row r="457" spans="1:23" x14ac:dyDescent="0.2">
      <c r="A457" s="566"/>
      <c r="B457" s="338" t="s">
        <v>1149</v>
      </c>
      <c r="C457" s="345">
        <f>'Flusso dati statici sensori'!B274</f>
        <v>6.5000000000000002E-2</v>
      </c>
      <c r="D457" s="340">
        <f>'Flusso dati statici sensori'!C274</f>
        <v>9.0999999999999998E-2</v>
      </c>
      <c r="E457" s="352">
        <f>'Flusso dati statici sensori'!D274</f>
        <v>6.4000000000000001E-2</v>
      </c>
      <c r="F457" s="267">
        <f>'Flusso dati statici sensori'!E274</f>
        <v>9.7999999999999997E-3</v>
      </c>
      <c r="G457" s="346">
        <f>'Flusso dati statici sensori'!F274</f>
        <v>9.4999999999999998E-3</v>
      </c>
      <c r="I457" s="566"/>
      <c r="J457" s="338" t="s">
        <v>1149</v>
      </c>
      <c r="K457" s="345">
        <f>'Flusso dati statici sensori'!N274</f>
        <v>6.7000000000000004E-2</v>
      </c>
      <c r="L457" s="340">
        <f>'Flusso dati statici sensori'!O274</f>
        <v>9.5000000000000001E-2</v>
      </c>
      <c r="M457" s="352">
        <f>'Flusso dati statici sensori'!P274</f>
        <v>6.7000000000000004E-2</v>
      </c>
      <c r="N457" s="267">
        <f>'Flusso dati statici sensori'!Q274</f>
        <v>0.01</v>
      </c>
      <c r="O457" s="346">
        <f>'Flusso dati statici sensori'!R274</f>
        <v>0.01</v>
      </c>
      <c r="Q457" s="563"/>
      <c r="R457" s="338" t="s">
        <v>1149</v>
      </c>
      <c r="S457" s="345">
        <f>'Flusso dati statici sensori'!Z274</f>
        <v>6.0999999999999999E-2</v>
      </c>
      <c r="T457" s="340">
        <f>'Flusso dati statici sensori'!AA274</f>
        <v>8.7999999999999995E-2</v>
      </c>
      <c r="U457" s="352">
        <f>'Flusso dati statici sensori'!AB274</f>
        <v>6.3E-2</v>
      </c>
      <c r="V457" s="267">
        <f>'Flusso dati statici sensori'!AC274</f>
        <v>9.1000000000000004E-3</v>
      </c>
      <c r="W457" s="346">
        <f>'Flusso dati statici sensori'!AD274</f>
        <v>9.4999999999999998E-3</v>
      </c>
    </row>
    <row r="458" spans="1:23" x14ac:dyDescent="0.2">
      <c r="A458" s="566"/>
      <c r="B458" s="338" t="s">
        <v>1150</v>
      </c>
      <c r="C458" s="345">
        <f>'Flusso dati statici sensori'!B301</f>
        <v>5.1999999999999998E-2</v>
      </c>
      <c r="D458" s="340">
        <f>'Flusso dati statici sensori'!C301</f>
        <v>7.2999999999999995E-2</v>
      </c>
      <c r="E458" s="352">
        <f>'Flusso dati statici sensori'!D301</f>
        <v>5.1999999999999998E-2</v>
      </c>
      <c r="F458" s="267">
        <f>'Flusso dati statici sensori'!E301</f>
        <v>7.7999999999999996E-3</v>
      </c>
      <c r="G458" s="346">
        <f>'Flusso dati statici sensori'!F301</f>
        <v>7.6E-3</v>
      </c>
      <c r="I458" s="566"/>
      <c r="J458" s="338" t="s">
        <v>1150</v>
      </c>
      <c r="K458" s="345">
        <f>'Flusso dati statici sensori'!N301</f>
        <v>5.2999999999999999E-2</v>
      </c>
      <c r="L458" s="340">
        <f>'Flusso dati statici sensori'!O301</f>
        <v>7.4999999999999997E-2</v>
      </c>
      <c r="M458" s="352">
        <f>'Flusso dati statici sensori'!P301</f>
        <v>5.2999999999999999E-2</v>
      </c>
      <c r="N458" s="267">
        <f>'Flusso dati statici sensori'!Q301</f>
        <v>8.0000000000000002E-3</v>
      </c>
      <c r="O458" s="346">
        <f>'Flusso dati statici sensori'!R301</f>
        <v>8.0000000000000002E-3</v>
      </c>
      <c r="Q458" s="563"/>
      <c r="R458" s="338" t="s">
        <v>1150</v>
      </c>
      <c r="S458" s="345">
        <f>'Flusso dati statici sensori'!Z301</f>
        <v>5.1999999999999998E-2</v>
      </c>
      <c r="T458" s="340">
        <f>'Flusso dati statici sensori'!AA301</f>
        <v>7.2999999999999995E-2</v>
      </c>
      <c r="U458" s="352">
        <f>'Flusso dati statici sensori'!AB301</f>
        <v>5.1999999999999998E-2</v>
      </c>
      <c r="V458" s="267">
        <f>'Flusso dati statici sensori'!AC301</f>
        <v>7.7999999999999996E-3</v>
      </c>
      <c r="W458" s="346">
        <f>'Flusso dati statici sensori'!AD301</f>
        <v>7.9000000000000008E-3</v>
      </c>
    </row>
    <row r="459" spans="1:23" x14ac:dyDescent="0.2">
      <c r="A459" s="566"/>
      <c r="B459" s="338" t="s">
        <v>1151</v>
      </c>
      <c r="C459" s="345">
        <f>'Flusso dati statici sensori'!B328</f>
        <v>4.5999999999999999E-2</v>
      </c>
      <c r="D459" s="340">
        <f>'Flusso dati statici sensori'!C328</f>
        <v>6.5000000000000002E-2</v>
      </c>
      <c r="E459" s="352">
        <f>'Flusso dati statici sensori'!D328</f>
        <v>4.5999999999999999E-2</v>
      </c>
      <c r="F459" s="267">
        <f>'Flusso dati statici sensori'!E328</f>
        <v>7.0000000000000001E-3</v>
      </c>
      <c r="G459" s="346">
        <f>'Flusso dati statici sensori'!F328</f>
        <v>6.7999999999999996E-3</v>
      </c>
      <c r="I459" s="566"/>
      <c r="J459" s="338" t="s">
        <v>1151</v>
      </c>
      <c r="K459" s="345">
        <f>'Flusso dati statici sensori'!N328</f>
        <v>4.5999999999999999E-2</v>
      </c>
      <c r="L459" s="340">
        <f>'Flusso dati statici sensori'!O328</f>
        <v>6.5000000000000002E-2</v>
      </c>
      <c r="M459" s="352">
        <f>'Flusso dati statici sensori'!P328</f>
        <v>4.5999999999999999E-2</v>
      </c>
      <c r="N459" s="267">
        <f>'Flusso dati statici sensori'!Q328</f>
        <v>8.0000000000000002E-3</v>
      </c>
      <c r="O459" s="346">
        <f>'Flusso dati statici sensori'!R328</f>
        <v>6.7999999999999996E-3</v>
      </c>
      <c r="Q459" s="563"/>
      <c r="R459" s="338" t="s">
        <v>1151</v>
      </c>
      <c r="S459" s="345">
        <f>'Flusso dati statici sensori'!Z328</f>
        <v>4.4999999999999998E-2</v>
      </c>
      <c r="T459" s="340">
        <f>'Flusso dati statici sensori'!AA328</f>
        <v>6.2E-2</v>
      </c>
      <c r="U459" s="352">
        <f>'Flusso dati statici sensori'!AB328</f>
        <v>4.4999999999999998E-2</v>
      </c>
      <c r="V459" s="267">
        <f>'Flusso dati statici sensori'!AC328</f>
        <v>6.7000000000000002E-3</v>
      </c>
      <c r="W459" s="346">
        <f>'Flusso dati statici sensori'!AD328</f>
        <v>6.7000000000000002E-3</v>
      </c>
    </row>
    <row r="460" spans="1:23" x14ac:dyDescent="0.2">
      <c r="A460" s="566"/>
      <c r="B460" s="338" t="s">
        <v>1152</v>
      </c>
      <c r="C460" s="345">
        <f>'Flusso dati statici sensori'!B355</f>
        <v>6.5000000000000002E-2</v>
      </c>
      <c r="D460" s="340">
        <f>'Flusso dati statici sensori'!C355</f>
        <v>9.0999999999999998E-2</v>
      </c>
      <c r="E460" s="352">
        <f>'Flusso dati statici sensori'!D355</f>
        <v>6.4000000000000001E-2</v>
      </c>
      <c r="F460" s="267">
        <f>'Flusso dati statici sensori'!E355</f>
        <v>9.9000000000000008E-3</v>
      </c>
      <c r="G460" s="346">
        <f>'Flusso dati statici sensori'!F355</f>
        <v>9.5999999999999992E-3</v>
      </c>
      <c r="I460" s="566"/>
      <c r="J460" s="338" t="s">
        <v>1152</v>
      </c>
      <c r="K460" s="345">
        <f>'Flusso dati statici sensori'!N355</f>
        <v>6.7000000000000004E-2</v>
      </c>
      <c r="L460" s="340">
        <f>'Flusso dati statici sensori'!O355</f>
        <v>9.5000000000000001E-2</v>
      </c>
      <c r="M460" s="352">
        <f>'Flusso dati statici sensori'!P355</f>
        <v>6.7000000000000004E-2</v>
      </c>
      <c r="N460" s="267">
        <f>'Flusso dati statici sensori'!Q355</f>
        <v>0.01</v>
      </c>
      <c r="O460" s="346">
        <f>'Flusso dati statici sensori'!R355</f>
        <v>0.01</v>
      </c>
      <c r="Q460" s="563"/>
      <c r="R460" s="338" t="s">
        <v>1152</v>
      </c>
      <c r="S460" s="345">
        <f>'Flusso dati statici sensori'!Z355</f>
        <v>6.2E-2</v>
      </c>
      <c r="T460" s="340">
        <f>'Flusso dati statici sensori'!AA355</f>
        <v>8.7999999999999995E-2</v>
      </c>
      <c r="U460" s="352">
        <f>'Flusso dati statici sensori'!AB355</f>
        <v>6.3E-2</v>
      </c>
      <c r="V460" s="267">
        <f>'Flusso dati statici sensori'!AC355</f>
        <v>9.1999999999999998E-3</v>
      </c>
      <c r="W460" s="346">
        <f>'Flusso dati statici sensori'!AD355</f>
        <v>9.5999999999999992E-3</v>
      </c>
    </row>
    <row r="461" spans="1:23" x14ac:dyDescent="0.2">
      <c r="A461" s="566"/>
      <c r="B461" s="338" t="s">
        <v>1153</v>
      </c>
      <c r="C461" s="345">
        <f>'Flusso dati statici sensori'!B383</f>
        <v>5.5E-2</v>
      </c>
      <c r="D461" s="340">
        <f>'Flusso dati statici sensori'!C383</f>
        <v>7.6999999999999999E-2</v>
      </c>
      <c r="E461" s="352">
        <f>'Flusso dati statici sensori'!D383</f>
        <v>5.5E-2</v>
      </c>
      <c r="F461" s="267">
        <f>'Flusso dati statici sensori'!E383</f>
        <v>8.2000000000000007E-3</v>
      </c>
      <c r="G461" s="346">
        <f>'Flusso dati statici sensori'!F383</f>
        <v>8.3000000000000001E-3</v>
      </c>
      <c r="I461" s="566"/>
      <c r="J461" s="338" t="s">
        <v>1153</v>
      </c>
      <c r="K461" s="345">
        <f>'Flusso dati statici sensori'!N383</f>
        <v>5.3999999999999999E-2</v>
      </c>
      <c r="L461" s="340">
        <f>'Flusso dati statici sensori'!O383</f>
        <v>7.6999999999999999E-2</v>
      </c>
      <c r="M461" s="352">
        <f>'Flusso dati statici sensori'!P383</f>
        <v>5.5E-2</v>
      </c>
      <c r="N461" s="267">
        <f>'Flusso dati statici sensori'!Q383</f>
        <v>8.0999999999999996E-3</v>
      </c>
      <c r="O461" s="346">
        <f>'Flusso dati statici sensori'!R383</f>
        <v>8.3000000000000001E-3</v>
      </c>
      <c r="Q461" s="563"/>
      <c r="R461" s="338" t="s">
        <v>1153</v>
      </c>
      <c r="S461" s="345">
        <f>'Flusso dati statici sensori'!Z383</f>
        <v>5.1999999999999998E-2</v>
      </c>
      <c r="T461" s="340">
        <f>'Flusso dati statici sensori'!AA383</f>
        <v>7.2999999999999995E-2</v>
      </c>
      <c r="U461" s="352">
        <f>'Flusso dati statici sensori'!AB383</f>
        <v>5.1999999999999998E-2</v>
      </c>
      <c r="V461" s="267">
        <f>'Flusso dati statici sensori'!AC383</f>
        <v>7.7999999999999996E-3</v>
      </c>
      <c r="W461" s="346">
        <f>'Flusso dati statici sensori'!AD383</f>
        <v>7.9000000000000008E-3</v>
      </c>
    </row>
    <row r="462" spans="1:23" ht="16" thickBot="1" x14ac:dyDescent="0.25">
      <c r="A462" s="567"/>
      <c r="B462" s="339" t="s">
        <v>1154</v>
      </c>
      <c r="C462" s="347">
        <f>'Flusso dati statici sensori'!B411</f>
        <v>5.8000000000000003E-2</v>
      </c>
      <c r="D462" s="348">
        <f>'Flusso dati statici sensori'!C411</f>
        <v>8.1000000000000003E-2</v>
      </c>
      <c r="E462" s="353">
        <f>'Flusso dati statici sensori'!D411</f>
        <v>5.7000000000000002E-2</v>
      </c>
      <c r="F462" s="249">
        <f>'Flusso dati statici sensori'!E411</f>
        <v>8.8000000000000005E-3</v>
      </c>
      <c r="G462" s="350">
        <f>'Flusso dati statici sensori'!F411</f>
        <v>8.6E-3</v>
      </c>
      <c r="I462" s="567"/>
      <c r="J462" s="339" t="s">
        <v>1154</v>
      </c>
      <c r="K462" s="347">
        <f>'Flusso dati statici sensori'!N411</f>
        <v>6.2E-2</v>
      </c>
      <c r="L462" s="348">
        <f>'Flusso dati statici sensori'!O411</f>
        <v>8.6999999999999994E-2</v>
      </c>
      <c r="M462" s="353">
        <f>'Flusso dati statici sensori'!P411</f>
        <v>6.0999999999999999E-2</v>
      </c>
      <c r="N462" s="249">
        <f>'Flusso dati statici sensori'!Q411</f>
        <v>9.4000000000000004E-3</v>
      </c>
      <c r="O462" s="350">
        <f>'Flusso dati statici sensori'!R411</f>
        <v>9.1999999999999998E-3</v>
      </c>
      <c r="Q462" s="564"/>
      <c r="R462" s="339" t="s">
        <v>1154</v>
      </c>
      <c r="S462" s="347">
        <f>'Flusso dati statici sensori'!Z411</f>
        <v>5.1999999999999998E-2</v>
      </c>
      <c r="T462" s="348">
        <f>'Flusso dati statici sensori'!AA411</f>
        <v>7.2999999999999995E-2</v>
      </c>
      <c r="U462" s="353">
        <f>'Flusso dati statici sensori'!AB411</f>
        <v>5.1999999999999998E-2</v>
      </c>
      <c r="V462" s="249">
        <f>'Flusso dati statici sensori'!AC411</f>
        <v>7.9000000000000008E-3</v>
      </c>
      <c r="W462" s="350">
        <f>'Flusso dati statici sensori'!AD411</f>
        <v>8.0000000000000002E-3</v>
      </c>
    </row>
  </sheetData>
  <mergeCells count="397">
    <mergeCell ref="A25:G25"/>
    <mergeCell ref="A26:A27"/>
    <mergeCell ref="B26:B27"/>
    <mergeCell ref="C26:E26"/>
    <mergeCell ref="F26:G26"/>
    <mergeCell ref="A28:A42"/>
    <mergeCell ref="Q4:W4"/>
    <mergeCell ref="Q5:Q6"/>
    <mergeCell ref="R5:R6"/>
    <mergeCell ref="S5:U5"/>
    <mergeCell ref="V5:W5"/>
    <mergeCell ref="Q7:Q21"/>
    <mergeCell ref="I4:O4"/>
    <mergeCell ref="I5:I6"/>
    <mergeCell ref="J5:J6"/>
    <mergeCell ref="K5:M5"/>
    <mergeCell ref="N5:O5"/>
    <mergeCell ref="I7:I21"/>
    <mergeCell ref="C5:E5"/>
    <mergeCell ref="F5:G5"/>
    <mergeCell ref="A4:G4"/>
    <mergeCell ref="A7:A21"/>
    <mergeCell ref="B5:B6"/>
    <mergeCell ref="A5:A6"/>
    <mergeCell ref="Q25:W25"/>
    <mergeCell ref="Q26:Q27"/>
    <mergeCell ref="R26:R27"/>
    <mergeCell ref="S26:U26"/>
    <mergeCell ref="V26:W26"/>
    <mergeCell ref="Q28:Q42"/>
    <mergeCell ref="I25:O25"/>
    <mergeCell ref="I26:I27"/>
    <mergeCell ref="J26:J27"/>
    <mergeCell ref="K26:M26"/>
    <mergeCell ref="N26:O26"/>
    <mergeCell ref="I28:I42"/>
    <mergeCell ref="A67:G67"/>
    <mergeCell ref="A68:A69"/>
    <mergeCell ref="B68:B69"/>
    <mergeCell ref="C68:E68"/>
    <mergeCell ref="F68:G68"/>
    <mergeCell ref="A70:A84"/>
    <mergeCell ref="Q46:W46"/>
    <mergeCell ref="Q47:Q48"/>
    <mergeCell ref="R47:R48"/>
    <mergeCell ref="S47:U47"/>
    <mergeCell ref="V47:W47"/>
    <mergeCell ref="Q49:Q63"/>
    <mergeCell ref="I46:O46"/>
    <mergeCell ref="J47:J48"/>
    <mergeCell ref="K47:M47"/>
    <mergeCell ref="N47:O47"/>
    <mergeCell ref="I47:I48"/>
    <mergeCell ref="I49:I63"/>
    <mergeCell ref="A46:G46"/>
    <mergeCell ref="A47:A48"/>
    <mergeCell ref="B47:B48"/>
    <mergeCell ref="C47:E47"/>
    <mergeCell ref="F47:G47"/>
    <mergeCell ref="A49:A63"/>
    <mergeCell ref="Q67:W67"/>
    <mergeCell ref="Q68:Q69"/>
    <mergeCell ref="R68:R69"/>
    <mergeCell ref="S68:U68"/>
    <mergeCell ref="V68:W68"/>
    <mergeCell ref="Q70:Q84"/>
    <mergeCell ref="I67:O67"/>
    <mergeCell ref="I68:I69"/>
    <mergeCell ref="J68:J69"/>
    <mergeCell ref="K68:M68"/>
    <mergeCell ref="N68:O68"/>
    <mergeCell ref="I70:I84"/>
    <mergeCell ref="A109:G109"/>
    <mergeCell ref="A110:A111"/>
    <mergeCell ref="B110:B111"/>
    <mergeCell ref="C110:E110"/>
    <mergeCell ref="F110:G110"/>
    <mergeCell ref="A112:A126"/>
    <mergeCell ref="Q88:W88"/>
    <mergeCell ref="Q89:Q90"/>
    <mergeCell ref="R89:R90"/>
    <mergeCell ref="S89:U89"/>
    <mergeCell ref="V89:W89"/>
    <mergeCell ref="Q91:Q105"/>
    <mergeCell ref="I88:O88"/>
    <mergeCell ref="I89:I90"/>
    <mergeCell ref="J89:J90"/>
    <mergeCell ref="K89:M89"/>
    <mergeCell ref="N89:O89"/>
    <mergeCell ref="I91:I105"/>
    <mergeCell ref="A88:G88"/>
    <mergeCell ref="A89:A90"/>
    <mergeCell ref="B89:B90"/>
    <mergeCell ref="C89:E89"/>
    <mergeCell ref="F89:G89"/>
    <mergeCell ref="A91:A105"/>
    <mergeCell ref="Q109:W109"/>
    <mergeCell ref="Q110:Q111"/>
    <mergeCell ref="R110:R111"/>
    <mergeCell ref="S110:U110"/>
    <mergeCell ref="V110:W110"/>
    <mergeCell ref="Q112:Q126"/>
    <mergeCell ref="I109:O109"/>
    <mergeCell ref="I110:I111"/>
    <mergeCell ref="J110:J111"/>
    <mergeCell ref="K110:M110"/>
    <mergeCell ref="N110:O110"/>
    <mergeCell ref="I112:I126"/>
    <mergeCell ref="A151:G151"/>
    <mergeCell ref="A152:A153"/>
    <mergeCell ref="B152:B153"/>
    <mergeCell ref="C152:E152"/>
    <mergeCell ref="F152:G152"/>
    <mergeCell ref="A154:A168"/>
    <mergeCell ref="Q130:W130"/>
    <mergeCell ref="Q131:Q132"/>
    <mergeCell ref="R131:R132"/>
    <mergeCell ref="S131:U131"/>
    <mergeCell ref="V131:W131"/>
    <mergeCell ref="Q133:Q147"/>
    <mergeCell ref="I130:O130"/>
    <mergeCell ref="I131:I132"/>
    <mergeCell ref="J131:J132"/>
    <mergeCell ref="K131:M131"/>
    <mergeCell ref="N131:O131"/>
    <mergeCell ref="I133:I147"/>
    <mergeCell ref="A130:G130"/>
    <mergeCell ref="A131:A132"/>
    <mergeCell ref="B131:B132"/>
    <mergeCell ref="C131:E131"/>
    <mergeCell ref="F131:G131"/>
    <mergeCell ref="A133:A147"/>
    <mergeCell ref="Q151:W151"/>
    <mergeCell ref="Q152:Q153"/>
    <mergeCell ref="R152:R153"/>
    <mergeCell ref="S152:U152"/>
    <mergeCell ref="V152:W152"/>
    <mergeCell ref="Q154:Q168"/>
    <mergeCell ref="I151:O151"/>
    <mergeCell ref="I152:I153"/>
    <mergeCell ref="J152:J153"/>
    <mergeCell ref="K152:M152"/>
    <mergeCell ref="N152:O152"/>
    <mergeCell ref="I154:I168"/>
    <mergeCell ref="A193:G193"/>
    <mergeCell ref="A194:A195"/>
    <mergeCell ref="B194:B195"/>
    <mergeCell ref="C194:E194"/>
    <mergeCell ref="F194:G194"/>
    <mergeCell ref="A196:A210"/>
    <mergeCell ref="Q172:W172"/>
    <mergeCell ref="Q173:Q174"/>
    <mergeCell ref="R173:R174"/>
    <mergeCell ref="S173:U173"/>
    <mergeCell ref="V173:W173"/>
    <mergeCell ref="Q175:Q189"/>
    <mergeCell ref="I172:O172"/>
    <mergeCell ref="I173:I174"/>
    <mergeCell ref="J173:J174"/>
    <mergeCell ref="K173:M173"/>
    <mergeCell ref="N173:O173"/>
    <mergeCell ref="I175:I189"/>
    <mergeCell ref="A172:G172"/>
    <mergeCell ref="A173:A174"/>
    <mergeCell ref="B173:B174"/>
    <mergeCell ref="C173:E173"/>
    <mergeCell ref="F173:G173"/>
    <mergeCell ref="A175:A189"/>
    <mergeCell ref="Q193:W193"/>
    <mergeCell ref="Q194:Q195"/>
    <mergeCell ref="R194:R195"/>
    <mergeCell ref="S194:U194"/>
    <mergeCell ref="V194:W194"/>
    <mergeCell ref="Q196:Q210"/>
    <mergeCell ref="I193:O193"/>
    <mergeCell ref="I194:I195"/>
    <mergeCell ref="J194:J195"/>
    <mergeCell ref="K194:M194"/>
    <mergeCell ref="N194:O194"/>
    <mergeCell ref="I196:I210"/>
    <mergeCell ref="A235:G235"/>
    <mergeCell ref="A236:A237"/>
    <mergeCell ref="B236:B237"/>
    <mergeCell ref="C236:E236"/>
    <mergeCell ref="F236:G236"/>
    <mergeCell ref="A238:A252"/>
    <mergeCell ref="Q214:W214"/>
    <mergeCell ref="Q215:Q216"/>
    <mergeCell ref="R215:R216"/>
    <mergeCell ref="S215:U215"/>
    <mergeCell ref="V215:W215"/>
    <mergeCell ref="Q217:Q231"/>
    <mergeCell ref="I214:O214"/>
    <mergeCell ref="I215:I216"/>
    <mergeCell ref="J215:J216"/>
    <mergeCell ref="K215:M215"/>
    <mergeCell ref="N215:O215"/>
    <mergeCell ref="I217:I231"/>
    <mergeCell ref="A214:G214"/>
    <mergeCell ref="A215:A216"/>
    <mergeCell ref="B215:B216"/>
    <mergeCell ref="C215:E215"/>
    <mergeCell ref="F215:G215"/>
    <mergeCell ref="A217:A231"/>
    <mergeCell ref="Q235:W235"/>
    <mergeCell ref="Q236:Q237"/>
    <mergeCell ref="R236:R237"/>
    <mergeCell ref="S236:U236"/>
    <mergeCell ref="V236:W236"/>
    <mergeCell ref="Q238:Q252"/>
    <mergeCell ref="I235:O235"/>
    <mergeCell ref="I236:I237"/>
    <mergeCell ref="J236:J237"/>
    <mergeCell ref="K236:M236"/>
    <mergeCell ref="N236:O236"/>
    <mergeCell ref="I238:I252"/>
    <mergeCell ref="A277:G277"/>
    <mergeCell ref="A278:A279"/>
    <mergeCell ref="B278:B279"/>
    <mergeCell ref="C278:E278"/>
    <mergeCell ref="F278:G278"/>
    <mergeCell ref="A280:A294"/>
    <mergeCell ref="Q256:W256"/>
    <mergeCell ref="Q257:Q258"/>
    <mergeCell ref="R257:R258"/>
    <mergeCell ref="S257:U257"/>
    <mergeCell ref="V257:W257"/>
    <mergeCell ref="Q259:Q273"/>
    <mergeCell ref="I256:O256"/>
    <mergeCell ref="I257:I258"/>
    <mergeCell ref="J257:J258"/>
    <mergeCell ref="K257:M257"/>
    <mergeCell ref="N257:O257"/>
    <mergeCell ref="I259:I273"/>
    <mergeCell ref="A256:G256"/>
    <mergeCell ref="A257:A258"/>
    <mergeCell ref="B257:B258"/>
    <mergeCell ref="C257:E257"/>
    <mergeCell ref="F257:G257"/>
    <mergeCell ref="A259:A273"/>
    <mergeCell ref="Q277:W277"/>
    <mergeCell ref="Q278:Q279"/>
    <mergeCell ref="R278:R279"/>
    <mergeCell ref="S278:U278"/>
    <mergeCell ref="V278:W278"/>
    <mergeCell ref="Q280:Q294"/>
    <mergeCell ref="I277:O277"/>
    <mergeCell ref="I278:I279"/>
    <mergeCell ref="J278:J279"/>
    <mergeCell ref="K278:M278"/>
    <mergeCell ref="N278:O278"/>
    <mergeCell ref="I280:I294"/>
    <mergeCell ref="A319:G319"/>
    <mergeCell ref="A320:A321"/>
    <mergeCell ref="B320:B321"/>
    <mergeCell ref="C320:E320"/>
    <mergeCell ref="F320:G320"/>
    <mergeCell ref="A322:A336"/>
    <mergeCell ref="Q298:W298"/>
    <mergeCell ref="Q299:Q300"/>
    <mergeCell ref="R299:R300"/>
    <mergeCell ref="S299:U299"/>
    <mergeCell ref="V299:W299"/>
    <mergeCell ref="Q301:Q315"/>
    <mergeCell ref="I298:O298"/>
    <mergeCell ref="I299:I300"/>
    <mergeCell ref="J299:J300"/>
    <mergeCell ref="K299:M299"/>
    <mergeCell ref="N299:O299"/>
    <mergeCell ref="I301:I315"/>
    <mergeCell ref="A298:G298"/>
    <mergeCell ref="A299:A300"/>
    <mergeCell ref="B299:B300"/>
    <mergeCell ref="C299:E299"/>
    <mergeCell ref="F299:G299"/>
    <mergeCell ref="A301:A315"/>
    <mergeCell ref="Q319:W319"/>
    <mergeCell ref="Q320:Q321"/>
    <mergeCell ref="R320:R321"/>
    <mergeCell ref="S320:U320"/>
    <mergeCell ref="V320:W320"/>
    <mergeCell ref="Q322:Q336"/>
    <mergeCell ref="I319:O319"/>
    <mergeCell ref="I320:I321"/>
    <mergeCell ref="J320:J321"/>
    <mergeCell ref="K320:M320"/>
    <mergeCell ref="N320:O320"/>
    <mergeCell ref="I322:I336"/>
    <mergeCell ref="A361:G361"/>
    <mergeCell ref="A362:A363"/>
    <mergeCell ref="B362:B363"/>
    <mergeCell ref="C362:E362"/>
    <mergeCell ref="F362:G362"/>
    <mergeCell ref="A364:A378"/>
    <mergeCell ref="Q340:W340"/>
    <mergeCell ref="Q341:Q342"/>
    <mergeCell ref="R341:R342"/>
    <mergeCell ref="S341:U341"/>
    <mergeCell ref="V341:W341"/>
    <mergeCell ref="Q343:Q357"/>
    <mergeCell ref="I340:O340"/>
    <mergeCell ref="I341:I342"/>
    <mergeCell ref="J341:J342"/>
    <mergeCell ref="K341:M341"/>
    <mergeCell ref="N341:O341"/>
    <mergeCell ref="I343:I357"/>
    <mergeCell ref="A340:G340"/>
    <mergeCell ref="A341:A342"/>
    <mergeCell ref="B341:B342"/>
    <mergeCell ref="C341:E341"/>
    <mergeCell ref="F341:G341"/>
    <mergeCell ref="A343:A357"/>
    <mergeCell ref="Q361:W361"/>
    <mergeCell ref="Q362:Q363"/>
    <mergeCell ref="R362:R363"/>
    <mergeCell ref="S362:U362"/>
    <mergeCell ref="V362:W362"/>
    <mergeCell ref="Q364:Q378"/>
    <mergeCell ref="I361:O361"/>
    <mergeCell ref="I362:I363"/>
    <mergeCell ref="J362:J363"/>
    <mergeCell ref="K362:M362"/>
    <mergeCell ref="N362:O362"/>
    <mergeCell ref="I364:I378"/>
    <mergeCell ref="A403:G403"/>
    <mergeCell ref="A404:A405"/>
    <mergeCell ref="B404:B405"/>
    <mergeCell ref="C404:E404"/>
    <mergeCell ref="F404:G404"/>
    <mergeCell ref="A406:A420"/>
    <mergeCell ref="Q382:W382"/>
    <mergeCell ref="Q383:Q384"/>
    <mergeCell ref="R383:R384"/>
    <mergeCell ref="S383:U383"/>
    <mergeCell ref="V383:W383"/>
    <mergeCell ref="Q385:Q399"/>
    <mergeCell ref="I382:O382"/>
    <mergeCell ref="I383:I384"/>
    <mergeCell ref="J383:J384"/>
    <mergeCell ref="K383:M383"/>
    <mergeCell ref="N383:O383"/>
    <mergeCell ref="I385:I399"/>
    <mergeCell ref="A382:G382"/>
    <mergeCell ref="A383:A384"/>
    <mergeCell ref="B383:B384"/>
    <mergeCell ref="C383:E383"/>
    <mergeCell ref="F383:G383"/>
    <mergeCell ref="A385:A399"/>
    <mergeCell ref="Q403:W403"/>
    <mergeCell ref="Q404:Q405"/>
    <mergeCell ref="R404:R405"/>
    <mergeCell ref="S404:U404"/>
    <mergeCell ref="V404:W404"/>
    <mergeCell ref="Q406:Q420"/>
    <mergeCell ref="I403:O403"/>
    <mergeCell ref="I404:I405"/>
    <mergeCell ref="J404:J405"/>
    <mergeCell ref="K404:M404"/>
    <mergeCell ref="N404:O404"/>
    <mergeCell ref="I406:I420"/>
    <mergeCell ref="Q427:Q441"/>
    <mergeCell ref="I424:O424"/>
    <mergeCell ref="I425:I426"/>
    <mergeCell ref="J425:J426"/>
    <mergeCell ref="K425:M425"/>
    <mergeCell ref="N425:O425"/>
    <mergeCell ref="I427:I441"/>
    <mergeCell ref="A424:G424"/>
    <mergeCell ref="A425:A426"/>
    <mergeCell ref="B425:B426"/>
    <mergeCell ref="C425:E425"/>
    <mergeCell ref="F425:G425"/>
    <mergeCell ref="A427:A441"/>
    <mergeCell ref="A1:W2"/>
    <mergeCell ref="Q445:W445"/>
    <mergeCell ref="Q446:Q447"/>
    <mergeCell ref="R446:R447"/>
    <mergeCell ref="S446:U446"/>
    <mergeCell ref="V446:W446"/>
    <mergeCell ref="Q448:Q462"/>
    <mergeCell ref="I445:O445"/>
    <mergeCell ref="I446:I447"/>
    <mergeCell ref="J446:J447"/>
    <mergeCell ref="K446:M446"/>
    <mergeCell ref="N446:O446"/>
    <mergeCell ref="I448:I462"/>
    <mergeCell ref="A445:G445"/>
    <mergeCell ref="A446:A447"/>
    <mergeCell ref="B446:B447"/>
    <mergeCell ref="C446:E446"/>
    <mergeCell ref="F446:G446"/>
    <mergeCell ref="A448:A462"/>
    <mergeCell ref="Q424:W424"/>
    <mergeCell ref="Q425:Q426"/>
    <mergeCell ref="R425:R426"/>
    <mergeCell ref="S425:U425"/>
    <mergeCell ref="V425:W425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D3F3D-344C-486B-9569-65C06D9DAEDD}">
  <dimension ref="A1:H994"/>
  <sheetViews>
    <sheetView topLeftCell="A978" workbookViewId="0">
      <selection activeCell="A985" sqref="A985:XFD985"/>
    </sheetView>
  </sheetViews>
  <sheetFormatPr baseColWidth="10" defaultColWidth="8.83203125" defaultRowHeight="15" x14ac:dyDescent="0.2"/>
  <cols>
    <col min="3" max="3" width="11.83203125" customWidth="1"/>
    <col min="4" max="6" width="22.5" bestFit="1" customWidth="1"/>
    <col min="7" max="8" width="22" bestFit="1" customWidth="1"/>
  </cols>
  <sheetData>
    <row r="1" spans="1:8" ht="17" thickBot="1" x14ac:dyDescent="0.25">
      <c r="A1" s="391" t="s">
        <v>1164</v>
      </c>
      <c r="B1" s="401" t="s">
        <v>1112</v>
      </c>
      <c r="C1" s="391" t="s">
        <v>1170</v>
      </c>
      <c r="D1" s="401" t="s">
        <v>1165</v>
      </c>
      <c r="E1" s="391" t="s">
        <v>1166</v>
      </c>
      <c r="F1" s="401" t="s">
        <v>1167</v>
      </c>
      <c r="G1" s="391" t="s">
        <v>1168</v>
      </c>
      <c r="H1" s="400" t="s">
        <v>1169</v>
      </c>
    </row>
    <row r="2" spans="1:8" x14ac:dyDescent="0.2">
      <c r="A2" s="393" t="s">
        <v>1162</v>
      </c>
      <c r="B2" s="394" t="s">
        <v>1163</v>
      </c>
      <c r="C2" s="395" t="str">
        <f>'Tabelle Dashboard'!B7</f>
        <v>Scenario 1</v>
      </c>
      <c r="D2" s="394">
        <f>'Tabelle Dashboard'!C7</f>
        <v>5.1999999999999998E-2</v>
      </c>
      <c r="E2" s="395">
        <f>'Tabelle Dashboard'!D7</f>
        <v>7.3999999999999996E-2</v>
      </c>
      <c r="F2" s="394">
        <f>'Tabelle Dashboard'!E7</f>
        <v>5.3999999999999999E-2</v>
      </c>
      <c r="G2" s="395">
        <f>'Tabelle Dashboard'!F7</f>
        <v>7.7000000000000002E-3</v>
      </c>
      <c r="H2" s="394">
        <f>'Tabelle Dashboard'!G7</f>
        <v>8.0000000000000002E-3</v>
      </c>
    </row>
    <row r="3" spans="1:8" x14ac:dyDescent="0.2">
      <c r="A3" s="382" t="s">
        <v>1162</v>
      </c>
      <c r="B3" s="388" t="s">
        <v>1163</v>
      </c>
      <c r="C3" s="396" t="str">
        <f>'Tabelle Dashboard'!B8</f>
        <v>Scenario 2</v>
      </c>
      <c r="D3" s="398">
        <f>'Tabelle Dashboard'!C8</f>
        <v>5.8999999999999997E-2</v>
      </c>
      <c r="E3" s="399">
        <f>'Tabelle Dashboard'!D8</f>
        <v>8.4000000000000005E-2</v>
      </c>
      <c r="F3" s="398">
        <f>'Tabelle Dashboard'!E8</f>
        <v>0.06</v>
      </c>
      <c r="G3" s="399">
        <f>'Tabelle Dashboard'!F8</f>
        <v>8.8000000000000005E-3</v>
      </c>
      <c r="H3" s="398">
        <f>'Tabelle Dashboard'!G8</f>
        <v>9.1000000000000004E-3</v>
      </c>
    </row>
    <row r="4" spans="1:8" x14ac:dyDescent="0.2">
      <c r="A4" s="382" t="s">
        <v>1162</v>
      </c>
      <c r="B4" s="388" t="s">
        <v>1163</v>
      </c>
      <c r="C4" s="396" t="str">
        <f>'Tabelle Dashboard'!B9</f>
        <v>Scenario 3</v>
      </c>
      <c r="D4" s="398">
        <f>'Tabelle Dashboard'!C9</f>
        <v>4.3999999999999997E-2</v>
      </c>
      <c r="E4" s="399">
        <f>'Tabelle Dashboard'!D9</f>
        <v>6.3E-2</v>
      </c>
      <c r="F4" s="398">
        <f>'Tabelle Dashboard'!E9</f>
        <v>4.3999999999999997E-2</v>
      </c>
      <c r="G4" s="399">
        <f>'Tabelle Dashboard'!F9</f>
        <v>6.6E-3</v>
      </c>
      <c r="H4" s="398">
        <f>'Tabelle Dashboard'!G9</f>
        <v>6.6E-3</v>
      </c>
    </row>
    <row r="5" spans="1:8" x14ac:dyDescent="0.2">
      <c r="A5" s="382" t="s">
        <v>1162</v>
      </c>
      <c r="B5" s="388" t="s">
        <v>1163</v>
      </c>
      <c r="C5" s="396" t="str">
        <f>'Tabelle Dashboard'!B10</f>
        <v>Scenario 4</v>
      </c>
      <c r="D5" s="398">
        <f>'Tabelle Dashboard'!C10</f>
        <v>4.8000000000000001E-2</v>
      </c>
      <c r="E5" s="399">
        <f>'Tabelle Dashboard'!D10</f>
        <v>6.8000000000000005E-2</v>
      </c>
      <c r="F5" s="398">
        <f>'Tabelle Dashboard'!E10</f>
        <v>4.8000000000000001E-2</v>
      </c>
      <c r="G5" s="399">
        <f>'Tabelle Dashboard'!F10</f>
        <v>7.1000000000000004E-3</v>
      </c>
      <c r="H5" s="398">
        <f>'Tabelle Dashboard'!G10</f>
        <v>7.3000000000000001E-3</v>
      </c>
    </row>
    <row r="6" spans="1:8" x14ac:dyDescent="0.2">
      <c r="A6" s="382" t="s">
        <v>1162</v>
      </c>
      <c r="B6" s="388" t="s">
        <v>1163</v>
      </c>
      <c r="C6" s="396" t="str">
        <f>'Tabelle Dashboard'!B11</f>
        <v>Scenario 5</v>
      </c>
      <c r="D6" s="398">
        <f>'Tabelle Dashboard'!C11</f>
        <v>0.05</v>
      </c>
      <c r="E6" s="399">
        <f>'Tabelle Dashboard'!D11</f>
        <v>7.1999999999999995E-2</v>
      </c>
      <c r="F6" s="398">
        <f>'Tabelle Dashboard'!E11</f>
        <v>5.1999999999999998E-2</v>
      </c>
      <c r="G6" s="399">
        <f>'Tabelle Dashboard'!F11</f>
        <v>7.6E-3</v>
      </c>
      <c r="H6" s="398">
        <f>'Tabelle Dashboard'!G11</f>
        <v>7.7999999999999996E-3</v>
      </c>
    </row>
    <row r="7" spans="1:8" x14ac:dyDescent="0.2">
      <c r="A7" s="382" t="s">
        <v>1162</v>
      </c>
      <c r="B7" s="388" t="s">
        <v>1163</v>
      </c>
      <c r="C7" s="396" t="str">
        <f>'Tabelle Dashboard'!B12</f>
        <v>Scenario 6</v>
      </c>
      <c r="D7" s="398">
        <f>'Tabelle Dashboard'!C12</f>
        <v>0.05</v>
      </c>
      <c r="E7" s="399">
        <f>'Tabelle Dashboard'!D12</f>
        <v>7.0999999999999994E-2</v>
      </c>
      <c r="F7" s="398">
        <f>'Tabelle Dashboard'!E12</f>
        <v>5.1999999999999998E-2</v>
      </c>
      <c r="G7" s="399">
        <f>'Tabelle Dashboard'!F12</f>
        <v>7.4999999999999997E-3</v>
      </c>
      <c r="H7" s="398">
        <f>'Tabelle Dashboard'!G12</f>
        <v>7.9000000000000008E-3</v>
      </c>
    </row>
    <row r="8" spans="1:8" x14ac:dyDescent="0.2">
      <c r="A8" s="382" t="s">
        <v>1162</v>
      </c>
      <c r="B8" s="388" t="s">
        <v>1163</v>
      </c>
      <c r="C8" s="396" t="str">
        <f>'Tabelle Dashboard'!B13</f>
        <v>Scenario 7</v>
      </c>
      <c r="D8" s="398">
        <f>'Tabelle Dashboard'!C13</f>
        <v>4.5999999999999999E-2</v>
      </c>
      <c r="E8" s="399">
        <f>'Tabelle Dashboard'!D13</f>
        <v>6.6000000000000003E-2</v>
      </c>
      <c r="F8" s="398">
        <f>'Tabelle Dashboard'!E13</f>
        <v>4.7E-2</v>
      </c>
      <c r="G8" s="399">
        <f>'Tabelle Dashboard'!F13</f>
        <v>6.8999999999999999E-3</v>
      </c>
      <c r="H8" s="398">
        <f>'Tabelle Dashboard'!G13</f>
        <v>7.1000000000000004E-3</v>
      </c>
    </row>
    <row r="9" spans="1:8" x14ac:dyDescent="0.2">
      <c r="A9" s="382" t="s">
        <v>1162</v>
      </c>
      <c r="B9" s="388" t="s">
        <v>1163</v>
      </c>
      <c r="C9" s="396" t="str">
        <f>'Tabelle Dashboard'!B14</f>
        <v>Scenario 8</v>
      </c>
      <c r="D9" s="398">
        <f>'Tabelle Dashboard'!C14</f>
        <v>5.0999999999999997E-2</v>
      </c>
      <c r="E9" s="399">
        <f>'Tabelle Dashboard'!D14</f>
        <v>7.1999999999999995E-2</v>
      </c>
      <c r="F9" s="398">
        <f>'Tabelle Dashboard'!E14</f>
        <v>5.1999999999999998E-2</v>
      </c>
      <c r="G9" s="399">
        <f>'Tabelle Dashboard'!F14</f>
        <v>7.6E-3</v>
      </c>
      <c r="H9" s="398">
        <f>'Tabelle Dashboard'!G14</f>
        <v>7.7999999999999996E-3</v>
      </c>
    </row>
    <row r="10" spans="1:8" x14ac:dyDescent="0.2">
      <c r="A10" s="382" t="s">
        <v>1162</v>
      </c>
      <c r="B10" s="388" t="s">
        <v>1163</v>
      </c>
      <c r="C10" s="396" t="str">
        <f>'Tabelle Dashboard'!B15</f>
        <v>Scenario 9</v>
      </c>
      <c r="D10" s="398">
        <f>'Tabelle Dashboard'!C15</f>
        <v>6.3E-2</v>
      </c>
      <c r="E10" s="399">
        <f>'Tabelle Dashboard'!D15</f>
        <v>0.09</v>
      </c>
      <c r="F10" s="398">
        <f>'Tabelle Dashboard'!E15</f>
        <v>6.5000000000000002E-2</v>
      </c>
      <c r="G10" s="399">
        <f>'Tabelle Dashboard'!F15</f>
        <v>9.4999999999999998E-3</v>
      </c>
      <c r="H10" s="398">
        <f>'Tabelle Dashboard'!G15</f>
        <v>9.7000000000000003E-3</v>
      </c>
    </row>
    <row r="11" spans="1:8" x14ac:dyDescent="0.2">
      <c r="A11" s="382" t="s">
        <v>1162</v>
      </c>
      <c r="B11" s="388" t="s">
        <v>1163</v>
      </c>
      <c r="C11" s="396" t="str">
        <f>'Tabelle Dashboard'!B16</f>
        <v>Scenario 10</v>
      </c>
      <c r="D11" s="398">
        <f>'Tabelle Dashboard'!C16</f>
        <v>6.4000000000000001E-2</v>
      </c>
      <c r="E11" s="399">
        <f>'Tabelle Dashboard'!D16</f>
        <v>0.09</v>
      </c>
      <c r="F11" s="398">
        <f>'Tabelle Dashboard'!E16</f>
        <v>6.5000000000000002E-2</v>
      </c>
      <c r="G11" s="399">
        <f>'Tabelle Dashboard'!F16</f>
        <v>9.4999999999999998E-3</v>
      </c>
      <c r="H11" s="398">
        <f>'Tabelle Dashboard'!G16</f>
        <v>9.7999999999999997E-3</v>
      </c>
    </row>
    <row r="12" spans="1:8" x14ac:dyDescent="0.2">
      <c r="A12" s="382" t="s">
        <v>1162</v>
      </c>
      <c r="B12" s="388" t="s">
        <v>1163</v>
      </c>
      <c r="C12" s="396" t="str">
        <f>'Tabelle Dashboard'!B17</f>
        <v>Scenario 11</v>
      </c>
      <c r="D12" s="398">
        <f>'Tabelle Dashboard'!C17</f>
        <v>5.0999999999999997E-2</v>
      </c>
      <c r="E12" s="399">
        <f>'Tabelle Dashboard'!D17</f>
        <v>7.1999999999999995E-2</v>
      </c>
      <c r="F12" s="398">
        <f>'Tabelle Dashboard'!E17</f>
        <v>5.1999999999999998E-2</v>
      </c>
      <c r="G12" s="399">
        <f>'Tabelle Dashboard'!F17</f>
        <v>7.6E-3</v>
      </c>
      <c r="H12" s="398">
        <f>'Tabelle Dashboard'!G17</f>
        <v>7.7999999999999996E-3</v>
      </c>
    </row>
    <row r="13" spans="1:8" x14ac:dyDescent="0.2">
      <c r="A13" s="382" t="s">
        <v>1162</v>
      </c>
      <c r="B13" s="388" t="s">
        <v>1163</v>
      </c>
      <c r="C13" s="396" t="str">
        <f>'Tabelle Dashboard'!B18</f>
        <v>Scenario 12</v>
      </c>
      <c r="D13" s="398">
        <f>'Tabelle Dashboard'!C18</f>
        <v>4.4999999999999998E-2</v>
      </c>
      <c r="E13" s="399">
        <f>'Tabelle Dashboard'!D18</f>
        <v>6.4000000000000001E-2</v>
      </c>
      <c r="F13" s="398">
        <f>'Tabelle Dashboard'!E18</f>
        <v>4.5999999999999999E-2</v>
      </c>
      <c r="G13" s="399">
        <f>'Tabelle Dashboard'!F18</f>
        <v>6.7999999999999996E-3</v>
      </c>
      <c r="H13" s="398">
        <f>'Tabelle Dashboard'!G18</f>
        <v>7.0000000000000001E-3</v>
      </c>
    </row>
    <row r="14" spans="1:8" x14ac:dyDescent="0.2">
      <c r="A14" s="382" t="s">
        <v>1162</v>
      </c>
      <c r="B14" s="388" t="s">
        <v>1163</v>
      </c>
      <c r="C14" s="396" t="str">
        <f>'Tabelle Dashboard'!B19</f>
        <v>Scenario 13</v>
      </c>
      <c r="D14" s="398">
        <f>'Tabelle Dashboard'!C19</f>
        <v>6.4000000000000001E-2</v>
      </c>
      <c r="E14" s="399">
        <f>'Tabelle Dashboard'!D19</f>
        <v>9.0999999999999998E-2</v>
      </c>
      <c r="F14" s="398">
        <f>'Tabelle Dashboard'!E19</f>
        <v>6.5000000000000002E-2</v>
      </c>
      <c r="G14" s="399">
        <f>'Tabelle Dashboard'!F19</f>
        <v>9.5999999999999992E-3</v>
      </c>
      <c r="H14" s="398">
        <f>'Tabelle Dashboard'!G19</f>
        <v>9.9000000000000008E-3</v>
      </c>
    </row>
    <row r="15" spans="1:8" x14ac:dyDescent="0.2">
      <c r="A15" s="382" t="s">
        <v>1162</v>
      </c>
      <c r="B15" s="388" t="s">
        <v>1163</v>
      </c>
      <c r="C15" s="396" t="str">
        <f>'Tabelle Dashboard'!B20</f>
        <v>Scenario 14</v>
      </c>
      <c r="D15" s="398">
        <f>'Tabelle Dashboard'!C20</f>
        <v>5.5E-2</v>
      </c>
      <c r="E15" s="399">
        <f>'Tabelle Dashboard'!D20</f>
        <v>7.6999999999999999E-2</v>
      </c>
      <c r="F15" s="398">
        <f>'Tabelle Dashboard'!E20</f>
        <v>5.5E-2</v>
      </c>
      <c r="G15" s="399">
        <f>'Tabelle Dashboard'!F20</f>
        <v>8.3000000000000001E-3</v>
      </c>
      <c r="H15" s="398">
        <f>'Tabelle Dashboard'!G20</f>
        <v>8.2000000000000007E-3</v>
      </c>
    </row>
    <row r="16" spans="1:8" x14ac:dyDescent="0.2">
      <c r="A16" s="382" t="s">
        <v>1162</v>
      </c>
      <c r="B16" s="388" t="s">
        <v>1163</v>
      </c>
      <c r="C16" s="396" t="str">
        <f>'Tabelle Dashboard'!B21</f>
        <v>Scenario 15</v>
      </c>
      <c r="D16" s="398">
        <f>'Tabelle Dashboard'!C21</f>
        <v>5.7000000000000002E-2</v>
      </c>
      <c r="E16" s="399">
        <f>'Tabelle Dashboard'!D21</f>
        <v>8.1000000000000003E-2</v>
      </c>
      <c r="F16" s="398">
        <f>'Tabelle Dashboard'!E21</f>
        <v>5.8000000000000003E-2</v>
      </c>
      <c r="G16" s="399">
        <f>'Tabelle Dashboard'!F21</f>
        <v>8.6E-3</v>
      </c>
      <c r="H16" s="398">
        <f>'Tabelle Dashboard'!G21</f>
        <v>8.8000000000000005E-3</v>
      </c>
    </row>
    <row r="17" spans="1:8" x14ac:dyDescent="0.2">
      <c r="A17" s="382" t="s">
        <v>1162</v>
      </c>
      <c r="B17" s="388" t="s">
        <v>1157</v>
      </c>
      <c r="C17" s="396" t="str">
        <f>'Tabelle Dashboard'!J7</f>
        <v>Scenario 1</v>
      </c>
      <c r="D17" s="398">
        <f>'Tabelle Dashboard'!K7</f>
        <v>5.6000000000000001E-2</v>
      </c>
      <c r="E17" s="399">
        <f>'Tabelle Dashboard'!L7</f>
        <v>7.9000000000000001E-2</v>
      </c>
      <c r="F17" s="398">
        <f>'Tabelle Dashboard'!M7</f>
        <v>0.05</v>
      </c>
      <c r="G17" s="399">
        <f>'Tabelle Dashboard'!N7</f>
        <v>8.3999999999999995E-3</v>
      </c>
      <c r="H17" s="398">
        <f>'Tabelle Dashboard'!O7</f>
        <v>8.6E-3</v>
      </c>
    </row>
    <row r="18" spans="1:8" x14ac:dyDescent="0.2">
      <c r="A18" s="382" t="s">
        <v>1162</v>
      </c>
      <c r="B18" s="388" t="s">
        <v>1157</v>
      </c>
      <c r="C18" s="396" t="str">
        <f>'Tabelle Dashboard'!J8</f>
        <v>Scenario 2</v>
      </c>
      <c r="D18" s="398">
        <f>'Tabelle Dashboard'!K8</f>
        <v>4.3999999999999997E-2</v>
      </c>
      <c r="E18" s="399">
        <f>'Tabelle Dashboard'!L8</f>
        <v>6.4000000000000001E-2</v>
      </c>
      <c r="F18" s="398">
        <f>'Tabelle Dashboard'!M8</f>
        <v>4.4999999999999998E-2</v>
      </c>
      <c r="G18" s="399">
        <f>'Tabelle Dashboard'!N8</f>
        <v>6.6E-3</v>
      </c>
      <c r="H18" s="398">
        <f>'Tabelle Dashboard'!O8</f>
        <v>6.6E-3</v>
      </c>
    </row>
    <row r="19" spans="1:8" x14ac:dyDescent="0.2">
      <c r="A19" s="382" t="s">
        <v>1162</v>
      </c>
      <c r="B19" s="388" t="s">
        <v>1157</v>
      </c>
      <c r="C19" s="396" t="str">
        <f>'Tabelle Dashboard'!J9</f>
        <v>Scenario 3</v>
      </c>
      <c r="D19" s="398">
        <f>'Tabelle Dashboard'!K9</f>
        <v>5.6000000000000001E-2</v>
      </c>
      <c r="E19" s="399">
        <f>'Tabelle Dashboard'!L9</f>
        <v>0.08</v>
      </c>
      <c r="F19" s="398">
        <f>'Tabelle Dashboard'!M9</f>
        <v>5.6000000000000001E-2</v>
      </c>
      <c r="G19" s="399">
        <f>'Tabelle Dashboard'!N9</f>
        <v>8.3000000000000001E-3</v>
      </c>
      <c r="H19" s="398">
        <f>'Tabelle Dashboard'!O9</f>
        <v>8.3999999999999995E-3</v>
      </c>
    </row>
    <row r="20" spans="1:8" x14ac:dyDescent="0.2">
      <c r="A20" s="382" t="s">
        <v>1162</v>
      </c>
      <c r="B20" s="388" t="s">
        <v>1157</v>
      </c>
      <c r="C20" s="396" t="str">
        <f>'Tabelle Dashboard'!J10</f>
        <v>Scenario 4</v>
      </c>
      <c r="D20" s="398">
        <f>'Tabelle Dashboard'!K10</f>
        <v>5.1999999999999998E-2</v>
      </c>
      <c r="E20" s="399">
        <f>'Tabelle Dashboard'!L10</f>
        <v>7.2999999999999995E-2</v>
      </c>
      <c r="F20" s="398">
        <f>'Tabelle Dashboard'!M10</f>
        <v>5.1999999999999998E-2</v>
      </c>
      <c r="G20" s="399">
        <f>'Tabelle Dashboard'!N10</f>
        <v>7.6E-3</v>
      </c>
      <c r="H20" s="398">
        <f>'Tabelle Dashboard'!O10</f>
        <v>7.9000000000000008E-3</v>
      </c>
    </row>
    <row r="21" spans="1:8" x14ac:dyDescent="0.2">
      <c r="A21" s="382" t="s">
        <v>1162</v>
      </c>
      <c r="B21" s="388" t="s">
        <v>1157</v>
      </c>
      <c r="C21" s="396" t="str">
        <f>'Tabelle Dashboard'!J11</f>
        <v>Scenario 5</v>
      </c>
      <c r="D21" s="398">
        <f>'Tabelle Dashboard'!K11</f>
        <v>5.3999999999999999E-2</v>
      </c>
      <c r="E21" s="399">
        <f>'Tabelle Dashboard'!L11</f>
        <v>7.6999999999999999E-2</v>
      </c>
      <c r="F21" s="398">
        <f>'Tabelle Dashboard'!M11</f>
        <v>5.5E-2</v>
      </c>
      <c r="G21" s="399">
        <f>'Tabelle Dashboard'!N11</f>
        <v>8.0999999999999996E-3</v>
      </c>
      <c r="H21" s="398">
        <f>'Tabelle Dashboard'!O11</f>
        <v>8.2000000000000007E-3</v>
      </c>
    </row>
    <row r="22" spans="1:8" x14ac:dyDescent="0.2">
      <c r="A22" s="382" t="s">
        <v>1162</v>
      </c>
      <c r="B22" s="388" t="s">
        <v>1157</v>
      </c>
      <c r="C22" s="396" t="str">
        <f>'Tabelle Dashboard'!J12</f>
        <v>Scenario 6</v>
      </c>
      <c r="D22" s="398">
        <f>'Tabelle Dashboard'!K12</f>
        <v>5.5E-2</v>
      </c>
      <c r="E22" s="399">
        <f>'Tabelle Dashboard'!L12</f>
        <v>0.08</v>
      </c>
      <c r="F22" s="398">
        <f>'Tabelle Dashboard'!M12</f>
        <v>5.7000000000000002E-2</v>
      </c>
      <c r="G22" s="399">
        <f>'Tabelle Dashboard'!N12</f>
        <v>8.3000000000000001E-3</v>
      </c>
      <c r="H22" s="398">
        <f>'Tabelle Dashboard'!O12</f>
        <v>8.6999999999999994E-3</v>
      </c>
    </row>
    <row r="23" spans="1:8" x14ac:dyDescent="0.2">
      <c r="A23" s="382" t="s">
        <v>1162</v>
      </c>
      <c r="B23" s="388" t="s">
        <v>1157</v>
      </c>
      <c r="C23" s="396" t="str">
        <f>'Tabelle Dashboard'!J13</f>
        <v>Scenario 7</v>
      </c>
      <c r="D23" s="398">
        <f>'Tabelle Dashboard'!K13</f>
        <v>4.8000000000000001E-2</v>
      </c>
      <c r="E23" s="399">
        <f>'Tabelle Dashboard'!L13</f>
        <v>6.9000000000000006E-2</v>
      </c>
      <c r="F23" s="398">
        <f>'Tabelle Dashboard'!M13</f>
        <v>4.9000000000000002E-2</v>
      </c>
      <c r="G23" s="399">
        <f>'Tabelle Dashboard'!N13</f>
        <v>7.3000000000000001E-3</v>
      </c>
      <c r="H23" s="398">
        <f>'Tabelle Dashboard'!O13</f>
        <v>7.4000000000000003E-3</v>
      </c>
    </row>
    <row r="24" spans="1:8" x14ac:dyDescent="0.2">
      <c r="A24" s="382" t="s">
        <v>1162</v>
      </c>
      <c r="B24" s="388" t="s">
        <v>1157</v>
      </c>
      <c r="C24" s="396" t="str">
        <f>'Tabelle Dashboard'!J14</f>
        <v>Scenario 8</v>
      </c>
      <c r="D24" s="398">
        <f>'Tabelle Dashboard'!K14</f>
        <v>5.2999999999999999E-2</v>
      </c>
      <c r="E24" s="399">
        <f>'Tabelle Dashboard'!L14</f>
        <v>7.4999999999999997E-2</v>
      </c>
      <c r="F24" s="398">
        <f>'Tabelle Dashboard'!M14</f>
        <v>5.2999999999999999E-2</v>
      </c>
      <c r="G24" s="399">
        <f>'Tabelle Dashboard'!N14</f>
        <v>8.0999999999999996E-3</v>
      </c>
      <c r="H24" s="398">
        <f>'Tabelle Dashboard'!O14</f>
        <v>8.0999999999999996E-3</v>
      </c>
    </row>
    <row r="25" spans="1:8" x14ac:dyDescent="0.2">
      <c r="A25" s="382" t="s">
        <v>1162</v>
      </c>
      <c r="B25" s="388" t="s">
        <v>1157</v>
      </c>
      <c r="C25" s="396" t="str">
        <f>'Tabelle Dashboard'!J15</f>
        <v>Scenario 9</v>
      </c>
      <c r="D25" s="398">
        <f>'Tabelle Dashboard'!K15</f>
        <v>5.5E-2</v>
      </c>
      <c r="E25" s="399">
        <f>'Tabelle Dashboard'!L15</f>
        <v>0.08</v>
      </c>
      <c r="F25" s="398">
        <f>'Tabelle Dashboard'!M15</f>
        <v>5.7000000000000002E-2</v>
      </c>
      <c r="G25" s="399">
        <f>'Tabelle Dashboard'!N15</f>
        <v>8.3000000000000001E-3</v>
      </c>
      <c r="H25" s="398">
        <f>'Tabelle Dashboard'!O15</f>
        <v>8.6999999999999994E-3</v>
      </c>
    </row>
    <row r="26" spans="1:8" x14ac:dyDescent="0.2">
      <c r="A26" s="382" t="s">
        <v>1162</v>
      </c>
      <c r="B26" s="388" t="s">
        <v>1157</v>
      </c>
      <c r="C26" s="396" t="str">
        <f>'Tabelle Dashboard'!J16</f>
        <v>Scenario 10</v>
      </c>
      <c r="D26" s="398">
        <f>'Tabelle Dashboard'!K16</f>
        <v>6.7000000000000002E-3</v>
      </c>
      <c r="E26" s="399">
        <f>'Tabelle Dashboard'!L16</f>
        <v>9.4E-2</v>
      </c>
      <c r="F26" s="398">
        <f>'Tabelle Dashboard'!M16</f>
        <v>6.7000000000000004E-2</v>
      </c>
      <c r="G26" s="399">
        <f>'Tabelle Dashboard'!N16</f>
        <v>0.01</v>
      </c>
      <c r="H26" s="398">
        <f>'Tabelle Dashboard'!O16</f>
        <v>0.01</v>
      </c>
    </row>
    <row r="27" spans="1:8" x14ac:dyDescent="0.2">
      <c r="A27" s="382" t="s">
        <v>1162</v>
      </c>
      <c r="B27" s="388" t="s">
        <v>1157</v>
      </c>
      <c r="C27" s="396" t="str">
        <f>'Tabelle Dashboard'!J17</f>
        <v>Scenario 11</v>
      </c>
      <c r="D27" s="398">
        <f>'Tabelle Dashboard'!K17</f>
        <v>5.2999999999999999E-2</v>
      </c>
      <c r="E27" s="399">
        <f>'Tabelle Dashboard'!L17</f>
        <v>7.4999999999999997E-2</v>
      </c>
      <c r="F27" s="398">
        <f>'Tabelle Dashboard'!M17</f>
        <v>5.2999999999999999E-2</v>
      </c>
      <c r="G27" s="399">
        <f>'Tabelle Dashboard'!N17</f>
        <v>8.0000000000000002E-3</v>
      </c>
      <c r="H27" s="398">
        <f>'Tabelle Dashboard'!O17</f>
        <v>8.0000000000000002E-3</v>
      </c>
    </row>
    <row r="28" spans="1:8" x14ac:dyDescent="0.2">
      <c r="A28" s="382" t="s">
        <v>1162</v>
      </c>
      <c r="B28" s="388" t="s">
        <v>1157</v>
      </c>
      <c r="C28" s="396" t="str">
        <f>'Tabelle Dashboard'!J18</f>
        <v>Scenario 12</v>
      </c>
      <c r="D28" s="398">
        <f>'Tabelle Dashboard'!K18</f>
        <v>4.5999999999999999E-2</v>
      </c>
      <c r="E28" s="399">
        <f>'Tabelle Dashboard'!L18</f>
        <v>6.4000000000000001E-2</v>
      </c>
      <c r="F28" s="398">
        <f>'Tabelle Dashboard'!M18</f>
        <v>4.5999999999999999E-2</v>
      </c>
      <c r="G28" s="399">
        <f>'Tabelle Dashboard'!N18</f>
        <v>6.7999999999999996E-3</v>
      </c>
      <c r="H28" s="398">
        <f>'Tabelle Dashboard'!O18</f>
        <v>8.0000000000000002E-3</v>
      </c>
    </row>
    <row r="29" spans="1:8" x14ac:dyDescent="0.2">
      <c r="A29" s="382" t="s">
        <v>1162</v>
      </c>
      <c r="B29" s="388" t="s">
        <v>1157</v>
      </c>
      <c r="C29" s="396" t="str">
        <f>'Tabelle Dashboard'!J19</f>
        <v>Scenario 13</v>
      </c>
      <c r="D29" s="398">
        <f>'Tabelle Dashboard'!K19</f>
        <v>6.7000000000000004E-2</v>
      </c>
      <c r="E29" s="399">
        <f>'Tabelle Dashboard'!L19</f>
        <v>9.4E-2</v>
      </c>
      <c r="F29" s="398">
        <f>'Tabelle Dashboard'!M19</f>
        <v>6.7000000000000004E-2</v>
      </c>
      <c r="G29" s="399">
        <f>'Tabelle Dashboard'!N19</f>
        <v>0.01</v>
      </c>
      <c r="H29" s="398">
        <f>'Tabelle Dashboard'!O19</f>
        <v>0.01</v>
      </c>
    </row>
    <row r="30" spans="1:8" x14ac:dyDescent="0.2">
      <c r="A30" s="382" t="s">
        <v>1162</v>
      </c>
      <c r="B30" s="388" t="s">
        <v>1157</v>
      </c>
      <c r="C30" s="396" t="str">
        <f>'Tabelle Dashboard'!J20</f>
        <v>Scenario 14</v>
      </c>
      <c r="D30" s="398">
        <f>'Tabelle Dashboard'!K20</f>
        <v>5.3999999999999999E-2</v>
      </c>
      <c r="E30" s="399">
        <f>'Tabelle Dashboard'!L20</f>
        <v>7.5999999999999998E-2</v>
      </c>
      <c r="F30" s="398">
        <f>'Tabelle Dashboard'!M20</f>
        <v>5.3999999999999999E-2</v>
      </c>
      <c r="G30" s="399">
        <f>'Tabelle Dashboard'!N20</f>
        <v>8.3000000000000001E-3</v>
      </c>
      <c r="H30" s="398">
        <f>'Tabelle Dashboard'!O20</f>
        <v>8.0999999999999996E-3</v>
      </c>
    </row>
    <row r="31" spans="1:8" x14ac:dyDescent="0.2">
      <c r="A31" s="382" t="s">
        <v>1162</v>
      </c>
      <c r="B31" s="388" t="s">
        <v>1157</v>
      </c>
      <c r="C31" s="396" t="str">
        <f>'Tabelle Dashboard'!J21</f>
        <v>Scenario 15</v>
      </c>
      <c r="D31" s="398">
        <f>'Tabelle Dashboard'!K21</f>
        <v>6.0999999999999999E-2</v>
      </c>
      <c r="E31" s="399">
        <f>'Tabelle Dashboard'!L21</f>
        <v>8.6999999999999994E-2</v>
      </c>
      <c r="F31" s="398">
        <f>'Tabelle Dashboard'!M21</f>
        <v>6.2E-2</v>
      </c>
      <c r="G31" s="399">
        <f>'Tabelle Dashboard'!N21</f>
        <v>9.1999999999999998E-3</v>
      </c>
      <c r="H31" s="398">
        <f>'Tabelle Dashboard'!O21</f>
        <v>9.4000000000000004E-3</v>
      </c>
    </row>
    <row r="32" spans="1:8" x14ac:dyDescent="0.2">
      <c r="A32" s="382" t="str">
        <f>A31</f>
        <v>T1</v>
      </c>
      <c r="B32" s="388" t="s">
        <v>1158</v>
      </c>
      <c r="C32" s="396" t="str">
        <f>'Tabelle Dashboard'!R7</f>
        <v>Scenario 1</v>
      </c>
      <c r="D32" s="398">
        <f>'Tabelle Dashboard'!S7</f>
        <v>5.6000000000000001E-2</v>
      </c>
      <c r="E32" s="399">
        <f>'Tabelle Dashboard'!T7</f>
        <v>7.9000000000000001E-2</v>
      </c>
      <c r="F32" s="398">
        <f>'Tabelle Dashboard'!U7</f>
        <v>5.6000000000000001E-2</v>
      </c>
      <c r="G32" s="399">
        <f>'Tabelle Dashboard'!V7</f>
        <v>8.5000000000000006E-3</v>
      </c>
      <c r="H32" s="398">
        <f>'Tabelle Dashboard'!W7</f>
        <v>8.3000000000000001E-3</v>
      </c>
    </row>
    <row r="33" spans="1:8" x14ac:dyDescent="0.2">
      <c r="A33" s="382" t="str">
        <f t="shared" ref="A33:A46" si="0">A32</f>
        <v>T1</v>
      </c>
      <c r="B33" s="388" t="s">
        <v>1158</v>
      </c>
      <c r="C33" s="396" t="str">
        <f>'Tabelle Dashboard'!R8</f>
        <v>Scenario 2</v>
      </c>
      <c r="D33" s="398">
        <f>'Tabelle Dashboard'!S8</f>
        <v>0.06</v>
      </c>
      <c r="E33" s="399">
        <f>'Tabelle Dashboard'!T8</f>
        <v>8.3000000000000004E-2</v>
      </c>
      <c r="F33" s="398">
        <f>'Tabelle Dashboard'!U8</f>
        <v>5.8000000000000003E-2</v>
      </c>
      <c r="G33" s="399">
        <f>'Tabelle Dashboard'!V8</f>
        <v>8.8999999999999999E-3</v>
      </c>
      <c r="H33" s="398">
        <f>'Tabelle Dashboard'!W8</f>
        <v>8.6999999999999994E-3</v>
      </c>
    </row>
    <row r="34" spans="1:8" x14ac:dyDescent="0.2">
      <c r="A34" s="382" t="str">
        <f t="shared" si="0"/>
        <v>T1</v>
      </c>
      <c r="B34" s="388" t="s">
        <v>1158</v>
      </c>
      <c r="C34" s="396" t="str">
        <f>'Tabelle Dashboard'!R9</f>
        <v>Scenario 3</v>
      </c>
      <c r="D34" s="398">
        <f>'Tabelle Dashboard'!S9</f>
        <v>5.5E-2</v>
      </c>
      <c r="E34" s="399">
        <f>'Tabelle Dashboard'!T9</f>
        <v>7.6999999999999999E-2</v>
      </c>
      <c r="F34" s="398">
        <f>'Tabelle Dashboard'!U9</f>
        <v>5.5E-2</v>
      </c>
      <c r="G34" s="399">
        <f>'Tabelle Dashboard'!V9</f>
        <v>8.3000000000000001E-3</v>
      </c>
      <c r="H34" s="398">
        <f>'Tabelle Dashboard'!W9</f>
        <v>8.2000000000000007E-3</v>
      </c>
    </row>
    <row r="35" spans="1:8" x14ac:dyDescent="0.2">
      <c r="A35" s="382" t="str">
        <f t="shared" si="0"/>
        <v>T1</v>
      </c>
      <c r="B35" s="388" t="s">
        <v>1158</v>
      </c>
      <c r="C35" s="396" t="str">
        <f>'Tabelle Dashboard'!R10</f>
        <v>Scenario 4</v>
      </c>
      <c r="D35" s="398">
        <f>'Tabelle Dashboard'!S10</f>
        <v>5.2999999999999999E-2</v>
      </c>
      <c r="E35" s="399">
        <f>'Tabelle Dashboard'!T10</f>
        <v>7.3999999999999996E-2</v>
      </c>
      <c r="F35" s="398">
        <f>'Tabelle Dashboard'!U10</f>
        <v>5.2999999999999999E-2</v>
      </c>
      <c r="G35" s="399">
        <f>'Tabelle Dashboard'!V10</f>
        <v>8.0000000000000002E-3</v>
      </c>
      <c r="H35" s="398">
        <f>'Tabelle Dashboard'!W10</f>
        <v>8.0000000000000002E-3</v>
      </c>
    </row>
    <row r="36" spans="1:8" x14ac:dyDescent="0.2">
      <c r="A36" s="382" t="str">
        <f t="shared" si="0"/>
        <v>T1</v>
      </c>
      <c r="B36" s="388" t="s">
        <v>1158</v>
      </c>
      <c r="C36" s="396" t="str">
        <f>'Tabelle Dashboard'!R11</f>
        <v>Scenario 5</v>
      </c>
      <c r="D36" s="398">
        <f>'Tabelle Dashboard'!S11</f>
        <v>5.3999999999999999E-2</v>
      </c>
      <c r="E36" s="399">
        <f>'Tabelle Dashboard'!T11</f>
        <v>7.5999999999999998E-2</v>
      </c>
      <c r="F36" s="398">
        <f>'Tabelle Dashboard'!U11</f>
        <v>5.3999999999999999E-2</v>
      </c>
      <c r="G36" s="399">
        <f>'Tabelle Dashboard'!V11</f>
        <v>8.2000000000000007E-3</v>
      </c>
      <c r="H36" s="398">
        <f>'Tabelle Dashboard'!W11</f>
        <v>8.0999999999999996E-3</v>
      </c>
    </row>
    <row r="37" spans="1:8" x14ac:dyDescent="0.2">
      <c r="A37" s="382" t="str">
        <f t="shared" si="0"/>
        <v>T1</v>
      </c>
      <c r="B37" s="388" t="s">
        <v>1158</v>
      </c>
      <c r="C37" s="396" t="str">
        <f>'Tabelle Dashboard'!R12</f>
        <v>Scenario 6</v>
      </c>
      <c r="D37" s="398">
        <f>'Tabelle Dashboard'!S12</f>
        <v>5.8000000000000003E-2</v>
      </c>
      <c r="E37" s="399">
        <f>'Tabelle Dashboard'!T12</f>
        <v>8.2000000000000003E-2</v>
      </c>
      <c r="F37" s="398">
        <f>'Tabelle Dashboard'!U12</f>
        <v>5.8000000000000003E-2</v>
      </c>
      <c r="G37" s="399">
        <f>'Tabelle Dashboard'!V12</f>
        <v>8.6999999999999994E-3</v>
      </c>
      <c r="H37" s="398">
        <f>'Tabelle Dashboard'!W12</f>
        <v>8.6999999999999994E-3</v>
      </c>
    </row>
    <row r="38" spans="1:8" x14ac:dyDescent="0.2">
      <c r="A38" s="382" t="str">
        <f t="shared" si="0"/>
        <v>T1</v>
      </c>
      <c r="B38" s="388" t="s">
        <v>1158</v>
      </c>
      <c r="C38" s="396" t="str">
        <f>'Tabelle Dashboard'!R13</f>
        <v>Scenario 7</v>
      </c>
      <c r="D38" s="398">
        <f>'Tabelle Dashboard'!S13</f>
        <v>4.9000000000000002E-2</v>
      </c>
      <c r="E38" s="399">
        <f>'Tabelle Dashboard'!T13</f>
        <v>7.0000000000000007E-2</v>
      </c>
      <c r="F38" s="398">
        <f>'Tabelle Dashboard'!U13</f>
        <v>4.9000000000000002E-2</v>
      </c>
      <c r="G38" s="399">
        <f>'Tabelle Dashboard'!V13</f>
        <v>7.4000000000000003E-3</v>
      </c>
      <c r="H38" s="398">
        <f>'Tabelle Dashboard'!W13</f>
        <v>7.4000000000000003E-3</v>
      </c>
    </row>
    <row r="39" spans="1:8" x14ac:dyDescent="0.2">
      <c r="A39" s="382" t="str">
        <f t="shared" si="0"/>
        <v>T1</v>
      </c>
      <c r="B39" s="388" t="s">
        <v>1158</v>
      </c>
      <c r="C39" s="396" t="str">
        <f>'Tabelle Dashboard'!R14</f>
        <v>Scenario 8</v>
      </c>
      <c r="D39" s="398">
        <f>'Tabelle Dashboard'!S14</f>
        <v>5.1999999999999998E-2</v>
      </c>
      <c r="E39" s="399">
        <f>'Tabelle Dashboard'!T14</f>
        <v>7.2999999999999995E-2</v>
      </c>
      <c r="F39" s="398">
        <f>'Tabelle Dashboard'!U14</f>
        <v>5.1999999999999998E-2</v>
      </c>
      <c r="G39" s="399">
        <f>'Tabelle Dashboard'!V14</f>
        <v>8.0000000000000002E-3</v>
      </c>
      <c r="H39" s="398">
        <f>'Tabelle Dashboard'!W14</f>
        <v>7.7999999999999996E-3</v>
      </c>
    </row>
    <row r="40" spans="1:8" x14ac:dyDescent="0.2">
      <c r="A40" s="382" t="str">
        <f t="shared" si="0"/>
        <v>T1</v>
      </c>
      <c r="B40" s="388" t="s">
        <v>1158</v>
      </c>
      <c r="C40" s="396" t="str">
        <f>'Tabelle Dashboard'!R15</f>
        <v>Scenario 9</v>
      </c>
      <c r="D40" s="398">
        <f>'Tabelle Dashboard'!S15</f>
        <v>4.3999999999999997E-2</v>
      </c>
      <c r="E40" s="399">
        <f>'Tabelle Dashboard'!T15</f>
        <v>6.2E-2</v>
      </c>
      <c r="F40" s="398">
        <f>'Tabelle Dashboard'!U15</f>
        <v>4.3999999999999997E-2</v>
      </c>
      <c r="G40" s="399">
        <f>'Tabelle Dashboard'!V15</f>
        <v>6.6E-3</v>
      </c>
      <c r="H40" s="398">
        <f>'Tabelle Dashboard'!W15</f>
        <v>6.7000000000000002E-3</v>
      </c>
    </row>
    <row r="41" spans="1:8" x14ac:dyDescent="0.2">
      <c r="A41" s="382" t="str">
        <f t="shared" si="0"/>
        <v>T1</v>
      </c>
      <c r="B41" s="388" t="s">
        <v>1158</v>
      </c>
      <c r="C41" s="396" t="str">
        <f>'Tabelle Dashboard'!R16</f>
        <v>Scenario 10</v>
      </c>
      <c r="D41" s="398">
        <f>'Tabelle Dashboard'!S16</f>
        <v>6.3E-2</v>
      </c>
      <c r="E41" s="399">
        <f>'Tabelle Dashboard'!T16</f>
        <v>8.7999999999999995E-2</v>
      </c>
      <c r="F41" s="398">
        <f>'Tabelle Dashboard'!U16</f>
        <v>6.2E-2</v>
      </c>
      <c r="G41" s="399">
        <f>'Tabelle Dashboard'!V16</f>
        <v>9.4999999999999998E-3</v>
      </c>
      <c r="H41" s="398">
        <f>'Tabelle Dashboard'!W16</f>
        <v>9.1000000000000004E-3</v>
      </c>
    </row>
    <row r="42" spans="1:8" x14ac:dyDescent="0.2">
      <c r="A42" s="382" t="str">
        <f t="shared" si="0"/>
        <v>T1</v>
      </c>
      <c r="B42" s="388" t="s">
        <v>1158</v>
      </c>
      <c r="C42" s="396" t="str">
        <f>'Tabelle Dashboard'!R17</f>
        <v>Scenario 11</v>
      </c>
      <c r="D42" s="398">
        <f>'Tabelle Dashboard'!S17</f>
        <v>5.1999999999999998E-2</v>
      </c>
      <c r="E42" s="399">
        <f>'Tabelle Dashboard'!T17</f>
        <v>7.2999999999999995E-2</v>
      </c>
      <c r="F42" s="398">
        <f>'Tabelle Dashboard'!U17</f>
        <v>5.1999999999999998E-2</v>
      </c>
      <c r="G42" s="399">
        <f>'Tabelle Dashboard'!V17</f>
        <v>7.9000000000000008E-3</v>
      </c>
      <c r="H42" s="398">
        <f>'Tabelle Dashboard'!W17</f>
        <v>7.7999999999999996E-3</v>
      </c>
    </row>
    <row r="43" spans="1:8" x14ac:dyDescent="0.2">
      <c r="A43" s="382" t="str">
        <f t="shared" si="0"/>
        <v>T1</v>
      </c>
      <c r="B43" s="388" t="s">
        <v>1158</v>
      </c>
      <c r="C43" s="396" t="str">
        <f>'Tabelle Dashboard'!R18</f>
        <v>Scenario 12</v>
      </c>
      <c r="D43" s="398">
        <f>'Tabelle Dashboard'!S18</f>
        <v>4.3999999999999997E-2</v>
      </c>
      <c r="E43" s="399">
        <f>'Tabelle Dashboard'!T18</f>
        <v>6.2E-2</v>
      </c>
      <c r="F43" s="398">
        <f>'Tabelle Dashboard'!U18</f>
        <v>4.3999999999999997E-2</v>
      </c>
      <c r="G43" s="399">
        <f>'Tabelle Dashboard'!V18</f>
        <v>6.7000000000000002E-3</v>
      </c>
      <c r="H43" s="398">
        <f>'Tabelle Dashboard'!W18</f>
        <v>6.7000000000000002E-3</v>
      </c>
    </row>
    <row r="44" spans="1:8" x14ac:dyDescent="0.2">
      <c r="A44" s="382" t="str">
        <f t="shared" si="0"/>
        <v>T1</v>
      </c>
      <c r="B44" s="388" t="s">
        <v>1158</v>
      </c>
      <c r="C44" s="396" t="str">
        <f>'Tabelle Dashboard'!R19</f>
        <v>Scenario 13</v>
      </c>
      <c r="D44" s="398">
        <f>'Tabelle Dashboard'!S19</f>
        <v>6.3E-2</v>
      </c>
      <c r="E44" s="399">
        <f>'Tabelle Dashboard'!T19</f>
        <v>8.7999999999999995E-2</v>
      </c>
      <c r="F44" s="398">
        <f>'Tabelle Dashboard'!U19</f>
        <v>6.2E-2</v>
      </c>
      <c r="G44" s="399">
        <f>'Tabelle Dashboard'!V19</f>
        <v>9.5999999999999992E-3</v>
      </c>
      <c r="H44" s="398">
        <f>'Tabelle Dashboard'!W19</f>
        <v>9.1999999999999998E-3</v>
      </c>
    </row>
    <row r="45" spans="1:8" x14ac:dyDescent="0.2">
      <c r="A45" s="382" t="str">
        <f t="shared" si="0"/>
        <v>T1</v>
      </c>
      <c r="B45" s="388" t="s">
        <v>1158</v>
      </c>
      <c r="C45" s="396" t="str">
        <f>'Tabelle Dashboard'!R20</f>
        <v>Scenario 14</v>
      </c>
      <c r="D45" s="398">
        <f>'Tabelle Dashboard'!S20</f>
        <v>5.2999999999999999E-2</v>
      </c>
      <c r="E45" s="399">
        <f>'Tabelle Dashboard'!T20</f>
        <v>7.2999999999999995E-2</v>
      </c>
      <c r="F45" s="398">
        <f>'Tabelle Dashboard'!U20</f>
        <v>5.2999999999999999E-2</v>
      </c>
      <c r="G45" s="399">
        <f>'Tabelle Dashboard'!V20</f>
        <v>7.9000000000000008E-3</v>
      </c>
      <c r="H45" s="398">
        <f>'Tabelle Dashboard'!W20</f>
        <v>7.7999999999999996E-3</v>
      </c>
    </row>
    <row r="46" spans="1:8" x14ac:dyDescent="0.2">
      <c r="A46" s="382" t="str">
        <f t="shared" si="0"/>
        <v>T1</v>
      </c>
      <c r="B46" s="388" t="s">
        <v>1158</v>
      </c>
      <c r="C46" s="396" t="str">
        <f>'Tabelle Dashboard'!R21</f>
        <v>Scenario 15</v>
      </c>
      <c r="D46" s="398">
        <f>'Tabelle Dashboard'!S21</f>
        <v>5.1999999999999998E-2</v>
      </c>
      <c r="E46" s="399">
        <f>'Tabelle Dashboard'!T21</f>
        <v>7.2999999999999995E-2</v>
      </c>
      <c r="F46" s="398">
        <f>'Tabelle Dashboard'!U21</f>
        <v>5.1999999999999998E-2</v>
      </c>
      <c r="G46" s="399">
        <f>'Tabelle Dashboard'!V21</f>
        <v>8.0000000000000002E-3</v>
      </c>
      <c r="H46" s="398">
        <f>'Tabelle Dashboard'!W21</f>
        <v>7.9000000000000008E-3</v>
      </c>
    </row>
    <row r="47" spans="1:8" x14ac:dyDescent="0.2">
      <c r="A47" s="382" t="s">
        <v>1171</v>
      </c>
      <c r="B47" s="388" t="str">
        <f>B2</f>
        <v>T=0s</v>
      </c>
      <c r="C47" s="396" t="str">
        <f>'Tabelle Dashboard'!B28</f>
        <v>Scenario 1</v>
      </c>
      <c r="D47" s="398">
        <f>'Tabelle Dashboard'!C28</f>
        <v>5.0999999999999997E-2</v>
      </c>
      <c r="E47" s="399">
        <f>'Tabelle Dashboard'!D28</f>
        <v>7.2999999999999995E-2</v>
      </c>
      <c r="F47" s="398">
        <f>'Tabelle Dashboard'!E28</f>
        <v>5.2999999999999999E-2</v>
      </c>
      <c r="G47" s="399">
        <f>'Tabelle Dashboard'!F28</f>
        <v>7.6E-3</v>
      </c>
      <c r="H47" s="398">
        <f>'Tabelle Dashboard'!G28</f>
        <v>7.9000000000000008E-3</v>
      </c>
    </row>
    <row r="48" spans="1:8" x14ac:dyDescent="0.2">
      <c r="A48" s="382" t="str">
        <f>A47</f>
        <v>T2</v>
      </c>
      <c r="B48" s="388" t="str">
        <f t="shared" ref="B48:B91" si="1">B3</f>
        <v>T=0s</v>
      </c>
      <c r="C48" s="396" t="str">
        <f>'Tabelle Dashboard'!B29</f>
        <v>Scenario 2</v>
      </c>
      <c r="D48" s="398">
        <f>'Tabelle Dashboard'!C29</f>
        <v>5.7000000000000002E-2</v>
      </c>
      <c r="E48" s="399">
        <f>'Tabelle Dashboard'!D29</f>
        <v>8.1000000000000003E-2</v>
      </c>
      <c r="F48" s="398">
        <f>'Tabelle Dashboard'!E29</f>
        <v>5.8000000000000003E-2</v>
      </c>
      <c r="G48" s="399">
        <f>'Tabelle Dashboard'!F29</f>
        <v>8.5000000000000006E-3</v>
      </c>
      <c r="H48" s="398">
        <f>'Tabelle Dashboard'!G29</f>
        <v>8.8000000000000005E-3</v>
      </c>
    </row>
    <row r="49" spans="1:8" x14ac:dyDescent="0.2">
      <c r="A49" s="382" t="str">
        <f t="shared" ref="A49:A91" si="2">A48</f>
        <v>T2</v>
      </c>
      <c r="B49" s="388" t="str">
        <f t="shared" si="1"/>
        <v>T=0s</v>
      </c>
      <c r="C49" s="396" t="str">
        <f>'Tabelle Dashboard'!B30</f>
        <v>Scenario 3</v>
      </c>
      <c r="D49" s="398">
        <f>'Tabelle Dashboard'!C30</f>
        <v>4.4999999999999998E-2</v>
      </c>
      <c r="E49" s="399">
        <f>'Tabelle Dashboard'!D30</f>
        <v>6.3E-2</v>
      </c>
      <c r="F49" s="398">
        <f>'Tabelle Dashboard'!E30</f>
        <v>4.4999999999999998E-2</v>
      </c>
      <c r="G49" s="399">
        <f>'Tabelle Dashboard'!F30</f>
        <v>6.7000000000000002E-3</v>
      </c>
      <c r="H49" s="398">
        <f>'Tabelle Dashboard'!G30</f>
        <v>6.7000000000000002E-3</v>
      </c>
    </row>
    <row r="50" spans="1:8" x14ac:dyDescent="0.2">
      <c r="A50" s="382" t="str">
        <f t="shared" si="2"/>
        <v>T2</v>
      </c>
      <c r="B50" s="388" t="str">
        <f t="shared" si="1"/>
        <v>T=0s</v>
      </c>
      <c r="C50" s="396" t="str">
        <f>'Tabelle Dashboard'!B31</f>
        <v>Scenario 4</v>
      </c>
      <c r="D50" s="398">
        <f>'Tabelle Dashboard'!C31</f>
        <v>4.8000000000000001E-2</v>
      </c>
      <c r="E50" s="399">
        <f>'Tabelle Dashboard'!D31</f>
        <v>6.7000000000000004E-2</v>
      </c>
      <c r="F50" s="398">
        <f>'Tabelle Dashboard'!E31</f>
        <v>4.9000000000000002E-2</v>
      </c>
      <c r="G50" s="399">
        <f>'Tabelle Dashboard'!F31</f>
        <v>7.1000000000000004E-3</v>
      </c>
      <c r="H50" s="398">
        <f>'Tabelle Dashboard'!G31</f>
        <v>7.4000000000000003E-3</v>
      </c>
    </row>
    <row r="51" spans="1:8" x14ac:dyDescent="0.2">
      <c r="A51" s="382" t="str">
        <f t="shared" si="2"/>
        <v>T2</v>
      </c>
      <c r="B51" s="388" t="str">
        <f t="shared" si="1"/>
        <v>T=0s</v>
      </c>
      <c r="C51" s="396" t="str">
        <f>'Tabelle Dashboard'!B32</f>
        <v>Scenario 5</v>
      </c>
      <c r="D51" s="398">
        <f>'Tabelle Dashboard'!C32</f>
        <v>0.05</v>
      </c>
      <c r="E51" s="399">
        <f>'Tabelle Dashboard'!D32</f>
        <v>7.0999999999999994E-2</v>
      </c>
      <c r="F51" s="398">
        <f>'Tabelle Dashboard'!E32</f>
        <v>5.0999999999999997E-2</v>
      </c>
      <c r="G51" s="399">
        <f>'Tabelle Dashboard'!F32</f>
        <v>7.6E-3</v>
      </c>
      <c r="H51" s="398">
        <f>'Tabelle Dashboard'!G32</f>
        <v>7.7999999999999996E-3</v>
      </c>
    </row>
    <row r="52" spans="1:8" x14ac:dyDescent="0.2">
      <c r="A52" s="382" t="str">
        <f t="shared" si="2"/>
        <v>T2</v>
      </c>
      <c r="B52" s="388" t="str">
        <f t="shared" si="1"/>
        <v>T=0s</v>
      </c>
      <c r="C52" s="396" t="str">
        <f>'Tabelle Dashboard'!B33</f>
        <v>Scenario 6</v>
      </c>
      <c r="D52" s="398">
        <f>'Tabelle Dashboard'!C33</f>
        <v>0.05</v>
      </c>
      <c r="E52" s="399">
        <f>'Tabelle Dashboard'!D33</f>
        <v>7.0999999999999994E-2</v>
      </c>
      <c r="F52" s="398">
        <f>'Tabelle Dashboard'!E33</f>
        <v>5.0999999999999997E-2</v>
      </c>
      <c r="G52" s="399">
        <f>'Tabelle Dashboard'!F33</f>
        <v>7.4000000000000003E-3</v>
      </c>
      <c r="H52" s="398">
        <f>'Tabelle Dashboard'!G33</f>
        <v>7.7999999999999996E-3</v>
      </c>
    </row>
    <row r="53" spans="1:8" x14ac:dyDescent="0.2">
      <c r="A53" s="382" t="str">
        <f t="shared" si="2"/>
        <v>T2</v>
      </c>
      <c r="B53" s="388" t="str">
        <f t="shared" si="1"/>
        <v>T=0s</v>
      </c>
      <c r="C53" s="396" t="str">
        <f>'Tabelle Dashboard'!B34</f>
        <v>Scenario 7</v>
      </c>
      <c r="D53" s="398">
        <f>'Tabelle Dashboard'!C34</f>
        <v>4.5999999999999999E-2</v>
      </c>
      <c r="E53" s="399">
        <f>'Tabelle Dashboard'!D34</f>
        <v>6.6000000000000003E-2</v>
      </c>
      <c r="F53" s="398">
        <f>'Tabelle Dashboard'!E34</f>
        <v>4.7E-2</v>
      </c>
      <c r="G53" s="399">
        <f>'Tabelle Dashboard'!F34</f>
        <v>7.0000000000000001E-3</v>
      </c>
      <c r="H53" s="398">
        <f>'Tabelle Dashboard'!G34</f>
        <v>7.1000000000000004E-3</v>
      </c>
    </row>
    <row r="54" spans="1:8" x14ac:dyDescent="0.2">
      <c r="A54" s="382" t="str">
        <f t="shared" si="2"/>
        <v>T2</v>
      </c>
      <c r="B54" s="388" t="str">
        <f t="shared" si="1"/>
        <v>T=0s</v>
      </c>
      <c r="C54" s="396" t="str">
        <f>'Tabelle Dashboard'!B35</f>
        <v>Scenario 8</v>
      </c>
      <c r="D54" s="398">
        <f>'Tabelle Dashboard'!C35</f>
        <v>0.05</v>
      </c>
      <c r="E54" s="399">
        <f>'Tabelle Dashboard'!D35</f>
        <v>7.0999999999999994E-2</v>
      </c>
      <c r="F54" s="398">
        <f>'Tabelle Dashboard'!E35</f>
        <v>5.0999999999999997E-2</v>
      </c>
      <c r="G54" s="399">
        <f>'Tabelle Dashboard'!F35</f>
        <v>7.4999999999999997E-3</v>
      </c>
      <c r="H54" s="398">
        <f>'Tabelle Dashboard'!G35</f>
        <v>7.7000000000000002E-3</v>
      </c>
    </row>
    <row r="55" spans="1:8" x14ac:dyDescent="0.2">
      <c r="A55" s="382" t="str">
        <f t="shared" si="2"/>
        <v>T2</v>
      </c>
      <c r="B55" s="388" t="str">
        <f t="shared" si="1"/>
        <v>T=0s</v>
      </c>
      <c r="C55" s="396" t="str">
        <f>'Tabelle Dashboard'!B36</f>
        <v>Scenario 9</v>
      </c>
      <c r="D55" s="398">
        <f>'Tabelle Dashboard'!C36</f>
        <v>6.2E-2</v>
      </c>
      <c r="E55" s="399">
        <f>'Tabelle Dashboard'!D36</f>
        <v>8.6999999999999994E-2</v>
      </c>
      <c r="F55" s="398">
        <f>'Tabelle Dashboard'!E36</f>
        <v>6.3E-2</v>
      </c>
      <c r="G55" s="399">
        <f>'Tabelle Dashboard'!F36</f>
        <v>9.1999999999999998E-3</v>
      </c>
      <c r="H55" s="398">
        <f>'Tabelle Dashboard'!G36</f>
        <v>9.4000000000000004E-3</v>
      </c>
    </row>
    <row r="56" spans="1:8" x14ac:dyDescent="0.2">
      <c r="A56" s="382" t="str">
        <f t="shared" si="2"/>
        <v>T2</v>
      </c>
      <c r="B56" s="388" t="str">
        <f t="shared" si="1"/>
        <v>T=0s</v>
      </c>
      <c r="C56" s="396" t="str">
        <f>'Tabelle Dashboard'!B37</f>
        <v>Scenario 10</v>
      </c>
      <c r="D56" s="398">
        <f>'Tabelle Dashboard'!C37</f>
        <v>6.2E-2</v>
      </c>
      <c r="E56" s="399">
        <f>'Tabelle Dashboard'!D37</f>
        <v>8.7999999999999995E-2</v>
      </c>
      <c r="F56" s="398">
        <f>'Tabelle Dashboard'!E37</f>
        <v>6.3E-2</v>
      </c>
      <c r="G56" s="399">
        <f>'Tabelle Dashboard'!F37</f>
        <v>9.1999999999999998E-3</v>
      </c>
      <c r="H56" s="398">
        <f>'Tabelle Dashboard'!G37</f>
        <v>9.4000000000000004E-3</v>
      </c>
    </row>
    <row r="57" spans="1:8" x14ac:dyDescent="0.2">
      <c r="A57" s="382" t="str">
        <f t="shared" si="2"/>
        <v>T2</v>
      </c>
      <c r="B57" s="388" t="str">
        <f t="shared" si="1"/>
        <v>T=0s</v>
      </c>
      <c r="C57" s="396" t="str">
        <f>'Tabelle Dashboard'!B38</f>
        <v>Scenario 11</v>
      </c>
      <c r="D57" s="398">
        <f>'Tabelle Dashboard'!C38</f>
        <v>0.05</v>
      </c>
      <c r="E57" s="399">
        <f>'Tabelle Dashboard'!D38</f>
        <v>7.0999999999999994E-2</v>
      </c>
      <c r="F57" s="398">
        <f>'Tabelle Dashboard'!E38</f>
        <v>5.0999999999999997E-2</v>
      </c>
      <c r="G57" s="399">
        <f>'Tabelle Dashboard'!F38</f>
        <v>7.6E-3</v>
      </c>
      <c r="H57" s="398">
        <f>'Tabelle Dashboard'!G38</f>
        <v>7.7000000000000002E-3</v>
      </c>
    </row>
    <row r="58" spans="1:8" x14ac:dyDescent="0.2">
      <c r="A58" s="382" t="str">
        <f t="shared" si="2"/>
        <v>T2</v>
      </c>
      <c r="B58" s="388" t="str">
        <f t="shared" si="1"/>
        <v>T=0s</v>
      </c>
      <c r="C58" s="396" t="str">
        <f>'Tabelle Dashboard'!B39</f>
        <v>Scenario 12</v>
      </c>
      <c r="D58" s="398">
        <f>'Tabelle Dashboard'!C39</f>
        <v>4.5999999999999999E-2</v>
      </c>
      <c r="E58" s="399">
        <f>'Tabelle Dashboard'!D39</f>
        <v>6.4000000000000001E-2</v>
      </c>
      <c r="F58" s="398">
        <f>'Tabelle Dashboard'!E39</f>
        <v>4.5999999999999999E-2</v>
      </c>
      <c r="G58" s="399">
        <f>'Tabelle Dashboard'!F39</f>
        <v>6.8999999999999999E-3</v>
      </c>
      <c r="H58" s="398">
        <f>'Tabelle Dashboard'!G39</f>
        <v>6.8999999999999999E-3</v>
      </c>
    </row>
    <row r="59" spans="1:8" x14ac:dyDescent="0.2">
      <c r="A59" s="382" t="str">
        <f t="shared" si="2"/>
        <v>T2</v>
      </c>
      <c r="B59" s="388" t="str">
        <f t="shared" si="1"/>
        <v>T=0s</v>
      </c>
      <c r="C59" s="396" t="str">
        <f>'Tabelle Dashboard'!B40</f>
        <v>Scenario 13</v>
      </c>
      <c r="D59" s="398">
        <f>'Tabelle Dashboard'!C40</f>
        <v>6.5000000000000002E-2</v>
      </c>
      <c r="E59" s="399">
        <f>'Tabelle Dashboard'!D40</f>
        <v>8.7999999999999995E-2</v>
      </c>
      <c r="F59" s="398">
        <f>'Tabelle Dashboard'!E40</f>
        <v>6.3E-2</v>
      </c>
      <c r="G59" s="399">
        <f>'Tabelle Dashboard'!F40</f>
        <v>9.2999999999999992E-3</v>
      </c>
      <c r="H59" s="398">
        <f>'Tabelle Dashboard'!G40</f>
        <v>9.4999999999999998E-3</v>
      </c>
    </row>
    <row r="60" spans="1:8" x14ac:dyDescent="0.2">
      <c r="A60" s="382" t="str">
        <f t="shared" si="2"/>
        <v>T2</v>
      </c>
      <c r="B60" s="388" t="str">
        <f t="shared" si="1"/>
        <v>T=0s</v>
      </c>
      <c r="C60" s="396" t="str">
        <f>'Tabelle Dashboard'!B41</f>
        <v>Scenario 14</v>
      </c>
      <c r="D60" s="398">
        <f>'Tabelle Dashboard'!C41</f>
        <v>5.2999999999999999E-2</v>
      </c>
      <c r="E60" s="399">
        <f>'Tabelle Dashboard'!D41</f>
        <v>7.4999999999999997E-2</v>
      </c>
      <c r="F60" s="398">
        <f>'Tabelle Dashboard'!E41</f>
        <v>5.2999999999999999E-2</v>
      </c>
      <c r="G60" s="399">
        <f>'Tabelle Dashboard'!F41</f>
        <v>8.0999999999999996E-3</v>
      </c>
      <c r="H60" s="398">
        <f>'Tabelle Dashboard'!G41</f>
        <v>8.0999999999999996E-3</v>
      </c>
    </row>
    <row r="61" spans="1:8" x14ac:dyDescent="0.2">
      <c r="A61" s="382" t="str">
        <f t="shared" si="2"/>
        <v>T2</v>
      </c>
      <c r="B61" s="388" t="str">
        <f t="shared" si="1"/>
        <v>T=0s</v>
      </c>
      <c r="C61" s="396" t="str">
        <f>'Tabelle Dashboard'!B42</f>
        <v>Scenario 15</v>
      </c>
      <c r="D61" s="398">
        <f>'Tabelle Dashboard'!C42</f>
        <v>5.6000000000000001E-2</v>
      </c>
      <c r="E61" s="399">
        <f>'Tabelle Dashboard'!D42</f>
        <v>7.9000000000000001E-2</v>
      </c>
      <c r="F61" s="398">
        <f>'Tabelle Dashboard'!E42</f>
        <v>5.7000000000000002E-2</v>
      </c>
      <c r="G61" s="399">
        <f>'Tabelle Dashboard'!F42</f>
        <v>8.3999999999999995E-3</v>
      </c>
      <c r="H61" s="398">
        <f>'Tabelle Dashboard'!G42</f>
        <v>8.6999999999999994E-3</v>
      </c>
    </row>
    <row r="62" spans="1:8" x14ac:dyDescent="0.2">
      <c r="A62" s="382" t="str">
        <f t="shared" si="2"/>
        <v>T2</v>
      </c>
      <c r="B62" s="388" t="str">
        <f t="shared" si="1"/>
        <v>T=1s</v>
      </c>
      <c r="C62" s="396" t="str">
        <f>'Tabelle Dashboard'!J28</f>
        <v>Scenario 1</v>
      </c>
      <c r="D62" s="398">
        <f>'Tabelle Dashboard'!K28</f>
        <v>0.05</v>
      </c>
      <c r="E62" s="399">
        <f>'Tabelle Dashboard'!L28</f>
        <v>7.6999999999999999E-2</v>
      </c>
      <c r="F62" s="398">
        <f>'Tabelle Dashboard'!M28</f>
        <v>5.5E-2</v>
      </c>
      <c r="G62" s="399">
        <f>'Tabelle Dashboard'!N28</f>
        <v>8.2000000000000007E-3</v>
      </c>
      <c r="H62" s="398">
        <f>'Tabelle Dashboard'!O28</f>
        <v>8.3999999999999995E-3</v>
      </c>
    </row>
    <row r="63" spans="1:8" x14ac:dyDescent="0.2">
      <c r="A63" s="382" t="str">
        <f t="shared" si="2"/>
        <v>T2</v>
      </c>
      <c r="B63" s="388" t="str">
        <f t="shared" si="1"/>
        <v>T=1s</v>
      </c>
      <c r="C63" s="396" t="str">
        <f>'Tabelle Dashboard'!J29</f>
        <v>Scenario 2</v>
      </c>
      <c r="D63" s="398">
        <f>'Tabelle Dashboard'!K29</f>
        <v>4.4999999999999998E-2</v>
      </c>
      <c r="E63" s="399">
        <f>'Tabelle Dashboard'!L29</f>
        <v>6.3E-2</v>
      </c>
      <c r="F63" s="398">
        <f>'Tabelle Dashboard'!M29</f>
        <v>4.4999999999999998E-2</v>
      </c>
      <c r="G63" s="399">
        <f>'Tabelle Dashboard'!N29</f>
        <v>6.7000000000000002E-3</v>
      </c>
      <c r="H63" s="398">
        <f>'Tabelle Dashboard'!O29</f>
        <v>6.7000000000000002E-3</v>
      </c>
    </row>
    <row r="64" spans="1:8" x14ac:dyDescent="0.2">
      <c r="A64" s="382" t="str">
        <f t="shared" si="2"/>
        <v>T2</v>
      </c>
      <c r="B64" s="388" t="str">
        <f t="shared" si="1"/>
        <v>T=1s</v>
      </c>
      <c r="C64" s="396" t="str">
        <f>'Tabelle Dashboard'!J30</f>
        <v>Scenario 3</v>
      </c>
      <c r="D64" s="398">
        <f>'Tabelle Dashboard'!K30</f>
        <v>5.5E-2</v>
      </c>
      <c r="E64" s="399">
        <f>'Tabelle Dashboard'!L30</f>
        <v>7.6999999999999999E-2</v>
      </c>
      <c r="F64" s="398">
        <f>'Tabelle Dashboard'!M30</f>
        <v>5.5E-2</v>
      </c>
      <c r="G64" s="399">
        <f>'Tabelle Dashboard'!N30</f>
        <v>8.2000000000000007E-3</v>
      </c>
      <c r="H64" s="398">
        <f>'Tabelle Dashboard'!O30</f>
        <v>8.3000000000000001E-3</v>
      </c>
    </row>
    <row r="65" spans="1:8" x14ac:dyDescent="0.2">
      <c r="A65" s="382" t="str">
        <f t="shared" si="2"/>
        <v>T2</v>
      </c>
      <c r="B65" s="388" t="str">
        <f t="shared" si="1"/>
        <v>T=1s</v>
      </c>
      <c r="C65" s="396" t="str">
        <f>'Tabelle Dashboard'!J31</f>
        <v>Scenario 4</v>
      </c>
      <c r="D65" s="398">
        <f>'Tabelle Dashboard'!K31</f>
        <v>5.0999999999999997E-2</v>
      </c>
      <c r="E65" s="399">
        <f>'Tabelle Dashboard'!L31</f>
        <v>7.1999999999999995E-2</v>
      </c>
      <c r="F65" s="398">
        <f>'Tabelle Dashboard'!M31</f>
        <v>5.0999999999999997E-2</v>
      </c>
      <c r="G65" s="399">
        <f>'Tabelle Dashboard'!N31</f>
        <v>7.6E-3</v>
      </c>
      <c r="H65" s="398">
        <f>'Tabelle Dashboard'!O31</f>
        <v>7.7999999999999996E-3</v>
      </c>
    </row>
    <row r="66" spans="1:8" x14ac:dyDescent="0.2">
      <c r="A66" s="382" t="str">
        <f t="shared" si="2"/>
        <v>T2</v>
      </c>
      <c r="B66" s="388" t="str">
        <f t="shared" si="1"/>
        <v>T=1s</v>
      </c>
      <c r="C66" s="396" t="str">
        <f>'Tabelle Dashboard'!J32</f>
        <v>Scenario 5</v>
      </c>
      <c r="D66" s="398">
        <f>'Tabelle Dashboard'!K32</f>
        <v>5.2999999999999999E-2</v>
      </c>
      <c r="E66" s="399">
        <f>'Tabelle Dashboard'!L32</f>
        <v>7.4999999999999997E-2</v>
      </c>
      <c r="F66" s="398">
        <f>'Tabelle Dashboard'!M32</f>
        <v>5.3999999999999999E-2</v>
      </c>
      <c r="G66" s="399">
        <f>'Tabelle Dashboard'!N32</f>
        <v>8.0000000000000002E-3</v>
      </c>
      <c r="H66" s="398">
        <f>'Tabelle Dashboard'!O32</f>
        <v>8.0999999999999996E-3</v>
      </c>
    </row>
    <row r="67" spans="1:8" x14ac:dyDescent="0.2">
      <c r="A67" s="382" t="str">
        <f t="shared" si="2"/>
        <v>T2</v>
      </c>
      <c r="B67" s="388" t="str">
        <f t="shared" si="1"/>
        <v>T=1s</v>
      </c>
      <c r="C67" s="396" t="str">
        <f>'Tabelle Dashboard'!J33</f>
        <v>Scenario 6</v>
      </c>
      <c r="D67" s="398">
        <f>'Tabelle Dashboard'!K33</f>
        <v>5.3999999999999999E-2</v>
      </c>
      <c r="E67" s="399">
        <f>'Tabelle Dashboard'!L33</f>
        <v>7.8E-2</v>
      </c>
      <c r="F67" s="398">
        <f>'Tabelle Dashboard'!M33</f>
        <v>5.6000000000000001E-2</v>
      </c>
      <c r="G67" s="399">
        <f>'Tabelle Dashboard'!N33</f>
        <v>8.0999999999999996E-3</v>
      </c>
      <c r="H67" s="398">
        <f>'Tabelle Dashboard'!O33</f>
        <v>8.5000000000000006E-3</v>
      </c>
    </row>
    <row r="68" spans="1:8" x14ac:dyDescent="0.2">
      <c r="A68" s="382" t="str">
        <f t="shared" si="2"/>
        <v>T2</v>
      </c>
      <c r="B68" s="388" t="str">
        <f t="shared" si="1"/>
        <v>T=1s</v>
      </c>
      <c r="C68" s="396" t="str">
        <f>'Tabelle Dashboard'!J34</f>
        <v>Scenario 7</v>
      </c>
      <c r="D68" s="398">
        <f>'Tabelle Dashboard'!K34</f>
        <v>4.8000000000000001E-2</v>
      </c>
      <c r="E68" s="399">
        <f>'Tabelle Dashboard'!L34</f>
        <v>6.8000000000000005E-2</v>
      </c>
      <c r="F68" s="398">
        <f>'Tabelle Dashboard'!M34</f>
        <v>4.8000000000000001E-2</v>
      </c>
      <c r="G68" s="399">
        <f>'Tabelle Dashboard'!N34</f>
        <v>7.1999999999999998E-3</v>
      </c>
      <c r="H68" s="398">
        <f>'Tabelle Dashboard'!O34</f>
        <v>7.4000000000000003E-3</v>
      </c>
    </row>
    <row r="69" spans="1:8" x14ac:dyDescent="0.2">
      <c r="A69" s="382" t="str">
        <f t="shared" si="2"/>
        <v>T2</v>
      </c>
      <c r="B69" s="388" t="str">
        <f t="shared" si="1"/>
        <v>T=1s</v>
      </c>
      <c r="C69" s="396" t="str">
        <f>'Tabelle Dashboard'!J35</f>
        <v>Scenario 8</v>
      </c>
      <c r="D69" s="398">
        <f>'Tabelle Dashboard'!K35</f>
        <v>5.1999999999999998E-2</v>
      </c>
      <c r="E69" s="399">
        <f>'Tabelle Dashboard'!L35</f>
        <v>7.3999999999999996E-2</v>
      </c>
      <c r="F69" s="398">
        <f>'Tabelle Dashboard'!M35</f>
        <v>5.2999999999999999E-2</v>
      </c>
      <c r="G69" s="399">
        <f>'Tabelle Dashboard'!N35</f>
        <v>8.0000000000000002E-3</v>
      </c>
      <c r="H69" s="398">
        <f>'Tabelle Dashboard'!O35</f>
        <v>7.9000000000000008E-3</v>
      </c>
    </row>
    <row r="70" spans="1:8" x14ac:dyDescent="0.2">
      <c r="A70" s="382" t="str">
        <f t="shared" si="2"/>
        <v>T2</v>
      </c>
      <c r="B70" s="388" t="str">
        <f t="shared" si="1"/>
        <v>T=1s</v>
      </c>
      <c r="C70" s="396" t="str">
        <f>'Tabelle Dashboard'!J36</f>
        <v>Scenario 9</v>
      </c>
      <c r="D70" s="398">
        <f>'Tabelle Dashboard'!K36</f>
        <v>5.5E-2</v>
      </c>
      <c r="E70" s="399">
        <f>'Tabelle Dashboard'!L36</f>
        <v>7.8E-2</v>
      </c>
      <c r="F70" s="398">
        <f>'Tabelle Dashboard'!M36</f>
        <v>5.6000000000000001E-2</v>
      </c>
      <c r="G70" s="399">
        <f>'Tabelle Dashboard'!N36</f>
        <v>8.0999999999999996E-3</v>
      </c>
      <c r="H70" s="398">
        <f>'Tabelle Dashboard'!O36</f>
        <v>8.5000000000000006E-3</v>
      </c>
    </row>
    <row r="71" spans="1:8" x14ac:dyDescent="0.2">
      <c r="A71" s="382" t="str">
        <f t="shared" si="2"/>
        <v>T2</v>
      </c>
      <c r="B71" s="388" t="str">
        <f t="shared" si="1"/>
        <v>T=1s</v>
      </c>
      <c r="C71" s="396" t="str">
        <f>'Tabelle Dashboard'!J37</f>
        <v>Scenario 10</v>
      </c>
      <c r="D71" s="398">
        <f>'Tabelle Dashboard'!K37</f>
        <v>6.5000000000000002E-2</v>
      </c>
      <c r="E71" s="399">
        <f>'Tabelle Dashboard'!L37</f>
        <v>9.0999999999999998E-2</v>
      </c>
      <c r="F71" s="398">
        <f>'Tabelle Dashboard'!M37</f>
        <v>6.5000000000000002E-2</v>
      </c>
      <c r="G71" s="399">
        <f>'Tabelle Dashboard'!N37</f>
        <v>9.7000000000000003E-3</v>
      </c>
      <c r="H71" s="398">
        <f>'Tabelle Dashboard'!O37</f>
        <v>9.7000000000000003E-3</v>
      </c>
    </row>
    <row r="72" spans="1:8" x14ac:dyDescent="0.2">
      <c r="A72" s="382" t="str">
        <f t="shared" si="2"/>
        <v>T2</v>
      </c>
      <c r="B72" s="388" t="str">
        <f t="shared" si="1"/>
        <v>T=1s</v>
      </c>
      <c r="C72" s="396" t="str">
        <f>'Tabelle Dashboard'!J38</f>
        <v>Scenario 11</v>
      </c>
      <c r="D72" s="398">
        <f>'Tabelle Dashboard'!K38</f>
        <v>5.1999999999999998E-2</v>
      </c>
      <c r="E72" s="399">
        <f>'Tabelle Dashboard'!L38</f>
        <v>7.3999999999999996E-2</v>
      </c>
      <c r="F72" s="398">
        <f>'Tabelle Dashboard'!M38</f>
        <v>5.2999999999999999E-2</v>
      </c>
      <c r="G72" s="399">
        <f>'Tabelle Dashboard'!N38</f>
        <v>7.9000000000000008E-3</v>
      </c>
      <c r="H72" s="398">
        <f>'Tabelle Dashboard'!O38</f>
        <v>7.9000000000000008E-3</v>
      </c>
    </row>
    <row r="73" spans="1:8" x14ac:dyDescent="0.2">
      <c r="A73" s="382" t="str">
        <f t="shared" si="2"/>
        <v>T2</v>
      </c>
      <c r="B73" s="388" t="str">
        <f>B28</f>
        <v>T=1s</v>
      </c>
      <c r="C73" s="396" t="str">
        <f>'Tabelle Dashboard'!J39</f>
        <v>Scenario 12</v>
      </c>
      <c r="D73" s="398">
        <f>'Tabelle Dashboard'!K39</f>
        <v>4.5999999999999999E-2</v>
      </c>
      <c r="E73" s="399">
        <f>'Tabelle Dashboard'!L39</f>
        <v>6.4000000000000001E-2</v>
      </c>
      <c r="F73" s="398">
        <f>'Tabelle Dashboard'!M39</f>
        <v>4.5999999999999999E-2</v>
      </c>
      <c r="G73" s="399">
        <f>'Tabelle Dashboard'!N39</f>
        <v>6.8999999999999999E-3</v>
      </c>
      <c r="H73" s="398">
        <f>'Tabelle Dashboard'!O39</f>
        <v>7.0000000000000001E-3</v>
      </c>
    </row>
    <row r="74" spans="1:8" x14ac:dyDescent="0.2">
      <c r="A74" s="382" t="str">
        <f t="shared" si="2"/>
        <v>T2</v>
      </c>
      <c r="B74" s="388" t="str">
        <f t="shared" si="1"/>
        <v>T=1s</v>
      </c>
      <c r="C74" s="396" t="str">
        <f>'Tabelle Dashboard'!J40</f>
        <v>Scenario 13</v>
      </c>
      <c r="D74" s="398">
        <f>'Tabelle Dashboard'!K40</f>
        <v>6.5000000000000002E-2</v>
      </c>
      <c r="E74" s="399">
        <f>'Tabelle Dashboard'!L40</f>
        <v>9.0999999999999998E-2</v>
      </c>
      <c r="F74" s="398">
        <f>'Tabelle Dashboard'!M40</f>
        <v>6.5000000000000002E-2</v>
      </c>
      <c r="G74" s="399">
        <f>'Tabelle Dashboard'!N40</f>
        <v>9.7000000000000003E-3</v>
      </c>
      <c r="H74" s="398">
        <f>'Tabelle Dashboard'!O40</f>
        <v>9.7000000000000003E-3</v>
      </c>
    </row>
    <row r="75" spans="1:8" x14ac:dyDescent="0.2">
      <c r="A75" s="382" t="str">
        <f t="shared" si="2"/>
        <v>T2</v>
      </c>
      <c r="B75" s="388" t="str">
        <f t="shared" si="1"/>
        <v>T=1s</v>
      </c>
      <c r="C75" s="396" t="str">
        <f>'Tabelle Dashboard'!J41</f>
        <v>Scenario 14</v>
      </c>
      <c r="D75" s="398">
        <f>'Tabelle Dashboard'!K41</f>
        <v>5.3999999999999999E-2</v>
      </c>
      <c r="E75" s="399">
        <f>'Tabelle Dashboard'!L41</f>
        <v>7.4999999999999997E-2</v>
      </c>
      <c r="F75" s="398">
        <f>'Tabelle Dashboard'!M41</f>
        <v>5.3999999999999999E-2</v>
      </c>
      <c r="G75" s="399">
        <f>'Tabelle Dashboard'!N41</f>
        <v>8.0999999999999996E-3</v>
      </c>
      <c r="H75" s="398">
        <f>'Tabelle Dashboard'!O41</f>
        <v>8.0999999999999996E-3</v>
      </c>
    </row>
    <row r="76" spans="1:8" x14ac:dyDescent="0.2">
      <c r="A76" s="382" t="str">
        <f t="shared" si="2"/>
        <v>T2</v>
      </c>
      <c r="B76" s="388" t="str">
        <f t="shared" si="1"/>
        <v>T=1s</v>
      </c>
      <c r="C76" s="396" t="str">
        <f>'Tabelle Dashboard'!J42</f>
        <v>Scenario 15</v>
      </c>
      <c r="D76" s="398">
        <f>'Tabelle Dashboard'!K42</f>
        <v>0.06</v>
      </c>
      <c r="E76" s="399">
        <f>'Tabelle Dashboard'!L42</f>
        <v>8.4000000000000005E-2</v>
      </c>
      <c r="F76" s="398">
        <f>'Tabelle Dashboard'!M42</f>
        <v>0.06</v>
      </c>
      <c r="G76" s="399">
        <f>'Tabelle Dashboard'!N42</f>
        <v>8.9999999999999993E-3</v>
      </c>
      <c r="H76" s="398">
        <f>'Tabelle Dashboard'!O42</f>
        <v>9.1000000000000004E-3</v>
      </c>
    </row>
    <row r="77" spans="1:8" x14ac:dyDescent="0.2">
      <c r="A77" s="382" t="str">
        <f t="shared" si="2"/>
        <v>T2</v>
      </c>
      <c r="B77" s="388" t="str">
        <f t="shared" si="1"/>
        <v>T=2s</v>
      </c>
      <c r="C77" s="396" t="str">
        <f>'Tabelle Dashboard'!R28</f>
        <v>Scenario 1</v>
      </c>
      <c r="D77" s="398">
        <f>'Tabelle Dashboard'!S28</f>
        <v>5.5E-2</v>
      </c>
      <c r="E77" s="399">
        <f>'Tabelle Dashboard'!T28</f>
        <v>7.6999999999999999E-2</v>
      </c>
      <c r="F77" s="398">
        <f>'Tabelle Dashboard'!U28</f>
        <v>5.3999999999999999E-2</v>
      </c>
      <c r="G77" s="399">
        <f>'Tabelle Dashboard'!V28</f>
        <v>8.2000000000000007E-3</v>
      </c>
      <c r="H77" s="398">
        <f>'Tabelle Dashboard'!W28</f>
        <v>8.0999999999999996E-3</v>
      </c>
    </row>
    <row r="78" spans="1:8" x14ac:dyDescent="0.2">
      <c r="A78" s="382" t="str">
        <f t="shared" si="2"/>
        <v>T2</v>
      </c>
      <c r="B78" s="388" t="str">
        <f t="shared" si="1"/>
        <v>T=2s</v>
      </c>
      <c r="C78" s="396" t="str">
        <f>'Tabelle Dashboard'!R29</f>
        <v>Scenario 2</v>
      </c>
      <c r="D78" s="398">
        <f>'Tabelle Dashboard'!S29</f>
        <v>5.7000000000000002E-2</v>
      </c>
      <c r="E78" s="399">
        <f>'Tabelle Dashboard'!T29</f>
        <v>8.1000000000000003E-2</v>
      </c>
      <c r="F78" s="398">
        <f>'Tabelle Dashboard'!U29</f>
        <v>5.6000000000000001E-2</v>
      </c>
      <c r="G78" s="399">
        <f>'Tabelle Dashboard'!V29</f>
        <v>8.6999999999999994E-3</v>
      </c>
      <c r="H78" s="398">
        <f>'Tabelle Dashboard'!W29</f>
        <v>8.3999999999999995E-3</v>
      </c>
    </row>
    <row r="79" spans="1:8" x14ac:dyDescent="0.2">
      <c r="A79" s="382" t="str">
        <f t="shared" si="2"/>
        <v>T2</v>
      </c>
      <c r="B79" s="388" t="str">
        <f t="shared" si="1"/>
        <v>T=2s</v>
      </c>
      <c r="C79" s="396" t="str">
        <f>'Tabelle Dashboard'!R30</f>
        <v>Scenario 3</v>
      </c>
      <c r="D79" s="398">
        <f>'Tabelle Dashboard'!S30</f>
        <v>5.3999999999999999E-2</v>
      </c>
      <c r="E79" s="399">
        <f>'Tabelle Dashboard'!T30</f>
        <v>7.6999999999999999E-2</v>
      </c>
      <c r="F79" s="398">
        <f>'Tabelle Dashboard'!U30</f>
        <v>5.3999999999999999E-2</v>
      </c>
      <c r="G79" s="399">
        <f>'Tabelle Dashboard'!V30</f>
        <v>8.2000000000000007E-3</v>
      </c>
      <c r="H79" s="398">
        <f>'Tabelle Dashboard'!W30</f>
        <v>8.0999999999999996E-3</v>
      </c>
    </row>
    <row r="80" spans="1:8" x14ac:dyDescent="0.2">
      <c r="A80" s="382" t="str">
        <f t="shared" si="2"/>
        <v>T2</v>
      </c>
      <c r="B80" s="388" t="str">
        <f t="shared" si="1"/>
        <v>T=2s</v>
      </c>
      <c r="C80" s="396" t="str">
        <f>'Tabelle Dashboard'!R31</f>
        <v>Scenario 4</v>
      </c>
      <c r="D80" s="398">
        <f>'Tabelle Dashboard'!S31</f>
        <v>5.1999999999999998E-2</v>
      </c>
      <c r="E80" s="399">
        <f>'Tabelle Dashboard'!T31</f>
        <v>7.3999999999999996E-2</v>
      </c>
      <c r="F80" s="398">
        <f>'Tabelle Dashboard'!U31</f>
        <v>5.1999999999999998E-2</v>
      </c>
      <c r="G80" s="399">
        <f>'Tabelle Dashboard'!V31</f>
        <v>7.7999999999999996E-3</v>
      </c>
      <c r="H80" s="398">
        <f>'Tabelle Dashboard'!W31</f>
        <v>7.7999999999999996E-3</v>
      </c>
    </row>
    <row r="81" spans="1:8" x14ac:dyDescent="0.2">
      <c r="A81" s="382" t="str">
        <f t="shared" si="2"/>
        <v>T2</v>
      </c>
      <c r="B81" s="388" t="str">
        <f t="shared" si="1"/>
        <v>T=2s</v>
      </c>
      <c r="C81" s="396" t="str">
        <f>'Tabelle Dashboard'!R32</f>
        <v>Scenario 5</v>
      </c>
      <c r="D81" s="398">
        <f>'Tabelle Dashboard'!S32</f>
        <v>5.3999999999999999E-2</v>
      </c>
      <c r="E81" s="399">
        <f>'Tabelle Dashboard'!T32</f>
        <v>7.4999999999999997E-2</v>
      </c>
      <c r="F81" s="398">
        <f>'Tabelle Dashboard'!U32</f>
        <v>5.3999999999999999E-2</v>
      </c>
      <c r="G81" s="399">
        <f>'Tabelle Dashboard'!V32</f>
        <v>8.0999999999999996E-3</v>
      </c>
      <c r="H81" s="398">
        <f>'Tabelle Dashboard'!W32</f>
        <v>8.0000000000000002E-3</v>
      </c>
    </row>
    <row r="82" spans="1:8" x14ac:dyDescent="0.2">
      <c r="A82" s="382" t="str">
        <f t="shared" si="2"/>
        <v>T2</v>
      </c>
      <c r="B82" s="388" t="str">
        <f t="shared" si="1"/>
        <v>T=2s</v>
      </c>
      <c r="C82" s="396" t="str">
        <f>'Tabelle Dashboard'!R33</f>
        <v>Scenario 6</v>
      </c>
      <c r="D82" s="398">
        <f>'Tabelle Dashboard'!S33</f>
        <v>5.7000000000000002E-2</v>
      </c>
      <c r="E82" s="399">
        <f>'Tabelle Dashboard'!T33</f>
        <v>0.08</v>
      </c>
      <c r="F82" s="398">
        <f>'Tabelle Dashboard'!U33</f>
        <v>5.7000000000000002E-2</v>
      </c>
      <c r="G82" s="399">
        <f>'Tabelle Dashboard'!V33</f>
        <v>8.5000000000000006E-3</v>
      </c>
      <c r="H82" s="398">
        <f>'Tabelle Dashboard'!W33</f>
        <v>8.5000000000000006E-3</v>
      </c>
    </row>
    <row r="83" spans="1:8" x14ac:dyDescent="0.2">
      <c r="A83" s="382" t="str">
        <f t="shared" si="2"/>
        <v>T2</v>
      </c>
      <c r="B83" s="388" t="str">
        <f t="shared" si="1"/>
        <v>T=2s</v>
      </c>
      <c r="C83" s="396" t="str">
        <f>'Tabelle Dashboard'!R34</f>
        <v>Scenario 7</v>
      </c>
      <c r="D83" s="398">
        <f>'Tabelle Dashboard'!S34</f>
        <v>4.9000000000000002E-2</v>
      </c>
      <c r="E83" s="399">
        <f>'Tabelle Dashboard'!T34</f>
        <v>6.9000000000000006E-2</v>
      </c>
      <c r="F83" s="398">
        <f>'Tabelle Dashboard'!U34</f>
        <v>4.9000000000000002E-2</v>
      </c>
      <c r="G83" s="399">
        <f>'Tabelle Dashboard'!V34</f>
        <v>7.4000000000000003E-3</v>
      </c>
      <c r="H83" s="398">
        <f>'Tabelle Dashboard'!W34</f>
        <v>7.4000000000000003E-3</v>
      </c>
    </row>
    <row r="84" spans="1:8" x14ac:dyDescent="0.2">
      <c r="A84" s="382" t="str">
        <f t="shared" si="2"/>
        <v>T2</v>
      </c>
      <c r="B84" s="388" t="str">
        <f t="shared" si="1"/>
        <v>T=2s</v>
      </c>
      <c r="C84" s="396" t="str">
        <f>'Tabelle Dashboard'!R35</f>
        <v>Scenario 8</v>
      </c>
      <c r="D84" s="398">
        <f>'Tabelle Dashboard'!S35</f>
        <v>5.1999999999999998E-2</v>
      </c>
      <c r="E84" s="399">
        <f>'Tabelle Dashboard'!T35</f>
        <v>7.1999999999999995E-2</v>
      </c>
      <c r="F84" s="398">
        <f>'Tabelle Dashboard'!U35</f>
        <v>5.1999999999999998E-2</v>
      </c>
      <c r="G84" s="399">
        <f>'Tabelle Dashboard'!V35</f>
        <v>7.7999999999999996E-3</v>
      </c>
      <c r="H84" s="398">
        <f>'Tabelle Dashboard'!W35</f>
        <v>7.7000000000000002E-3</v>
      </c>
    </row>
    <row r="85" spans="1:8" x14ac:dyDescent="0.2">
      <c r="A85" s="382" t="str">
        <f t="shared" si="2"/>
        <v>T2</v>
      </c>
      <c r="B85" s="388" t="str">
        <f t="shared" si="1"/>
        <v>T=2s</v>
      </c>
      <c r="C85" s="396" t="str">
        <f>'Tabelle Dashboard'!R36</f>
        <v>Scenario 9</v>
      </c>
      <c r="D85" s="398">
        <f>'Tabelle Dashboard'!S36</f>
        <v>4.3999999999999997E-2</v>
      </c>
      <c r="E85" s="399">
        <f>'Tabelle Dashboard'!T36</f>
        <v>6.2E-2</v>
      </c>
      <c r="F85" s="398">
        <f>'Tabelle Dashboard'!U36</f>
        <v>4.3999999999999997E-2</v>
      </c>
      <c r="G85" s="399">
        <f>'Tabelle Dashboard'!V36</f>
        <v>6.7000000000000002E-3</v>
      </c>
      <c r="H85" s="398">
        <f>'Tabelle Dashboard'!W36</f>
        <v>6.7000000000000002E-3</v>
      </c>
    </row>
    <row r="86" spans="1:8" x14ac:dyDescent="0.2">
      <c r="A86" s="382" t="str">
        <f t="shared" si="2"/>
        <v>T2</v>
      </c>
      <c r="B86" s="388" t="str">
        <f t="shared" si="1"/>
        <v>T=2s</v>
      </c>
      <c r="C86" s="396" t="str">
        <f>'Tabelle Dashboard'!R37</f>
        <v>Scenario 10</v>
      </c>
      <c r="D86" s="398">
        <f>'Tabelle Dashboard'!S37</f>
        <v>6.0999999999999999E-2</v>
      </c>
      <c r="E86" s="399">
        <f>'Tabelle Dashboard'!T37</f>
        <v>8.5000000000000006E-2</v>
      </c>
      <c r="F86" s="398">
        <f>'Tabelle Dashboard'!U37</f>
        <v>0.06</v>
      </c>
      <c r="G86" s="399">
        <f>'Tabelle Dashboard'!V37</f>
        <v>9.1999999999999998E-3</v>
      </c>
      <c r="H86" s="398">
        <f>'Tabelle Dashboard'!W37</f>
        <v>8.8999999999999999E-3</v>
      </c>
    </row>
    <row r="87" spans="1:8" x14ac:dyDescent="0.2">
      <c r="A87" s="382" t="str">
        <f t="shared" si="2"/>
        <v>T2</v>
      </c>
      <c r="B87" s="388" t="str">
        <f t="shared" si="1"/>
        <v>T=2s</v>
      </c>
      <c r="C87" s="396" t="str">
        <f>'Tabelle Dashboard'!R38</f>
        <v>Scenario 11</v>
      </c>
      <c r="D87" s="398">
        <f>'Tabelle Dashboard'!S38</f>
        <v>5.1999999999999998E-2</v>
      </c>
      <c r="E87" s="399">
        <f>'Tabelle Dashboard'!T38</f>
        <v>7.1999999999999995E-2</v>
      </c>
      <c r="F87" s="398">
        <f>'Tabelle Dashboard'!U38</f>
        <v>5.0999999999999997E-2</v>
      </c>
      <c r="G87" s="399">
        <f>'Tabelle Dashboard'!V38</f>
        <v>7.7999999999999996E-3</v>
      </c>
      <c r="H87" s="398">
        <f>'Tabelle Dashboard'!W38</f>
        <v>7.7000000000000002E-3</v>
      </c>
    </row>
    <row r="88" spans="1:8" x14ac:dyDescent="0.2">
      <c r="A88" s="382" t="str">
        <f t="shared" si="2"/>
        <v>T2</v>
      </c>
      <c r="B88" s="388" t="str">
        <f t="shared" si="1"/>
        <v>T=2s</v>
      </c>
      <c r="C88" s="396" t="str">
        <f>'Tabelle Dashboard'!R39</f>
        <v>Scenario 12</v>
      </c>
      <c r="D88" s="398">
        <f>'Tabelle Dashboard'!S39</f>
        <v>4.4999999999999998E-2</v>
      </c>
      <c r="E88" s="399">
        <f>'Tabelle Dashboard'!T39</f>
        <v>6.3E-2</v>
      </c>
      <c r="F88" s="398">
        <f>'Tabelle Dashboard'!U39</f>
        <v>4.4999999999999998E-2</v>
      </c>
      <c r="G88" s="399">
        <f>'Tabelle Dashboard'!V39</f>
        <v>6.7000000000000002E-3</v>
      </c>
      <c r="H88" s="398">
        <f>'Tabelle Dashboard'!W39</f>
        <v>6.7000000000000002E-3</v>
      </c>
    </row>
    <row r="89" spans="1:8" x14ac:dyDescent="0.2">
      <c r="A89" s="382" t="str">
        <f t="shared" si="2"/>
        <v>T2</v>
      </c>
      <c r="B89" s="388" t="str">
        <f t="shared" si="1"/>
        <v>T=2s</v>
      </c>
      <c r="C89" s="396" t="str">
        <f>'Tabelle Dashboard'!R40</f>
        <v>Scenario 13</v>
      </c>
      <c r="D89" s="398">
        <f>'Tabelle Dashboard'!S40</f>
        <v>6.0999999999999999E-2</v>
      </c>
      <c r="E89" s="399">
        <f>'Tabelle Dashboard'!T40</f>
        <v>8.5000000000000006E-2</v>
      </c>
      <c r="F89" s="398">
        <f>'Tabelle Dashboard'!U40</f>
        <v>0.06</v>
      </c>
      <c r="G89" s="399">
        <f>'Tabelle Dashboard'!V40</f>
        <v>9.2999999999999992E-3</v>
      </c>
      <c r="H89" s="398">
        <f>'Tabelle Dashboard'!W40</f>
        <v>8.8999999999999999E-3</v>
      </c>
    </row>
    <row r="90" spans="1:8" x14ac:dyDescent="0.2">
      <c r="A90" s="382" t="str">
        <f t="shared" si="2"/>
        <v>T2</v>
      </c>
      <c r="B90" s="388" t="str">
        <f t="shared" si="1"/>
        <v>T=2s</v>
      </c>
      <c r="C90" s="396" t="str">
        <f>'Tabelle Dashboard'!R41</f>
        <v>Scenario 14</v>
      </c>
      <c r="D90" s="398">
        <f>'Tabelle Dashboard'!S41</f>
        <v>5.1999999999999998E-2</v>
      </c>
      <c r="E90" s="399">
        <f>'Tabelle Dashboard'!T41</f>
        <v>7.1999999999999995E-2</v>
      </c>
      <c r="F90" s="398">
        <f>'Tabelle Dashboard'!U41</f>
        <v>5.0999999999999997E-2</v>
      </c>
      <c r="G90" s="399">
        <f>'Tabelle Dashboard'!V41</f>
        <v>7.7999999999999996E-3</v>
      </c>
      <c r="H90" s="398">
        <f>'Tabelle Dashboard'!W41</f>
        <v>7.7000000000000002E-3</v>
      </c>
    </row>
    <row r="91" spans="1:8" x14ac:dyDescent="0.2">
      <c r="A91" s="382" t="str">
        <f t="shared" si="2"/>
        <v>T2</v>
      </c>
      <c r="B91" s="388" t="str">
        <f t="shared" si="1"/>
        <v>T=2s</v>
      </c>
      <c r="C91" s="396" t="str">
        <f>'Tabelle Dashboard'!R42</f>
        <v>Scenario 15</v>
      </c>
      <c r="D91" s="398">
        <f>'Tabelle Dashboard'!S42</f>
        <v>5.1999999999999998E-2</v>
      </c>
      <c r="E91" s="399">
        <f>'Tabelle Dashboard'!T42</f>
        <v>7.1999999999999995E-2</v>
      </c>
      <c r="F91" s="398">
        <f>'Tabelle Dashboard'!U42</f>
        <v>5.0999999999999997E-2</v>
      </c>
      <c r="G91" s="399">
        <f>'Tabelle Dashboard'!V42</f>
        <v>7.7999999999999996E-3</v>
      </c>
      <c r="H91" s="398">
        <f>'Tabelle Dashboard'!W42</f>
        <v>7.7000000000000002E-3</v>
      </c>
    </row>
    <row r="92" spans="1:8" x14ac:dyDescent="0.2">
      <c r="A92" s="382" t="s">
        <v>1172</v>
      </c>
      <c r="B92" s="388" t="str">
        <f>B2</f>
        <v>T=0s</v>
      </c>
      <c r="C92" s="396" t="str">
        <f>'Tabelle Dashboard'!B49</f>
        <v>Scenario 1</v>
      </c>
      <c r="D92" s="398">
        <f>'Tabelle Dashboard'!C49</f>
        <v>0.05</v>
      </c>
      <c r="E92" s="399">
        <f>'Tabelle Dashboard'!D49</f>
        <v>7.0999999999999994E-2</v>
      </c>
      <c r="F92" s="398">
        <f>'Tabelle Dashboard'!E49</f>
        <v>5.0999999999999997E-2</v>
      </c>
      <c r="G92" s="399">
        <f>'Tabelle Dashboard'!F49</f>
        <v>7.4999999999999997E-3</v>
      </c>
      <c r="H92" s="398">
        <f>'Tabelle Dashboard'!G49</f>
        <v>7.7000000000000002E-3</v>
      </c>
    </row>
    <row r="93" spans="1:8" x14ac:dyDescent="0.2">
      <c r="A93" s="382" t="str">
        <f>A92</f>
        <v>T3</v>
      </c>
      <c r="B93" s="388" t="str">
        <f t="shared" ref="B93:B135" si="3">B3</f>
        <v>T=0s</v>
      </c>
      <c r="C93" s="396" t="str">
        <f>'Tabelle Dashboard'!B50</f>
        <v>Scenario 2</v>
      </c>
      <c r="D93" s="398">
        <f>'Tabelle Dashboard'!C50</f>
        <v>5.5E-2</v>
      </c>
      <c r="E93" s="399">
        <f>'Tabelle Dashboard'!D50</f>
        <v>7.8E-2</v>
      </c>
      <c r="F93" s="398">
        <f>'Tabelle Dashboard'!E50</f>
        <v>5.6000000000000001E-2</v>
      </c>
      <c r="G93" s="399">
        <f>'Tabelle Dashboard'!F50</f>
        <v>8.3000000000000001E-3</v>
      </c>
      <c r="H93" s="398">
        <f>'Tabelle Dashboard'!G50</f>
        <v>8.5000000000000006E-3</v>
      </c>
    </row>
    <row r="94" spans="1:8" x14ac:dyDescent="0.2">
      <c r="A94" s="382" t="str">
        <f t="shared" ref="A94:A136" si="4">A93</f>
        <v>T3</v>
      </c>
      <c r="B94" s="388" t="str">
        <f t="shared" si="3"/>
        <v>T=0s</v>
      </c>
      <c r="C94" s="396" t="str">
        <f>'Tabelle Dashboard'!B51</f>
        <v>Scenario 3</v>
      </c>
      <c r="D94" s="398">
        <f>'Tabelle Dashboard'!C51</f>
        <v>4.4999999999999998E-2</v>
      </c>
      <c r="E94" s="399">
        <f>'Tabelle Dashboard'!D51</f>
        <v>6.3E-2</v>
      </c>
      <c r="F94" s="398">
        <f>'Tabelle Dashboard'!E51</f>
        <v>4.4999999999999998E-2</v>
      </c>
      <c r="G94" s="399">
        <f>'Tabelle Dashboard'!F51</f>
        <v>6.7000000000000002E-3</v>
      </c>
      <c r="H94" s="398">
        <f>'Tabelle Dashboard'!G51</f>
        <v>6.7999999999999996E-3</v>
      </c>
    </row>
    <row r="95" spans="1:8" x14ac:dyDescent="0.2">
      <c r="A95" s="382" t="str">
        <f t="shared" si="4"/>
        <v>T3</v>
      </c>
      <c r="B95" s="388" t="str">
        <f t="shared" si="3"/>
        <v>T=0s</v>
      </c>
      <c r="C95" s="396" t="str">
        <f>'Tabelle Dashboard'!B52</f>
        <v>Scenario 4</v>
      </c>
      <c r="D95" s="398">
        <f>'Tabelle Dashboard'!C52</f>
        <v>4.7E-2</v>
      </c>
      <c r="E95" s="399">
        <f>'Tabelle Dashboard'!D52</f>
        <v>6.7000000000000004E-2</v>
      </c>
      <c r="F95" s="398">
        <f>'Tabelle Dashboard'!E52</f>
        <v>4.9000000000000002E-2</v>
      </c>
      <c r="G95" s="399">
        <f>'Tabelle Dashboard'!F52</f>
        <v>7.1000000000000004E-3</v>
      </c>
      <c r="H95" s="398">
        <f>'Tabelle Dashboard'!G52</f>
        <v>7.4000000000000003E-3</v>
      </c>
    </row>
    <row r="96" spans="1:8" x14ac:dyDescent="0.2">
      <c r="A96" s="382" t="str">
        <f t="shared" si="4"/>
        <v>T3</v>
      </c>
      <c r="B96" s="388" t="str">
        <f t="shared" si="3"/>
        <v>T=0s</v>
      </c>
      <c r="C96" s="396" t="str">
        <f>'Tabelle Dashboard'!B53</f>
        <v>Scenario 5</v>
      </c>
      <c r="D96" s="398">
        <f>'Tabelle Dashboard'!C53</f>
        <v>4.9000000000000002E-2</v>
      </c>
      <c r="E96" s="399">
        <f>'Tabelle Dashboard'!D53</f>
        <v>7.0000000000000007E-2</v>
      </c>
      <c r="F96" s="398">
        <f>'Tabelle Dashboard'!E53</f>
        <v>0.05</v>
      </c>
      <c r="G96" s="399">
        <f>'Tabelle Dashboard'!F53</f>
        <v>7.1500000000000001E-3</v>
      </c>
      <c r="H96" s="398">
        <f>'Tabelle Dashboard'!G53</f>
        <v>7.7000000000000002E-3</v>
      </c>
    </row>
    <row r="97" spans="1:8" x14ac:dyDescent="0.2">
      <c r="A97" s="382" t="str">
        <f t="shared" si="4"/>
        <v>T3</v>
      </c>
      <c r="B97" s="388" t="str">
        <f t="shared" si="3"/>
        <v>T=0s</v>
      </c>
      <c r="C97" s="396" t="str">
        <f>'Tabelle Dashboard'!B54</f>
        <v>Scenario 6</v>
      </c>
      <c r="D97" s="398">
        <f>'Tabelle Dashboard'!C54</f>
        <v>4.9000000000000002E-2</v>
      </c>
      <c r="E97" s="399">
        <f>'Tabelle Dashboard'!D54</f>
        <v>7.0000000000000007E-2</v>
      </c>
      <c r="F97" s="398">
        <f>'Tabelle Dashboard'!E54</f>
        <v>5.0999999999999997E-2</v>
      </c>
      <c r="G97" s="399">
        <f>'Tabelle Dashboard'!F54</f>
        <v>7.4000000000000003E-3</v>
      </c>
      <c r="H97" s="398">
        <f>'Tabelle Dashboard'!G54</f>
        <v>7.7000000000000002E-3</v>
      </c>
    </row>
    <row r="98" spans="1:8" x14ac:dyDescent="0.2">
      <c r="A98" s="382" t="str">
        <f t="shared" si="4"/>
        <v>T3</v>
      </c>
      <c r="B98" s="388" t="str">
        <f t="shared" si="3"/>
        <v>T=0s</v>
      </c>
      <c r="C98" s="396" t="str">
        <f>'Tabelle Dashboard'!B55</f>
        <v>Scenario 7</v>
      </c>
      <c r="D98" s="398">
        <f>'Tabelle Dashboard'!C55</f>
        <v>4.5999999999999999E-2</v>
      </c>
      <c r="E98" s="399">
        <f>'Tabelle Dashboard'!D55</f>
        <v>6.5000000000000002E-2</v>
      </c>
      <c r="F98" s="398">
        <f>'Tabelle Dashboard'!E55</f>
        <v>4.7E-2</v>
      </c>
      <c r="G98" s="399">
        <f>'Tabelle Dashboard'!F55</f>
        <v>7.0000000000000001E-3</v>
      </c>
      <c r="H98" s="398">
        <f>'Tabelle Dashboard'!G55</f>
        <v>7.1000000000000004E-3</v>
      </c>
    </row>
    <row r="99" spans="1:8" x14ac:dyDescent="0.2">
      <c r="A99" s="382" t="str">
        <f t="shared" si="4"/>
        <v>T3</v>
      </c>
      <c r="B99" s="388" t="str">
        <f t="shared" si="3"/>
        <v>T=0s</v>
      </c>
      <c r="C99" s="396" t="str">
        <f>'Tabelle Dashboard'!B56</f>
        <v>Scenario 8</v>
      </c>
      <c r="D99" s="398">
        <f>'Tabelle Dashboard'!C56</f>
        <v>0.05</v>
      </c>
      <c r="E99" s="399">
        <f>'Tabelle Dashboard'!D56</f>
        <v>7.0000000000000007E-2</v>
      </c>
      <c r="F99" s="398">
        <f>'Tabelle Dashboard'!E56</f>
        <v>0.05</v>
      </c>
      <c r="G99" s="399">
        <f>'Tabelle Dashboard'!F56</f>
        <v>7.4999999999999997E-3</v>
      </c>
      <c r="H99" s="398">
        <f>'Tabelle Dashboard'!G56</f>
        <v>7.6E-3</v>
      </c>
    </row>
    <row r="100" spans="1:8" x14ac:dyDescent="0.2">
      <c r="A100" s="382" t="str">
        <f t="shared" si="4"/>
        <v>T3</v>
      </c>
      <c r="B100" s="388" t="str">
        <f t="shared" si="3"/>
        <v>T=0s</v>
      </c>
      <c r="C100" s="396" t="str">
        <f>'Tabelle Dashboard'!B57</f>
        <v>Scenario 9</v>
      </c>
      <c r="D100" s="398">
        <f>'Tabelle Dashboard'!C57</f>
        <v>5.8999999999999997E-2</v>
      </c>
      <c r="E100" s="399">
        <f>'Tabelle Dashboard'!D57</f>
        <v>8.4000000000000005E-2</v>
      </c>
      <c r="F100" s="398">
        <f>'Tabelle Dashboard'!E57</f>
        <v>0.06</v>
      </c>
      <c r="G100" s="399">
        <f>'Tabelle Dashboard'!F57</f>
        <v>8.8999999999999999E-3</v>
      </c>
      <c r="H100" s="398">
        <f>'Tabelle Dashboard'!G57</f>
        <v>9.1000000000000004E-3</v>
      </c>
    </row>
    <row r="101" spans="1:8" x14ac:dyDescent="0.2">
      <c r="A101" s="382" t="str">
        <f t="shared" si="4"/>
        <v>T3</v>
      </c>
      <c r="B101" s="388" t="str">
        <f t="shared" si="3"/>
        <v>T=0s</v>
      </c>
      <c r="C101" s="396" t="str">
        <f>'Tabelle Dashboard'!B58</f>
        <v>Scenario 10</v>
      </c>
      <c r="D101" s="398">
        <f>'Tabelle Dashboard'!C58</f>
        <v>0.06</v>
      </c>
      <c r="E101" s="399">
        <f>'Tabelle Dashboard'!D58</f>
        <v>8.5000000000000006E-2</v>
      </c>
      <c r="F101" s="398">
        <f>'Tabelle Dashboard'!E58</f>
        <v>6.0999999999999999E-2</v>
      </c>
      <c r="G101" s="399">
        <f>'Tabelle Dashboard'!F58</f>
        <v>8.9999999999999993E-3</v>
      </c>
      <c r="H101" s="398">
        <f>'Tabelle Dashboard'!G58</f>
        <v>9.1000000000000004E-3</v>
      </c>
    </row>
    <row r="102" spans="1:8" x14ac:dyDescent="0.2">
      <c r="A102" s="382" t="str">
        <f t="shared" si="4"/>
        <v>T3</v>
      </c>
      <c r="B102" s="388" t="str">
        <f t="shared" si="3"/>
        <v>T=0s</v>
      </c>
      <c r="C102" s="396" t="str">
        <f>'Tabelle Dashboard'!B59</f>
        <v>Scenario 11</v>
      </c>
      <c r="D102" s="398">
        <f>'Tabelle Dashboard'!C59</f>
        <v>0.05</v>
      </c>
      <c r="E102" s="399">
        <f>'Tabelle Dashboard'!D59</f>
        <v>7.0999999999999994E-2</v>
      </c>
      <c r="F102" s="398">
        <f>'Tabelle Dashboard'!E59</f>
        <v>5.0999999999999997E-2</v>
      </c>
      <c r="G102" s="399">
        <f>'Tabelle Dashboard'!F59</f>
        <v>7.4999999999999997E-3</v>
      </c>
      <c r="H102" s="398">
        <f>'Tabelle Dashboard'!G59</f>
        <v>7.6E-3</v>
      </c>
    </row>
    <row r="103" spans="1:8" x14ac:dyDescent="0.2">
      <c r="A103" s="382" t="str">
        <f t="shared" si="4"/>
        <v>T3</v>
      </c>
      <c r="B103" s="388" t="str">
        <f t="shared" si="3"/>
        <v>T=0s</v>
      </c>
      <c r="C103" s="396" t="str">
        <f>'Tabelle Dashboard'!B60</f>
        <v>Scenario 12</v>
      </c>
      <c r="D103" s="398">
        <f>'Tabelle Dashboard'!C60</f>
        <v>4.5999999999999999E-2</v>
      </c>
      <c r="E103" s="399">
        <f>'Tabelle Dashboard'!D60</f>
        <v>6.5000000000000002E-2</v>
      </c>
      <c r="F103" s="398">
        <f>'Tabelle Dashboard'!E60</f>
        <v>4.5999999999999999E-2</v>
      </c>
      <c r="G103" s="399">
        <f>'Tabelle Dashboard'!F60</f>
        <v>6.8999999999999999E-3</v>
      </c>
      <c r="H103" s="398">
        <f>'Tabelle Dashboard'!G60</f>
        <v>6.8999999999999999E-3</v>
      </c>
    </row>
    <row r="104" spans="1:8" x14ac:dyDescent="0.2">
      <c r="A104" s="382" t="str">
        <f t="shared" si="4"/>
        <v>T3</v>
      </c>
      <c r="B104" s="388" t="str">
        <f t="shared" si="3"/>
        <v>T=0s</v>
      </c>
      <c r="C104" s="396" t="str">
        <f>'Tabelle Dashboard'!B61</f>
        <v>Scenario 13</v>
      </c>
      <c r="D104" s="398">
        <f>'Tabelle Dashboard'!C61</f>
        <v>0.06</v>
      </c>
      <c r="E104" s="399">
        <f>'Tabelle Dashboard'!D61</f>
        <v>8.5000000000000006E-2</v>
      </c>
      <c r="F104" s="398">
        <f>'Tabelle Dashboard'!E61</f>
        <v>6.0999999999999999E-2</v>
      </c>
      <c r="G104" s="399">
        <f>'Tabelle Dashboard'!F61</f>
        <v>8.8999999999999999E-3</v>
      </c>
      <c r="H104" s="398">
        <f>'Tabelle Dashboard'!G61</f>
        <v>9.1999999999999998E-3</v>
      </c>
    </row>
    <row r="105" spans="1:8" x14ac:dyDescent="0.2">
      <c r="A105" s="382" t="str">
        <f t="shared" si="4"/>
        <v>T3</v>
      </c>
      <c r="B105" s="388" t="str">
        <f t="shared" si="3"/>
        <v>T=0s</v>
      </c>
      <c r="C105" s="396" t="str">
        <f>'Tabelle Dashboard'!B62</f>
        <v>Scenario 14</v>
      </c>
      <c r="D105" s="398">
        <f>'Tabelle Dashboard'!C62</f>
        <v>5.2999999999999999E-2</v>
      </c>
      <c r="E105" s="399">
        <f>'Tabelle Dashboard'!D62</f>
        <v>7.3999999999999996E-2</v>
      </c>
      <c r="F105" s="398">
        <f>'Tabelle Dashboard'!E62</f>
        <v>5.2999999999999999E-2</v>
      </c>
      <c r="G105" s="399">
        <f>'Tabelle Dashboard'!F62</f>
        <v>7.9000000000000008E-3</v>
      </c>
      <c r="H105" s="398">
        <f>'Tabelle Dashboard'!G62</f>
        <v>7.9000000000000008E-3</v>
      </c>
    </row>
    <row r="106" spans="1:8" x14ac:dyDescent="0.2">
      <c r="A106" s="382" t="str">
        <f t="shared" si="4"/>
        <v>T3</v>
      </c>
      <c r="B106" s="388" t="str">
        <f t="shared" si="3"/>
        <v>T=0s</v>
      </c>
      <c r="C106" s="396" t="str">
        <f>'Tabelle Dashboard'!B63</f>
        <v>Scenario 15</v>
      </c>
      <c r="D106" s="398">
        <f>'Tabelle Dashboard'!C63</f>
        <v>5.5E-2</v>
      </c>
      <c r="E106" s="399">
        <f>'Tabelle Dashboard'!D63</f>
        <v>7.6999999999999999E-2</v>
      </c>
      <c r="F106" s="398">
        <f>'Tabelle Dashboard'!E63</f>
        <v>5.5E-2</v>
      </c>
      <c r="G106" s="399">
        <f>'Tabelle Dashboard'!F63</f>
        <v>8.2000000000000007E-3</v>
      </c>
      <c r="H106" s="398">
        <f>'Tabelle Dashboard'!G63</f>
        <v>8.3999999999999995E-3</v>
      </c>
    </row>
    <row r="107" spans="1:8" x14ac:dyDescent="0.2">
      <c r="A107" s="382" t="str">
        <f t="shared" si="4"/>
        <v>T3</v>
      </c>
      <c r="B107" s="388" t="str">
        <f t="shared" si="3"/>
        <v>T=1s</v>
      </c>
      <c r="C107" s="396" t="str">
        <f>'Tabelle Dashboard'!J49</f>
        <v>Scenario 1</v>
      </c>
      <c r="D107" s="398">
        <f>'Tabelle Dashboard'!K49</f>
        <v>5.2999999999999999E-2</v>
      </c>
      <c r="E107" s="399">
        <f>'Tabelle Dashboard'!L49</f>
        <v>7.4999999999999997E-2</v>
      </c>
      <c r="F107" s="398">
        <f>'Tabelle Dashboard'!M49</f>
        <v>5.3999999999999999E-2</v>
      </c>
      <c r="G107" s="399">
        <f>'Tabelle Dashboard'!N49</f>
        <v>8.0000000000000002E-3</v>
      </c>
      <c r="H107" s="398">
        <f>'Tabelle Dashboard'!O49</f>
        <v>8.0999999999999996E-3</v>
      </c>
    </row>
    <row r="108" spans="1:8" x14ac:dyDescent="0.2">
      <c r="A108" s="382" t="str">
        <f t="shared" si="4"/>
        <v>T3</v>
      </c>
      <c r="B108" s="388" t="str">
        <f t="shared" si="3"/>
        <v>T=1s</v>
      </c>
      <c r="C108" s="396" t="str">
        <f>'Tabelle Dashboard'!J50</f>
        <v>Scenario 2</v>
      </c>
      <c r="D108" s="398">
        <f>'Tabelle Dashboard'!K50</f>
        <v>4.4999999999999998E-2</v>
      </c>
      <c r="E108" s="399">
        <f>'Tabelle Dashboard'!L50</f>
        <v>6.3E-2</v>
      </c>
      <c r="F108" s="398">
        <f>'Tabelle Dashboard'!M50</f>
        <v>4.4999999999999998E-2</v>
      </c>
      <c r="G108" s="399">
        <f>'Tabelle Dashboard'!N50</f>
        <v>6.7000000000000002E-3</v>
      </c>
      <c r="H108" s="398">
        <f>'Tabelle Dashboard'!O50</f>
        <v>6.7000000000000002E-3</v>
      </c>
    </row>
    <row r="109" spans="1:8" x14ac:dyDescent="0.2">
      <c r="A109" s="382" t="str">
        <f t="shared" si="4"/>
        <v>T3</v>
      </c>
      <c r="B109" s="388" t="str">
        <f t="shared" si="3"/>
        <v>T=1s</v>
      </c>
      <c r="C109" s="396" t="str">
        <f>'Tabelle Dashboard'!J51</f>
        <v>Scenario 3</v>
      </c>
      <c r="D109" s="398">
        <f>'Tabelle Dashboard'!K51</f>
        <v>5.3999999999999999E-2</v>
      </c>
      <c r="E109" s="399">
        <f>'Tabelle Dashboard'!L51</f>
        <v>7.5999999999999998E-2</v>
      </c>
      <c r="F109" s="398">
        <f>'Tabelle Dashboard'!M51</f>
        <v>5.3999999999999999E-2</v>
      </c>
      <c r="G109" s="399">
        <f>'Tabelle Dashboard'!N51</f>
        <v>8.0999999999999996E-3</v>
      </c>
      <c r="H109" s="398">
        <f>'Tabelle Dashboard'!O51</f>
        <v>8.2000000000000007E-3</v>
      </c>
    </row>
    <row r="110" spans="1:8" x14ac:dyDescent="0.2">
      <c r="A110" s="382" t="str">
        <f t="shared" si="4"/>
        <v>T3</v>
      </c>
      <c r="B110" s="388" t="str">
        <f t="shared" si="3"/>
        <v>T=1s</v>
      </c>
      <c r="C110" s="396" t="str">
        <f>'Tabelle Dashboard'!J52</f>
        <v>Scenario 4</v>
      </c>
      <c r="D110" s="398">
        <f>'Tabelle Dashboard'!K52</f>
        <v>0.05</v>
      </c>
      <c r="E110" s="399">
        <f>'Tabelle Dashboard'!L52</f>
        <v>7.1999999999999995E-2</v>
      </c>
      <c r="F110" s="398">
        <f>'Tabelle Dashboard'!M52</f>
        <v>0.05</v>
      </c>
      <c r="G110" s="399">
        <f>'Tabelle Dashboard'!N52</f>
        <v>7.6E-3</v>
      </c>
      <c r="H110" s="398">
        <f>'Tabelle Dashboard'!O52</f>
        <v>7.7999999999999996E-3</v>
      </c>
    </row>
    <row r="111" spans="1:8" x14ac:dyDescent="0.2">
      <c r="A111" s="382" t="str">
        <f t="shared" si="4"/>
        <v>T3</v>
      </c>
      <c r="B111" s="388" t="str">
        <f t="shared" si="3"/>
        <v>T=1s</v>
      </c>
      <c r="C111" s="396" t="str">
        <f>'Tabelle Dashboard'!J53</f>
        <v>Scenario 5</v>
      </c>
      <c r="D111" s="398">
        <f>'Tabelle Dashboard'!K53</f>
        <v>5.1999999999999998E-2</v>
      </c>
      <c r="E111" s="399">
        <f>'Tabelle Dashboard'!L53</f>
        <v>7.3999999999999996E-2</v>
      </c>
      <c r="F111" s="398">
        <f>'Tabelle Dashboard'!M53</f>
        <v>5.2999999999999999E-2</v>
      </c>
      <c r="G111" s="399">
        <f>'Tabelle Dashboard'!N53</f>
        <v>7.9000000000000008E-3</v>
      </c>
      <c r="H111" s="398">
        <f>'Tabelle Dashboard'!O53</f>
        <v>8.0000000000000002E-3</v>
      </c>
    </row>
    <row r="112" spans="1:8" x14ac:dyDescent="0.2">
      <c r="A112" s="382" t="str">
        <f t="shared" si="4"/>
        <v>T3</v>
      </c>
      <c r="B112" s="388" t="str">
        <f t="shared" si="3"/>
        <v>T=1s</v>
      </c>
      <c r="C112" s="396" t="str">
        <f>'Tabelle Dashboard'!J54</f>
        <v>Scenario 6</v>
      </c>
      <c r="D112" s="398">
        <f>'Tabelle Dashboard'!K54</f>
        <v>5.2999999999999999E-2</v>
      </c>
      <c r="E112" s="399">
        <f>'Tabelle Dashboard'!L54</f>
        <v>7.5999999999999998E-2</v>
      </c>
      <c r="F112" s="398">
        <f>'Tabelle Dashboard'!M54</f>
        <v>5.5E-2</v>
      </c>
      <c r="G112" s="399">
        <f>'Tabelle Dashboard'!N54</f>
        <v>8.0000000000000002E-3</v>
      </c>
      <c r="H112" s="398">
        <f>'Tabelle Dashboard'!O54</f>
        <v>8.3000000000000001E-3</v>
      </c>
    </row>
    <row r="113" spans="1:8" x14ac:dyDescent="0.2">
      <c r="A113" s="382" t="str">
        <f t="shared" si="4"/>
        <v>T3</v>
      </c>
      <c r="B113" s="388" t="str">
        <f t="shared" si="3"/>
        <v>T=1s</v>
      </c>
      <c r="C113" s="396" t="str">
        <f>'Tabelle Dashboard'!J55</f>
        <v>Scenario 7</v>
      </c>
      <c r="D113" s="398">
        <f>'Tabelle Dashboard'!K55</f>
        <v>4.8000000000000001E-2</v>
      </c>
      <c r="E113" s="399">
        <f>'Tabelle Dashboard'!L55</f>
        <v>6.8000000000000005E-2</v>
      </c>
      <c r="F113" s="398">
        <f>'Tabelle Dashboard'!M55</f>
        <v>4.9000000000000002E-2</v>
      </c>
      <c r="G113" s="399">
        <f>'Tabelle Dashboard'!N55</f>
        <v>7.1999999999999998E-3</v>
      </c>
      <c r="H113" s="398">
        <f>'Tabelle Dashboard'!O55</f>
        <v>7.4000000000000003E-3</v>
      </c>
    </row>
    <row r="114" spans="1:8" x14ac:dyDescent="0.2">
      <c r="A114" s="382" t="str">
        <f t="shared" si="4"/>
        <v>T3</v>
      </c>
      <c r="B114" s="388" t="str">
        <f t="shared" si="3"/>
        <v>T=1s</v>
      </c>
      <c r="C114" s="396" t="str">
        <f>'Tabelle Dashboard'!J56</f>
        <v>Scenario 8</v>
      </c>
      <c r="D114" s="398">
        <f>'Tabelle Dashboard'!K56</f>
        <v>5.1999999999999998E-2</v>
      </c>
      <c r="E114" s="399">
        <f>'Tabelle Dashboard'!L56</f>
        <v>7.2999999999999995E-2</v>
      </c>
      <c r="F114" s="398">
        <f>'Tabelle Dashboard'!M56</f>
        <v>5.1999999999999998E-2</v>
      </c>
      <c r="G114" s="399">
        <f>'Tabelle Dashboard'!N56</f>
        <v>7.7999999999999996E-3</v>
      </c>
      <c r="H114" s="398">
        <f>'Tabelle Dashboard'!O56</f>
        <v>7.7999999999999996E-3</v>
      </c>
    </row>
    <row r="115" spans="1:8" x14ac:dyDescent="0.2">
      <c r="A115" s="382" t="str">
        <f t="shared" si="4"/>
        <v>T3</v>
      </c>
      <c r="B115" s="388" t="str">
        <f t="shared" si="3"/>
        <v>T=1s</v>
      </c>
      <c r="C115" s="396" t="str">
        <f>'Tabelle Dashboard'!J57</f>
        <v>Scenario 9</v>
      </c>
      <c r="D115" s="398">
        <f>'Tabelle Dashboard'!K57</f>
        <v>5.2999999999999999E-2</v>
      </c>
      <c r="E115" s="399">
        <f>'Tabelle Dashboard'!L57</f>
        <v>7.5999999999999998E-2</v>
      </c>
      <c r="F115" s="398">
        <f>'Tabelle Dashboard'!M57</f>
        <v>5.5E-2</v>
      </c>
      <c r="G115" s="399">
        <f>'Tabelle Dashboard'!N57</f>
        <v>8.0000000000000002E-3</v>
      </c>
      <c r="H115" s="398">
        <f>'Tabelle Dashboard'!O57</f>
        <v>8.3000000000000001E-3</v>
      </c>
    </row>
    <row r="116" spans="1:8" x14ac:dyDescent="0.2">
      <c r="A116" s="382" t="str">
        <f t="shared" si="4"/>
        <v>T3</v>
      </c>
      <c r="B116" s="388" t="str">
        <f t="shared" si="3"/>
        <v>T=1s</v>
      </c>
      <c r="C116" s="396" t="str">
        <f>'Tabelle Dashboard'!J58</f>
        <v>Scenario 10</v>
      </c>
      <c r="D116" s="398">
        <f>'Tabelle Dashboard'!K58</f>
        <v>6.2E-2</v>
      </c>
      <c r="E116" s="399">
        <f>'Tabelle Dashboard'!L58</f>
        <v>8.6999999999999994E-2</v>
      </c>
      <c r="F116" s="398">
        <f>'Tabelle Dashboard'!M58</f>
        <v>6.2E-2</v>
      </c>
      <c r="G116" s="399">
        <f>'Tabelle Dashboard'!N58</f>
        <v>9.4000000000000004E-3</v>
      </c>
      <c r="H116" s="398">
        <f>'Tabelle Dashboard'!O58</f>
        <v>9.2999999999999992E-3</v>
      </c>
    </row>
    <row r="117" spans="1:8" x14ac:dyDescent="0.2">
      <c r="A117" s="382" t="str">
        <f t="shared" si="4"/>
        <v>T3</v>
      </c>
      <c r="B117" s="388" t="str">
        <f t="shared" si="3"/>
        <v>T=1s</v>
      </c>
      <c r="C117" s="396" t="str">
        <f>'Tabelle Dashboard'!J59</f>
        <v>Scenario 11</v>
      </c>
      <c r="D117" s="398">
        <f>'Tabelle Dashboard'!K59</f>
        <v>5.1999999999999998E-2</v>
      </c>
      <c r="E117" s="399">
        <f>'Tabelle Dashboard'!L59</f>
        <v>7.2999999999999995E-2</v>
      </c>
      <c r="F117" s="398">
        <f>'Tabelle Dashboard'!M59</f>
        <v>5.1999999999999998E-2</v>
      </c>
      <c r="G117" s="399">
        <f>'Tabelle Dashboard'!N59</f>
        <v>7.7999999999999996E-3</v>
      </c>
      <c r="H117" s="398">
        <f>'Tabelle Dashboard'!O59</f>
        <v>7.7999999999999996E-3</v>
      </c>
    </row>
    <row r="118" spans="1:8" x14ac:dyDescent="0.2">
      <c r="A118" s="382" t="str">
        <f t="shared" si="4"/>
        <v>T3</v>
      </c>
      <c r="B118" s="388" t="str">
        <f t="shared" si="3"/>
        <v>T=1s</v>
      </c>
      <c r="C118" s="396" t="str">
        <f>'Tabelle Dashboard'!J60</f>
        <v>Scenario 12</v>
      </c>
      <c r="D118" s="398">
        <f>'Tabelle Dashboard'!K60</f>
        <v>4.5999999999999999E-2</v>
      </c>
      <c r="E118" s="399">
        <f>'Tabelle Dashboard'!L60</f>
        <v>6.4000000000000001E-2</v>
      </c>
      <c r="F118" s="398">
        <f>'Tabelle Dashboard'!M60</f>
        <v>4.5999999999999999E-2</v>
      </c>
      <c r="G118" s="399">
        <f>'Tabelle Dashboard'!N60</f>
        <v>6.8999999999999999E-3</v>
      </c>
      <c r="H118" s="398">
        <f>'Tabelle Dashboard'!O60</f>
        <v>6.8999999999999999E-3</v>
      </c>
    </row>
    <row r="119" spans="1:8" x14ac:dyDescent="0.2">
      <c r="A119" s="382" t="str">
        <f t="shared" si="4"/>
        <v>T3</v>
      </c>
      <c r="B119" s="388" t="str">
        <f t="shared" si="3"/>
        <v>T=1s</v>
      </c>
      <c r="C119" s="396" t="str">
        <f>'Tabelle Dashboard'!J61</f>
        <v>Scenario 13</v>
      </c>
      <c r="D119" s="398">
        <f>'Tabelle Dashboard'!K61</f>
        <v>6.2E-2</v>
      </c>
      <c r="E119" s="399">
        <f>'Tabelle Dashboard'!L61</f>
        <v>8.6999999999999994E-2</v>
      </c>
      <c r="F119" s="398">
        <f>'Tabelle Dashboard'!M61</f>
        <v>6.2E-2</v>
      </c>
      <c r="G119" s="399">
        <f>'Tabelle Dashboard'!N61</f>
        <v>9.4000000000000004E-3</v>
      </c>
      <c r="H119" s="398">
        <f>'Tabelle Dashboard'!O61</f>
        <v>9.4000000000000004E-3</v>
      </c>
    </row>
    <row r="120" spans="1:8" x14ac:dyDescent="0.2">
      <c r="A120" s="382" t="str">
        <f t="shared" si="4"/>
        <v>T3</v>
      </c>
      <c r="B120" s="388" t="str">
        <f t="shared" si="3"/>
        <v>T=1s</v>
      </c>
      <c r="C120" s="396" t="str">
        <f>'Tabelle Dashboard'!J62</f>
        <v>Scenario 14</v>
      </c>
      <c r="D120" s="398">
        <f>'Tabelle Dashboard'!K62</f>
        <v>5.2999999999999999E-2</v>
      </c>
      <c r="E120" s="399">
        <f>'Tabelle Dashboard'!L62</f>
        <v>7.3999999999999996E-2</v>
      </c>
      <c r="F120" s="398">
        <f>'Tabelle Dashboard'!M62</f>
        <v>5.1999999999999998E-2</v>
      </c>
      <c r="G120" s="399">
        <f>'Tabelle Dashboard'!N62</f>
        <v>8.0000000000000002E-3</v>
      </c>
      <c r="H120" s="398">
        <f>'Tabelle Dashboard'!O62</f>
        <v>7.9000000000000008E-3</v>
      </c>
    </row>
    <row r="121" spans="1:8" x14ac:dyDescent="0.2">
      <c r="A121" s="382" t="str">
        <f t="shared" si="4"/>
        <v>T3</v>
      </c>
      <c r="B121" s="388" t="str">
        <f t="shared" si="3"/>
        <v>T=1s</v>
      </c>
      <c r="C121" s="396" t="str">
        <f>'Tabelle Dashboard'!J63</f>
        <v>Scenario 15</v>
      </c>
      <c r="D121" s="398">
        <f>'Tabelle Dashboard'!K63</f>
        <v>5.7000000000000002E-2</v>
      </c>
      <c r="E121" s="399">
        <f>'Tabelle Dashboard'!L63</f>
        <v>8.1000000000000003E-2</v>
      </c>
      <c r="F121" s="398">
        <f>'Tabelle Dashboard'!M63</f>
        <v>5.8000000000000003E-2</v>
      </c>
      <c r="G121" s="399">
        <f>'Tabelle Dashboard'!N63</f>
        <v>8.6999999999999994E-3</v>
      </c>
      <c r="H121" s="398">
        <f>'Tabelle Dashboard'!O63</f>
        <v>8.8000000000000005E-3</v>
      </c>
    </row>
    <row r="122" spans="1:8" x14ac:dyDescent="0.2">
      <c r="A122" s="382" t="str">
        <f t="shared" si="4"/>
        <v>T3</v>
      </c>
      <c r="B122" s="388" t="str">
        <f t="shared" si="3"/>
        <v>T=2s</v>
      </c>
      <c r="C122" s="396" t="str">
        <f>'Tabelle Dashboard'!R49</f>
        <v>Scenario 1</v>
      </c>
      <c r="D122" s="398">
        <f>'Tabelle Dashboard'!S49</f>
        <v>5.2999999999999999E-2</v>
      </c>
      <c r="E122" s="399">
        <f>'Tabelle Dashboard'!T49</f>
        <v>7.4999999999999997E-2</v>
      </c>
      <c r="F122" s="398">
        <f>'Tabelle Dashboard'!U49</f>
        <v>5.2999999999999999E-2</v>
      </c>
      <c r="G122" s="399">
        <f>'Tabelle Dashboard'!V49</f>
        <v>8.0000000000000002E-3</v>
      </c>
      <c r="H122" s="398">
        <f>'Tabelle Dashboard'!W49</f>
        <v>7.9000000000000008E-3</v>
      </c>
    </row>
    <row r="123" spans="1:8" x14ac:dyDescent="0.2">
      <c r="A123" s="382" t="str">
        <f t="shared" si="4"/>
        <v>T3</v>
      </c>
      <c r="B123" s="388" t="str">
        <f t="shared" si="3"/>
        <v>T=2s</v>
      </c>
      <c r="C123" s="396" t="str">
        <f>'Tabelle Dashboard'!R50</f>
        <v>Scenario 2</v>
      </c>
      <c r="D123" s="398">
        <f>'Tabelle Dashboard'!S50</f>
        <v>5.5E-2</v>
      </c>
      <c r="E123" s="399">
        <f>'Tabelle Dashboard'!T50</f>
        <v>7.6999999999999999E-2</v>
      </c>
      <c r="F123" s="398">
        <f>'Tabelle Dashboard'!U50</f>
        <v>5.3999999999999999E-2</v>
      </c>
      <c r="G123" s="399">
        <f>'Tabelle Dashboard'!V50</f>
        <v>8.3999999999999995E-3</v>
      </c>
      <c r="H123" s="398">
        <f>'Tabelle Dashboard'!W50</f>
        <v>8.2000000000000007E-3</v>
      </c>
    </row>
    <row r="124" spans="1:8" x14ac:dyDescent="0.2">
      <c r="A124" s="382" t="str">
        <f t="shared" si="4"/>
        <v>T3</v>
      </c>
      <c r="B124" s="388" t="str">
        <f t="shared" si="3"/>
        <v>T=2s</v>
      </c>
      <c r="C124" s="396" t="str">
        <f>'Tabelle Dashboard'!R51</f>
        <v>Scenario 3</v>
      </c>
      <c r="D124" s="398">
        <f>'Tabelle Dashboard'!S51</f>
        <v>5.3999999999999999E-2</v>
      </c>
      <c r="E124" s="399">
        <f>'Tabelle Dashboard'!T51</f>
        <v>7.4999999999999997E-2</v>
      </c>
      <c r="F124" s="398">
        <f>'Tabelle Dashboard'!U51</f>
        <v>5.3999999999999999E-2</v>
      </c>
      <c r="G124" s="399">
        <f>'Tabelle Dashboard'!V51</f>
        <v>8.0999999999999996E-3</v>
      </c>
      <c r="H124" s="398">
        <f>'Tabelle Dashboard'!W51</f>
        <v>7.9000000000000008E-3</v>
      </c>
    </row>
    <row r="125" spans="1:8" x14ac:dyDescent="0.2">
      <c r="A125" s="382" t="str">
        <f t="shared" si="4"/>
        <v>T3</v>
      </c>
      <c r="B125" s="388" t="str">
        <f>B35</f>
        <v>T=2s</v>
      </c>
      <c r="C125" s="396" t="str">
        <f>'Tabelle Dashboard'!R52</f>
        <v>Scenario 4</v>
      </c>
      <c r="D125" s="398">
        <f>'Tabelle Dashboard'!S52</f>
        <v>5.0999999999999997E-2</v>
      </c>
      <c r="E125" s="399">
        <f>'Tabelle Dashboard'!T52</f>
        <v>7.2999999999999995E-2</v>
      </c>
      <c r="F125" s="398">
        <f>'Tabelle Dashboard'!U52</f>
        <v>5.0999999999999997E-2</v>
      </c>
      <c r="G125" s="399">
        <f>'Tabelle Dashboard'!V52</f>
        <v>7.7000000000000002E-3</v>
      </c>
      <c r="H125" s="398">
        <f>'Tabelle Dashboard'!W52</f>
        <v>7.7000000000000002E-3</v>
      </c>
    </row>
    <row r="126" spans="1:8" x14ac:dyDescent="0.2">
      <c r="A126" s="382" t="str">
        <f t="shared" si="4"/>
        <v>T3</v>
      </c>
      <c r="B126" s="388" t="str">
        <f t="shared" si="3"/>
        <v>T=2s</v>
      </c>
      <c r="C126" s="396" t="str">
        <f>'Tabelle Dashboard'!R53</f>
        <v>Scenario 5</v>
      </c>
      <c r="D126" s="398">
        <f>'Tabelle Dashboard'!S53</f>
        <v>5.2999999999999999E-2</v>
      </c>
      <c r="E126" s="399">
        <f>'Tabelle Dashboard'!T53</f>
        <v>7.3999999999999996E-2</v>
      </c>
      <c r="F126" s="398">
        <f>'Tabelle Dashboard'!U53</f>
        <v>5.1999999999999998E-2</v>
      </c>
      <c r="G126" s="399">
        <f>'Tabelle Dashboard'!V53</f>
        <v>7.9000000000000008E-3</v>
      </c>
      <c r="H126" s="398">
        <f>'Tabelle Dashboard'!W53</f>
        <v>7.9000000000000008E-3</v>
      </c>
    </row>
    <row r="127" spans="1:8" x14ac:dyDescent="0.2">
      <c r="A127" s="382" t="str">
        <f t="shared" si="4"/>
        <v>T3</v>
      </c>
      <c r="B127" s="388" t="str">
        <f t="shared" si="3"/>
        <v>T=2s</v>
      </c>
      <c r="C127" s="396" t="str">
        <f>'Tabelle Dashboard'!R54</f>
        <v>Scenario 6</v>
      </c>
      <c r="D127" s="398">
        <f>'Tabelle Dashboard'!S54</f>
        <v>5.5E-2</v>
      </c>
      <c r="E127" s="399">
        <f>'Tabelle Dashboard'!T54</f>
        <v>7.8E-2</v>
      </c>
      <c r="F127" s="398">
        <f>'Tabelle Dashboard'!U54</f>
        <v>5.5E-2</v>
      </c>
      <c r="G127" s="399">
        <f>'Tabelle Dashboard'!V54</f>
        <v>8.3000000000000001E-3</v>
      </c>
      <c r="H127" s="398">
        <f>'Tabelle Dashboard'!W54</f>
        <v>8.3000000000000001E-3</v>
      </c>
    </row>
    <row r="128" spans="1:8" x14ac:dyDescent="0.2">
      <c r="A128" s="382" t="str">
        <f t="shared" si="4"/>
        <v>T3</v>
      </c>
      <c r="B128" s="388" t="str">
        <f t="shared" si="3"/>
        <v>T=2s</v>
      </c>
      <c r="C128" s="396" t="str">
        <f>'Tabelle Dashboard'!R55</f>
        <v>Scenario 7</v>
      </c>
      <c r="D128" s="398">
        <f>'Tabelle Dashboard'!S55</f>
        <v>4.9000000000000002E-2</v>
      </c>
      <c r="E128" s="399">
        <f>'Tabelle Dashboard'!T55</f>
        <v>6.8000000000000005E-2</v>
      </c>
      <c r="F128" s="398">
        <f>'Tabelle Dashboard'!U55</f>
        <v>4.9000000000000002E-2</v>
      </c>
      <c r="G128" s="399">
        <f>'Tabelle Dashboard'!V55</f>
        <v>7.3000000000000001E-3</v>
      </c>
      <c r="H128" s="398">
        <f>'Tabelle Dashboard'!W55</f>
        <v>7.3000000000000001E-3</v>
      </c>
    </row>
    <row r="129" spans="1:8" x14ac:dyDescent="0.2">
      <c r="A129" s="382" t="str">
        <f t="shared" si="4"/>
        <v>T3</v>
      </c>
      <c r="B129" s="388" t="str">
        <f t="shared" si="3"/>
        <v>T=2s</v>
      </c>
      <c r="C129" s="396" t="str">
        <f>'Tabelle Dashboard'!R56</f>
        <v>Scenario 8</v>
      </c>
      <c r="D129" s="398">
        <f>'Tabelle Dashboard'!S56</f>
        <v>5.0999999999999997E-2</v>
      </c>
      <c r="E129" s="399">
        <f>'Tabelle Dashboard'!T56</f>
        <v>7.0999999999999994E-2</v>
      </c>
      <c r="F129" s="398">
        <f>'Tabelle Dashboard'!U56</f>
        <v>0.05</v>
      </c>
      <c r="G129" s="399">
        <f>'Tabelle Dashboard'!V56</f>
        <v>7.7000000000000002E-3</v>
      </c>
      <c r="H129" s="398">
        <f>'Tabelle Dashboard'!W56</f>
        <v>7.7000000000000002E-3</v>
      </c>
    </row>
    <row r="130" spans="1:8" x14ac:dyDescent="0.2">
      <c r="A130" s="382" t="str">
        <f t="shared" si="4"/>
        <v>T3</v>
      </c>
      <c r="B130" s="388" t="str">
        <f t="shared" si="3"/>
        <v>T=2s</v>
      </c>
      <c r="C130" s="396" t="str">
        <f>'Tabelle Dashboard'!R57</f>
        <v>Scenario 9</v>
      </c>
      <c r="D130" s="398">
        <f>'Tabelle Dashboard'!S57</f>
        <v>4.4999999999999998E-2</v>
      </c>
      <c r="E130" s="399">
        <f>'Tabelle Dashboard'!T57</f>
        <v>6.3E-2</v>
      </c>
      <c r="F130" s="398">
        <f>'Tabelle Dashboard'!U57</f>
        <v>4.4999999999999998E-2</v>
      </c>
      <c r="G130" s="399">
        <f>'Tabelle Dashboard'!V57</f>
        <v>6.7000000000000002E-3</v>
      </c>
      <c r="H130" s="398">
        <f>'Tabelle Dashboard'!W57</f>
        <v>6.7000000000000002E-3</v>
      </c>
    </row>
    <row r="131" spans="1:8" x14ac:dyDescent="0.2">
      <c r="A131" s="382" t="str">
        <f t="shared" si="4"/>
        <v>T3</v>
      </c>
      <c r="B131" s="388" t="str">
        <f t="shared" si="3"/>
        <v>T=2s</v>
      </c>
      <c r="C131" s="396" t="str">
        <f>'Tabelle Dashboard'!R58</f>
        <v>Scenario 10</v>
      </c>
      <c r="D131" s="398">
        <f>'Tabelle Dashboard'!S58</f>
        <v>5.8999999999999997E-2</v>
      </c>
      <c r="E131" s="399">
        <f>'Tabelle Dashboard'!T58</f>
        <v>8.2000000000000003E-2</v>
      </c>
      <c r="F131" s="398">
        <f>'Tabelle Dashboard'!U58</f>
        <v>5.8000000000000003E-2</v>
      </c>
      <c r="G131" s="399">
        <f>'Tabelle Dashboard'!V58</f>
        <v>8.8999999999999999E-3</v>
      </c>
      <c r="H131" s="398">
        <f>'Tabelle Dashboard'!W58</f>
        <v>8.6E-3</v>
      </c>
    </row>
    <row r="132" spans="1:8" x14ac:dyDescent="0.2">
      <c r="A132" s="382" t="str">
        <f t="shared" si="4"/>
        <v>T3</v>
      </c>
      <c r="B132" s="388" t="str">
        <f t="shared" si="3"/>
        <v>T=2s</v>
      </c>
      <c r="C132" s="396" t="str">
        <f>'Tabelle Dashboard'!R59</f>
        <v>Scenario 11</v>
      </c>
      <c r="D132" s="398">
        <f>'Tabelle Dashboard'!S59</f>
        <v>5.0999999999999997E-2</v>
      </c>
      <c r="E132" s="399">
        <f>'Tabelle Dashboard'!T59</f>
        <v>7.0999999999999994E-2</v>
      </c>
      <c r="F132" s="398">
        <f>'Tabelle Dashboard'!U59</f>
        <v>0.05</v>
      </c>
      <c r="G132" s="399">
        <f>'Tabelle Dashboard'!V59</f>
        <v>7.7000000000000002E-3</v>
      </c>
      <c r="H132" s="398">
        <f>'Tabelle Dashboard'!W59</f>
        <v>7.6E-3</v>
      </c>
    </row>
    <row r="133" spans="1:8" x14ac:dyDescent="0.2">
      <c r="A133" s="382" t="str">
        <f t="shared" si="4"/>
        <v>T3</v>
      </c>
      <c r="B133" s="388" t="str">
        <f t="shared" si="3"/>
        <v>T=2s</v>
      </c>
      <c r="C133" s="396" t="str">
        <f>'Tabelle Dashboard'!R60</f>
        <v>Scenario 12</v>
      </c>
      <c r="D133" s="398">
        <f>'Tabelle Dashboard'!S60</f>
        <v>4.4999999999999998E-2</v>
      </c>
      <c r="E133" s="399">
        <f>'Tabelle Dashboard'!T60</f>
        <v>6.3E-2</v>
      </c>
      <c r="F133" s="398">
        <f>'Tabelle Dashboard'!U60</f>
        <v>4.4999999999999998E-2</v>
      </c>
      <c r="G133" s="399">
        <f>'Tabelle Dashboard'!V60</f>
        <v>6.7999999999999996E-3</v>
      </c>
      <c r="H133" s="398">
        <f>'Tabelle Dashboard'!W60</f>
        <v>6.7999999999999996E-3</v>
      </c>
    </row>
    <row r="134" spans="1:8" x14ac:dyDescent="0.2">
      <c r="A134" s="382" t="str">
        <f t="shared" si="4"/>
        <v>T3</v>
      </c>
      <c r="B134" s="388" t="str">
        <f t="shared" si="3"/>
        <v>T=2s</v>
      </c>
      <c r="C134" s="396" t="str">
        <f>'Tabelle Dashboard'!R61</f>
        <v>Scenario 13</v>
      </c>
      <c r="D134" s="398">
        <f>'Tabelle Dashboard'!S61</f>
        <v>5.8999999999999997E-2</v>
      </c>
      <c r="E134" s="399">
        <f>'Tabelle Dashboard'!T61</f>
        <v>8.2000000000000003E-2</v>
      </c>
      <c r="F134" s="398">
        <f>'Tabelle Dashboard'!U61</f>
        <v>5.8000000000000003E-2</v>
      </c>
      <c r="G134" s="399">
        <f>'Tabelle Dashboard'!V61</f>
        <v>8.8999999999999999E-3</v>
      </c>
      <c r="H134" s="398">
        <f>'Tabelle Dashboard'!W61</f>
        <v>8.6E-3</v>
      </c>
    </row>
    <row r="135" spans="1:8" x14ac:dyDescent="0.2">
      <c r="A135" s="382" t="str">
        <f t="shared" si="4"/>
        <v>T3</v>
      </c>
      <c r="B135" s="388" t="str">
        <f t="shared" si="3"/>
        <v>T=2s</v>
      </c>
      <c r="C135" s="396" t="str">
        <f>'Tabelle Dashboard'!R62</f>
        <v>Scenario 14</v>
      </c>
      <c r="D135" s="398">
        <f>'Tabelle Dashboard'!S62</f>
        <v>5.0999999999999997E-2</v>
      </c>
      <c r="E135" s="399">
        <f>'Tabelle Dashboard'!T62</f>
        <v>7.0999999999999994E-2</v>
      </c>
      <c r="F135" s="398">
        <f>'Tabelle Dashboard'!U62</f>
        <v>0.05</v>
      </c>
      <c r="G135" s="399">
        <f>'Tabelle Dashboard'!V62</f>
        <v>7.7000000000000002E-3</v>
      </c>
      <c r="H135" s="398">
        <f>'Tabelle Dashboard'!W62</f>
        <v>7.6E-3</v>
      </c>
    </row>
    <row r="136" spans="1:8" x14ac:dyDescent="0.2">
      <c r="A136" s="382" t="str">
        <f t="shared" si="4"/>
        <v>T3</v>
      </c>
      <c r="B136" s="388" t="str">
        <f>B46</f>
        <v>T=2s</v>
      </c>
      <c r="C136" s="396" t="str">
        <f>'Tabelle Dashboard'!R63</f>
        <v>Scenario 15</v>
      </c>
      <c r="D136" s="398">
        <f>'Tabelle Dashboard'!S63</f>
        <v>5.0999999999999997E-2</v>
      </c>
      <c r="E136" s="399">
        <f>'Tabelle Dashboard'!T63</f>
        <v>7.0999999999999994E-2</v>
      </c>
      <c r="F136" s="398">
        <f>'Tabelle Dashboard'!U63</f>
        <v>0.05</v>
      </c>
      <c r="G136" s="399">
        <f>'Tabelle Dashboard'!V63</f>
        <v>7.7000000000000002E-3</v>
      </c>
      <c r="H136" s="398">
        <f>'Tabelle Dashboard'!W63</f>
        <v>7.6E-3</v>
      </c>
    </row>
    <row r="137" spans="1:8" x14ac:dyDescent="0.2">
      <c r="A137" s="382" t="s">
        <v>1173</v>
      </c>
      <c r="B137" s="388" t="str">
        <f>B92</f>
        <v>T=0s</v>
      </c>
      <c r="C137" s="396" t="str">
        <f>'Tabelle Dashboard'!B70</f>
        <v>Scenario 1</v>
      </c>
      <c r="D137" s="398">
        <f>'Tabelle Dashboard'!C70</f>
        <v>4.9000000000000002E-2</v>
      </c>
      <c r="E137" s="399">
        <f>'Tabelle Dashboard'!D70</f>
        <v>6.9000000000000006E-2</v>
      </c>
      <c r="F137" s="398">
        <f>'Tabelle Dashboard'!E70</f>
        <v>0.05</v>
      </c>
      <c r="G137" s="399">
        <f>'Tabelle Dashboard'!F70</f>
        <v>7.4000000000000003E-3</v>
      </c>
      <c r="H137" s="398">
        <f>'Tabelle Dashboard'!G70</f>
        <v>7.4999999999999997E-3</v>
      </c>
    </row>
    <row r="138" spans="1:8" x14ac:dyDescent="0.2">
      <c r="A138" s="382" t="str">
        <f>A137</f>
        <v>T4</v>
      </c>
      <c r="B138" s="388" t="str">
        <f>B93</f>
        <v>T=0s</v>
      </c>
      <c r="C138" s="396" t="str">
        <f>'Tabelle Dashboard'!B71</f>
        <v>Scenario 2</v>
      </c>
      <c r="D138" s="398">
        <f>'Tabelle Dashboard'!C71</f>
        <v>5.2999999999999999E-2</v>
      </c>
      <c r="E138" s="399">
        <f>'Tabelle Dashboard'!D71</f>
        <v>7.4999999999999997E-2</v>
      </c>
      <c r="F138" s="398">
        <f>'Tabelle Dashboard'!E71</f>
        <v>5.3999999999999999E-2</v>
      </c>
      <c r="G138" s="399">
        <f>'Tabelle Dashboard'!F71</f>
        <v>8.0000000000000002E-3</v>
      </c>
      <c r="H138" s="398">
        <f>'Tabelle Dashboard'!G71</f>
        <v>8.0999999999999996E-3</v>
      </c>
    </row>
    <row r="139" spans="1:8" x14ac:dyDescent="0.2">
      <c r="A139" s="382" t="str">
        <f t="shared" ref="A139:A181" si="5">A138</f>
        <v>T4</v>
      </c>
      <c r="B139" s="388" t="str">
        <f t="shared" ref="B139:B180" si="6">B94</f>
        <v>T=0s</v>
      </c>
      <c r="C139" s="396" t="str">
        <f>'Tabelle Dashboard'!B72</f>
        <v>Scenario 3</v>
      </c>
      <c r="D139" s="398">
        <f>'Tabelle Dashboard'!C72</f>
        <v>4.4999999999999998E-2</v>
      </c>
      <c r="E139" s="399">
        <f>'Tabelle Dashboard'!D72</f>
        <v>6.3E-2</v>
      </c>
      <c r="F139" s="398">
        <f>'Tabelle Dashboard'!E72</f>
        <v>4.4999999999999998E-2</v>
      </c>
      <c r="G139" s="399">
        <f>'Tabelle Dashboard'!F72</f>
        <v>6.7999999999999996E-3</v>
      </c>
      <c r="H139" s="398">
        <f>'Tabelle Dashboard'!G72</f>
        <v>6.7999999999999996E-3</v>
      </c>
    </row>
    <row r="140" spans="1:8" x14ac:dyDescent="0.2">
      <c r="A140" s="382" t="str">
        <f t="shared" si="5"/>
        <v>T4</v>
      </c>
      <c r="B140" s="388" t="str">
        <f t="shared" si="6"/>
        <v>T=0s</v>
      </c>
      <c r="C140" s="396" t="str">
        <f>'Tabelle Dashboard'!B73</f>
        <v>Scenario 4</v>
      </c>
      <c r="D140" s="398">
        <f>'Tabelle Dashboard'!C73</f>
        <v>4.8000000000000001E-2</v>
      </c>
      <c r="E140" s="399">
        <f>'Tabelle Dashboard'!D73</f>
        <v>6.7000000000000004E-2</v>
      </c>
      <c r="F140" s="398">
        <f>'Tabelle Dashboard'!E73</f>
        <v>4.9000000000000002E-2</v>
      </c>
      <c r="G140" s="399">
        <f>'Tabelle Dashboard'!F73</f>
        <v>7.1000000000000004E-3</v>
      </c>
      <c r="H140" s="398">
        <f>'Tabelle Dashboard'!G73</f>
        <v>7.3000000000000001E-3</v>
      </c>
    </row>
    <row r="141" spans="1:8" x14ac:dyDescent="0.2">
      <c r="A141" s="382" t="str">
        <f t="shared" si="5"/>
        <v>T4</v>
      </c>
      <c r="B141" s="388" t="str">
        <f t="shared" si="6"/>
        <v>T=0s</v>
      </c>
      <c r="C141" s="396" t="str">
        <f>'Tabelle Dashboard'!B74</f>
        <v>Scenario 5</v>
      </c>
      <c r="D141" s="398">
        <f>'Tabelle Dashboard'!C74</f>
        <v>4.9000000000000002E-2</v>
      </c>
      <c r="E141" s="399">
        <f>'Tabelle Dashboard'!D74</f>
        <v>6.9000000000000006E-2</v>
      </c>
      <c r="F141" s="398">
        <f>'Tabelle Dashboard'!E74</f>
        <v>0.05</v>
      </c>
      <c r="G141" s="399">
        <f>'Tabelle Dashboard'!F74</f>
        <v>7.1399999999999996E-3</v>
      </c>
      <c r="H141" s="398">
        <f>'Tabelle Dashboard'!G74</f>
        <v>7.4999999999999997E-3</v>
      </c>
    </row>
    <row r="142" spans="1:8" x14ac:dyDescent="0.2">
      <c r="A142" s="382" t="str">
        <f t="shared" si="5"/>
        <v>T4</v>
      </c>
      <c r="B142" s="388" t="str">
        <f t="shared" si="6"/>
        <v>T=0s</v>
      </c>
      <c r="C142" s="396" t="str">
        <f>'Tabelle Dashboard'!B75</f>
        <v>Scenario 6</v>
      </c>
      <c r="D142" s="398">
        <f>'Tabelle Dashboard'!C75</f>
        <v>4.8000000000000001E-2</v>
      </c>
      <c r="E142" s="399">
        <f>'Tabelle Dashboard'!D75</f>
        <v>6.9000000000000006E-2</v>
      </c>
      <c r="F142" s="398">
        <f>'Tabelle Dashboard'!E75</f>
        <v>0.05</v>
      </c>
      <c r="G142" s="399">
        <f>'Tabelle Dashboard'!F75</f>
        <v>7.3000000000000001E-3</v>
      </c>
      <c r="H142" s="398">
        <f>'Tabelle Dashboard'!G75</f>
        <v>7.6E-3</v>
      </c>
    </row>
    <row r="143" spans="1:8" x14ac:dyDescent="0.2">
      <c r="A143" s="382" t="str">
        <f t="shared" si="5"/>
        <v>T4</v>
      </c>
      <c r="B143" s="388" t="str">
        <f t="shared" si="6"/>
        <v>T=0s</v>
      </c>
      <c r="C143" s="396" t="str">
        <f>'Tabelle Dashboard'!B76</f>
        <v>Scenario 7</v>
      </c>
      <c r="D143" s="398">
        <f>'Tabelle Dashboard'!C76</f>
        <v>4.5999999999999999E-2</v>
      </c>
      <c r="E143" s="399">
        <f>'Tabelle Dashboard'!D76</f>
        <v>6.5000000000000002E-2</v>
      </c>
      <c r="F143" s="398">
        <f>'Tabelle Dashboard'!E76</f>
        <v>4.7E-2</v>
      </c>
      <c r="G143" s="399">
        <f>'Tabelle Dashboard'!F76</f>
        <v>7.0000000000000001E-3</v>
      </c>
      <c r="H143" s="398">
        <f>'Tabelle Dashboard'!G76</f>
        <v>7.1000000000000004E-3</v>
      </c>
    </row>
    <row r="144" spans="1:8" x14ac:dyDescent="0.2">
      <c r="A144" s="382" t="str">
        <f t="shared" si="5"/>
        <v>T4</v>
      </c>
      <c r="B144" s="388" t="str">
        <f t="shared" si="6"/>
        <v>T=0s</v>
      </c>
      <c r="C144" s="396" t="str">
        <f>'Tabelle Dashboard'!B77</f>
        <v>Scenario 8</v>
      </c>
      <c r="D144" s="398">
        <f>'Tabelle Dashboard'!C77</f>
        <v>4.9000000000000002E-2</v>
      </c>
      <c r="E144" s="399">
        <f>'Tabelle Dashboard'!D77</f>
        <v>6.9000000000000006E-2</v>
      </c>
      <c r="F144" s="398">
        <f>'Tabelle Dashboard'!E77</f>
        <v>0.05</v>
      </c>
      <c r="G144" s="399">
        <f>'Tabelle Dashboard'!F77</f>
        <v>7.4000000000000003E-3</v>
      </c>
      <c r="H144" s="398">
        <f>'Tabelle Dashboard'!G77</f>
        <v>7.4999999999999997E-3</v>
      </c>
    </row>
    <row r="145" spans="1:8" x14ac:dyDescent="0.2">
      <c r="A145" s="382" t="str">
        <f t="shared" si="5"/>
        <v>T4</v>
      </c>
      <c r="B145" s="388" t="str">
        <f t="shared" si="6"/>
        <v>T=0s</v>
      </c>
      <c r="C145" s="396" t="str">
        <f>'Tabelle Dashboard'!B78</f>
        <v>Scenario 9</v>
      </c>
      <c r="D145" s="398">
        <f>'Tabelle Dashboard'!C78</f>
        <v>5.7000000000000002E-2</v>
      </c>
      <c r="E145" s="399">
        <f>'Tabelle Dashboard'!D78</f>
        <v>8.1000000000000003E-2</v>
      </c>
      <c r="F145" s="398">
        <f>'Tabelle Dashboard'!E78</f>
        <v>5.8000000000000003E-2</v>
      </c>
      <c r="G145" s="399">
        <f>'Tabelle Dashboard'!F78</f>
        <v>8.6E-3</v>
      </c>
      <c r="H145" s="398">
        <f>'Tabelle Dashboard'!G78</f>
        <v>8.6999999999999994E-3</v>
      </c>
    </row>
    <row r="146" spans="1:8" x14ac:dyDescent="0.2">
      <c r="A146" s="382" t="str">
        <f t="shared" si="5"/>
        <v>T4</v>
      </c>
      <c r="B146" s="388" t="str">
        <f t="shared" si="6"/>
        <v>T=0s</v>
      </c>
      <c r="C146" s="396" t="str">
        <f>'Tabelle Dashboard'!B79</f>
        <v>Scenario 10</v>
      </c>
      <c r="D146" s="398">
        <f>'Tabelle Dashboard'!C79</f>
        <v>5.7000000000000002E-2</v>
      </c>
      <c r="E146" s="399">
        <f>'Tabelle Dashboard'!D79</f>
        <v>8.1000000000000003E-2</v>
      </c>
      <c r="F146" s="398">
        <f>'Tabelle Dashboard'!E79</f>
        <v>5.8000000000000003E-2</v>
      </c>
      <c r="G146" s="399">
        <f>'Tabelle Dashboard'!F79</f>
        <v>8.6999999999999994E-3</v>
      </c>
      <c r="H146" s="398">
        <f>'Tabelle Dashboard'!G79</f>
        <v>8.8000000000000005E-3</v>
      </c>
    </row>
    <row r="147" spans="1:8" x14ac:dyDescent="0.2">
      <c r="A147" s="382" t="str">
        <f t="shared" si="5"/>
        <v>T4</v>
      </c>
      <c r="B147" s="388" t="str">
        <f t="shared" si="6"/>
        <v>T=0s</v>
      </c>
      <c r="C147" s="396" t="str">
        <f>'Tabelle Dashboard'!B80</f>
        <v>Scenario 11</v>
      </c>
      <c r="D147" s="398">
        <f>'Tabelle Dashboard'!C80</f>
        <v>4.9000000000000002E-2</v>
      </c>
      <c r="E147" s="399">
        <f>'Tabelle Dashboard'!D80</f>
        <v>7.0000000000000007E-2</v>
      </c>
      <c r="F147" s="398">
        <f>'Tabelle Dashboard'!E80</f>
        <v>0.05</v>
      </c>
      <c r="G147" s="399">
        <f>'Tabelle Dashboard'!F80</f>
        <v>7.4000000000000003E-3</v>
      </c>
      <c r="H147" s="398">
        <f>'Tabelle Dashboard'!G80</f>
        <v>7.4999999999999997E-3</v>
      </c>
    </row>
    <row r="148" spans="1:8" x14ac:dyDescent="0.2">
      <c r="A148" s="382" t="str">
        <f t="shared" si="5"/>
        <v>T4</v>
      </c>
      <c r="B148" s="388" t="str">
        <f t="shared" si="6"/>
        <v>T=0s</v>
      </c>
      <c r="C148" s="396" t="str">
        <f>'Tabelle Dashboard'!B81</f>
        <v>Scenario 12</v>
      </c>
      <c r="D148" s="398">
        <f>'Tabelle Dashboard'!C81</f>
        <v>4.5999999999999999E-2</v>
      </c>
      <c r="E148" s="399">
        <f>'Tabelle Dashboard'!D81</f>
        <v>6.5000000000000002E-2</v>
      </c>
      <c r="F148" s="398">
        <f>'Tabelle Dashboard'!E81</f>
        <v>4.5999999999999999E-2</v>
      </c>
      <c r="G148" s="399">
        <f>'Tabelle Dashboard'!F81</f>
        <v>6.8999999999999999E-3</v>
      </c>
      <c r="H148" s="398">
        <f>'Tabelle Dashboard'!G81</f>
        <v>6.8999999999999999E-3</v>
      </c>
    </row>
    <row r="149" spans="1:8" x14ac:dyDescent="0.2">
      <c r="A149" s="382" t="str">
        <f t="shared" si="5"/>
        <v>T4</v>
      </c>
      <c r="B149" s="388" t="str">
        <f t="shared" si="6"/>
        <v>T=0s</v>
      </c>
      <c r="C149" s="396" t="str">
        <f>'Tabelle Dashboard'!B82</f>
        <v>Scenario 13</v>
      </c>
      <c r="D149" s="398">
        <f>'Tabelle Dashboard'!C82</f>
        <v>5.7000000000000002E-2</v>
      </c>
      <c r="E149" s="399">
        <f>'Tabelle Dashboard'!D82</f>
        <v>8.1000000000000003E-2</v>
      </c>
      <c r="F149" s="398">
        <f>'Tabelle Dashboard'!E82</f>
        <v>5.8000000000000003E-2</v>
      </c>
      <c r="G149" s="399">
        <f>'Tabelle Dashboard'!F82</f>
        <v>8.6E-3</v>
      </c>
      <c r="H149" s="398">
        <f>'Tabelle Dashboard'!G82</f>
        <v>8.8000000000000005E-3</v>
      </c>
    </row>
    <row r="150" spans="1:8" x14ac:dyDescent="0.2">
      <c r="A150" s="382" t="str">
        <f t="shared" si="5"/>
        <v>T4</v>
      </c>
      <c r="B150" s="388" t="str">
        <f t="shared" si="6"/>
        <v>T=0s</v>
      </c>
      <c r="C150" s="396" t="str">
        <f>'Tabelle Dashboard'!B83</f>
        <v>Scenario 14</v>
      </c>
      <c r="D150" s="398">
        <f>'Tabelle Dashboard'!C83</f>
        <v>5.0999999999999997E-2</v>
      </c>
      <c r="E150" s="399">
        <f>'Tabelle Dashboard'!D83</f>
        <v>7.1999999999999995E-2</v>
      </c>
      <c r="F150" s="398">
        <f>'Tabelle Dashboard'!E83</f>
        <v>5.1999999999999998E-2</v>
      </c>
      <c r="G150" s="399">
        <f>'Tabelle Dashboard'!F83</f>
        <v>7.7999999999999996E-3</v>
      </c>
      <c r="H150" s="398">
        <f>'Tabelle Dashboard'!G83</f>
        <v>7.7999999999999996E-3</v>
      </c>
    </row>
    <row r="151" spans="1:8" x14ac:dyDescent="0.2">
      <c r="A151" s="382" t="str">
        <f t="shared" si="5"/>
        <v>T4</v>
      </c>
      <c r="B151" s="388" t="str">
        <f t="shared" si="6"/>
        <v>T=0s</v>
      </c>
      <c r="C151" s="396" t="str">
        <f>'Tabelle Dashboard'!B84</f>
        <v>Scenario 15</v>
      </c>
      <c r="D151" s="398">
        <f>'Tabelle Dashboard'!C84</f>
        <v>5.3E-3</v>
      </c>
      <c r="E151" s="399">
        <f>'Tabelle Dashboard'!D84</f>
        <v>7.4999999999999997E-2</v>
      </c>
      <c r="F151" s="398">
        <f>'Tabelle Dashboard'!E84</f>
        <v>5.3999999999999999E-2</v>
      </c>
      <c r="G151" s="399">
        <f>'Tabelle Dashboard'!F84</f>
        <v>8.0000000000000002E-3</v>
      </c>
      <c r="H151" s="398">
        <f>'Tabelle Dashboard'!G84</f>
        <v>8.2000000000000007E-3</v>
      </c>
    </row>
    <row r="152" spans="1:8" x14ac:dyDescent="0.2">
      <c r="A152" s="382" t="str">
        <f t="shared" si="5"/>
        <v>T4</v>
      </c>
      <c r="B152" s="388" t="str">
        <f t="shared" si="6"/>
        <v>T=1s</v>
      </c>
      <c r="C152" s="396" t="str">
        <f>'Tabelle Dashboard'!J70</f>
        <v>Scenario 1</v>
      </c>
      <c r="D152" s="398">
        <f>'Tabelle Dashboard'!K70</f>
        <v>5.0999999999999997E-2</v>
      </c>
      <c r="E152" s="399">
        <f>'Tabelle Dashboard'!L70</f>
        <v>7.2999999999999995E-2</v>
      </c>
      <c r="F152" s="398">
        <f>'Tabelle Dashboard'!M70</f>
        <v>5.1999999999999998E-2</v>
      </c>
      <c r="G152" s="399">
        <f>'Tabelle Dashboard'!N70</f>
        <v>7.7000000000000002E-3</v>
      </c>
      <c r="H152" s="398">
        <f>'Tabelle Dashboard'!O70</f>
        <v>7.9000000000000008E-3</v>
      </c>
    </row>
    <row r="153" spans="1:8" x14ac:dyDescent="0.2">
      <c r="A153" s="382" t="str">
        <f t="shared" si="5"/>
        <v>T4</v>
      </c>
      <c r="B153" s="388" t="str">
        <f t="shared" si="6"/>
        <v>T=1s</v>
      </c>
      <c r="C153" s="396" t="str">
        <f>'Tabelle Dashboard'!J71</f>
        <v>Scenario 2</v>
      </c>
      <c r="D153" s="398">
        <f>'Tabelle Dashboard'!K71</f>
        <v>4.4999999999999998E-2</v>
      </c>
      <c r="E153" s="399">
        <f>'Tabelle Dashboard'!L71</f>
        <v>6.3E-2</v>
      </c>
      <c r="F153" s="398">
        <f>'Tabelle Dashboard'!M71</f>
        <v>4.4999999999999998E-2</v>
      </c>
      <c r="G153" s="399">
        <f>'Tabelle Dashboard'!N71</f>
        <v>6.7999999999999996E-3</v>
      </c>
      <c r="H153" s="398">
        <f>'Tabelle Dashboard'!O71</f>
        <v>6.7999999999999996E-3</v>
      </c>
    </row>
    <row r="154" spans="1:8" x14ac:dyDescent="0.2">
      <c r="A154" s="382" t="str">
        <f t="shared" si="5"/>
        <v>T4</v>
      </c>
      <c r="B154" s="388" t="str">
        <f t="shared" si="6"/>
        <v>T=1s</v>
      </c>
      <c r="C154" s="396" t="str">
        <f>'Tabelle Dashboard'!J72</f>
        <v>Scenario 3</v>
      </c>
      <c r="D154" s="398">
        <f>'Tabelle Dashboard'!K72</f>
        <v>5.2999999999999999E-2</v>
      </c>
      <c r="E154" s="399">
        <f>'Tabelle Dashboard'!L72</f>
        <v>7.4999999999999997E-2</v>
      </c>
      <c r="F154" s="398">
        <f>'Tabelle Dashboard'!M72</f>
        <v>5.2999999999999999E-2</v>
      </c>
      <c r="G154" s="399">
        <f>'Tabelle Dashboard'!N72</f>
        <v>7.9000000000000008E-3</v>
      </c>
      <c r="H154" s="398">
        <f>'Tabelle Dashboard'!O72</f>
        <v>8.0000000000000002E-3</v>
      </c>
    </row>
    <row r="155" spans="1:8" x14ac:dyDescent="0.2">
      <c r="A155" s="382" t="str">
        <f t="shared" si="5"/>
        <v>T4</v>
      </c>
      <c r="B155" s="388" t="str">
        <f t="shared" si="6"/>
        <v>T=1s</v>
      </c>
      <c r="C155" s="396" t="str">
        <f>'Tabelle Dashboard'!J73</f>
        <v>Scenario 4</v>
      </c>
      <c r="D155" s="398">
        <f>'Tabelle Dashboard'!K73</f>
        <v>0.05</v>
      </c>
      <c r="E155" s="399">
        <f>'Tabelle Dashboard'!L73</f>
        <v>7.0999999999999994E-2</v>
      </c>
      <c r="F155" s="398">
        <f>'Tabelle Dashboard'!M73</f>
        <v>0.05</v>
      </c>
      <c r="G155" s="399">
        <f>'Tabelle Dashboard'!N73</f>
        <v>7.4999999999999997E-3</v>
      </c>
      <c r="H155" s="398">
        <f>'Tabelle Dashboard'!O73</f>
        <v>7.7000000000000002E-3</v>
      </c>
    </row>
    <row r="156" spans="1:8" x14ac:dyDescent="0.2">
      <c r="A156" s="382" t="str">
        <f t="shared" si="5"/>
        <v>T4</v>
      </c>
      <c r="B156" s="388" t="str">
        <f t="shared" si="6"/>
        <v>T=1s</v>
      </c>
      <c r="C156" s="396" t="str">
        <f>'Tabelle Dashboard'!J74</f>
        <v>Scenario 5</v>
      </c>
      <c r="D156" s="398">
        <f>'Tabelle Dashboard'!K74</f>
        <v>5.0999999999999997E-2</v>
      </c>
      <c r="E156" s="399">
        <f>'Tabelle Dashboard'!L74</f>
        <v>7.2999999999999995E-2</v>
      </c>
      <c r="F156" s="398">
        <f>'Tabelle Dashboard'!M74</f>
        <v>5.0999999999999997E-2</v>
      </c>
      <c r="G156" s="399">
        <f>'Tabelle Dashboard'!N74</f>
        <v>7.7000000000000002E-3</v>
      </c>
      <c r="H156" s="398">
        <f>'Tabelle Dashboard'!O74</f>
        <v>7.9000000000000008E-3</v>
      </c>
    </row>
    <row r="157" spans="1:8" x14ac:dyDescent="0.2">
      <c r="A157" s="382" t="str">
        <f t="shared" si="5"/>
        <v>T4</v>
      </c>
      <c r="B157" s="388" t="str">
        <f t="shared" si="6"/>
        <v>T=1s</v>
      </c>
      <c r="C157" s="396" t="str">
        <f>'Tabelle Dashboard'!J75</f>
        <v>Scenario 6</v>
      </c>
      <c r="D157" s="398">
        <f>'Tabelle Dashboard'!K75</f>
        <v>5.1999999999999998E-2</v>
      </c>
      <c r="E157" s="399">
        <f>'Tabelle Dashboard'!L75</f>
        <v>7.3999999999999996E-2</v>
      </c>
      <c r="F157" s="398">
        <f>'Tabelle Dashboard'!M75</f>
        <v>5.2999999999999999E-2</v>
      </c>
      <c r="G157" s="399">
        <f>'Tabelle Dashboard'!N75</f>
        <v>7.7999999999999996E-3</v>
      </c>
      <c r="H157" s="398">
        <f>'Tabelle Dashboard'!O75</f>
        <v>8.0999999999999996E-3</v>
      </c>
    </row>
    <row r="158" spans="1:8" x14ac:dyDescent="0.2">
      <c r="A158" s="382" t="str">
        <f t="shared" si="5"/>
        <v>T4</v>
      </c>
      <c r="B158" s="388" t="str">
        <f t="shared" si="6"/>
        <v>T=1s</v>
      </c>
      <c r="C158" s="396" t="str">
        <f>'Tabelle Dashboard'!J76</f>
        <v>Scenario 7</v>
      </c>
      <c r="D158" s="398">
        <f>'Tabelle Dashboard'!K76</f>
        <v>4.8000000000000001E-2</v>
      </c>
      <c r="E158" s="399">
        <f>'Tabelle Dashboard'!L76</f>
        <v>6.7000000000000004E-2</v>
      </c>
      <c r="F158" s="398">
        <f>'Tabelle Dashboard'!M76</f>
        <v>4.8000000000000001E-2</v>
      </c>
      <c r="G158" s="399">
        <f>'Tabelle Dashboard'!N76</f>
        <v>7.1999999999999998E-3</v>
      </c>
      <c r="H158" s="398">
        <f>'Tabelle Dashboard'!O76</f>
        <v>7.3000000000000001E-3</v>
      </c>
    </row>
    <row r="159" spans="1:8" x14ac:dyDescent="0.2">
      <c r="A159" s="382" t="str">
        <f t="shared" si="5"/>
        <v>T4</v>
      </c>
      <c r="B159" s="388" t="str">
        <f t="shared" si="6"/>
        <v>T=1s</v>
      </c>
      <c r="C159" s="396" t="str">
        <f>'Tabelle Dashboard'!J77</f>
        <v>Scenario 8</v>
      </c>
      <c r="D159" s="398">
        <f>'Tabelle Dashboard'!K77</f>
        <v>5.0999999999999997E-2</v>
      </c>
      <c r="E159" s="399">
        <f>'Tabelle Dashboard'!L77</f>
        <v>7.0999999999999994E-2</v>
      </c>
      <c r="F159" s="398">
        <f>'Tabelle Dashboard'!M77</f>
        <v>5.0999999999999997E-2</v>
      </c>
      <c r="G159" s="399">
        <f>'Tabelle Dashboard'!N77</f>
        <v>7.6E-3</v>
      </c>
      <c r="H159" s="398">
        <f>'Tabelle Dashboard'!O77</f>
        <v>7.7000000000000002E-3</v>
      </c>
    </row>
    <row r="160" spans="1:8" x14ac:dyDescent="0.2">
      <c r="A160" s="382" t="str">
        <f t="shared" si="5"/>
        <v>T4</v>
      </c>
      <c r="B160" s="388" t="str">
        <f t="shared" si="6"/>
        <v>T=1s</v>
      </c>
      <c r="C160" s="396" t="str">
        <f>'Tabelle Dashboard'!J78</f>
        <v>Scenario 9</v>
      </c>
      <c r="D160" s="398">
        <f>'Tabelle Dashboard'!K78</f>
        <v>5.1999999999999998E-2</v>
      </c>
      <c r="E160" s="399">
        <f>'Tabelle Dashboard'!L78</f>
        <v>7.3999999999999996E-2</v>
      </c>
      <c r="F160" s="398">
        <f>'Tabelle Dashboard'!M78</f>
        <v>5.3999999999999999E-2</v>
      </c>
      <c r="G160" s="399">
        <f>'Tabelle Dashboard'!N78</f>
        <v>7.7999999999999996E-3</v>
      </c>
      <c r="H160" s="398">
        <f>'Tabelle Dashboard'!O78</f>
        <v>8.0999999999999996E-3</v>
      </c>
    </row>
    <row r="161" spans="1:8" x14ac:dyDescent="0.2">
      <c r="A161" s="382" t="str">
        <f t="shared" si="5"/>
        <v>T4</v>
      </c>
      <c r="B161" s="388" t="str">
        <f t="shared" si="6"/>
        <v>T=1s</v>
      </c>
      <c r="C161" s="396" t="str">
        <f>'Tabelle Dashboard'!J79</f>
        <v>Scenario 10</v>
      </c>
      <c r="D161" s="398">
        <f>'Tabelle Dashboard'!K79</f>
        <v>0.06</v>
      </c>
      <c r="E161" s="399">
        <f>'Tabelle Dashboard'!L79</f>
        <v>8.3000000000000004E-2</v>
      </c>
      <c r="F161" s="398">
        <f>'Tabelle Dashboard'!M79</f>
        <v>0.06</v>
      </c>
      <c r="G161" s="399">
        <f>'Tabelle Dashboard'!N79</f>
        <v>8.9999999999999993E-3</v>
      </c>
      <c r="H161" s="398">
        <f>'Tabelle Dashboard'!O79</f>
        <v>8.8999999999999999E-3</v>
      </c>
    </row>
    <row r="162" spans="1:8" x14ac:dyDescent="0.2">
      <c r="A162" s="382" t="str">
        <f t="shared" si="5"/>
        <v>T4</v>
      </c>
      <c r="B162" s="388" t="str">
        <f t="shared" si="6"/>
        <v>T=1s</v>
      </c>
      <c r="C162" s="396" t="str">
        <f>'Tabelle Dashboard'!J80</f>
        <v>Scenario 11</v>
      </c>
      <c r="D162" s="398">
        <f>'Tabelle Dashboard'!K80</f>
        <v>5.0999999999999997E-2</v>
      </c>
      <c r="E162" s="399">
        <f>'Tabelle Dashboard'!L80</f>
        <v>7.0999999999999994E-2</v>
      </c>
      <c r="F162" s="398">
        <f>'Tabelle Dashboard'!M80</f>
        <v>5.0999999999999997E-2</v>
      </c>
      <c r="G162" s="399">
        <f>'Tabelle Dashboard'!N80</f>
        <v>7.6E-3</v>
      </c>
      <c r="H162" s="398">
        <f>'Tabelle Dashboard'!O80</f>
        <v>7.7000000000000002E-3</v>
      </c>
    </row>
    <row r="163" spans="1:8" x14ac:dyDescent="0.2">
      <c r="A163" s="382" t="str">
        <f t="shared" si="5"/>
        <v>T4</v>
      </c>
      <c r="B163" s="388" t="str">
        <f t="shared" si="6"/>
        <v>T=1s</v>
      </c>
      <c r="C163" s="396" t="str">
        <f>'Tabelle Dashboard'!J81</f>
        <v>Scenario 12</v>
      </c>
      <c r="D163" s="398">
        <f>'Tabelle Dashboard'!K81</f>
        <v>4.5999999999999999E-2</v>
      </c>
      <c r="E163" s="399">
        <f>'Tabelle Dashboard'!L81</f>
        <v>6.5000000000000002E-2</v>
      </c>
      <c r="F163" s="398">
        <f>'Tabelle Dashboard'!M81</f>
        <v>4.5999999999999999E-2</v>
      </c>
      <c r="G163" s="399">
        <f>'Tabelle Dashboard'!N81</f>
        <v>6.8999999999999999E-3</v>
      </c>
      <c r="H163" s="398">
        <f>'Tabelle Dashboard'!O81</f>
        <v>6.8999999999999999E-3</v>
      </c>
    </row>
    <row r="164" spans="1:8" x14ac:dyDescent="0.2">
      <c r="A164" s="382" t="str">
        <f t="shared" si="5"/>
        <v>T4</v>
      </c>
      <c r="B164" s="388" t="str">
        <f t="shared" si="6"/>
        <v>T=1s</v>
      </c>
      <c r="C164" s="396" t="str">
        <f>'Tabelle Dashboard'!J82</f>
        <v>Scenario 13</v>
      </c>
      <c r="D164" s="398">
        <f>'Tabelle Dashboard'!K82</f>
        <v>5.8999999999999997E-2</v>
      </c>
      <c r="E164" s="399">
        <f>'Tabelle Dashboard'!L82</f>
        <v>8.3000000000000004E-2</v>
      </c>
      <c r="F164" s="398">
        <f>'Tabelle Dashboard'!M82</f>
        <v>5.8999999999999997E-2</v>
      </c>
      <c r="G164" s="399">
        <f>'Tabelle Dashboard'!N82</f>
        <v>8.9999999999999993E-3</v>
      </c>
      <c r="H164" s="398">
        <f>'Tabelle Dashboard'!O82</f>
        <v>8.8999999999999999E-3</v>
      </c>
    </row>
    <row r="165" spans="1:8" x14ac:dyDescent="0.2">
      <c r="A165" s="382" t="str">
        <f t="shared" si="5"/>
        <v>T4</v>
      </c>
      <c r="B165" s="388" t="str">
        <f t="shared" si="6"/>
        <v>T=1s</v>
      </c>
      <c r="C165" s="396" t="str">
        <f>'Tabelle Dashboard'!J83</f>
        <v>Scenario 14</v>
      </c>
      <c r="D165" s="398">
        <f>'Tabelle Dashboard'!K83</f>
        <v>5.1999999999999998E-2</v>
      </c>
      <c r="E165" s="399">
        <f>'Tabelle Dashboard'!L83</f>
        <v>7.1999999999999995E-2</v>
      </c>
      <c r="F165" s="398">
        <f>'Tabelle Dashboard'!M83</f>
        <v>5.0999999999999997E-2</v>
      </c>
      <c r="G165" s="399">
        <f>'Tabelle Dashboard'!N83</f>
        <v>7.7999999999999996E-3</v>
      </c>
      <c r="H165" s="398">
        <f>'Tabelle Dashboard'!O83</f>
        <v>7.7000000000000002E-3</v>
      </c>
    </row>
    <row r="166" spans="1:8" x14ac:dyDescent="0.2">
      <c r="A166" s="382" t="str">
        <f t="shared" si="5"/>
        <v>T4</v>
      </c>
      <c r="B166" s="388" t="str">
        <f t="shared" si="6"/>
        <v>T=1s</v>
      </c>
      <c r="C166" s="396" t="str">
        <f>'Tabelle Dashboard'!J84</f>
        <v>Scenario 15</v>
      </c>
      <c r="D166" s="398">
        <f>'Tabelle Dashboard'!K84</f>
        <v>5.5E-2</v>
      </c>
      <c r="E166" s="399">
        <f>'Tabelle Dashboard'!L84</f>
        <v>7.9000000000000001E-2</v>
      </c>
      <c r="F166" s="398">
        <f>'Tabelle Dashboard'!M84</f>
        <v>5.5E-2</v>
      </c>
      <c r="G166" s="399">
        <f>'Tabelle Dashboard'!N84</f>
        <v>8.5000000000000006E-3</v>
      </c>
      <c r="H166" s="398">
        <f>'Tabelle Dashboard'!O84</f>
        <v>8.3999999999999995E-3</v>
      </c>
    </row>
    <row r="167" spans="1:8" x14ac:dyDescent="0.2">
      <c r="A167" s="382" t="str">
        <f t="shared" si="5"/>
        <v>T4</v>
      </c>
      <c r="B167" s="388" t="str">
        <f t="shared" si="6"/>
        <v>T=2s</v>
      </c>
      <c r="C167" s="396" t="str">
        <f>'Tabelle Dashboard'!R70</f>
        <v>Scenario 1</v>
      </c>
      <c r="D167" s="398">
        <f>'Tabelle Dashboard'!S70</f>
        <v>5.0999999999999997E-2</v>
      </c>
      <c r="E167" s="399">
        <f>'Tabelle Dashboard'!T70</f>
        <v>7.1999999999999995E-2</v>
      </c>
      <c r="F167" s="398">
        <f>'Tabelle Dashboard'!U70</f>
        <v>5.0999999999999997E-2</v>
      </c>
      <c r="G167" s="399">
        <f>'Tabelle Dashboard'!V70</f>
        <v>7.7000000000000002E-3</v>
      </c>
      <c r="H167" s="398">
        <f>'Tabelle Dashboard'!W70</f>
        <v>7.7000000000000002E-3</v>
      </c>
    </row>
    <row r="168" spans="1:8" x14ac:dyDescent="0.2">
      <c r="A168" s="382" t="str">
        <f t="shared" si="5"/>
        <v>T4</v>
      </c>
      <c r="B168" s="388" t="str">
        <f t="shared" si="6"/>
        <v>T=2s</v>
      </c>
      <c r="C168" s="396" t="str">
        <f>'Tabelle Dashboard'!R71</f>
        <v>Scenario 2</v>
      </c>
      <c r="D168" s="398">
        <f>'Tabelle Dashboard'!S71</f>
        <v>5.2999999999999999E-2</v>
      </c>
      <c r="E168" s="399">
        <f>'Tabelle Dashboard'!T71</f>
        <v>7.4999999999999997E-2</v>
      </c>
      <c r="F168" s="398">
        <f>'Tabelle Dashboard'!U71</f>
        <v>5.2999999999999999E-2</v>
      </c>
      <c r="G168" s="399">
        <f>'Tabelle Dashboard'!V71</f>
        <v>0.30080000000000001</v>
      </c>
      <c r="H168" s="398">
        <f>'Tabelle Dashboard'!W71</f>
        <v>7.9000000000000008E-3</v>
      </c>
    </row>
    <row r="169" spans="1:8" x14ac:dyDescent="0.2">
      <c r="A169" s="382" t="str">
        <f t="shared" si="5"/>
        <v>T4</v>
      </c>
      <c r="B169" s="388" t="str">
        <f t="shared" si="6"/>
        <v>T=2s</v>
      </c>
      <c r="C169" s="396" t="str">
        <f>'Tabelle Dashboard'!R72</f>
        <v>Scenario 3</v>
      </c>
      <c r="D169" s="398">
        <f>'Tabelle Dashboard'!S72</f>
        <v>5.1999999999999998E-2</v>
      </c>
      <c r="E169" s="399">
        <f>'Tabelle Dashboard'!T72</f>
        <v>7.3999999999999996E-2</v>
      </c>
      <c r="F169" s="398">
        <f>'Tabelle Dashboard'!U72</f>
        <v>5.1999999999999998E-2</v>
      </c>
      <c r="G169" s="399">
        <f>'Tabelle Dashboard'!V72</f>
        <v>7.9000000000000008E-3</v>
      </c>
      <c r="H169" s="398">
        <f>'Tabelle Dashboard'!W72</f>
        <v>7.7999999999999996E-3</v>
      </c>
    </row>
    <row r="170" spans="1:8" x14ac:dyDescent="0.2">
      <c r="A170" s="382" t="str">
        <f t="shared" si="5"/>
        <v>T4</v>
      </c>
      <c r="B170" s="388" t="str">
        <f t="shared" si="6"/>
        <v>T=2s</v>
      </c>
      <c r="C170" s="396" t="str">
        <f>'Tabelle Dashboard'!R73</f>
        <v>Scenario 4</v>
      </c>
      <c r="D170" s="398">
        <f>'Tabelle Dashboard'!S73</f>
        <v>5.0999999999999997E-2</v>
      </c>
      <c r="E170" s="399">
        <f>'Tabelle Dashboard'!T73</f>
        <v>7.1999999999999995E-2</v>
      </c>
      <c r="F170" s="398">
        <f>'Tabelle Dashboard'!U73</f>
        <v>5.0999999999999997E-2</v>
      </c>
      <c r="G170" s="399">
        <f>'Tabelle Dashboard'!V73</f>
        <v>7.6E-3</v>
      </c>
      <c r="H170" s="398">
        <f>'Tabelle Dashboard'!W73</f>
        <v>7.6E-3</v>
      </c>
    </row>
    <row r="171" spans="1:8" x14ac:dyDescent="0.2">
      <c r="A171" s="382" t="str">
        <f t="shared" si="5"/>
        <v>T4</v>
      </c>
      <c r="B171" s="388" t="str">
        <f t="shared" si="6"/>
        <v>T=2s</v>
      </c>
      <c r="C171" s="396" t="str">
        <f>'Tabelle Dashboard'!R74</f>
        <v>Scenario 5</v>
      </c>
      <c r="D171" s="398">
        <f>'Tabelle Dashboard'!S74</f>
        <v>5.1999999999999998E-2</v>
      </c>
      <c r="E171" s="399">
        <f>'Tabelle Dashboard'!T74</f>
        <v>7.2999999999999995E-2</v>
      </c>
      <c r="F171" s="398">
        <f>'Tabelle Dashboard'!U74</f>
        <v>5.0999999999999997E-2</v>
      </c>
      <c r="G171" s="399">
        <f>'Tabelle Dashboard'!V74</f>
        <v>7.7999999999999996E-3</v>
      </c>
      <c r="H171" s="398">
        <f>'Tabelle Dashboard'!W74</f>
        <v>7.7000000000000002E-3</v>
      </c>
    </row>
    <row r="172" spans="1:8" x14ac:dyDescent="0.2">
      <c r="A172" s="382" t="str">
        <f t="shared" si="5"/>
        <v>T4</v>
      </c>
      <c r="B172" s="388" t="str">
        <f t="shared" si="6"/>
        <v>T=2s</v>
      </c>
      <c r="C172" s="396" t="str">
        <f>'Tabelle Dashboard'!R75</f>
        <v>Scenario 6</v>
      </c>
      <c r="D172" s="398">
        <f>'Tabelle Dashboard'!S75</f>
        <v>5.3999999999999999E-2</v>
      </c>
      <c r="E172" s="399">
        <f>'Tabelle Dashboard'!T75</f>
        <v>7.5999999999999998E-2</v>
      </c>
      <c r="F172" s="398">
        <f>'Tabelle Dashboard'!U75</f>
        <v>5.2999999999999999E-2</v>
      </c>
      <c r="G172" s="399">
        <f>'Tabelle Dashboard'!V75</f>
        <v>8.0999999999999996E-3</v>
      </c>
      <c r="H172" s="398">
        <f>'Tabelle Dashboard'!W75</f>
        <v>8.0000000000000002E-3</v>
      </c>
    </row>
    <row r="173" spans="1:8" x14ac:dyDescent="0.2">
      <c r="A173" s="382" t="str">
        <f t="shared" si="5"/>
        <v>T4</v>
      </c>
      <c r="B173" s="388" t="str">
        <f t="shared" si="6"/>
        <v>T=2s</v>
      </c>
      <c r="C173" s="396" t="str">
        <f>'Tabelle Dashboard'!R76</f>
        <v>Scenario 7</v>
      </c>
      <c r="D173" s="398">
        <f>'Tabelle Dashboard'!S76</f>
        <v>4.8000000000000001E-2</v>
      </c>
      <c r="E173" s="399">
        <f>'Tabelle Dashboard'!T76</f>
        <v>6.8000000000000005E-2</v>
      </c>
      <c r="F173" s="398">
        <f>'Tabelle Dashboard'!U76</f>
        <v>4.8000000000000001E-2</v>
      </c>
      <c r="G173" s="399">
        <f>'Tabelle Dashboard'!V76</f>
        <v>7.1999999999999998E-3</v>
      </c>
      <c r="H173" s="398">
        <f>'Tabelle Dashboard'!W76</f>
        <v>7.1999999999999998E-3</v>
      </c>
    </row>
    <row r="174" spans="1:8" x14ac:dyDescent="0.2">
      <c r="A174" s="382" t="str">
        <f t="shared" si="5"/>
        <v>T4</v>
      </c>
      <c r="B174" s="388" t="str">
        <f t="shared" si="6"/>
        <v>T=2s</v>
      </c>
      <c r="C174" s="396" t="str">
        <f>'Tabelle Dashboard'!R77</f>
        <v>Scenario 8</v>
      </c>
      <c r="D174" s="398">
        <f>'Tabelle Dashboard'!S77</f>
        <v>0.05</v>
      </c>
      <c r="E174" s="399">
        <f>'Tabelle Dashboard'!T77</f>
        <v>7.0000000000000007E-2</v>
      </c>
      <c r="F174" s="398">
        <f>'Tabelle Dashboard'!U77</f>
        <v>0.05</v>
      </c>
      <c r="G174" s="399">
        <f>'Tabelle Dashboard'!V77</f>
        <v>7.4999999999999997E-3</v>
      </c>
      <c r="H174" s="398">
        <f>'Tabelle Dashboard'!W77</f>
        <v>7.4999999999999997E-3</v>
      </c>
    </row>
    <row r="175" spans="1:8" x14ac:dyDescent="0.2">
      <c r="A175" s="382" t="str">
        <f t="shared" si="5"/>
        <v>T4</v>
      </c>
      <c r="B175" s="388" t="str">
        <f t="shared" si="6"/>
        <v>T=2s</v>
      </c>
      <c r="C175" s="396" t="str">
        <f>'Tabelle Dashboard'!R78</f>
        <v>Scenario 9</v>
      </c>
      <c r="D175" s="398">
        <f>'Tabelle Dashboard'!S78</f>
        <v>4.4999999999999998E-2</v>
      </c>
      <c r="E175" s="399">
        <f>'Tabelle Dashboard'!T78</f>
        <v>6.3E-2</v>
      </c>
      <c r="F175" s="398">
        <f>'Tabelle Dashboard'!U78</f>
        <v>4.4999999999999998E-2</v>
      </c>
      <c r="G175" s="399">
        <f>'Tabelle Dashboard'!V78</f>
        <v>6.7999999999999996E-3</v>
      </c>
      <c r="H175" s="398">
        <f>'Tabelle Dashboard'!W78</f>
        <v>6.7999999999999996E-3</v>
      </c>
    </row>
    <row r="176" spans="1:8" x14ac:dyDescent="0.2">
      <c r="A176" s="382" t="str">
        <f t="shared" si="5"/>
        <v>T4</v>
      </c>
      <c r="B176" s="388" t="str">
        <f t="shared" si="6"/>
        <v>T=2s</v>
      </c>
      <c r="C176" s="396" t="str">
        <f>'Tabelle Dashboard'!R79</f>
        <v>Scenario 10</v>
      </c>
      <c r="D176" s="398">
        <f>'Tabelle Dashboard'!S79</f>
        <v>5.7000000000000002E-2</v>
      </c>
      <c r="E176" s="399">
        <f>'Tabelle Dashboard'!T79</f>
        <v>7.9000000000000001E-2</v>
      </c>
      <c r="F176" s="398">
        <f>'Tabelle Dashboard'!U79</f>
        <v>5.6000000000000001E-2</v>
      </c>
      <c r="G176" s="399">
        <f>'Tabelle Dashboard'!V79</f>
        <v>8.6E-3</v>
      </c>
      <c r="H176" s="398">
        <f>'Tabelle Dashboard'!W79</f>
        <v>8.3000000000000001E-3</v>
      </c>
    </row>
    <row r="177" spans="1:8" x14ac:dyDescent="0.2">
      <c r="A177" s="382" t="str">
        <f t="shared" si="5"/>
        <v>T4</v>
      </c>
      <c r="B177" s="388" t="str">
        <f t="shared" si="6"/>
        <v>T=2s</v>
      </c>
      <c r="C177" s="396" t="str">
        <f>'Tabelle Dashboard'!R80</f>
        <v>Scenario 11</v>
      </c>
      <c r="D177" s="398">
        <f>'Tabelle Dashboard'!S80</f>
        <v>0.05</v>
      </c>
      <c r="E177" s="399">
        <f>'Tabelle Dashboard'!T80</f>
        <v>7.0000000000000007E-2</v>
      </c>
      <c r="F177" s="398">
        <f>'Tabelle Dashboard'!U80</f>
        <v>0.05</v>
      </c>
      <c r="G177" s="399">
        <f>'Tabelle Dashboard'!V80</f>
        <v>7.4999999999999997E-3</v>
      </c>
      <c r="H177" s="398">
        <f>'Tabelle Dashboard'!W80</f>
        <v>7.4999999999999997E-3</v>
      </c>
    </row>
    <row r="178" spans="1:8" x14ac:dyDescent="0.2">
      <c r="A178" s="382" t="str">
        <f t="shared" si="5"/>
        <v>T4</v>
      </c>
      <c r="B178" s="388" t="str">
        <f t="shared" si="6"/>
        <v>T=2s</v>
      </c>
      <c r="C178" s="396" t="str">
        <f>'Tabelle Dashboard'!R81</f>
        <v>Scenario 12</v>
      </c>
      <c r="D178" s="398">
        <f>'Tabelle Dashboard'!S81</f>
        <v>4.4999999999999998E-2</v>
      </c>
      <c r="E178" s="399">
        <f>'Tabelle Dashboard'!T81</f>
        <v>6.3E-2</v>
      </c>
      <c r="F178" s="398">
        <f>'Tabelle Dashboard'!U81</f>
        <v>4.4999999999999998E-2</v>
      </c>
      <c r="G178" s="399">
        <f>'Tabelle Dashboard'!V81</f>
        <v>6.7999999999999996E-3</v>
      </c>
      <c r="H178" s="398">
        <f>'Tabelle Dashboard'!W81</f>
        <v>6.7999999999999996E-3</v>
      </c>
    </row>
    <row r="179" spans="1:8" x14ac:dyDescent="0.2">
      <c r="A179" s="382" t="str">
        <f t="shared" si="5"/>
        <v>T4</v>
      </c>
      <c r="B179" s="388" t="str">
        <f t="shared" si="6"/>
        <v>T=2s</v>
      </c>
      <c r="C179" s="396" t="str">
        <f>'Tabelle Dashboard'!R82</f>
        <v>Scenario 13</v>
      </c>
      <c r="D179" s="398">
        <f>'Tabelle Dashboard'!S82</f>
        <v>5.7000000000000002E-2</v>
      </c>
      <c r="E179" s="399">
        <f>'Tabelle Dashboard'!T82</f>
        <v>7.9000000000000001E-2</v>
      </c>
      <c r="F179" s="398">
        <f>'Tabelle Dashboard'!U82</f>
        <v>5.6000000000000001E-2</v>
      </c>
      <c r="G179" s="399">
        <f>'Tabelle Dashboard'!V82</f>
        <v>8.6E-3</v>
      </c>
      <c r="H179" s="398">
        <f>'Tabelle Dashboard'!W82</f>
        <v>8.3000000000000001E-3</v>
      </c>
    </row>
    <row r="180" spans="1:8" x14ac:dyDescent="0.2">
      <c r="A180" s="382" t="str">
        <f t="shared" si="5"/>
        <v>T4</v>
      </c>
      <c r="B180" s="388" t="str">
        <f t="shared" si="6"/>
        <v>T=2s</v>
      </c>
      <c r="C180" s="396" t="str">
        <f>'Tabelle Dashboard'!R83</f>
        <v>Scenario 14</v>
      </c>
      <c r="D180" s="398">
        <f>'Tabelle Dashboard'!S83</f>
        <v>0.05</v>
      </c>
      <c r="E180" s="399">
        <f>'Tabelle Dashboard'!T83</f>
        <v>7.0000000000000007E-2</v>
      </c>
      <c r="F180" s="398">
        <f>'Tabelle Dashboard'!U83</f>
        <v>0.05</v>
      </c>
      <c r="G180" s="399">
        <f>'Tabelle Dashboard'!V83</f>
        <v>7.6E-3</v>
      </c>
      <c r="H180" s="398">
        <f>'Tabelle Dashboard'!W83</f>
        <v>7.4999999999999997E-3</v>
      </c>
    </row>
    <row r="181" spans="1:8" x14ac:dyDescent="0.2">
      <c r="A181" s="382" t="str">
        <f t="shared" si="5"/>
        <v>T4</v>
      </c>
      <c r="B181" s="388" t="str">
        <f>B136</f>
        <v>T=2s</v>
      </c>
      <c r="C181" s="396" t="str">
        <f>'Tabelle Dashboard'!R84</f>
        <v>Scenario 15</v>
      </c>
      <c r="D181" s="398">
        <f>'Tabelle Dashboard'!S84</f>
        <v>0.05</v>
      </c>
      <c r="E181" s="399">
        <f>'Tabelle Dashboard'!T84</f>
        <v>7.0000000000000007E-2</v>
      </c>
      <c r="F181" s="398">
        <f>'Tabelle Dashboard'!U84</f>
        <v>0.05</v>
      </c>
      <c r="G181" s="399">
        <f>'Tabelle Dashboard'!V84</f>
        <v>7.6E-3</v>
      </c>
      <c r="H181" s="398">
        <f>'Tabelle Dashboard'!W84</f>
        <v>7.4999999999999997E-3</v>
      </c>
    </row>
    <row r="182" spans="1:8" x14ac:dyDescent="0.2">
      <c r="A182" s="382" t="s">
        <v>1174</v>
      </c>
      <c r="B182" s="388" t="str">
        <f>B137</f>
        <v>T=0s</v>
      </c>
      <c r="C182" s="396" t="str">
        <f>'Tabelle Dashboard'!B91</f>
        <v>Scenario 1</v>
      </c>
      <c r="D182" s="398">
        <f>'Tabelle Dashboard'!C91</f>
        <v>4.8000000000000001E-2</v>
      </c>
      <c r="E182" s="399">
        <f>'Tabelle Dashboard'!D91</f>
        <v>6.8000000000000005E-2</v>
      </c>
      <c r="F182" s="398">
        <f>'Tabelle Dashboard'!E91</f>
        <v>4.8000000000000001E-2</v>
      </c>
      <c r="G182" s="399">
        <f>'Tabelle Dashboard'!F91</f>
        <v>7.1999999999999998E-3</v>
      </c>
      <c r="H182" s="398">
        <f>'Tabelle Dashboard'!G91</f>
        <v>7.3000000000000001E-3</v>
      </c>
    </row>
    <row r="183" spans="1:8" x14ac:dyDescent="0.2">
      <c r="A183" s="382" t="str">
        <f>A182</f>
        <v>T5</v>
      </c>
      <c r="B183" s="388" t="str">
        <f t="shared" ref="B183:B226" si="7">B138</f>
        <v>T=0s</v>
      </c>
      <c r="C183" s="396" t="str">
        <f>'Tabelle Dashboard'!B92</f>
        <v>Scenario 2</v>
      </c>
      <c r="D183" s="398">
        <f>'Tabelle Dashboard'!C92</f>
        <v>5.0999999999999997E-2</v>
      </c>
      <c r="E183" s="399">
        <f>'Tabelle Dashboard'!D92</f>
        <v>7.1999999999999995E-2</v>
      </c>
      <c r="F183" s="398">
        <f>'Tabelle Dashboard'!E92</f>
        <v>5.1999999999999998E-2</v>
      </c>
      <c r="G183" s="399">
        <f>'Tabelle Dashboard'!F92</f>
        <v>7.7000000000000002E-3</v>
      </c>
      <c r="H183" s="398">
        <f>'Tabelle Dashboard'!G92</f>
        <v>7.7999999999999996E-3</v>
      </c>
    </row>
    <row r="184" spans="1:8" x14ac:dyDescent="0.2">
      <c r="A184" s="382" t="str">
        <f t="shared" ref="A184:A226" si="8">A183</f>
        <v>T5</v>
      </c>
      <c r="B184" s="388" t="str">
        <f t="shared" si="7"/>
        <v>T=0s</v>
      </c>
      <c r="C184" s="396" t="str">
        <f>'Tabelle Dashboard'!B93</f>
        <v>Scenario 3</v>
      </c>
      <c r="D184" s="398">
        <f>'Tabelle Dashboard'!C93</f>
        <v>4.4999999999999998E-2</v>
      </c>
      <c r="E184" s="399">
        <f>'Tabelle Dashboard'!D93</f>
        <v>6.3E-2</v>
      </c>
      <c r="F184" s="398">
        <f>'Tabelle Dashboard'!E93</f>
        <v>4.4999999999999998E-2</v>
      </c>
      <c r="G184" s="399">
        <f>'Tabelle Dashboard'!F93</f>
        <v>6.7999999999999996E-3</v>
      </c>
      <c r="H184" s="398">
        <f>'Tabelle Dashboard'!G93</f>
        <v>6.7999999999999996E-3</v>
      </c>
    </row>
    <row r="185" spans="1:8" x14ac:dyDescent="0.2">
      <c r="A185" s="382" t="str">
        <f t="shared" si="8"/>
        <v>T5</v>
      </c>
      <c r="B185" s="388" t="str">
        <f t="shared" si="7"/>
        <v>T=0s</v>
      </c>
      <c r="C185" s="396" t="str">
        <f>'Tabelle Dashboard'!B94</f>
        <v>Scenario 4</v>
      </c>
      <c r="D185" s="398">
        <f>'Tabelle Dashboard'!C94</f>
        <v>4.7E-2</v>
      </c>
      <c r="E185" s="399">
        <f>'Tabelle Dashboard'!D94</f>
        <v>6.7000000000000004E-2</v>
      </c>
      <c r="F185" s="398">
        <f>'Tabelle Dashboard'!E94</f>
        <v>4.8000000000000001E-2</v>
      </c>
      <c r="G185" s="399">
        <f>'Tabelle Dashboard'!F94</f>
        <v>7.1000000000000004E-3</v>
      </c>
      <c r="H185" s="398">
        <f>'Tabelle Dashboard'!G94</f>
        <v>7.3000000000000001E-3</v>
      </c>
    </row>
    <row r="186" spans="1:8" x14ac:dyDescent="0.2">
      <c r="A186" s="382" t="str">
        <f t="shared" si="8"/>
        <v>T5</v>
      </c>
      <c r="B186" s="388" t="str">
        <f t="shared" si="7"/>
        <v>T=0s</v>
      </c>
      <c r="C186" s="396" t="str">
        <f>'Tabelle Dashboard'!B95</f>
        <v>Scenario 5</v>
      </c>
      <c r="D186" s="398">
        <f>'Tabelle Dashboard'!C95</f>
        <v>4.8000000000000001E-2</v>
      </c>
      <c r="E186" s="399">
        <f>'Tabelle Dashboard'!D95</f>
        <v>6.8000000000000005E-2</v>
      </c>
      <c r="F186" s="398">
        <f>'Tabelle Dashboard'!E95</f>
        <v>4.9000000000000002E-2</v>
      </c>
      <c r="G186" s="399">
        <f>'Tabelle Dashboard'!F95</f>
        <v>7.1999999999999998E-3</v>
      </c>
      <c r="H186" s="398">
        <f>'Tabelle Dashboard'!G95</f>
        <v>7.4000000000000003E-3</v>
      </c>
    </row>
    <row r="187" spans="1:8" x14ac:dyDescent="0.2">
      <c r="A187" s="382" t="str">
        <f t="shared" si="8"/>
        <v>T5</v>
      </c>
      <c r="B187" s="388" t="str">
        <f t="shared" si="7"/>
        <v>T=0s</v>
      </c>
      <c r="C187" s="396" t="str">
        <f>'Tabelle Dashboard'!B96</f>
        <v>Scenario 6</v>
      </c>
      <c r="D187" s="398">
        <f>'Tabelle Dashboard'!C96</f>
        <v>4.8000000000000001E-2</v>
      </c>
      <c r="E187" s="399">
        <f>'Tabelle Dashboard'!D96</f>
        <v>6.8000000000000005E-2</v>
      </c>
      <c r="F187" s="398">
        <f>'Tabelle Dashboard'!E96</f>
        <v>4.9000000000000002E-2</v>
      </c>
      <c r="G187" s="399">
        <f>'Tabelle Dashboard'!F96</f>
        <v>7.1999999999999998E-3</v>
      </c>
      <c r="H187" s="398">
        <f>'Tabelle Dashboard'!G96</f>
        <v>7.4000000000000003E-3</v>
      </c>
    </row>
    <row r="188" spans="1:8" x14ac:dyDescent="0.2">
      <c r="A188" s="382" t="str">
        <f t="shared" si="8"/>
        <v>T5</v>
      </c>
      <c r="B188" s="388" t="str">
        <f t="shared" si="7"/>
        <v>T=0s</v>
      </c>
      <c r="C188" s="396" t="str">
        <f>'Tabelle Dashboard'!B97</f>
        <v>Scenario 7</v>
      </c>
      <c r="D188" s="398">
        <f>'Tabelle Dashboard'!C97</f>
        <v>4.5999999999999999E-2</v>
      </c>
      <c r="E188" s="399">
        <f>'Tabelle Dashboard'!D97</f>
        <v>6.5000000000000002E-2</v>
      </c>
      <c r="F188" s="398">
        <f>'Tabelle Dashboard'!E97</f>
        <v>4.7E-2</v>
      </c>
      <c r="G188" s="399">
        <f>'Tabelle Dashboard'!F97</f>
        <v>6.8999999999999999E-3</v>
      </c>
      <c r="H188" s="398">
        <f>'Tabelle Dashboard'!G97</f>
        <v>7.0000000000000001E-3</v>
      </c>
    </row>
    <row r="189" spans="1:8" x14ac:dyDescent="0.2">
      <c r="A189" s="382" t="str">
        <f t="shared" si="8"/>
        <v>T5</v>
      </c>
      <c r="B189" s="388" t="str">
        <f t="shared" si="7"/>
        <v>T=0s</v>
      </c>
      <c r="C189" s="396" t="str">
        <f>'Tabelle Dashboard'!B98</f>
        <v>Scenario 8</v>
      </c>
      <c r="D189" s="398">
        <f>'Tabelle Dashboard'!C98</f>
        <v>4.8000000000000001E-2</v>
      </c>
      <c r="E189" s="399">
        <f>'Tabelle Dashboard'!D98</f>
        <v>6.8000000000000005E-2</v>
      </c>
      <c r="F189" s="398">
        <f>'Tabelle Dashboard'!E98</f>
        <v>4.9000000000000002E-2</v>
      </c>
      <c r="G189" s="399">
        <f>'Tabelle Dashboard'!F98</f>
        <v>7.1999999999999998E-3</v>
      </c>
      <c r="H189" s="398">
        <f>'Tabelle Dashboard'!G98</f>
        <v>7.4000000000000003E-3</v>
      </c>
    </row>
    <row r="190" spans="1:8" x14ac:dyDescent="0.2">
      <c r="A190" s="382" t="str">
        <f t="shared" si="8"/>
        <v>T5</v>
      </c>
      <c r="B190" s="388" t="str">
        <f t="shared" si="7"/>
        <v>T=0s</v>
      </c>
      <c r="C190" s="396" t="str">
        <f>'Tabelle Dashboard'!B99</f>
        <v>Scenario 9</v>
      </c>
      <c r="D190" s="398">
        <f>'Tabelle Dashboard'!C99</f>
        <v>5.5E-2</v>
      </c>
      <c r="E190" s="399">
        <f>'Tabelle Dashboard'!D99</f>
        <v>7.6999999999999999E-2</v>
      </c>
      <c r="F190" s="398">
        <f>'Tabelle Dashboard'!E99</f>
        <v>5.5E-2</v>
      </c>
      <c r="G190" s="399">
        <f>'Tabelle Dashboard'!F99</f>
        <v>8.2000000000000007E-3</v>
      </c>
      <c r="H190" s="398">
        <f>'Tabelle Dashboard'!G99</f>
        <v>8.3000000000000001E-3</v>
      </c>
    </row>
    <row r="191" spans="1:8" x14ac:dyDescent="0.2">
      <c r="A191" s="382" t="str">
        <f t="shared" si="8"/>
        <v>T5</v>
      </c>
      <c r="B191" s="388" t="str">
        <f t="shared" si="7"/>
        <v>T=0s</v>
      </c>
      <c r="C191" s="396" t="str">
        <f>'Tabelle Dashboard'!B100</f>
        <v>Scenario 10</v>
      </c>
      <c r="D191" s="398">
        <f>'Tabelle Dashboard'!C100</f>
        <v>5.5E-2</v>
      </c>
      <c r="E191" s="399">
        <f>'Tabelle Dashboard'!D100</f>
        <v>7.8E-2</v>
      </c>
      <c r="F191" s="398">
        <f>'Tabelle Dashboard'!E100</f>
        <v>5.5E-2</v>
      </c>
      <c r="G191" s="399">
        <f>'Tabelle Dashboard'!F100</f>
        <v>8.5000000000000006E-3</v>
      </c>
      <c r="H191" s="398">
        <f>'Tabelle Dashboard'!G100</f>
        <v>8.3999999999999995E-3</v>
      </c>
    </row>
    <row r="192" spans="1:8" x14ac:dyDescent="0.2">
      <c r="A192" s="382" t="str">
        <f t="shared" si="8"/>
        <v>T5</v>
      </c>
      <c r="B192" s="388" t="str">
        <f t="shared" si="7"/>
        <v>T=0s</v>
      </c>
      <c r="C192" s="396" t="str">
        <f>'Tabelle Dashboard'!B101</f>
        <v>Scenario 11</v>
      </c>
      <c r="D192" s="398">
        <f>'Tabelle Dashboard'!C101</f>
        <v>4.8000000000000001E-2</v>
      </c>
      <c r="E192" s="399">
        <f>'Tabelle Dashboard'!D101</f>
        <v>6.9000000000000006E-2</v>
      </c>
      <c r="F192" s="398">
        <f>'Tabelle Dashboard'!E101</f>
        <v>5.8999999999999997E-2</v>
      </c>
      <c r="G192" s="399">
        <f>'Tabelle Dashboard'!F101</f>
        <v>7.3000000000000001E-3</v>
      </c>
      <c r="H192" s="398">
        <f>'Tabelle Dashboard'!G101</f>
        <v>7.4000000000000003E-3</v>
      </c>
    </row>
    <row r="193" spans="1:8" x14ac:dyDescent="0.2">
      <c r="A193" s="382" t="str">
        <f t="shared" si="8"/>
        <v>T5</v>
      </c>
      <c r="B193" s="388" t="str">
        <f t="shared" si="7"/>
        <v>T=0s</v>
      </c>
      <c r="C193" s="396" t="str">
        <f>'Tabelle Dashboard'!B102</f>
        <v>Scenario 12</v>
      </c>
      <c r="D193" s="398">
        <f>'Tabelle Dashboard'!C102</f>
        <v>4.5999999999999999E-2</v>
      </c>
      <c r="E193" s="399">
        <f>'Tabelle Dashboard'!D102</f>
        <v>6.4000000000000001E-2</v>
      </c>
      <c r="F193" s="398">
        <f>'Tabelle Dashboard'!E102</f>
        <v>4.5999999999999999E-2</v>
      </c>
      <c r="G193" s="399">
        <f>'Tabelle Dashboard'!F102</f>
        <v>6.8999999999999999E-3</v>
      </c>
      <c r="H193" s="398">
        <f>'Tabelle Dashboard'!G102</f>
        <v>6.8999999999999999E-3</v>
      </c>
    </row>
    <row r="194" spans="1:8" x14ac:dyDescent="0.2">
      <c r="A194" s="382" t="str">
        <f t="shared" si="8"/>
        <v>T5</v>
      </c>
      <c r="B194" s="388" t="str">
        <f t="shared" si="7"/>
        <v>T=0s</v>
      </c>
      <c r="C194" s="396" t="str">
        <f>'Tabelle Dashboard'!B103</f>
        <v>Scenario 13</v>
      </c>
      <c r="D194" s="398">
        <f>'Tabelle Dashboard'!C103</f>
        <v>5.5E-2</v>
      </c>
      <c r="E194" s="399">
        <f>'Tabelle Dashboard'!D103</f>
        <v>7.8E-2</v>
      </c>
      <c r="F194" s="398">
        <f>'Tabelle Dashboard'!E103</f>
        <v>5.6000000000000001E-2</v>
      </c>
      <c r="G194" s="399">
        <f>'Tabelle Dashboard'!F103</f>
        <v>8.2000000000000007E-3</v>
      </c>
      <c r="H194" s="398">
        <f>'Tabelle Dashboard'!G103</f>
        <v>8.3999999999999995E-3</v>
      </c>
    </row>
    <row r="195" spans="1:8" x14ac:dyDescent="0.2">
      <c r="A195" s="382" t="str">
        <f t="shared" si="8"/>
        <v>T5</v>
      </c>
      <c r="B195" s="388" t="str">
        <f t="shared" si="7"/>
        <v>T=0s</v>
      </c>
      <c r="C195" s="396" t="str">
        <f>'Tabelle Dashboard'!B104</f>
        <v>Scenario 14</v>
      </c>
      <c r="D195" s="398">
        <f>'Tabelle Dashboard'!C104</f>
        <v>0.05</v>
      </c>
      <c r="E195" s="399">
        <f>'Tabelle Dashboard'!D104</f>
        <v>7.0999999999999994E-2</v>
      </c>
      <c r="F195" s="398">
        <f>'Tabelle Dashboard'!E104</f>
        <v>0.05</v>
      </c>
      <c r="G195" s="399">
        <f>'Tabelle Dashboard'!F104</f>
        <v>7.6E-3</v>
      </c>
      <c r="H195" s="398">
        <f>'Tabelle Dashboard'!G104</f>
        <v>7.6E-3</v>
      </c>
    </row>
    <row r="196" spans="1:8" x14ac:dyDescent="0.2">
      <c r="A196" s="382" t="str">
        <f t="shared" si="8"/>
        <v>T5</v>
      </c>
      <c r="B196" s="388" t="str">
        <f t="shared" si="7"/>
        <v>T=0s</v>
      </c>
      <c r="C196" s="396" t="str">
        <f>'Tabelle Dashboard'!B105</f>
        <v>Scenario 15</v>
      </c>
      <c r="D196" s="398">
        <f>'Tabelle Dashboard'!C105</f>
        <v>5.0999999999999997E-2</v>
      </c>
      <c r="E196" s="399">
        <f>'Tabelle Dashboard'!D105</f>
        <v>7.2999999999999995E-2</v>
      </c>
      <c r="F196" s="398">
        <f>'Tabelle Dashboard'!E105</f>
        <v>5.1999999999999998E-2</v>
      </c>
      <c r="G196" s="399">
        <f>'Tabelle Dashboard'!F105</f>
        <v>7.7000000000000002E-3</v>
      </c>
      <c r="H196" s="398">
        <f>'Tabelle Dashboard'!G105</f>
        <v>7.9000000000000008E-3</v>
      </c>
    </row>
    <row r="197" spans="1:8" x14ac:dyDescent="0.2">
      <c r="A197" s="382" t="str">
        <f t="shared" si="8"/>
        <v>T5</v>
      </c>
      <c r="B197" s="388" t="str">
        <f t="shared" si="7"/>
        <v>T=1s</v>
      </c>
      <c r="C197" s="396" t="str">
        <f>'Tabelle Dashboard'!J91</f>
        <v>Scenario 1</v>
      </c>
      <c r="D197" s="398">
        <f>'Tabelle Dashboard'!K91</f>
        <v>0.05</v>
      </c>
      <c r="E197" s="399">
        <f>'Tabelle Dashboard'!L91</f>
        <v>7.0999999999999994E-2</v>
      </c>
      <c r="F197" s="398">
        <f>'Tabelle Dashboard'!M91</f>
        <v>0.05</v>
      </c>
      <c r="G197" s="399">
        <f>'Tabelle Dashboard'!N91</f>
        <v>7.4999999999999997E-3</v>
      </c>
      <c r="H197" s="398">
        <f>'Tabelle Dashboard'!O91</f>
        <v>7.6E-3</v>
      </c>
    </row>
    <row r="198" spans="1:8" x14ac:dyDescent="0.2">
      <c r="A198" s="382" t="str">
        <f t="shared" si="8"/>
        <v>T5</v>
      </c>
      <c r="B198" s="388" t="str">
        <f t="shared" si="7"/>
        <v>T=1s</v>
      </c>
      <c r="C198" s="396" t="str">
        <f>'Tabelle Dashboard'!J92</f>
        <v>Scenario 2</v>
      </c>
      <c r="D198" s="398">
        <f>'Tabelle Dashboard'!K92</f>
        <v>4.4999999999999998E-2</v>
      </c>
      <c r="E198" s="399">
        <f>'Tabelle Dashboard'!L92</f>
        <v>6.3E-2</v>
      </c>
      <c r="F198" s="398">
        <f>'Tabelle Dashboard'!M92</f>
        <v>4.4999999999999998E-2</v>
      </c>
      <c r="G198" s="399">
        <f>'Tabelle Dashboard'!N92</f>
        <v>6.7000000000000002E-3</v>
      </c>
      <c r="H198" s="398">
        <f>'Tabelle Dashboard'!O92</f>
        <v>6.7999999999999996E-3</v>
      </c>
    </row>
    <row r="199" spans="1:8" x14ac:dyDescent="0.2">
      <c r="A199" s="382" t="str">
        <f t="shared" si="8"/>
        <v>T5</v>
      </c>
      <c r="B199" s="388" t="str">
        <f t="shared" si="7"/>
        <v>T=1s</v>
      </c>
      <c r="C199" s="396" t="str">
        <f>'Tabelle Dashboard'!J93</f>
        <v>Scenario 3</v>
      </c>
      <c r="D199" s="398">
        <f>'Tabelle Dashboard'!K93</f>
        <v>5.1999999999999998E-2</v>
      </c>
      <c r="E199" s="399">
        <f>'Tabelle Dashboard'!L93</f>
        <v>7.2999999999999995E-2</v>
      </c>
      <c r="F199" s="398">
        <f>'Tabelle Dashboard'!M93</f>
        <v>5.1999999999999998E-2</v>
      </c>
      <c r="G199" s="399">
        <f>'Tabelle Dashboard'!N93</f>
        <v>7.7999999999999996E-3</v>
      </c>
      <c r="H199" s="398">
        <f>'Tabelle Dashboard'!O93</f>
        <v>7.7999999999999996E-3</v>
      </c>
    </row>
    <row r="200" spans="1:8" x14ac:dyDescent="0.2">
      <c r="A200" s="382" t="str">
        <f t="shared" si="8"/>
        <v>T5</v>
      </c>
      <c r="B200" s="388" t="str">
        <f t="shared" si="7"/>
        <v>T=1s</v>
      </c>
      <c r="C200" s="396" t="str">
        <f>'Tabelle Dashboard'!J94</f>
        <v>Scenario 4</v>
      </c>
      <c r="D200" s="398">
        <f>'Tabelle Dashboard'!K94</f>
        <v>4.9000000000000002E-2</v>
      </c>
      <c r="E200" s="399">
        <f>'Tabelle Dashboard'!L94</f>
        <v>7.0000000000000007E-2</v>
      </c>
      <c r="F200" s="398">
        <f>'Tabelle Dashboard'!M94</f>
        <v>0.05</v>
      </c>
      <c r="G200" s="399">
        <f>'Tabelle Dashboard'!N94</f>
        <v>7.4000000000000003E-3</v>
      </c>
      <c r="H200" s="398">
        <f>'Tabelle Dashboard'!O94</f>
        <v>7.4999999999999997E-3</v>
      </c>
    </row>
    <row r="201" spans="1:8" x14ac:dyDescent="0.2">
      <c r="A201" s="382" t="str">
        <f t="shared" si="8"/>
        <v>T5</v>
      </c>
      <c r="B201" s="388" t="str">
        <f t="shared" si="7"/>
        <v>T=1s</v>
      </c>
      <c r="C201" s="396" t="str">
        <f>'Tabelle Dashboard'!J95</f>
        <v>Scenario 5</v>
      </c>
      <c r="D201" s="398">
        <f>'Tabelle Dashboard'!K95</f>
        <v>4.9000000000000002E-2</v>
      </c>
      <c r="E201" s="399">
        <f>'Tabelle Dashboard'!L95</f>
        <v>7.0000000000000007E-2</v>
      </c>
      <c r="F201" s="398">
        <f>'Tabelle Dashboard'!M95</f>
        <v>0.05</v>
      </c>
      <c r="G201" s="399">
        <f>'Tabelle Dashboard'!N95</f>
        <v>7.4999999999999997E-3</v>
      </c>
      <c r="H201" s="398">
        <f>'Tabelle Dashboard'!O95</f>
        <v>7.7000000000000002E-3</v>
      </c>
    </row>
    <row r="202" spans="1:8" x14ac:dyDescent="0.2">
      <c r="A202" s="382" t="str">
        <f t="shared" si="8"/>
        <v>T5</v>
      </c>
      <c r="B202" s="388" t="str">
        <f t="shared" si="7"/>
        <v>T=1s</v>
      </c>
      <c r="C202" s="396" t="str">
        <f>'Tabelle Dashboard'!J96</f>
        <v>Scenario 6</v>
      </c>
      <c r="D202" s="398">
        <f>'Tabelle Dashboard'!K96</f>
        <v>5.0999999999999997E-2</v>
      </c>
      <c r="E202" s="399">
        <f>'Tabelle Dashboard'!L96</f>
        <v>7.1999999999999995E-2</v>
      </c>
      <c r="F202" s="398">
        <f>'Tabelle Dashboard'!M96</f>
        <v>5.1999999999999998E-2</v>
      </c>
      <c r="G202" s="399">
        <f>'Tabelle Dashboard'!N96</f>
        <v>7.6E-3</v>
      </c>
      <c r="H202" s="398">
        <f>'Tabelle Dashboard'!O96</f>
        <v>7.7999999999999996E-3</v>
      </c>
    </row>
    <row r="203" spans="1:8" x14ac:dyDescent="0.2">
      <c r="A203" s="382" t="str">
        <f t="shared" si="8"/>
        <v>T5</v>
      </c>
      <c r="B203" s="388" t="str">
        <f t="shared" si="7"/>
        <v>T=1s</v>
      </c>
      <c r="C203" s="396" t="str">
        <f>'Tabelle Dashboard'!J97</f>
        <v>Scenario 7</v>
      </c>
      <c r="D203" s="398">
        <f>'Tabelle Dashboard'!K97</f>
        <v>4.7E-2</v>
      </c>
      <c r="E203" s="399">
        <f>'Tabelle Dashboard'!L97</f>
        <v>6.7000000000000004E-2</v>
      </c>
      <c r="F203" s="398">
        <f>'Tabelle Dashboard'!M97</f>
        <v>4.8000000000000001E-2</v>
      </c>
      <c r="G203" s="399">
        <f>'Tabelle Dashboard'!N97</f>
        <v>7.1000000000000004E-3</v>
      </c>
      <c r="H203" s="398">
        <f>'Tabelle Dashboard'!O97</f>
        <v>7.3000000000000001E-3</v>
      </c>
    </row>
    <row r="204" spans="1:8" x14ac:dyDescent="0.2">
      <c r="A204" s="382" t="str">
        <f t="shared" si="8"/>
        <v>T5</v>
      </c>
      <c r="B204" s="388" t="str">
        <f t="shared" si="7"/>
        <v>T=1s</v>
      </c>
      <c r="C204" s="396" t="str">
        <f>'Tabelle Dashboard'!J98</f>
        <v>Scenario 8</v>
      </c>
      <c r="D204" s="398">
        <f>'Tabelle Dashboard'!K98</f>
        <v>0.05</v>
      </c>
      <c r="E204" s="399">
        <f>'Tabelle Dashboard'!L98</f>
        <v>7.0000000000000007E-2</v>
      </c>
      <c r="F204" s="398">
        <f>'Tabelle Dashboard'!M98</f>
        <v>0.05</v>
      </c>
      <c r="G204" s="399">
        <f>'Tabelle Dashboard'!N98</f>
        <v>7.4999999999999997E-3</v>
      </c>
      <c r="H204" s="398">
        <f>'Tabelle Dashboard'!O98</f>
        <v>7.4999999999999997E-3</v>
      </c>
    </row>
    <row r="205" spans="1:8" x14ac:dyDescent="0.2">
      <c r="A205" s="382" t="str">
        <f t="shared" si="8"/>
        <v>T5</v>
      </c>
      <c r="B205" s="388" t="str">
        <f t="shared" si="7"/>
        <v>T=1s</v>
      </c>
      <c r="C205" s="396" t="str">
        <f>'Tabelle Dashboard'!J99</f>
        <v>Scenario 9</v>
      </c>
      <c r="D205" s="398">
        <f>'Tabelle Dashboard'!K99</f>
        <v>5.0999999999999997E-2</v>
      </c>
      <c r="E205" s="399">
        <f>'Tabelle Dashboard'!L99</f>
        <v>7.1999999999999995E-2</v>
      </c>
      <c r="F205" s="398">
        <f>'Tabelle Dashboard'!M99</f>
        <v>5.1999999999999998E-2</v>
      </c>
      <c r="G205" s="399">
        <f>'Tabelle Dashboard'!N99</f>
        <v>7.6E-3</v>
      </c>
      <c r="H205" s="398">
        <f>'Tabelle Dashboard'!O99</f>
        <v>7.7999999999999996E-3</v>
      </c>
    </row>
    <row r="206" spans="1:8" x14ac:dyDescent="0.2">
      <c r="A206" s="382" t="str">
        <f t="shared" si="8"/>
        <v>T5</v>
      </c>
      <c r="B206" s="388" t="str">
        <f t="shared" si="7"/>
        <v>T=1s</v>
      </c>
      <c r="C206" s="396" t="str">
        <f>'Tabelle Dashboard'!J100</f>
        <v>Scenario 10</v>
      </c>
      <c r="D206" s="398">
        <f>'Tabelle Dashboard'!K100</f>
        <v>5.7000000000000002E-2</v>
      </c>
      <c r="E206" s="399">
        <f>'Tabelle Dashboard'!L100</f>
        <v>7.9000000000000001E-2</v>
      </c>
      <c r="F206" s="398">
        <f>'Tabelle Dashboard'!M100</f>
        <v>5.7000000000000002E-2</v>
      </c>
      <c r="G206" s="399">
        <f>'Tabelle Dashboard'!N100</f>
        <v>8.5000000000000006E-3</v>
      </c>
      <c r="H206" s="398">
        <f>'Tabelle Dashboard'!O100</f>
        <v>8.5000000000000006E-3</v>
      </c>
    </row>
    <row r="207" spans="1:8" x14ac:dyDescent="0.2">
      <c r="A207" s="382" t="str">
        <f t="shared" si="8"/>
        <v>T5</v>
      </c>
      <c r="B207" s="388" t="str">
        <f t="shared" si="7"/>
        <v>T=1s</v>
      </c>
      <c r="C207" s="396" t="str">
        <f>'Tabelle Dashboard'!J101</f>
        <v>Scenario 11</v>
      </c>
      <c r="D207" s="398">
        <f>'Tabelle Dashboard'!K101</f>
        <v>0.05</v>
      </c>
      <c r="E207" s="399">
        <f>'Tabelle Dashboard'!L101</f>
        <v>7.0000000000000007E-2</v>
      </c>
      <c r="F207" s="398">
        <f>'Tabelle Dashboard'!M101</f>
        <v>0.05</v>
      </c>
      <c r="G207" s="399">
        <f>'Tabelle Dashboard'!N101</f>
        <v>7.4999999999999997E-3</v>
      </c>
      <c r="H207" s="398">
        <f>'Tabelle Dashboard'!O101</f>
        <v>7.4999999999999997E-3</v>
      </c>
    </row>
    <row r="208" spans="1:8" x14ac:dyDescent="0.2">
      <c r="A208" s="382" t="str">
        <f t="shared" si="8"/>
        <v>T5</v>
      </c>
      <c r="B208" s="388" t="str">
        <f t="shared" si="7"/>
        <v>T=1s</v>
      </c>
      <c r="C208" s="396" t="str">
        <f>'Tabelle Dashboard'!J102</f>
        <v>Scenario 12</v>
      </c>
      <c r="D208" s="398">
        <f>'Tabelle Dashboard'!K102</f>
        <v>4.5999999999999999E-2</v>
      </c>
      <c r="E208" s="399">
        <f>'Tabelle Dashboard'!L102</f>
        <v>6.5000000000000002E-2</v>
      </c>
      <c r="F208" s="398">
        <f>'Tabelle Dashboard'!M102</f>
        <v>4.5999999999999999E-2</v>
      </c>
      <c r="G208" s="399">
        <f>'Tabelle Dashboard'!N102</f>
        <v>6.8999999999999999E-3</v>
      </c>
      <c r="H208" s="398">
        <f>'Tabelle Dashboard'!O102</f>
        <v>6.8999999999999999E-3</v>
      </c>
    </row>
    <row r="209" spans="1:8" x14ac:dyDescent="0.2">
      <c r="A209" s="382" t="str">
        <f t="shared" si="8"/>
        <v>T5</v>
      </c>
      <c r="B209" s="388" t="str">
        <f t="shared" si="7"/>
        <v>T=1s</v>
      </c>
      <c r="C209" s="396" t="str">
        <f>'Tabelle Dashboard'!J103</f>
        <v>Scenario 13</v>
      </c>
      <c r="D209" s="398">
        <f>'Tabelle Dashboard'!K103</f>
        <v>5.7000000000000002E-2</v>
      </c>
      <c r="E209" s="399">
        <f>'Tabelle Dashboard'!L103</f>
        <v>7.9000000000000001E-2</v>
      </c>
      <c r="F209" s="398">
        <f>'Tabelle Dashboard'!M103</f>
        <v>5.6000000000000001E-2</v>
      </c>
      <c r="G209" s="399">
        <f>'Tabelle Dashboard'!N103</f>
        <v>8.5000000000000006E-3</v>
      </c>
      <c r="H209" s="398">
        <f>'Tabelle Dashboard'!O103</f>
        <v>8.5000000000000006E-3</v>
      </c>
    </row>
    <row r="210" spans="1:8" x14ac:dyDescent="0.2">
      <c r="A210" s="382" t="str">
        <f t="shared" si="8"/>
        <v>T5</v>
      </c>
      <c r="B210" s="388" t="str">
        <f t="shared" si="7"/>
        <v>T=1s</v>
      </c>
      <c r="C210" s="396" t="str">
        <f>'Tabelle Dashboard'!J104</f>
        <v>Scenario 14</v>
      </c>
      <c r="D210" s="398">
        <f>'Tabelle Dashboard'!K104</f>
        <v>0.05</v>
      </c>
      <c r="E210" s="399">
        <f>'Tabelle Dashboard'!L104</f>
        <v>7.0999999999999994E-2</v>
      </c>
      <c r="F210" s="398">
        <f>'Tabelle Dashboard'!M104</f>
        <v>0.05</v>
      </c>
      <c r="G210" s="399">
        <f>'Tabelle Dashboard'!N104</f>
        <v>7.6E-3</v>
      </c>
      <c r="H210" s="398">
        <f>'Tabelle Dashboard'!O104</f>
        <v>7.6E-3</v>
      </c>
    </row>
    <row r="211" spans="1:8" x14ac:dyDescent="0.2">
      <c r="A211" s="382" t="str">
        <f t="shared" si="8"/>
        <v>T5</v>
      </c>
      <c r="B211" s="388" t="str">
        <f t="shared" si="7"/>
        <v>T=1s</v>
      </c>
      <c r="C211" s="396" t="str">
        <f>'Tabelle Dashboard'!J105</f>
        <v>Scenario 15</v>
      </c>
      <c r="D211" s="398">
        <f>'Tabelle Dashboard'!K105</f>
        <v>5.2999999999999999E-2</v>
      </c>
      <c r="E211" s="399">
        <f>'Tabelle Dashboard'!L105</f>
        <v>7.4999999999999997E-2</v>
      </c>
      <c r="F211" s="398">
        <f>'Tabelle Dashboard'!M105</f>
        <v>5.3999999999999999E-2</v>
      </c>
      <c r="G211" s="399">
        <f>'Tabelle Dashboard'!N105</f>
        <v>8.0000000000000002E-3</v>
      </c>
      <c r="H211" s="398">
        <f>'Tabelle Dashboard'!O105</f>
        <v>8.2000000000000007E-3</v>
      </c>
    </row>
    <row r="212" spans="1:8" x14ac:dyDescent="0.2">
      <c r="A212" s="382" t="str">
        <f t="shared" si="8"/>
        <v>T5</v>
      </c>
      <c r="B212" s="388" t="str">
        <f t="shared" si="7"/>
        <v>T=2s</v>
      </c>
      <c r="C212" s="396" t="str">
        <f>'Tabelle Dashboard'!R91</f>
        <v>Scenario 1</v>
      </c>
      <c r="D212" s="398">
        <f>'Tabelle Dashboard'!S91</f>
        <v>0.05</v>
      </c>
      <c r="E212" s="399">
        <f>'Tabelle Dashboard'!T91</f>
        <v>7.0000000000000007E-2</v>
      </c>
      <c r="F212" s="398">
        <f>'Tabelle Dashboard'!U91</f>
        <v>0.05</v>
      </c>
      <c r="G212" s="399">
        <f>'Tabelle Dashboard'!V91</f>
        <v>7.4999999999999997E-3</v>
      </c>
      <c r="H212" s="398">
        <f>'Tabelle Dashboard'!W91</f>
        <v>7.4999999999999997E-3</v>
      </c>
    </row>
    <row r="213" spans="1:8" x14ac:dyDescent="0.2">
      <c r="A213" s="382" t="str">
        <f t="shared" si="8"/>
        <v>T5</v>
      </c>
      <c r="B213" s="388" t="str">
        <f t="shared" si="7"/>
        <v>T=2s</v>
      </c>
      <c r="C213" s="396" t="str">
        <f>'Tabelle Dashboard'!R92</f>
        <v>Scenario 2</v>
      </c>
      <c r="D213" s="398">
        <f>'Tabelle Dashboard'!S92</f>
        <v>5.0999999999999997E-2</v>
      </c>
      <c r="E213" s="399">
        <f>'Tabelle Dashboard'!T92</f>
        <v>7.2999999999999995E-2</v>
      </c>
      <c r="F213" s="398">
        <f>'Tabelle Dashboard'!U92</f>
        <v>5.1999999999999998E-2</v>
      </c>
      <c r="G213" s="399">
        <f>'Tabelle Dashboard'!V92</f>
        <v>7.7000000000000002E-3</v>
      </c>
      <c r="H213" s="398">
        <f>'Tabelle Dashboard'!W92</f>
        <v>7.6E-3</v>
      </c>
    </row>
    <row r="214" spans="1:8" x14ac:dyDescent="0.2">
      <c r="A214" s="382" t="str">
        <f t="shared" si="8"/>
        <v>T5</v>
      </c>
      <c r="B214" s="388" t="str">
        <f t="shared" si="7"/>
        <v>T=2s</v>
      </c>
      <c r="C214" s="396" t="str">
        <f>'Tabelle Dashboard'!R93</f>
        <v>Scenario 3</v>
      </c>
      <c r="D214" s="398">
        <f>'Tabelle Dashboard'!S93</f>
        <v>5.0999999999999997E-2</v>
      </c>
      <c r="E214" s="399">
        <f>'Tabelle Dashboard'!T93</f>
        <v>7.1999999999999995E-2</v>
      </c>
      <c r="F214" s="398">
        <f>'Tabelle Dashboard'!U93</f>
        <v>5.0999999999999997E-2</v>
      </c>
      <c r="G214" s="399">
        <f>'Tabelle Dashboard'!V93</f>
        <v>7.7000000000000002E-3</v>
      </c>
      <c r="H214" s="398">
        <f>'Tabelle Dashboard'!W93</f>
        <v>7.6E-3</v>
      </c>
    </row>
    <row r="215" spans="1:8" x14ac:dyDescent="0.2">
      <c r="A215" s="382" t="str">
        <f t="shared" si="8"/>
        <v>T5</v>
      </c>
      <c r="B215" s="388" t="str">
        <f t="shared" si="7"/>
        <v>T=2s</v>
      </c>
      <c r="C215" s="396" t="str">
        <f>'Tabelle Dashboard'!R94</f>
        <v>Scenario 4</v>
      </c>
      <c r="D215" s="398">
        <f>'Tabelle Dashboard'!S94</f>
        <v>0.05</v>
      </c>
      <c r="E215" s="399">
        <f>'Tabelle Dashboard'!T94</f>
        <v>7.0000000000000007E-2</v>
      </c>
      <c r="F215" s="398">
        <f>'Tabelle Dashboard'!U94</f>
        <v>0.05</v>
      </c>
      <c r="G215" s="399">
        <f>'Tabelle Dashboard'!V94</f>
        <v>7.4999999999999997E-3</v>
      </c>
      <c r="H215" s="398">
        <f>'Tabelle Dashboard'!W94</f>
        <v>7.4999999999999997E-3</v>
      </c>
    </row>
    <row r="216" spans="1:8" x14ac:dyDescent="0.2">
      <c r="A216" s="382" t="str">
        <f t="shared" si="8"/>
        <v>T5</v>
      </c>
      <c r="B216" s="388" t="str">
        <f t="shared" si="7"/>
        <v>T=2s</v>
      </c>
      <c r="C216" s="396" t="str">
        <f>'Tabelle Dashboard'!R95</f>
        <v>Scenario 5</v>
      </c>
      <c r="D216" s="398">
        <f>'Tabelle Dashboard'!S95</f>
        <v>0.05</v>
      </c>
      <c r="E216" s="399">
        <f>'Tabelle Dashboard'!T95</f>
        <v>7.0999999999999994E-2</v>
      </c>
      <c r="F216" s="398">
        <f>'Tabelle Dashboard'!U95</f>
        <v>0.05</v>
      </c>
      <c r="G216" s="399">
        <f>'Tabelle Dashboard'!V95</f>
        <v>7.6E-3</v>
      </c>
      <c r="H216" s="398">
        <f>'Tabelle Dashboard'!W95</f>
        <v>7.6E-3</v>
      </c>
    </row>
    <row r="217" spans="1:8" x14ac:dyDescent="0.2">
      <c r="A217" s="382" t="str">
        <f t="shared" si="8"/>
        <v>T5</v>
      </c>
      <c r="B217" s="388" t="str">
        <f t="shared" si="7"/>
        <v>T=2s</v>
      </c>
      <c r="C217" s="396" t="str">
        <f>'Tabelle Dashboard'!R96</f>
        <v>Scenario 6</v>
      </c>
      <c r="D217" s="398">
        <f>'Tabelle Dashboard'!S96</f>
        <v>5.1999999999999998E-2</v>
      </c>
      <c r="E217" s="399">
        <f>'Tabelle Dashboard'!T96</f>
        <v>7.2999999999999995E-2</v>
      </c>
      <c r="F217" s="398">
        <f>'Tabelle Dashboard'!U96</f>
        <v>5.1999999999999998E-2</v>
      </c>
      <c r="G217" s="399">
        <f>'Tabelle Dashboard'!V96</f>
        <v>7.7999999999999996E-3</v>
      </c>
      <c r="H217" s="398">
        <f>'Tabelle Dashboard'!W96</f>
        <v>7.7999999999999996E-3</v>
      </c>
    </row>
    <row r="218" spans="1:8" x14ac:dyDescent="0.2">
      <c r="A218" s="382" t="str">
        <f t="shared" si="8"/>
        <v>T5</v>
      </c>
      <c r="B218" s="388" t="str">
        <f t="shared" si="7"/>
        <v>T=2s</v>
      </c>
      <c r="C218" s="396" t="str">
        <f>'Tabelle Dashboard'!R97</f>
        <v>Scenario 7</v>
      </c>
      <c r="D218" s="398">
        <f>'Tabelle Dashboard'!S97</f>
        <v>4.7E-2</v>
      </c>
      <c r="E218" s="399">
        <f>'Tabelle Dashboard'!T97</f>
        <v>6.7000000000000004E-2</v>
      </c>
      <c r="F218" s="398">
        <f>'Tabelle Dashboard'!U97</f>
        <v>4.7E-2</v>
      </c>
      <c r="G218" s="399">
        <f>'Tabelle Dashboard'!V97</f>
        <v>7.1000000000000004E-3</v>
      </c>
      <c r="H218" s="398">
        <f>'Tabelle Dashboard'!W97</f>
        <v>7.1000000000000004E-3</v>
      </c>
    </row>
    <row r="219" spans="1:8" x14ac:dyDescent="0.2">
      <c r="A219" s="382" t="str">
        <f t="shared" si="8"/>
        <v>T5</v>
      </c>
      <c r="B219" s="388" t="str">
        <f t="shared" si="7"/>
        <v>T=2s</v>
      </c>
      <c r="C219" s="396" t="str">
        <f>'Tabelle Dashboard'!R98</f>
        <v>Scenario 8</v>
      </c>
      <c r="D219" s="398">
        <f>'Tabelle Dashboard'!S98</f>
        <v>4.9000000000000002E-2</v>
      </c>
      <c r="E219" s="399">
        <f>'Tabelle Dashboard'!T98</f>
        <v>6.9000000000000006E-2</v>
      </c>
      <c r="F219" s="398">
        <f>'Tabelle Dashboard'!U98</f>
        <v>4.9000000000000002E-2</v>
      </c>
      <c r="G219" s="399">
        <f>'Tabelle Dashboard'!V98</f>
        <v>7.4000000000000003E-3</v>
      </c>
      <c r="H219" s="398">
        <f>'Tabelle Dashboard'!W98</f>
        <v>7.3000000000000001E-3</v>
      </c>
    </row>
    <row r="220" spans="1:8" x14ac:dyDescent="0.2">
      <c r="A220" s="382" t="str">
        <f t="shared" si="8"/>
        <v>T5</v>
      </c>
      <c r="B220" s="388" t="str">
        <f t="shared" si="7"/>
        <v>T=2s</v>
      </c>
      <c r="C220" s="396" t="str">
        <f>'Tabelle Dashboard'!R99</f>
        <v>Scenario 9</v>
      </c>
      <c r="D220" s="398">
        <f>'Tabelle Dashboard'!S99</f>
        <v>4.4999999999999998E-2</v>
      </c>
      <c r="E220" s="399">
        <f>'Tabelle Dashboard'!T99</f>
        <v>6.3E-2</v>
      </c>
      <c r="F220" s="398">
        <f>'Tabelle Dashboard'!U99</f>
        <v>4.4999999999999998E-2</v>
      </c>
      <c r="G220" s="399">
        <f>'Tabelle Dashboard'!V99</f>
        <v>6.7000000000000002E-3</v>
      </c>
      <c r="H220" s="398">
        <f>'Tabelle Dashboard'!W99</f>
        <v>6.7000000000000002E-3</v>
      </c>
    </row>
    <row r="221" spans="1:8" x14ac:dyDescent="0.2">
      <c r="A221" s="382" t="str">
        <f t="shared" si="8"/>
        <v>T5</v>
      </c>
      <c r="B221" s="388" t="str">
        <f t="shared" si="7"/>
        <v>T=2s</v>
      </c>
      <c r="C221" s="396" t="str">
        <f>'Tabelle Dashboard'!R100</f>
        <v>Scenario 10</v>
      </c>
      <c r="D221" s="398">
        <f>'Tabelle Dashboard'!S100</f>
        <v>5.3999999999999999E-2</v>
      </c>
      <c r="E221" s="399">
        <f>'Tabelle Dashboard'!T100</f>
        <v>7.5999999999999998E-2</v>
      </c>
      <c r="F221" s="398">
        <f>'Tabelle Dashboard'!U100</f>
        <v>5.2999999999999999E-2</v>
      </c>
      <c r="G221" s="399">
        <f>'Tabelle Dashboard'!V100</f>
        <v>8.2000000000000007E-3</v>
      </c>
      <c r="H221" s="398">
        <f>'Tabelle Dashboard'!W100</f>
        <v>8.0000000000000002E-3</v>
      </c>
    </row>
    <row r="222" spans="1:8" x14ac:dyDescent="0.2">
      <c r="A222" s="382" t="str">
        <f t="shared" si="8"/>
        <v>T5</v>
      </c>
      <c r="B222" s="388" t="str">
        <f>B177</f>
        <v>T=2s</v>
      </c>
      <c r="C222" s="396" t="str">
        <f>'Tabelle Dashboard'!R101</f>
        <v>Scenario 11</v>
      </c>
      <c r="D222" s="398">
        <f>'Tabelle Dashboard'!S101</f>
        <v>4.9000000000000002E-2</v>
      </c>
      <c r="E222" s="399">
        <f>'Tabelle Dashboard'!T101</f>
        <v>6.9000000000000006E-2</v>
      </c>
      <c r="F222" s="398">
        <f>'Tabelle Dashboard'!U101</f>
        <v>4.9000000000000002E-2</v>
      </c>
      <c r="G222" s="399">
        <f>'Tabelle Dashboard'!V101</f>
        <v>7.4000000000000003E-3</v>
      </c>
      <c r="H222" s="398">
        <f>'Tabelle Dashboard'!W101</f>
        <v>7.3000000000000001E-3</v>
      </c>
    </row>
    <row r="223" spans="1:8" x14ac:dyDescent="0.2">
      <c r="A223" s="382" t="str">
        <f t="shared" si="8"/>
        <v>T5</v>
      </c>
      <c r="B223" s="388" t="str">
        <f t="shared" si="7"/>
        <v>T=2s</v>
      </c>
      <c r="C223" s="396" t="str">
        <f>'Tabelle Dashboard'!R102</f>
        <v>Scenario 12</v>
      </c>
      <c r="D223" s="398">
        <f>'Tabelle Dashboard'!S102</f>
        <v>4.4999999999999998E-2</v>
      </c>
      <c r="E223" s="399">
        <f>'Tabelle Dashboard'!T102</f>
        <v>6.3E-2</v>
      </c>
      <c r="F223" s="398">
        <f>'Tabelle Dashboard'!U102</f>
        <v>4.4999999999999998E-2</v>
      </c>
      <c r="G223" s="399">
        <f>'Tabelle Dashboard'!V102</f>
        <v>6.7999999999999996E-3</v>
      </c>
      <c r="H223" s="398">
        <f>'Tabelle Dashboard'!W102</f>
        <v>6.7999999999999996E-3</v>
      </c>
    </row>
    <row r="224" spans="1:8" x14ac:dyDescent="0.2">
      <c r="A224" s="382" t="str">
        <f t="shared" si="8"/>
        <v>T5</v>
      </c>
      <c r="B224" s="388" t="str">
        <f>B179</f>
        <v>T=2s</v>
      </c>
      <c r="C224" s="396" t="str">
        <f>'Tabelle Dashboard'!R103</f>
        <v>Scenario 13</v>
      </c>
      <c r="D224" s="398">
        <f>'Tabelle Dashboard'!S103</f>
        <v>5.3999999999999999E-2</v>
      </c>
      <c r="E224" s="399">
        <f>'Tabelle Dashboard'!T103</f>
        <v>7.5999999999999998E-2</v>
      </c>
      <c r="F224" s="398">
        <f>'Tabelle Dashboard'!U103</f>
        <v>5.2999999999999999E-2</v>
      </c>
      <c r="G224" s="399">
        <f>'Tabelle Dashboard'!V103</f>
        <v>8.2000000000000007E-3</v>
      </c>
      <c r="H224" s="398">
        <f>'Tabelle Dashboard'!W103</f>
        <v>8.0999999999999996E-3</v>
      </c>
    </row>
    <row r="225" spans="1:8" x14ac:dyDescent="0.2">
      <c r="A225" s="382" t="str">
        <f t="shared" si="8"/>
        <v>T5</v>
      </c>
      <c r="B225" s="388" t="str">
        <f t="shared" si="7"/>
        <v>T=2s</v>
      </c>
      <c r="C225" s="396" t="str">
        <f>'Tabelle Dashboard'!R104</f>
        <v>Scenario 14</v>
      </c>
      <c r="D225" s="398">
        <f>'Tabelle Dashboard'!S104</f>
        <v>4.9000000000000002E-2</v>
      </c>
      <c r="E225" s="399">
        <f>'Tabelle Dashboard'!T104</f>
        <v>6.9000000000000006E-2</v>
      </c>
      <c r="F225" s="398">
        <f>'Tabelle Dashboard'!U104</f>
        <v>4.9000000000000002E-2</v>
      </c>
      <c r="G225" s="399">
        <f>'Tabelle Dashboard'!V104</f>
        <v>7.4000000000000003E-3</v>
      </c>
      <c r="H225" s="398">
        <f>'Tabelle Dashboard'!W104</f>
        <v>7.3000000000000001E-3</v>
      </c>
    </row>
    <row r="226" spans="1:8" x14ac:dyDescent="0.2">
      <c r="A226" s="382" t="str">
        <f t="shared" si="8"/>
        <v>T5</v>
      </c>
      <c r="B226" s="388" t="str">
        <f t="shared" si="7"/>
        <v>T=2s</v>
      </c>
      <c r="C226" s="396" t="str">
        <f>'Tabelle Dashboard'!R105</f>
        <v>Scenario 15</v>
      </c>
      <c r="D226" s="398">
        <f>'Tabelle Dashboard'!S105</f>
        <v>4.9000000000000002E-2</v>
      </c>
      <c r="E226" s="399">
        <f>'Tabelle Dashboard'!T105</f>
        <v>6.9000000000000006E-2</v>
      </c>
      <c r="F226" s="398">
        <f>'Tabelle Dashboard'!U105</f>
        <v>4.9000000000000002E-2</v>
      </c>
      <c r="G226" s="399">
        <f>'Tabelle Dashboard'!V105</f>
        <v>7.4000000000000003E-3</v>
      </c>
      <c r="H226" s="398">
        <f>'Tabelle Dashboard'!W105</f>
        <v>7.3000000000000001E-3</v>
      </c>
    </row>
    <row r="227" spans="1:8" x14ac:dyDescent="0.2">
      <c r="A227" s="382" t="s">
        <v>1175</v>
      </c>
      <c r="B227" s="388" t="str">
        <f>B182</f>
        <v>T=0s</v>
      </c>
      <c r="C227" s="396" t="str">
        <f>'Tabelle Dashboard'!B112</f>
        <v>Scenario 1</v>
      </c>
      <c r="D227" s="398">
        <f>'Tabelle Dashboard'!C112</f>
        <v>4.7E-2</v>
      </c>
      <c r="E227" s="399">
        <f>'Tabelle Dashboard'!D112</f>
        <v>6.7000000000000004E-2</v>
      </c>
      <c r="F227" s="398">
        <f>'Tabelle Dashboard'!E112</f>
        <v>4.8000000000000001E-2</v>
      </c>
      <c r="G227" s="399">
        <f>'Tabelle Dashboard'!F112</f>
        <v>7.1000000000000004E-3</v>
      </c>
      <c r="H227" s="398">
        <f>'Tabelle Dashboard'!G112</f>
        <v>7.1000000000000004E-3</v>
      </c>
    </row>
    <row r="228" spans="1:8" x14ac:dyDescent="0.2">
      <c r="A228" s="382" t="str">
        <f>A227</f>
        <v>T6</v>
      </c>
      <c r="B228" s="388" t="str">
        <f t="shared" ref="B228:B271" si="9">B183</f>
        <v>T=0s</v>
      </c>
      <c r="C228" s="396" t="str">
        <f>'Tabelle Dashboard'!B113</f>
        <v>Scenario 2</v>
      </c>
      <c r="D228" s="398">
        <f>'Tabelle Dashboard'!C113</f>
        <v>4.9000000000000002E-2</v>
      </c>
      <c r="E228" s="399">
        <f>'Tabelle Dashboard'!D113</f>
        <v>7.0000000000000007E-2</v>
      </c>
      <c r="F228" s="398">
        <f>'Tabelle Dashboard'!E113</f>
        <v>0.05</v>
      </c>
      <c r="G228" s="399">
        <f>'Tabelle Dashboard'!F113</f>
        <v>7.4000000000000003E-3</v>
      </c>
      <c r="H228" s="398">
        <f>'Tabelle Dashboard'!G113</f>
        <v>7.4999999999999997E-3</v>
      </c>
    </row>
    <row r="229" spans="1:8" x14ac:dyDescent="0.2">
      <c r="A229" s="382" t="str">
        <f t="shared" ref="A229:A271" si="10">A228</f>
        <v>T6</v>
      </c>
      <c r="B229" s="388" t="str">
        <f t="shared" si="9"/>
        <v>T=0s</v>
      </c>
      <c r="C229" s="396" t="str">
        <f>'Tabelle Dashboard'!B114</f>
        <v>Scenario 3</v>
      </c>
      <c r="D229" s="398">
        <f>'Tabelle Dashboard'!C114</f>
        <v>4.4999999999999998E-2</v>
      </c>
      <c r="E229" s="399">
        <f>'Tabelle Dashboard'!D114</f>
        <v>6.3E-2</v>
      </c>
      <c r="F229" s="398">
        <f>'Tabelle Dashboard'!E114</f>
        <v>4.4999999999999998E-2</v>
      </c>
      <c r="G229" s="399">
        <f>'Tabelle Dashboard'!F114</f>
        <v>6.7000000000000002E-3</v>
      </c>
      <c r="H229" s="398">
        <f>'Tabelle Dashboard'!G114</f>
        <v>6.7999999999999996E-3</v>
      </c>
    </row>
    <row r="230" spans="1:8" x14ac:dyDescent="0.2">
      <c r="A230" s="382" t="str">
        <f t="shared" si="10"/>
        <v>T6</v>
      </c>
      <c r="B230" s="388" t="str">
        <f t="shared" si="9"/>
        <v>T=0s</v>
      </c>
      <c r="C230" s="396" t="str">
        <f>'Tabelle Dashboard'!B115</f>
        <v>Scenario 4</v>
      </c>
      <c r="D230" s="398">
        <f>'Tabelle Dashboard'!C115</f>
        <v>4.7E-2</v>
      </c>
      <c r="E230" s="399">
        <f>'Tabelle Dashboard'!D115</f>
        <v>6.6000000000000003E-2</v>
      </c>
      <c r="F230" s="398">
        <f>'Tabelle Dashboard'!E115</f>
        <v>4.7E-2</v>
      </c>
      <c r="G230" s="399">
        <f>'Tabelle Dashboard'!F115</f>
        <v>7.0000000000000001E-3</v>
      </c>
      <c r="H230" s="398">
        <f>'Tabelle Dashboard'!G115</f>
        <v>7.3000000000000001E-3</v>
      </c>
    </row>
    <row r="231" spans="1:8" x14ac:dyDescent="0.2">
      <c r="A231" s="382" t="str">
        <f t="shared" si="10"/>
        <v>T6</v>
      </c>
      <c r="B231" s="388" t="str">
        <f t="shared" si="9"/>
        <v>T=0s</v>
      </c>
      <c r="C231" s="396" t="str">
        <f>'Tabelle Dashboard'!B116</f>
        <v>Scenario 5</v>
      </c>
      <c r="D231" s="398">
        <f>'Tabelle Dashboard'!C116</f>
        <v>4.7E-2</v>
      </c>
      <c r="E231" s="399">
        <f>'Tabelle Dashboard'!D116</f>
        <v>6.6000000000000003E-2</v>
      </c>
      <c r="F231" s="398">
        <f>'Tabelle Dashboard'!E116</f>
        <v>4.7E-2</v>
      </c>
      <c r="G231" s="399">
        <f>'Tabelle Dashboard'!F116</f>
        <v>7.0000000000000001E-3</v>
      </c>
      <c r="H231" s="398">
        <f>'Tabelle Dashboard'!G116</f>
        <v>7.1999999999999998E-3</v>
      </c>
    </row>
    <row r="232" spans="1:8" x14ac:dyDescent="0.2">
      <c r="A232" s="382" t="str">
        <f t="shared" si="10"/>
        <v>T6</v>
      </c>
      <c r="B232" s="388" t="str">
        <f t="shared" si="9"/>
        <v>T=0s</v>
      </c>
      <c r="C232" s="396" t="str">
        <f>'Tabelle Dashboard'!B117</f>
        <v>Scenario 6</v>
      </c>
      <c r="D232" s="398">
        <f>'Tabelle Dashboard'!C117</f>
        <v>4.7E-2</v>
      </c>
      <c r="E232" s="399">
        <f>'Tabelle Dashboard'!D117</f>
        <v>6.7000000000000004E-2</v>
      </c>
      <c r="F232" s="398">
        <f>'Tabelle Dashboard'!E117</f>
        <v>4.8000000000000001E-2</v>
      </c>
      <c r="G232" s="399">
        <f>'Tabelle Dashboard'!F117</f>
        <v>7.1000000000000004E-3</v>
      </c>
      <c r="H232" s="398">
        <f>'Tabelle Dashboard'!G117</f>
        <v>7.1999999999999998E-3</v>
      </c>
    </row>
    <row r="233" spans="1:8" x14ac:dyDescent="0.2">
      <c r="A233" s="382" t="str">
        <f t="shared" si="10"/>
        <v>T6</v>
      </c>
      <c r="B233" s="388" t="str">
        <f t="shared" si="9"/>
        <v>T=0s</v>
      </c>
      <c r="C233" s="396" t="str">
        <f>'Tabelle Dashboard'!B118</f>
        <v>Scenario 7</v>
      </c>
      <c r="D233" s="398">
        <f>'Tabelle Dashboard'!C118</f>
        <v>4.5999999999999999E-2</v>
      </c>
      <c r="E233" s="399">
        <f>'Tabelle Dashboard'!D118</f>
        <v>6.5000000000000002E-2</v>
      </c>
      <c r="F233" s="398">
        <f>'Tabelle Dashboard'!E118</f>
        <v>4.5999999999999999E-2</v>
      </c>
      <c r="G233" s="399">
        <f>'Tabelle Dashboard'!F118</f>
        <v>6.8999999999999999E-3</v>
      </c>
      <c r="H233" s="398">
        <f>'Tabelle Dashboard'!G118</f>
        <v>7.0000000000000001E-3</v>
      </c>
    </row>
    <row r="234" spans="1:8" x14ac:dyDescent="0.2">
      <c r="A234" s="382" t="str">
        <f t="shared" si="10"/>
        <v>T6</v>
      </c>
      <c r="B234" s="388" t="str">
        <f t="shared" si="9"/>
        <v>T=0s</v>
      </c>
      <c r="C234" s="396" t="str">
        <f>'Tabelle Dashboard'!B119</f>
        <v>Scenario 8</v>
      </c>
      <c r="D234" s="398">
        <f>'Tabelle Dashboard'!C119</f>
        <v>4.7E-2</v>
      </c>
      <c r="E234" s="399">
        <f>'Tabelle Dashboard'!D119</f>
        <v>6.7000000000000004E-2</v>
      </c>
      <c r="F234" s="398">
        <f>'Tabelle Dashboard'!E119</f>
        <v>4.8000000000000001E-2</v>
      </c>
      <c r="G234" s="399">
        <f>'Tabelle Dashboard'!F119</f>
        <v>7.1000000000000004E-3</v>
      </c>
      <c r="H234" s="398">
        <f>'Tabelle Dashboard'!G119</f>
        <v>7.1999999999999998E-3</v>
      </c>
    </row>
    <row r="235" spans="1:8" x14ac:dyDescent="0.2">
      <c r="A235" s="382" t="str">
        <f t="shared" si="10"/>
        <v>T6</v>
      </c>
      <c r="B235" s="388" t="str">
        <f t="shared" si="9"/>
        <v>T=0s</v>
      </c>
      <c r="C235" s="396" t="str">
        <f>'Tabelle Dashboard'!B120</f>
        <v>Scenario 9</v>
      </c>
      <c r="D235" s="398">
        <f>'Tabelle Dashboard'!C120</f>
        <v>5.1999999999999998E-2</v>
      </c>
      <c r="E235" s="399">
        <f>'Tabelle Dashboard'!D120</f>
        <v>7.3999999999999996E-2</v>
      </c>
      <c r="F235" s="398">
        <f>'Tabelle Dashboard'!E120</f>
        <v>5.1999999999999998E-2</v>
      </c>
      <c r="G235" s="399">
        <f>'Tabelle Dashboard'!F120</f>
        <v>7.7999999999999996E-3</v>
      </c>
      <c r="H235" s="398">
        <f>'Tabelle Dashboard'!G120</f>
        <v>7.9000000000000008E-3</v>
      </c>
    </row>
    <row r="236" spans="1:8" x14ac:dyDescent="0.2">
      <c r="A236" s="382" t="str">
        <f t="shared" si="10"/>
        <v>T6</v>
      </c>
      <c r="B236" s="388" t="str">
        <f t="shared" si="9"/>
        <v>T=0s</v>
      </c>
      <c r="C236" s="396" t="str">
        <f>'Tabelle Dashboard'!B121</f>
        <v>Scenario 10</v>
      </c>
      <c r="D236" s="398">
        <f>'Tabelle Dashboard'!C121</f>
        <v>5.1999999999999998E-2</v>
      </c>
      <c r="E236" s="399">
        <f>'Tabelle Dashboard'!D121</f>
        <v>7.3999999999999996E-2</v>
      </c>
      <c r="F236" s="398">
        <f>'Tabelle Dashboard'!E121</f>
        <v>5.2999999999999999E-2</v>
      </c>
      <c r="G236" s="399">
        <f>'Tabelle Dashboard'!F121</f>
        <v>7.9000000000000008E-3</v>
      </c>
      <c r="H236" s="398">
        <f>'Tabelle Dashboard'!G121</f>
        <v>8.0000000000000002E-3</v>
      </c>
    </row>
    <row r="237" spans="1:8" x14ac:dyDescent="0.2">
      <c r="A237" s="382" t="str">
        <f t="shared" si="10"/>
        <v>T6</v>
      </c>
      <c r="B237" s="388" t="str">
        <f t="shared" si="9"/>
        <v>T=0s</v>
      </c>
      <c r="C237" s="396" t="str">
        <f>'Tabelle Dashboard'!B122</f>
        <v>Scenario 11</v>
      </c>
      <c r="D237" s="398">
        <f>'Tabelle Dashboard'!C122</f>
        <v>4.8000000000000001E-2</v>
      </c>
      <c r="E237" s="399">
        <f>'Tabelle Dashboard'!D122</f>
        <v>6.7000000000000004E-2</v>
      </c>
      <c r="F237" s="398">
        <f>'Tabelle Dashboard'!E122</f>
        <v>4.8000000000000001E-2</v>
      </c>
      <c r="G237" s="399">
        <f>'Tabelle Dashboard'!F122</f>
        <v>7.1999999999999998E-3</v>
      </c>
      <c r="H237" s="398">
        <f>'Tabelle Dashboard'!G122</f>
        <v>7.1999999999999998E-3</v>
      </c>
    </row>
    <row r="238" spans="1:8" x14ac:dyDescent="0.2">
      <c r="A238" s="382" t="str">
        <f t="shared" si="10"/>
        <v>T6</v>
      </c>
      <c r="B238" s="388" t="str">
        <f t="shared" si="9"/>
        <v>T=0s</v>
      </c>
      <c r="C238" s="396" t="str">
        <f>'Tabelle Dashboard'!B123</f>
        <v>Scenario 12</v>
      </c>
      <c r="D238" s="398">
        <f>'Tabelle Dashboard'!C123</f>
        <v>4.4999999999999998E-2</v>
      </c>
      <c r="E238" s="399">
        <f>'Tabelle Dashboard'!D123</f>
        <v>6.4000000000000001E-2</v>
      </c>
      <c r="F238" s="398">
        <f>'Tabelle Dashboard'!E123</f>
        <v>4.4999999999999998E-2</v>
      </c>
      <c r="G238" s="399">
        <f>'Tabelle Dashboard'!F123</f>
        <v>6.8999999999999999E-3</v>
      </c>
      <c r="H238" s="398">
        <f>'Tabelle Dashboard'!G123</f>
        <v>6.8999999999999999E-3</v>
      </c>
    </row>
    <row r="239" spans="1:8" x14ac:dyDescent="0.2">
      <c r="A239" s="382" t="str">
        <f t="shared" si="10"/>
        <v>T6</v>
      </c>
      <c r="B239" s="388" t="str">
        <f t="shared" si="9"/>
        <v>T=0s</v>
      </c>
      <c r="C239" s="396" t="str">
        <f>'Tabelle Dashboard'!B124</f>
        <v>Scenario 13</v>
      </c>
      <c r="D239" s="398">
        <f>'Tabelle Dashboard'!C124</f>
        <v>5.1999999999999998E-2</v>
      </c>
      <c r="E239" s="399">
        <f>'Tabelle Dashboard'!D124</f>
        <v>7.3999999999999996E-2</v>
      </c>
      <c r="F239" s="398">
        <f>'Tabelle Dashboard'!E124</f>
        <v>5.2999999999999999E-2</v>
      </c>
      <c r="G239" s="399">
        <f>'Tabelle Dashboard'!F124</f>
        <v>7.9000000000000008E-3</v>
      </c>
      <c r="H239" s="398">
        <f>'Tabelle Dashboard'!G124</f>
        <v>8.0000000000000002E-3</v>
      </c>
    </row>
    <row r="240" spans="1:8" x14ac:dyDescent="0.2">
      <c r="A240" s="382" t="str">
        <f t="shared" si="10"/>
        <v>T6</v>
      </c>
      <c r="B240" s="388" t="str">
        <f t="shared" si="9"/>
        <v>T=0s</v>
      </c>
      <c r="C240" s="396" t="str">
        <f>'Tabelle Dashboard'!B125</f>
        <v>Scenario 14</v>
      </c>
      <c r="D240" s="398">
        <f>'Tabelle Dashboard'!C125</f>
        <v>4.9000000000000002E-2</v>
      </c>
      <c r="E240" s="399">
        <f>'Tabelle Dashboard'!D125</f>
        <v>6.9000000000000006E-2</v>
      </c>
      <c r="F240" s="398">
        <f>'Tabelle Dashboard'!E125</f>
        <v>4.9000000000000002E-2</v>
      </c>
      <c r="G240" s="399">
        <f>'Tabelle Dashboard'!F125</f>
        <v>7.4000000000000003E-3</v>
      </c>
      <c r="H240" s="398">
        <f>'Tabelle Dashboard'!G125</f>
        <v>7.4000000000000003E-3</v>
      </c>
    </row>
    <row r="241" spans="1:8" x14ac:dyDescent="0.2">
      <c r="A241" s="382" t="str">
        <f t="shared" si="10"/>
        <v>T6</v>
      </c>
      <c r="B241" s="388" t="str">
        <f t="shared" si="9"/>
        <v>T=0s</v>
      </c>
      <c r="C241" s="396" t="str">
        <f>'Tabelle Dashboard'!B126</f>
        <v>Scenario 15</v>
      </c>
      <c r="D241" s="398">
        <f>'Tabelle Dashboard'!C126</f>
        <v>0.05</v>
      </c>
      <c r="E241" s="399">
        <f>'Tabelle Dashboard'!D126</f>
        <v>7.0000000000000007E-2</v>
      </c>
      <c r="F241" s="398">
        <f>'Tabelle Dashboard'!E126</f>
        <v>0.05</v>
      </c>
      <c r="G241" s="399">
        <f>'Tabelle Dashboard'!F126</f>
        <v>7.4999999999999997E-3</v>
      </c>
      <c r="H241" s="398">
        <f>'Tabelle Dashboard'!G126</f>
        <v>7.6E-3</v>
      </c>
    </row>
    <row r="242" spans="1:8" x14ac:dyDescent="0.2">
      <c r="A242" s="382" t="str">
        <f t="shared" si="10"/>
        <v>T6</v>
      </c>
      <c r="B242" s="388" t="str">
        <f t="shared" si="9"/>
        <v>T=1s</v>
      </c>
      <c r="C242" s="396" t="str">
        <f>'Tabelle Dashboard'!J112</f>
        <v>Scenario 1</v>
      </c>
      <c r="D242" s="398">
        <f>'Tabelle Dashboard'!K112</f>
        <v>4.8000000000000001E-2</v>
      </c>
      <c r="E242" s="399">
        <f>'Tabelle Dashboard'!L112</f>
        <v>6.8000000000000005E-2</v>
      </c>
      <c r="F242" s="398">
        <f>'Tabelle Dashboard'!M112</f>
        <v>4.9000000000000002E-2</v>
      </c>
      <c r="G242" s="399">
        <f>'Tabelle Dashboard'!N112</f>
        <v>7.3000000000000001E-3</v>
      </c>
      <c r="H242" s="398">
        <f>'Tabelle Dashboard'!O112</f>
        <v>7.3000000000000001E-3</v>
      </c>
    </row>
    <row r="243" spans="1:8" x14ac:dyDescent="0.2">
      <c r="A243" s="382" t="str">
        <f t="shared" si="10"/>
        <v>T6</v>
      </c>
      <c r="B243" s="388" t="str">
        <f t="shared" si="9"/>
        <v>T=1s</v>
      </c>
      <c r="C243" s="396" t="str">
        <f>'Tabelle Dashboard'!J113</f>
        <v>Scenario 2</v>
      </c>
      <c r="D243" s="398">
        <f>'Tabelle Dashboard'!K113</f>
        <v>4.4999999999999998E-2</v>
      </c>
      <c r="E243" s="399">
        <f>'Tabelle Dashboard'!L113</f>
        <v>6.2E-2</v>
      </c>
      <c r="F243" s="398">
        <f>'Tabelle Dashboard'!M113</f>
        <v>4.4999999999999998E-2</v>
      </c>
      <c r="G243" s="399">
        <f>'Tabelle Dashboard'!N113</f>
        <v>6.7000000000000002E-3</v>
      </c>
      <c r="H243" s="398">
        <f>'Tabelle Dashboard'!O113</f>
        <v>6.7999999999999996E-3</v>
      </c>
    </row>
    <row r="244" spans="1:8" x14ac:dyDescent="0.2">
      <c r="A244" s="382" t="str">
        <f t="shared" si="10"/>
        <v>T6</v>
      </c>
      <c r="B244" s="388" t="str">
        <f t="shared" si="9"/>
        <v>T=1s</v>
      </c>
      <c r="C244" s="396" t="str">
        <f>'Tabelle Dashboard'!J114</f>
        <v>Scenario 3</v>
      </c>
      <c r="D244" s="398">
        <f>'Tabelle Dashboard'!K114</f>
        <v>0.05</v>
      </c>
      <c r="E244" s="399">
        <f>'Tabelle Dashboard'!L114</f>
        <v>7.0999999999999994E-2</v>
      </c>
      <c r="F244" s="398">
        <f>'Tabelle Dashboard'!M114</f>
        <v>0.05</v>
      </c>
      <c r="G244" s="399">
        <f>'Tabelle Dashboard'!N114</f>
        <v>7.4999999999999997E-3</v>
      </c>
      <c r="H244" s="398">
        <f>'Tabelle Dashboard'!O114</f>
        <v>7.6E-3</v>
      </c>
    </row>
    <row r="245" spans="1:8" x14ac:dyDescent="0.2">
      <c r="A245" s="382" t="str">
        <f t="shared" si="10"/>
        <v>T6</v>
      </c>
      <c r="B245" s="388" t="str">
        <f t="shared" si="9"/>
        <v>T=1s</v>
      </c>
      <c r="C245" s="396" t="str">
        <f>'Tabelle Dashboard'!J115</f>
        <v>Scenario 4</v>
      </c>
      <c r="D245" s="398">
        <f>'Tabelle Dashboard'!K115</f>
        <v>4.8000000000000001E-2</v>
      </c>
      <c r="E245" s="399">
        <f>'Tabelle Dashboard'!L115</f>
        <v>6.8000000000000005E-2</v>
      </c>
      <c r="F245" s="398">
        <f>'Tabelle Dashboard'!M115</f>
        <v>4.9000000000000002E-2</v>
      </c>
      <c r="G245" s="399">
        <f>'Tabelle Dashboard'!N115</f>
        <v>7.3000000000000001E-3</v>
      </c>
      <c r="H245" s="398">
        <f>'Tabelle Dashboard'!O115</f>
        <v>7.4000000000000003E-3</v>
      </c>
    </row>
    <row r="246" spans="1:8" x14ac:dyDescent="0.2">
      <c r="A246" s="382" t="str">
        <f t="shared" si="10"/>
        <v>T6</v>
      </c>
      <c r="B246" s="388" t="str">
        <f t="shared" si="9"/>
        <v>T=1s</v>
      </c>
      <c r="C246" s="396" t="str">
        <f>'Tabelle Dashboard'!J116</f>
        <v>Scenario 5</v>
      </c>
      <c r="D246" s="398">
        <f>'Tabelle Dashboard'!K116</f>
        <v>4.9000000000000002E-2</v>
      </c>
      <c r="E246" s="399">
        <f>'Tabelle Dashboard'!L116</f>
        <v>6.9000000000000006E-2</v>
      </c>
      <c r="F246" s="398">
        <f>'Tabelle Dashboard'!M116</f>
        <v>4.9000000000000002E-2</v>
      </c>
      <c r="G246" s="399">
        <f>'Tabelle Dashboard'!N116</f>
        <v>7.4000000000000003E-3</v>
      </c>
      <c r="H246" s="398">
        <f>'Tabelle Dashboard'!O116</f>
        <v>7.4000000000000003E-3</v>
      </c>
    </row>
    <row r="247" spans="1:8" x14ac:dyDescent="0.2">
      <c r="A247" s="382" t="str">
        <f t="shared" si="10"/>
        <v>T6</v>
      </c>
      <c r="B247" s="388" t="str">
        <f t="shared" si="9"/>
        <v>T=1s</v>
      </c>
      <c r="C247" s="396" t="str">
        <f>'Tabelle Dashboard'!J117</f>
        <v>Scenario 6</v>
      </c>
      <c r="D247" s="398">
        <f>'Tabelle Dashboard'!K117</f>
        <v>4.9000000000000002E-2</v>
      </c>
      <c r="E247" s="399">
        <f>'Tabelle Dashboard'!L117</f>
        <v>7.0000000000000007E-2</v>
      </c>
      <c r="F247" s="398">
        <f>'Tabelle Dashboard'!M117</f>
        <v>0.05</v>
      </c>
      <c r="G247" s="399">
        <f>'Tabelle Dashboard'!N117</f>
        <v>7.4000000000000003E-3</v>
      </c>
      <c r="H247" s="398">
        <f>'Tabelle Dashboard'!O117</f>
        <v>7.4999999999999997E-3</v>
      </c>
    </row>
    <row r="248" spans="1:8" x14ac:dyDescent="0.2">
      <c r="A248" s="382" t="str">
        <f t="shared" si="10"/>
        <v>T6</v>
      </c>
      <c r="B248" s="388" t="str">
        <f t="shared" si="9"/>
        <v>T=1s</v>
      </c>
      <c r="C248" s="396" t="str">
        <f>'Tabelle Dashboard'!J118</f>
        <v>Scenario 7</v>
      </c>
      <c r="D248" s="398">
        <f>'Tabelle Dashboard'!K118</f>
        <v>4.7E-2</v>
      </c>
      <c r="E248" s="399">
        <f>'Tabelle Dashboard'!L118</f>
        <v>6.6000000000000003E-2</v>
      </c>
      <c r="F248" s="398">
        <f>'Tabelle Dashboard'!M118</f>
        <v>4.7E-2</v>
      </c>
      <c r="G248" s="399">
        <f>'Tabelle Dashboard'!N118</f>
        <v>7.0000000000000001E-3</v>
      </c>
      <c r="H248" s="398">
        <f>'Tabelle Dashboard'!O118</f>
        <v>7.1999999999999998E-3</v>
      </c>
    </row>
    <row r="249" spans="1:8" x14ac:dyDescent="0.2">
      <c r="A249" s="382" t="str">
        <f t="shared" si="10"/>
        <v>T6</v>
      </c>
      <c r="B249" s="388" t="str">
        <f t="shared" si="9"/>
        <v>T=1s</v>
      </c>
      <c r="C249" s="396" t="str">
        <f>'Tabelle Dashboard'!J119</f>
        <v>Scenario 8</v>
      </c>
      <c r="D249" s="398">
        <f>'Tabelle Dashboard'!K119</f>
        <v>4.8000000000000001E-2</v>
      </c>
      <c r="E249" s="399">
        <f>'Tabelle Dashboard'!L119</f>
        <v>6.8000000000000005E-2</v>
      </c>
      <c r="F249" s="398">
        <f>'Tabelle Dashboard'!M119</f>
        <v>4.8000000000000001E-2</v>
      </c>
      <c r="G249" s="399">
        <f>'Tabelle Dashboard'!N119</f>
        <v>7.3000000000000001E-3</v>
      </c>
      <c r="H249" s="398">
        <f>'Tabelle Dashboard'!O119</f>
        <v>7.3000000000000001E-3</v>
      </c>
    </row>
    <row r="250" spans="1:8" x14ac:dyDescent="0.2">
      <c r="A250" s="382" t="str">
        <f t="shared" si="10"/>
        <v>T6</v>
      </c>
      <c r="B250" s="388" t="str">
        <f t="shared" si="9"/>
        <v>T=1s</v>
      </c>
      <c r="C250" s="396" t="str">
        <f>'Tabelle Dashboard'!J120</f>
        <v>Scenario 9</v>
      </c>
      <c r="D250" s="398">
        <f>'Tabelle Dashboard'!K120</f>
        <v>4.9000000000000002E-2</v>
      </c>
      <c r="E250" s="399">
        <f>'Tabelle Dashboard'!L120</f>
        <v>7.0000000000000007E-2</v>
      </c>
      <c r="F250" s="398">
        <f>'Tabelle Dashboard'!M120</f>
        <v>0.05</v>
      </c>
      <c r="G250" s="399">
        <f>'Tabelle Dashboard'!N120</f>
        <v>7.4000000000000003E-3</v>
      </c>
      <c r="H250" s="398">
        <f>'Tabelle Dashboard'!O120</f>
        <v>7.4999999999999997E-3</v>
      </c>
    </row>
    <row r="251" spans="1:8" x14ac:dyDescent="0.2">
      <c r="A251" s="382" t="str">
        <f t="shared" si="10"/>
        <v>T6</v>
      </c>
      <c r="B251" s="388" t="str">
        <f t="shared" si="9"/>
        <v>T=1s</v>
      </c>
      <c r="C251" s="396" t="str">
        <f>'Tabelle Dashboard'!J121</f>
        <v>Scenario 10</v>
      </c>
      <c r="D251" s="398">
        <f>'Tabelle Dashboard'!K121</f>
        <v>5.3999999999999999E-2</v>
      </c>
      <c r="E251" s="399">
        <f>'Tabelle Dashboard'!L121</f>
        <v>7.4999999999999997E-2</v>
      </c>
      <c r="F251" s="398">
        <f>'Tabelle Dashboard'!M121</f>
        <v>5.3999999999999999E-2</v>
      </c>
      <c r="G251" s="399">
        <f>'Tabelle Dashboard'!N121</f>
        <v>8.0999999999999996E-3</v>
      </c>
      <c r="H251" s="398">
        <f>'Tabelle Dashboard'!O121</f>
        <v>8.0000000000000002E-3</v>
      </c>
    </row>
    <row r="252" spans="1:8" x14ac:dyDescent="0.2">
      <c r="A252" s="382" t="str">
        <f t="shared" si="10"/>
        <v>T6</v>
      </c>
      <c r="B252" s="388" t="str">
        <f t="shared" si="9"/>
        <v>T=1s</v>
      </c>
      <c r="C252" s="396" t="str">
        <f>'Tabelle Dashboard'!J122</f>
        <v>Scenario 11</v>
      </c>
      <c r="D252" s="398">
        <f>'Tabelle Dashboard'!K122</f>
        <v>4.9000000000000002E-2</v>
      </c>
      <c r="E252" s="399">
        <f>'Tabelle Dashboard'!L122</f>
        <v>6.8000000000000005E-2</v>
      </c>
      <c r="F252" s="398">
        <f>'Tabelle Dashboard'!M122</f>
        <v>4.9000000000000002E-2</v>
      </c>
      <c r="G252" s="399">
        <f>'Tabelle Dashboard'!N122</f>
        <v>7.3000000000000001E-3</v>
      </c>
      <c r="H252" s="398">
        <f>'Tabelle Dashboard'!O122</f>
        <v>7.3000000000000001E-3</v>
      </c>
    </row>
    <row r="253" spans="1:8" x14ac:dyDescent="0.2">
      <c r="A253" s="382" t="str">
        <f t="shared" si="10"/>
        <v>T6</v>
      </c>
      <c r="B253" s="388" t="str">
        <f t="shared" si="9"/>
        <v>T=1s</v>
      </c>
      <c r="C253" s="396" t="str">
        <f>'Tabelle Dashboard'!J123</f>
        <v>Scenario 12</v>
      </c>
      <c r="D253" s="398">
        <f>'Tabelle Dashboard'!K123</f>
        <v>4.5999999999999999E-2</v>
      </c>
      <c r="E253" s="399">
        <f>'Tabelle Dashboard'!L123</f>
        <v>6.4000000000000001E-2</v>
      </c>
      <c r="F253" s="398">
        <f>'Tabelle Dashboard'!M123</f>
        <v>4.5999999999999999E-2</v>
      </c>
      <c r="G253" s="399">
        <f>'Tabelle Dashboard'!N123</f>
        <v>6.8999999999999999E-3</v>
      </c>
      <c r="H253" s="398">
        <f>'Tabelle Dashboard'!O123</f>
        <v>6.8999999999999999E-3</v>
      </c>
    </row>
    <row r="254" spans="1:8" x14ac:dyDescent="0.2">
      <c r="A254" s="382" t="str">
        <f t="shared" si="10"/>
        <v>T6</v>
      </c>
      <c r="B254" s="388" t="str">
        <f t="shared" si="9"/>
        <v>T=1s</v>
      </c>
      <c r="C254" s="396" t="str">
        <f>'Tabelle Dashboard'!J124</f>
        <v>Scenario 13</v>
      </c>
      <c r="D254" s="398">
        <f>'Tabelle Dashboard'!K124</f>
        <v>5.3999999999999999E-2</v>
      </c>
      <c r="E254" s="399">
        <f>'Tabelle Dashboard'!L124</f>
        <v>7.4999999999999997E-2</v>
      </c>
      <c r="F254" s="398">
        <f>'Tabelle Dashboard'!M124</f>
        <v>5.2999999999999999E-2</v>
      </c>
      <c r="G254" s="399">
        <f>'Tabelle Dashboard'!N124</f>
        <v>8.0999999999999996E-3</v>
      </c>
      <c r="H254" s="398">
        <f>'Tabelle Dashboard'!O124</f>
        <v>8.0000000000000002E-3</v>
      </c>
    </row>
    <row r="255" spans="1:8" x14ac:dyDescent="0.2">
      <c r="A255" s="382" t="str">
        <f t="shared" si="10"/>
        <v>T6</v>
      </c>
      <c r="B255" s="388" t="str">
        <f t="shared" si="9"/>
        <v>T=1s</v>
      </c>
      <c r="C255" s="396" t="str">
        <f>'Tabelle Dashboard'!J125</f>
        <v>Scenario 14</v>
      </c>
      <c r="D255" s="398">
        <f>'Tabelle Dashboard'!K125</f>
        <v>4.9000000000000002E-2</v>
      </c>
      <c r="E255" s="399">
        <f>'Tabelle Dashboard'!L125</f>
        <v>6.9000000000000006E-2</v>
      </c>
      <c r="F255" s="398">
        <f>'Tabelle Dashboard'!M125</f>
        <v>4.9000000000000002E-2</v>
      </c>
      <c r="G255" s="399">
        <f>'Tabelle Dashboard'!N125</f>
        <v>7.4000000000000003E-3</v>
      </c>
      <c r="H255" s="398">
        <f>'Tabelle Dashboard'!O125</f>
        <v>7.4000000000000003E-3</v>
      </c>
    </row>
    <row r="256" spans="1:8" x14ac:dyDescent="0.2">
      <c r="A256" s="382" t="str">
        <f t="shared" si="10"/>
        <v>T6</v>
      </c>
      <c r="B256" s="388" t="str">
        <f t="shared" si="9"/>
        <v>T=1s</v>
      </c>
      <c r="C256" s="396" t="str">
        <f>'Tabelle Dashboard'!J126</f>
        <v>Scenario 15</v>
      </c>
      <c r="D256" s="398">
        <f>'Tabelle Dashboard'!K126</f>
        <v>5.0999999999999997E-2</v>
      </c>
      <c r="E256" s="399">
        <f>'Tabelle Dashboard'!L126</f>
        <v>7.1999999999999995E-2</v>
      </c>
      <c r="F256" s="398">
        <f>'Tabelle Dashboard'!M126</f>
        <v>5.0999999999999997E-2</v>
      </c>
      <c r="G256" s="399">
        <f>'Tabelle Dashboard'!N126</f>
        <v>7.7000000000000002E-3</v>
      </c>
      <c r="H256" s="398">
        <f>'Tabelle Dashboard'!O126</f>
        <v>7.7999999999999996E-3</v>
      </c>
    </row>
    <row r="257" spans="1:8" x14ac:dyDescent="0.2">
      <c r="A257" s="382" t="str">
        <f t="shared" si="10"/>
        <v>T6</v>
      </c>
      <c r="B257" s="388" t="str">
        <f t="shared" si="9"/>
        <v>T=2s</v>
      </c>
      <c r="C257" s="396" t="str">
        <f>'Tabelle Dashboard'!R112</f>
        <v>Scenario 1</v>
      </c>
      <c r="D257" s="398">
        <f>'Tabelle Dashboard'!S112</f>
        <v>4.8000000000000001E-2</v>
      </c>
      <c r="E257" s="399">
        <f>'Tabelle Dashboard'!T112</f>
        <v>6.8000000000000005E-2</v>
      </c>
      <c r="F257" s="398">
        <f>'Tabelle Dashboard'!U112</f>
        <v>4.8000000000000001E-2</v>
      </c>
      <c r="G257" s="399">
        <f>'Tabelle Dashboard'!V112</f>
        <v>7.3000000000000001E-3</v>
      </c>
      <c r="H257" s="398">
        <f>'Tabelle Dashboard'!W112</f>
        <v>7.3000000000000001E-3</v>
      </c>
    </row>
    <row r="258" spans="1:8" x14ac:dyDescent="0.2">
      <c r="A258" s="382" t="str">
        <f t="shared" si="10"/>
        <v>T6</v>
      </c>
      <c r="B258" s="388" t="str">
        <f t="shared" si="9"/>
        <v>T=2s</v>
      </c>
      <c r="C258" s="396" t="str">
        <f>'Tabelle Dashboard'!R113</f>
        <v>Scenario 2</v>
      </c>
      <c r="D258" s="398">
        <f>'Tabelle Dashboard'!S113</f>
        <v>4.9000000000000002E-2</v>
      </c>
      <c r="E258" s="399">
        <f>'Tabelle Dashboard'!T113</f>
        <v>7.0000000000000007E-2</v>
      </c>
      <c r="F258" s="398">
        <f>'Tabelle Dashboard'!U113</f>
        <v>0.05</v>
      </c>
      <c r="G258" s="399">
        <f>'Tabelle Dashboard'!V113</f>
        <v>7.4000000000000003E-3</v>
      </c>
      <c r="H258" s="398">
        <f>'Tabelle Dashboard'!W113</f>
        <v>7.4000000000000003E-3</v>
      </c>
    </row>
    <row r="259" spans="1:8" x14ac:dyDescent="0.2">
      <c r="A259" s="382" t="str">
        <f t="shared" si="10"/>
        <v>T6</v>
      </c>
      <c r="B259" s="388" t="str">
        <f t="shared" si="9"/>
        <v>T=2s</v>
      </c>
      <c r="C259" s="396" t="str">
        <f>'Tabelle Dashboard'!R114</f>
        <v>Scenario 3</v>
      </c>
      <c r="D259" s="398">
        <f>'Tabelle Dashboard'!S114</f>
        <v>4.9000000000000002E-2</v>
      </c>
      <c r="E259" s="399">
        <f>'Tabelle Dashboard'!T114</f>
        <v>6.9000000000000006E-2</v>
      </c>
      <c r="F259" s="398">
        <f>'Tabelle Dashboard'!U114</f>
        <v>4.9000000000000002E-2</v>
      </c>
      <c r="G259" s="399">
        <f>'Tabelle Dashboard'!V114</f>
        <v>7.4999999999999997E-3</v>
      </c>
      <c r="H259" s="398">
        <f>'Tabelle Dashboard'!W114</f>
        <v>7.4000000000000003E-3</v>
      </c>
    </row>
    <row r="260" spans="1:8" x14ac:dyDescent="0.2">
      <c r="A260" s="382" t="str">
        <f t="shared" si="10"/>
        <v>T6</v>
      </c>
      <c r="B260" s="388" t="str">
        <f t="shared" si="9"/>
        <v>T=2s</v>
      </c>
      <c r="C260" s="396" t="str">
        <f>'Tabelle Dashboard'!R115</f>
        <v>Scenario 4</v>
      </c>
      <c r="D260" s="398">
        <f>'Tabelle Dashboard'!S115</f>
        <v>4.9000000000000002E-2</v>
      </c>
      <c r="E260" s="399">
        <f>'Tabelle Dashboard'!T115</f>
        <v>6.8000000000000005E-2</v>
      </c>
      <c r="F260" s="398">
        <f>'Tabelle Dashboard'!U115</f>
        <v>4.9000000000000002E-2</v>
      </c>
      <c r="G260" s="399">
        <f>'Tabelle Dashboard'!V115</f>
        <v>7.3000000000000001E-3</v>
      </c>
      <c r="H260" s="398">
        <f>'Tabelle Dashboard'!W115</f>
        <v>7.3000000000000001E-3</v>
      </c>
    </row>
    <row r="261" spans="1:8" x14ac:dyDescent="0.2">
      <c r="A261" s="382" t="str">
        <f t="shared" si="10"/>
        <v>T6</v>
      </c>
      <c r="B261" s="388" t="str">
        <f t="shared" si="9"/>
        <v>T=2s</v>
      </c>
      <c r="C261" s="396" t="str">
        <f>'Tabelle Dashboard'!R116</f>
        <v>Scenario 5</v>
      </c>
      <c r="D261" s="398">
        <f>'Tabelle Dashboard'!S116</f>
        <v>4.9000000000000002E-2</v>
      </c>
      <c r="E261" s="399">
        <f>'Tabelle Dashboard'!T116</f>
        <v>6.9000000000000006E-2</v>
      </c>
      <c r="F261" s="398">
        <f>'Tabelle Dashboard'!U116</f>
        <v>4.9000000000000002E-2</v>
      </c>
      <c r="G261" s="399">
        <f>'Tabelle Dashboard'!V116</f>
        <v>7.4000000000000003E-3</v>
      </c>
      <c r="H261" s="398">
        <f>'Tabelle Dashboard'!W116</f>
        <v>7.4000000000000003E-3</v>
      </c>
    </row>
    <row r="262" spans="1:8" x14ac:dyDescent="0.2">
      <c r="A262" s="382" t="str">
        <f t="shared" si="10"/>
        <v>T6</v>
      </c>
      <c r="B262" s="388" t="str">
        <f t="shared" si="9"/>
        <v>T=2s</v>
      </c>
      <c r="C262" s="396" t="str">
        <f>'Tabelle Dashboard'!R117</f>
        <v>Scenario 6</v>
      </c>
      <c r="D262" s="398">
        <f>'Tabelle Dashboard'!S117</f>
        <v>0.05</v>
      </c>
      <c r="E262" s="399">
        <f>'Tabelle Dashboard'!T117</f>
        <v>7.0000000000000007E-2</v>
      </c>
      <c r="F262" s="398">
        <f>'Tabelle Dashboard'!U117</f>
        <v>0.05</v>
      </c>
      <c r="G262" s="399">
        <f>'Tabelle Dashboard'!V117</f>
        <v>7.4999999999999997E-3</v>
      </c>
      <c r="H262" s="398">
        <f>'Tabelle Dashboard'!W117</f>
        <v>7.4999999999999997E-3</v>
      </c>
    </row>
    <row r="263" spans="1:8" x14ac:dyDescent="0.2">
      <c r="A263" s="382" t="str">
        <f t="shared" si="10"/>
        <v>T6</v>
      </c>
      <c r="B263" s="388" t="str">
        <f t="shared" si="9"/>
        <v>T=2s</v>
      </c>
      <c r="C263" s="396" t="str">
        <f>'Tabelle Dashboard'!R118</f>
        <v>Scenario 7</v>
      </c>
      <c r="D263" s="398">
        <f>'Tabelle Dashboard'!S118</f>
        <v>4.7E-2</v>
      </c>
      <c r="E263" s="399">
        <f>'Tabelle Dashboard'!T118</f>
        <v>6.6000000000000003E-2</v>
      </c>
      <c r="F263" s="398">
        <f>'Tabelle Dashboard'!U118</f>
        <v>4.7E-2</v>
      </c>
      <c r="G263" s="399">
        <f>'Tabelle Dashboard'!V118</f>
        <v>7.0000000000000001E-3</v>
      </c>
      <c r="H263" s="398">
        <f>'Tabelle Dashboard'!W118</f>
        <v>7.0000000000000001E-3</v>
      </c>
    </row>
    <row r="264" spans="1:8" x14ac:dyDescent="0.2">
      <c r="A264" s="382" t="str">
        <f t="shared" si="10"/>
        <v>T6</v>
      </c>
      <c r="B264" s="388" t="str">
        <f t="shared" si="9"/>
        <v>T=2s</v>
      </c>
      <c r="C264" s="396" t="str">
        <f>'Tabelle Dashboard'!R119</f>
        <v>Scenario 8</v>
      </c>
      <c r="D264" s="398">
        <f>'Tabelle Dashboard'!S119</f>
        <v>4.8000000000000001E-2</v>
      </c>
      <c r="E264" s="399">
        <f>'Tabelle Dashboard'!T119</f>
        <v>6.7000000000000004E-2</v>
      </c>
      <c r="F264" s="398">
        <f>'Tabelle Dashboard'!U119</f>
        <v>4.8000000000000001E-2</v>
      </c>
      <c r="G264" s="399">
        <f>'Tabelle Dashboard'!V119</f>
        <v>7.1999999999999998E-3</v>
      </c>
      <c r="H264" s="398">
        <f>'Tabelle Dashboard'!W119</f>
        <v>7.1999999999999998E-3</v>
      </c>
    </row>
    <row r="265" spans="1:8" x14ac:dyDescent="0.2">
      <c r="A265" s="382" t="str">
        <f t="shared" si="10"/>
        <v>T6</v>
      </c>
      <c r="B265" s="388" t="str">
        <f t="shared" si="9"/>
        <v>T=2s</v>
      </c>
      <c r="C265" s="396" t="str">
        <f>'Tabelle Dashboard'!R120</f>
        <v>Scenario 9</v>
      </c>
      <c r="D265" s="398">
        <f>'Tabelle Dashboard'!S120</f>
        <v>4.4999999999999998E-2</v>
      </c>
      <c r="E265" s="399">
        <f>'Tabelle Dashboard'!T120</f>
        <v>6.3E-2</v>
      </c>
      <c r="F265" s="398">
        <f>'Tabelle Dashboard'!U120</f>
        <v>4.4999999999999998E-2</v>
      </c>
      <c r="G265" s="399">
        <f>'Tabelle Dashboard'!V120</f>
        <v>6.7000000000000002E-3</v>
      </c>
      <c r="H265" s="398">
        <f>'Tabelle Dashboard'!W120</f>
        <v>6.7000000000000002E-3</v>
      </c>
    </row>
    <row r="266" spans="1:8" x14ac:dyDescent="0.2">
      <c r="A266" s="382" t="str">
        <f t="shared" si="10"/>
        <v>T6</v>
      </c>
      <c r="B266" s="388" t="str">
        <f t="shared" si="9"/>
        <v>T=2s</v>
      </c>
      <c r="C266" s="396" t="str">
        <f>'Tabelle Dashboard'!R121</f>
        <v>Scenario 10</v>
      </c>
      <c r="D266" s="398">
        <f>'Tabelle Dashboard'!S121</f>
        <v>5.1999999999999998E-2</v>
      </c>
      <c r="E266" s="399">
        <f>'Tabelle Dashboard'!T121</f>
        <v>7.1999999999999995E-2</v>
      </c>
      <c r="F266" s="398">
        <f>'Tabelle Dashboard'!U121</f>
        <v>5.0999999999999997E-2</v>
      </c>
      <c r="G266" s="399">
        <f>'Tabelle Dashboard'!V121</f>
        <v>7.7999999999999996E-3</v>
      </c>
      <c r="H266" s="398">
        <f>'Tabelle Dashboard'!W121</f>
        <v>7.7000000000000002E-3</v>
      </c>
    </row>
    <row r="267" spans="1:8" x14ac:dyDescent="0.2">
      <c r="A267" s="382" t="str">
        <f t="shared" si="10"/>
        <v>T6</v>
      </c>
      <c r="B267" s="388" t="str">
        <f t="shared" si="9"/>
        <v>T=2s</v>
      </c>
      <c r="C267" s="396" t="str">
        <f>'Tabelle Dashboard'!R122</f>
        <v>Scenario 11</v>
      </c>
      <c r="D267" s="398">
        <f>'Tabelle Dashboard'!S122</f>
        <v>4.8000000000000001E-2</v>
      </c>
      <c r="E267" s="399">
        <f>'Tabelle Dashboard'!T122</f>
        <v>6.7000000000000004E-2</v>
      </c>
      <c r="F267" s="398">
        <f>'Tabelle Dashboard'!U122</f>
        <v>4.8000000000000001E-2</v>
      </c>
      <c r="G267" s="399">
        <f>'Tabelle Dashboard'!V122</f>
        <v>7.1999999999999998E-3</v>
      </c>
      <c r="H267" s="398">
        <f>'Tabelle Dashboard'!W122</f>
        <v>7.1999999999999998E-3</v>
      </c>
    </row>
    <row r="268" spans="1:8" x14ac:dyDescent="0.2">
      <c r="A268" s="382" t="str">
        <f t="shared" si="10"/>
        <v>T6</v>
      </c>
      <c r="B268" s="388" t="str">
        <f t="shared" si="9"/>
        <v>T=2s</v>
      </c>
      <c r="C268" s="396" t="str">
        <f>'Tabelle Dashboard'!R123</f>
        <v>Scenario 12</v>
      </c>
      <c r="D268" s="398">
        <f>'Tabelle Dashboard'!S123</f>
        <v>4.4999999999999998E-2</v>
      </c>
      <c r="E268" s="399">
        <f>'Tabelle Dashboard'!T123</f>
        <v>6.3E-2</v>
      </c>
      <c r="F268" s="398">
        <f>'Tabelle Dashboard'!U123</f>
        <v>4.4999999999999998E-2</v>
      </c>
      <c r="G268" s="399">
        <f>'Tabelle Dashboard'!V123</f>
        <v>6.7999999999999996E-3</v>
      </c>
      <c r="H268" s="398">
        <f>'Tabelle Dashboard'!W123</f>
        <v>6.7000000000000002E-3</v>
      </c>
    </row>
    <row r="269" spans="1:8" x14ac:dyDescent="0.2">
      <c r="A269" s="382" t="str">
        <f t="shared" si="10"/>
        <v>T6</v>
      </c>
      <c r="B269" s="388" t="str">
        <f t="shared" si="9"/>
        <v>T=2s</v>
      </c>
      <c r="C269" s="396" t="str">
        <f>'Tabelle Dashboard'!R124</f>
        <v>Scenario 13</v>
      </c>
      <c r="D269" s="398">
        <f>'Tabelle Dashboard'!S124</f>
        <v>5.1999999999999998E-2</v>
      </c>
      <c r="E269" s="399">
        <f>'Tabelle Dashboard'!T124</f>
        <v>7.1999999999999995E-2</v>
      </c>
      <c r="F269" s="398">
        <f>'Tabelle Dashboard'!U124</f>
        <v>5.0999999999999997E-2</v>
      </c>
      <c r="G269" s="399">
        <f>'Tabelle Dashboard'!V124</f>
        <v>7.9000000000000008E-3</v>
      </c>
      <c r="H269" s="398">
        <f>'Tabelle Dashboard'!W124</f>
        <v>7.7000000000000002E-3</v>
      </c>
    </row>
    <row r="270" spans="1:8" x14ac:dyDescent="0.2">
      <c r="A270" s="382" t="str">
        <f t="shared" si="10"/>
        <v>T6</v>
      </c>
      <c r="B270" s="388" t="str">
        <f t="shared" si="9"/>
        <v>T=2s</v>
      </c>
      <c r="C270" s="396" t="str">
        <f>'Tabelle Dashboard'!R125</f>
        <v>Scenario 14</v>
      </c>
      <c r="D270" s="398">
        <f>'Tabelle Dashboard'!S125</f>
        <v>4.8000000000000001E-2</v>
      </c>
      <c r="E270" s="399">
        <f>'Tabelle Dashboard'!T125</f>
        <v>6.7000000000000004E-2</v>
      </c>
      <c r="F270" s="398">
        <f>'Tabelle Dashboard'!U125</f>
        <v>4.8000000000000001E-2</v>
      </c>
      <c r="G270" s="399">
        <f>'Tabelle Dashboard'!V125</f>
        <v>7.1999999999999998E-3</v>
      </c>
      <c r="H270" s="398">
        <f>'Tabelle Dashboard'!W125</f>
        <v>7.1999999999999998E-3</v>
      </c>
    </row>
    <row r="271" spans="1:8" x14ac:dyDescent="0.2">
      <c r="A271" s="382" t="str">
        <f t="shared" si="10"/>
        <v>T6</v>
      </c>
      <c r="B271" s="388" t="str">
        <f t="shared" si="9"/>
        <v>T=2s</v>
      </c>
      <c r="C271" s="396" t="str">
        <f>'Tabelle Dashboard'!R126</f>
        <v>Scenario 15</v>
      </c>
      <c r="D271" s="398">
        <f>'Tabelle Dashboard'!S126</f>
        <v>4.8000000000000001E-2</v>
      </c>
      <c r="E271" s="399">
        <f>'Tabelle Dashboard'!T126</f>
        <v>6.7000000000000004E-2</v>
      </c>
      <c r="F271" s="398">
        <f>'Tabelle Dashboard'!U126</f>
        <v>4.7E-2</v>
      </c>
      <c r="G271" s="399">
        <f>'Tabelle Dashboard'!V126</f>
        <v>7.1999999999999998E-3</v>
      </c>
      <c r="H271" s="398">
        <f>'Tabelle Dashboard'!W126</f>
        <v>7.1999999999999998E-3</v>
      </c>
    </row>
    <row r="272" spans="1:8" x14ac:dyDescent="0.2">
      <c r="A272" s="382" t="s">
        <v>1176</v>
      </c>
      <c r="B272" s="388" t="str">
        <f>B227</f>
        <v>T=0s</v>
      </c>
      <c r="C272" s="396" t="str">
        <f>'Tabelle Dashboard'!B133</f>
        <v>Scenario 1</v>
      </c>
      <c r="D272" s="398">
        <f>'Tabelle Dashboard'!C133</f>
        <v>4.5999999999999999E-2</v>
      </c>
      <c r="E272" s="399">
        <f>'Tabelle Dashboard'!D133</f>
        <v>6.5000000000000002E-2</v>
      </c>
      <c r="F272" s="398">
        <f>'Tabelle Dashboard'!E133</f>
        <v>4.5999999999999999E-2</v>
      </c>
      <c r="G272" s="399">
        <f>'Tabelle Dashboard'!F133</f>
        <v>7.0000000000000001E-3</v>
      </c>
      <c r="H272" s="398">
        <f>'Tabelle Dashboard'!G133</f>
        <v>7.0000000000000001E-3</v>
      </c>
    </row>
    <row r="273" spans="1:8" x14ac:dyDescent="0.2">
      <c r="A273" s="382" t="str">
        <f>A272</f>
        <v>T7</v>
      </c>
      <c r="B273" s="388" t="str">
        <f t="shared" ref="B273:B336" si="11">B228</f>
        <v>T=0s</v>
      </c>
      <c r="C273" s="396" t="str">
        <f>'Tabelle Dashboard'!B134</f>
        <v>Scenario 2</v>
      </c>
      <c r="D273" s="398">
        <f>'Tabelle Dashboard'!C134</f>
        <v>4.8000000000000001E-2</v>
      </c>
      <c r="E273" s="399">
        <f>'Tabelle Dashboard'!D134</f>
        <v>6.7000000000000004E-2</v>
      </c>
      <c r="F273" s="398">
        <f>'Tabelle Dashboard'!E134</f>
        <v>4.8000000000000001E-2</v>
      </c>
      <c r="G273" s="399">
        <f>'Tabelle Dashboard'!F134</f>
        <v>7.1999999999999998E-3</v>
      </c>
      <c r="H273" s="398">
        <f>'Tabelle Dashboard'!G134</f>
        <v>7.1999999999999998E-3</v>
      </c>
    </row>
    <row r="274" spans="1:8" x14ac:dyDescent="0.2">
      <c r="A274" s="382" t="str">
        <f t="shared" ref="A274:A337" si="12">A273</f>
        <v>T7</v>
      </c>
      <c r="B274" s="388" t="str">
        <f t="shared" si="11"/>
        <v>T=0s</v>
      </c>
      <c r="C274" s="396" t="str">
        <f>'Tabelle Dashboard'!B135</f>
        <v>Scenario 3</v>
      </c>
      <c r="D274" s="398">
        <f>'Tabelle Dashboard'!C135</f>
        <v>4.3999999999999997E-2</v>
      </c>
      <c r="E274" s="399">
        <f>'Tabelle Dashboard'!D135</f>
        <v>6.2E-2</v>
      </c>
      <c r="F274" s="398">
        <f>'Tabelle Dashboard'!E135</f>
        <v>4.3999999999999997E-2</v>
      </c>
      <c r="G274" s="399">
        <f>'Tabelle Dashboard'!F135</f>
        <v>6.6E-3</v>
      </c>
      <c r="H274" s="398">
        <f>'Tabelle Dashboard'!G135</f>
        <v>6.7000000000000002E-3</v>
      </c>
    </row>
    <row r="275" spans="1:8" x14ac:dyDescent="0.2">
      <c r="A275" s="382" t="str">
        <f t="shared" si="12"/>
        <v>T7</v>
      </c>
      <c r="B275" s="388" t="str">
        <f t="shared" si="11"/>
        <v>T=0s</v>
      </c>
      <c r="C275" s="396" t="str">
        <f>'Tabelle Dashboard'!B136</f>
        <v>Scenario 4</v>
      </c>
      <c r="D275" s="398">
        <f>'Tabelle Dashboard'!C136</f>
        <v>4.5999999999999999E-2</v>
      </c>
      <c r="E275" s="399">
        <f>'Tabelle Dashboard'!D136</f>
        <v>6.5000000000000002E-2</v>
      </c>
      <c r="F275" s="398">
        <f>'Tabelle Dashboard'!E136</f>
        <v>4.5999999999999999E-2</v>
      </c>
      <c r="G275" s="399">
        <f>'Tabelle Dashboard'!F136</f>
        <v>6.8999999999999999E-3</v>
      </c>
      <c r="H275" s="398">
        <f>'Tabelle Dashboard'!G136</f>
        <v>7.1000000000000004E-3</v>
      </c>
    </row>
    <row r="276" spans="1:8" x14ac:dyDescent="0.2">
      <c r="A276" s="382" t="str">
        <f t="shared" si="12"/>
        <v>T7</v>
      </c>
      <c r="B276" s="388" t="str">
        <f t="shared" si="11"/>
        <v>T=0s</v>
      </c>
      <c r="C276" s="396" t="str">
        <f>'Tabelle Dashboard'!B137</f>
        <v>Scenario 5</v>
      </c>
      <c r="D276" s="398">
        <f>'Tabelle Dashboard'!C137</f>
        <v>4.5999999999999999E-2</v>
      </c>
      <c r="E276" s="399">
        <f>'Tabelle Dashboard'!D137</f>
        <v>6.5000000000000002E-2</v>
      </c>
      <c r="F276" s="398">
        <f>'Tabelle Dashboard'!E137</f>
        <v>4.5999999999999999E-2</v>
      </c>
      <c r="G276" s="399">
        <f>'Tabelle Dashboard'!F137</f>
        <v>6.8999999999999999E-3</v>
      </c>
      <c r="H276" s="398">
        <f>'Tabelle Dashboard'!G137</f>
        <v>7.0000000000000001E-3</v>
      </c>
    </row>
    <row r="277" spans="1:8" x14ac:dyDescent="0.2">
      <c r="A277" s="382" t="str">
        <f t="shared" si="12"/>
        <v>T7</v>
      </c>
      <c r="B277" s="388" t="str">
        <f t="shared" si="11"/>
        <v>T=0s</v>
      </c>
      <c r="C277" s="396" t="str">
        <f>'Tabelle Dashboard'!B138</f>
        <v>Scenario 6</v>
      </c>
      <c r="D277" s="398">
        <f>'Tabelle Dashboard'!C138</f>
        <v>4.5999999999999999E-2</v>
      </c>
      <c r="E277" s="399">
        <f>'Tabelle Dashboard'!D138</f>
        <v>6.5000000000000002E-2</v>
      </c>
      <c r="F277" s="398">
        <f>'Tabelle Dashboard'!E138</f>
        <v>4.7E-2</v>
      </c>
      <c r="G277" s="399">
        <f>'Tabelle Dashboard'!F138</f>
        <v>7.0000000000000001E-3</v>
      </c>
      <c r="H277" s="398">
        <f>'Tabelle Dashboard'!G138</f>
        <v>7.0000000000000001E-3</v>
      </c>
    </row>
    <row r="278" spans="1:8" x14ac:dyDescent="0.2">
      <c r="A278" s="382" t="str">
        <f t="shared" si="12"/>
        <v>T7</v>
      </c>
      <c r="B278" s="388" t="str">
        <f t="shared" si="11"/>
        <v>T=0s</v>
      </c>
      <c r="C278" s="396" t="str">
        <f>'Tabelle Dashboard'!B139</f>
        <v>Scenario 7</v>
      </c>
      <c r="D278" s="398">
        <f>'Tabelle Dashboard'!C139</f>
        <v>4.5999999999999999E-2</v>
      </c>
      <c r="E278" s="399">
        <f>'Tabelle Dashboard'!D139</f>
        <v>6.4000000000000001E-2</v>
      </c>
      <c r="F278" s="398">
        <f>'Tabelle Dashboard'!E139</f>
        <v>4.5999999999999999E-2</v>
      </c>
      <c r="G278" s="399">
        <f>'Tabelle Dashboard'!F139</f>
        <v>6.7999999999999996E-3</v>
      </c>
      <c r="H278" s="398">
        <f>'Tabelle Dashboard'!G139</f>
        <v>6.7999999999999996E-3</v>
      </c>
    </row>
    <row r="279" spans="1:8" x14ac:dyDescent="0.2">
      <c r="A279" s="382" t="str">
        <f t="shared" si="12"/>
        <v>T7</v>
      </c>
      <c r="B279" s="388" t="str">
        <f t="shared" si="11"/>
        <v>T=0s</v>
      </c>
      <c r="C279" s="396" t="str">
        <f>'Tabelle Dashboard'!B140</f>
        <v>Scenario 8</v>
      </c>
      <c r="D279" s="398">
        <f>'Tabelle Dashboard'!C140</f>
        <v>4.5999999999999999E-2</v>
      </c>
      <c r="E279" s="399">
        <f>'Tabelle Dashboard'!D140</f>
        <v>6.5000000000000002E-2</v>
      </c>
      <c r="F279" s="398">
        <f>'Tabelle Dashboard'!E140</f>
        <v>4.7E-2</v>
      </c>
      <c r="G279" s="399">
        <f>'Tabelle Dashboard'!F140</f>
        <v>7.0000000000000001E-3</v>
      </c>
      <c r="H279" s="398">
        <f>'Tabelle Dashboard'!G140</f>
        <v>7.0000000000000001E-3</v>
      </c>
    </row>
    <row r="280" spans="1:8" x14ac:dyDescent="0.2">
      <c r="A280" s="382" t="str">
        <f t="shared" si="12"/>
        <v>T7</v>
      </c>
      <c r="B280" s="388" t="str">
        <f t="shared" si="11"/>
        <v>T=0s</v>
      </c>
      <c r="C280" s="396" t="str">
        <f>'Tabelle Dashboard'!B141</f>
        <v>Scenario 9</v>
      </c>
      <c r="D280" s="398">
        <f>'Tabelle Dashboard'!C141</f>
        <v>0.05</v>
      </c>
      <c r="E280" s="399">
        <f>'Tabelle Dashboard'!D141</f>
        <v>7.0000000000000007E-2</v>
      </c>
      <c r="F280" s="398">
        <f>'Tabelle Dashboard'!E141</f>
        <v>0.05</v>
      </c>
      <c r="G280" s="399">
        <f>'Tabelle Dashboard'!F141</f>
        <v>7.4999999999999997E-3</v>
      </c>
      <c r="H280" s="398">
        <f>'Tabelle Dashboard'!G141</f>
        <v>7.6E-3</v>
      </c>
    </row>
    <row r="281" spans="1:8" x14ac:dyDescent="0.2">
      <c r="A281" s="382" t="str">
        <f t="shared" si="12"/>
        <v>T7</v>
      </c>
      <c r="B281" s="388" t="str">
        <f t="shared" si="11"/>
        <v>T=0s</v>
      </c>
      <c r="C281" s="396" t="str">
        <f>'Tabelle Dashboard'!B142</f>
        <v>Scenario 10</v>
      </c>
      <c r="D281" s="398">
        <f>'Tabelle Dashboard'!C142</f>
        <v>0.05</v>
      </c>
      <c r="E281" s="399">
        <f>'Tabelle Dashboard'!D142</f>
        <v>7.0999999999999994E-2</v>
      </c>
      <c r="F281" s="398">
        <f>'Tabelle Dashboard'!E142</f>
        <v>5.0999999999999997E-2</v>
      </c>
      <c r="G281" s="399">
        <f>'Tabelle Dashboard'!F142</f>
        <v>7.4999999999999997E-3</v>
      </c>
      <c r="H281" s="398">
        <f>'Tabelle Dashboard'!G142</f>
        <v>7.6E-3</v>
      </c>
    </row>
    <row r="282" spans="1:8" x14ac:dyDescent="0.2">
      <c r="A282" s="382" t="str">
        <f t="shared" si="12"/>
        <v>T7</v>
      </c>
      <c r="B282" s="388" t="str">
        <f t="shared" si="11"/>
        <v>T=0s</v>
      </c>
      <c r="C282" s="396" t="str">
        <f>'Tabelle Dashboard'!B143</f>
        <v>Scenario 11</v>
      </c>
      <c r="D282" s="398">
        <f>'Tabelle Dashboard'!C143</f>
        <v>4.7E-2</v>
      </c>
      <c r="E282" s="399">
        <f>'Tabelle Dashboard'!D143</f>
        <v>6.6000000000000003E-2</v>
      </c>
      <c r="F282" s="398">
        <f>'Tabelle Dashboard'!E143</f>
        <v>4.7E-2</v>
      </c>
      <c r="G282" s="399">
        <f>'Tabelle Dashboard'!F143</f>
        <v>7.0000000000000001E-3</v>
      </c>
      <c r="H282" s="398">
        <f>'Tabelle Dashboard'!G143</f>
        <v>7.1000000000000004E-3</v>
      </c>
    </row>
    <row r="283" spans="1:8" x14ac:dyDescent="0.2">
      <c r="A283" s="382" t="str">
        <f t="shared" si="12"/>
        <v>T7</v>
      </c>
      <c r="B283" s="388" t="str">
        <f t="shared" si="11"/>
        <v>T=0s</v>
      </c>
      <c r="C283" s="396" t="str">
        <f>'Tabelle Dashboard'!B144</f>
        <v>Scenario 12</v>
      </c>
      <c r="D283" s="398">
        <f>'Tabelle Dashboard'!C144</f>
        <v>4.4999999999999998E-2</v>
      </c>
      <c r="E283" s="399">
        <f>'Tabelle Dashboard'!D144</f>
        <v>6.4000000000000001E-2</v>
      </c>
      <c r="F283" s="398">
        <f>'Tabelle Dashboard'!E144</f>
        <v>4.4999999999999998E-2</v>
      </c>
      <c r="G283" s="399">
        <f>'Tabelle Dashboard'!F144</f>
        <v>6.7999999999999996E-3</v>
      </c>
      <c r="H283" s="398">
        <f>'Tabelle Dashboard'!G144</f>
        <v>6.7999999999999996E-3</v>
      </c>
    </row>
    <row r="284" spans="1:8" x14ac:dyDescent="0.2">
      <c r="A284" s="382" t="str">
        <f t="shared" si="12"/>
        <v>T7</v>
      </c>
      <c r="B284" s="388" t="str">
        <f t="shared" si="11"/>
        <v>T=0s</v>
      </c>
      <c r="C284" s="396" t="str">
        <f>'Tabelle Dashboard'!B145</f>
        <v>Scenario 13</v>
      </c>
      <c r="D284" s="398">
        <f>'Tabelle Dashboard'!C145</f>
        <v>0.05</v>
      </c>
      <c r="E284" s="399">
        <f>'Tabelle Dashboard'!D145</f>
        <v>7.0999999999999994E-2</v>
      </c>
      <c r="F284" s="398">
        <f>'Tabelle Dashboard'!E145</f>
        <v>0.05</v>
      </c>
      <c r="G284" s="399">
        <f>'Tabelle Dashboard'!F145</f>
        <v>7.4999999999999997E-3</v>
      </c>
      <c r="H284" s="398">
        <f>'Tabelle Dashboard'!G145</f>
        <v>7.6E-3</v>
      </c>
    </row>
    <row r="285" spans="1:8" x14ac:dyDescent="0.2">
      <c r="A285" s="382" t="str">
        <f t="shared" si="12"/>
        <v>T7</v>
      </c>
      <c r="B285" s="388" t="str">
        <f t="shared" si="11"/>
        <v>T=0s</v>
      </c>
      <c r="C285" s="396" t="str">
        <f>'Tabelle Dashboard'!B146</f>
        <v>Scenario 14</v>
      </c>
      <c r="D285" s="398">
        <f>'Tabelle Dashboard'!C146</f>
        <v>4.7E-2</v>
      </c>
      <c r="E285" s="399">
        <f>'Tabelle Dashboard'!D146</f>
        <v>6.7000000000000004E-2</v>
      </c>
      <c r="F285" s="398">
        <f>'Tabelle Dashboard'!E146</f>
        <v>4.8000000000000001E-2</v>
      </c>
      <c r="G285" s="399">
        <f>'Tabelle Dashboard'!F146</f>
        <v>7.1999999999999998E-3</v>
      </c>
      <c r="H285" s="398">
        <f>'Tabelle Dashboard'!G146</f>
        <v>7.1999999999999998E-3</v>
      </c>
    </row>
    <row r="286" spans="1:8" x14ac:dyDescent="0.2">
      <c r="A286" s="382" t="str">
        <f t="shared" si="12"/>
        <v>T7</v>
      </c>
      <c r="B286" s="388" t="str">
        <f t="shared" si="11"/>
        <v>T=0s</v>
      </c>
      <c r="C286" s="396" t="str">
        <f>'Tabelle Dashboard'!B147</f>
        <v>Scenario 15</v>
      </c>
      <c r="D286" s="398">
        <f>'Tabelle Dashboard'!C147</f>
        <v>4.9000000000000002E-2</v>
      </c>
      <c r="E286" s="399">
        <f>'Tabelle Dashboard'!D147</f>
        <v>6.8000000000000005E-2</v>
      </c>
      <c r="F286" s="398">
        <f>'Tabelle Dashboard'!E147</f>
        <v>4.8000000000000001E-2</v>
      </c>
      <c r="G286" s="399">
        <f>'Tabelle Dashboard'!F147</f>
        <v>7.1999999999999998E-3</v>
      </c>
      <c r="H286" s="398">
        <f>'Tabelle Dashboard'!G147</f>
        <v>7.3000000000000001E-3</v>
      </c>
    </row>
    <row r="287" spans="1:8" x14ac:dyDescent="0.2">
      <c r="A287" s="382" t="str">
        <f t="shared" si="12"/>
        <v>T7</v>
      </c>
      <c r="B287" s="388" t="str">
        <f t="shared" si="11"/>
        <v>T=1s</v>
      </c>
      <c r="C287" s="396" t="str">
        <f>'Tabelle Dashboard'!J133</f>
        <v>Scenario 1</v>
      </c>
      <c r="D287" s="398">
        <f>'Tabelle Dashboard'!K133</f>
        <v>4.7E-2</v>
      </c>
      <c r="E287" s="399">
        <f>'Tabelle Dashboard'!L133</f>
        <v>6.6000000000000003E-2</v>
      </c>
      <c r="F287" s="398">
        <f>'Tabelle Dashboard'!M133</f>
        <v>4.8000000000000001E-2</v>
      </c>
      <c r="G287" s="399">
        <f>'Tabelle Dashboard'!N133</f>
        <v>7.1000000000000004E-3</v>
      </c>
      <c r="H287" s="398">
        <f>'Tabelle Dashboard'!O133</f>
        <v>7.1000000000000004E-3</v>
      </c>
    </row>
    <row r="288" spans="1:8" x14ac:dyDescent="0.2">
      <c r="A288" s="382" t="str">
        <f t="shared" si="12"/>
        <v>T7</v>
      </c>
      <c r="B288" s="388" t="str">
        <f t="shared" si="11"/>
        <v>T=1s</v>
      </c>
      <c r="C288" s="396" t="str">
        <f>'Tabelle Dashboard'!J134</f>
        <v>Scenario 2</v>
      </c>
      <c r="D288" s="398">
        <f>'Tabelle Dashboard'!K134</f>
        <v>4.3999999999999997E-2</v>
      </c>
      <c r="E288" s="399">
        <f>'Tabelle Dashboard'!L134</f>
        <v>6.2E-2</v>
      </c>
      <c r="F288" s="398">
        <f>'Tabelle Dashboard'!M134</f>
        <v>4.3999999999999997E-2</v>
      </c>
      <c r="G288" s="399">
        <f>'Tabelle Dashboard'!N134</f>
        <v>6.7000000000000002E-3</v>
      </c>
      <c r="H288" s="398">
        <f>'Tabelle Dashboard'!O134</f>
        <v>6.7000000000000002E-3</v>
      </c>
    </row>
    <row r="289" spans="1:8" x14ac:dyDescent="0.2">
      <c r="A289" s="382" t="str">
        <f t="shared" si="12"/>
        <v>T7</v>
      </c>
      <c r="B289" s="388" t="str">
        <f t="shared" si="11"/>
        <v>T=1s</v>
      </c>
      <c r="C289" s="396" t="str">
        <f>'Tabelle Dashboard'!J135</f>
        <v>Scenario 3</v>
      </c>
      <c r="D289" s="398">
        <f>'Tabelle Dashboard'!K135</f>
        <v>4.9000000000000002E-2</v>
      </c>
      <c r="E289" s="399">
        <f>'Tabelle Dashboard'!L135</f>
        <v>6.8000000000000005E-2</v>
      </c>
      <c r="F289" s="398">
        <f>'Tabelle Dashboard'!M135</f>
        <v>4.9000000000000002E-2</v>
      </c>
      <c r="G289" s="399">
        <f>'Tabelle Dashboard'!N135</f>
        <v>7.3000000000000001E-3</v>
      </c>
      <c r="H289" s="398">
        <f>'Tabelle Dashboard'!O135</f>
        <v>7.3000000000000001E-3</v>
      </c>
    </row>
    <row r="290" spans="1:8" x14ac:dyDescent="0.2">
      <c r="A290" s="382" t="str">
        <f t="shared" si="12"/>
        <v>T7</v>
      </c>
      <c r="B290" s="388" t="str">
        <f t="shared" si="11"/>
        <v>T=1s</v>
      </c>
      <c r="C290" s="396" t="str">
        <f>'Tabelle Dashboard'!J136</f>
        <v>Scenario 4</v>
      </c>
      <c r="D290" s="398">
        <f>'Tabelle Dashboard'!K136</f>
        <v>4.7E-2</v>
      </c>
      <c r="E290" s="399">
        <f>'Tabelle Dashboard'!L136</f>
        <v>6.7000000000000004E-2</v>
      </c>
      <c r="F290" s="398">
        <f>'Tabelle Dashboard'!M136</f>
        <v>4.8000000000000001E-2</v>
      </c>
      <c r="G290" s="399">
        <f>'Tabelle Dashboard'!N136</f>
        <v>7.1000000000000004E-3</v>
      </c>
      <c r="H290" s="398">
        <f>'Tabelle Dashboard'!O136</f>
        <v>7.1999999999999998E-3</v>
      </c>
    </row>
    <row r="291" spans="1:8" x14ac:dyDescent="0.2">
      <c r="A291" s="382" t="str">
        <f t="shared" si="12"/>
        <v>T7</v>
      </c>
      <c r="B291" s="388" t="str">
        <f t="shared" si="11"/>
        <v>T=1s</v>
      </c>
      <c r="C291" s="396" t="str">
        <f>'Tabelle Dashboard'!J137</f>
        <v>Scenario 5</v>
      </c>
      <c r="D291" s="398">
        <f>'Tabelle Dashboard'!K137</f>
        <v>4.8000000000000001E-2</v>
      </c>
      <c r="E291" s="399">
        <f>'Tabelle Dashboard'!L137</f>
        <v>6.7000000000000004E-2</v>
      </c>
      <c r="F291" s="398">
        <f>'Tabelle Dashboard'!M137</f>
        <v>4.8000000000000001E-2</v>
      </c>
      <c r="G291" s="399">
        <f>'Tabelle Dashboard'!N137</f>
        <v>7.1999999999999998E-3</v>
      </c>
      <c r="H291" s="398">
        <f>'Tabelle Dashboard'!O137</f>
        <v>7.1999999999999998E-3</v>
      </c>
    </row>
    <row r="292" spans="1:8" x14ac:dyDescent="0.2">
      <c r="A292" s="382" t="str">
        <f t="shared" si="12"/>
        <v>T7</v>
      </c>
      <c r="B292" s="388" t="str">
        <f t="shared" si="11"/>
        <v>T=1s</v>
      </c>
      <c r="C292" s="396" t="str">
        <f>'Tabelle Dashboard'!J138</f>
        <v>Scenario 6</v>
      </c>
      <c r="D292" s="398">
        <f>'Tabelle Dashboard'!K138</f>
        <v>4.8000000000000001E-2</v>
      </c>
      <c r="E292" s="399">
        <f>'Tabelle Dashboard'!L138</f>
        <v>6.7000000000000004E-2</v>
      </c>
      <c r="F292" s="398">
        <f>'Tabelle Dashboard'!M138</f>
        <v>4.7E-2</v>
      </c>
      <c r="G292" s="399">
        <f>'Tabelle Dashboard'!N138</f>
        <v>7.1999999999999998E-3</v>
      </c>
      <c r="H292" s="398">
        <f>'Tabelle Dashboard'!O138</f>
        <v>7.3000000000000001E-3</v>
      </c>
    </row>
    <row r="293" spans="1:8" x14ac:dyDescent="0.2">
      <c r="A293" s="382" t="str">
        <f t="shared" si="12"/>
        <v>T7</v>
      </c>
      <c r="B293" s="388" t="str">
        <f t="shared" si="11"/>
        <v>T=1s</v>
      </c>
      <c r="C293" s="396" t="str">
        <f>'Tabelle Dashboard'!J139</f>
        <v>Scenario 7</v>
      </c>
      <c r="D293" s="398">
        <f>'Tabelle Dashboard'!K139</f>
        <v>4.5999999999999999E-2</v>
      </c>
      <c r="E293" s="399">
        <f>'Tabelle Dashboard'!L139</f>
        <v>6.5000000000000002E-2</v>
      </c>
      <c r="F293" s="398">
        <f>'Tabelle Dashboard'!M139</f>
        <v>4.5999999999999999E-2</v>
      </c>
      <c r="G293" s="399">
        <f>'Tabelle Dashboard'!N139</f>
        <v>6.7999999999999996E-3</v>
      </c>
      <c r="H293" s="398">
        <f>'Tabelle Dashboard'!O139</f>
        <v>7.1000000000000004E-3</v>
      </c>
    </row>
    <row r="294" spans="1:8" x14ac:dyDescent="0.2">
      <c r="A294" s="382" t="str">
        <f t="shared" si="12"/>
        <v>T7</v>
      </c>
      <c r="B294" s="388" t="str">
        <f t="shared" si="11"/>
        <v>T=1s</v>
      </c>
      <c r="C294" s="396" t="str">
        <f>'Tabelle Dashboard'!J140</f>
        <v>Scenario 8</v>
      </c>
      <c r="D294" s="398">
        <f>'Tabelle Dashboard'!K140</f>
        <v>4.7E-2</v>
      </c>
      <c r="E294" s="399">
        <f>'Tabelle Dashboard'!L140</f>
        <v>6.7000000000000004E-2</v>
      </c>
      <c r="F294" s="398">
        <f>'Tabelle Dashboard'!M140</f>
        <v>4.7E-2</v>
      </c>
      <c r="G294" s="399">
        <f>'Tabelle Dashboard'!N140</f>
        <v>7.1000000000000004E-3</v>
      </c>
      <c r="H294" s="398">
        <f>'Tabelle Dashboard'!O140</f>
        <v>7.1000000000000004E-3</v>
      </c>
    </row>
    <row r="295" spans="1:8" x14ac:dyDescent="0.2">
      <c r="A295" s="382" t="str">
        <f t="shared" si="12"/>
        <v>T7</v>
      </c>
      <c r="B295" s="388" t="str">
        <f t="shared" si="11"/>
        <v>T=1s</v>
      </c>
      <c r="C295" s="396" t="str">
        <f>'Tabelle Dashboard'!J141</f>
        <v>Scenario 9</v>
      </c>
      <c r="D295" s="398">
        <f>'Tabelle Dashboard'!K141</f>
        <v>4.8000000000000001E-2</v>
      </c>
      <c r="E295" s="399">
        <f>'Tabelle Dashboard'!L141</f>
        <v>6.8000000000000005E-2</v>
      </c>
      <c r="F295" s="398">
        <f>'Tabelle Dashboard'!M141</f>
        <v>4.9000000000000002E-2</v>
      </c>
      <c r="G295" s="399">
        <f>'Tabelle Dashboard'!N141</f>
        <v>7.1999999999999998E-3</v>
      </c>
      <c r="H295" s="398">
        <f>'Tabelle Dashboard'!O141</f>
        <v>7.3000000000000001E-3</v>
      </c>
    </row>
    <row r="296" spans="1:8" x14ac:dyDescent="0.2">
      <c r="A296" s="382" t="str">
        <f t="shared" si="12"/>
        <v>T7</v>
      </c>
      <c r="B296" s="388" t="str">
        <f t="shared" si="11"/>
        <v>T=1s</v>
      </c>
      <c r="C296" s="396" t="str">
        <f>'Tabelle Dashboard'!J142</f>
        <v>Scenario 10</v>
      </c>
      <c r="D296" s="398">
        <f>'Tabelle Dashboard'!K142</f>
        <v>5.0999999999999997E-2</v>
      </c>
      <c r="E296" s="399">
        <f>'Tabelle Dashboard'!L142</f>
        <v>7.1999999999999995E-2</v>
      </c>
      <c r="F296" s="398">
        <f>'Tabelle Dashboard'!M142</f>
        <v>5.0999999999999997E-2</v>
      </c>
      <c r="G296" s="399">
        <f>'Tabelle Dashboard'!N142</f>
        <v>7.7000000000000002E-3</v>
      </c>
      <c r="H296" s="398">
        <f>'Tabelle Dashboard'!O142</f>
        <v>7.7000000000000002E-3</v>
      </c>
    </row>
    <row r="297" spans="1:8" x14ac:dyDescent="0.2">
      <c r="A297" s="382" t="str">
        <f t="shared" si="12"/>
        <v>T7</v>
      </c>
      <c r="B297" s="388" t="str">
        <f t="shared" si="11"/>
        <v>T=1s</v>
      </c>
      <c r="C297" s="396" t="str">
        <f>'Tabelle Dashboard'!J143</f>
        <v>Scenario 11</v>
      </c>
      <c r="D297" s="398">
        <f>'Tabelle Dashboard'!K143</f>
        <v>4.7E-2</v>
      </c>
      <c r="E297" s="399">
        <f>'Tabelle Dashboard'!L143</f>
        <v>6.7000000000000004E-2</v>
      </c>
      <c r="F297" s="398">
        <f>'Tabelle Dashboard'!M143</f>
        <v>4.7E-2</v>
      </c>
      <c r="G297" s="399">
        <f>'Tabelle Dashboard'!N143</f>
        <v>7.1000000000000004E-3</v>
      </c>
      <c r="H297" s="398">
        <f>'Tabelle Dashboard'!O143</f>
        <v>7.1000000000000004E-3</v>
      </c>
    </row>
    <row r="298" spans="1:8" x14ac:dyDescent="0.2">
      <c r="A298" s="382" t="str">
        <f t="shared" si="12"/>
        <v>T7</v>
      </c>
      <c r="B298" s="388" t="str">
        <f t="shared" si="11"/>
        <v>T=1s</v>
      </c>
      <c r="C298" s="396" t="str">
        <f>'Tabelle Dashboard'!J144</f>
        <v>Scenario 12</v>
      </c>
      <c r="D298" s="398">
        <f>'Tabelle Dashboard'!K144</f>
        <v>4.4999999999999998E-2</v>
      </c>
      <c r="E298" s="399">
        <f>'Tabelle Dashboard'!L144</f>
        <v>6.4000000000000001E-2</v>
      </c>
      <c r="F298" s="398">
        <f>'Tabelle Dashboard'!M144</f>
        <v>4.4999999999999998E-2</v>
      </c>
      <c r="G298" s="399">
        <f>'Tabelle Dashboard'!N144</f>
        <v>6.7999999999999996E-3</v>
      </c>
      <c r="H298" s="398">
        <f>'Tabelle Dashboard'!O144</f>
        <v>6.7999999999999996E-3</v>
      </c>
    </row>
    <row r="299" spans="1:8" x14ac:dyDescent="0.2">
      <c r="A299" s="382" t="str">
        <f t="shared" si="12"/>
        <v>T7</v>
      </c>
      <c r="B299" s="388" t="str">
        <f t="shared" si="11"/>
        <v>T=1s</v>
      </c>
      <c r="C299" s="396" t="str">
        <f>'Tabelle Dashboard'!J145</f>
        <v>Scenario 13</v>
      </c>
      <c r="D299" s="398">
        <f>'Tabelle Dashboard'!K145</f>
        <v>5.0999999999999997E-2</v>
      </c>
      <c r="E299" s="399">
        <f>'Tabelle Dashboard'!L145</f>
        <v>7.1999999999999995E-2</v>
      </c>
      <c r="F299" s="398">
        <f>'Tabelle Dashboard'!M145</f>
        <v>5.0999999999999997E-2</v>
      </c>
      <c r="G299" s="399">
        <f>'Tabelle Dashboard'!N145</f>
        <v>7.7000000000000002E-3</v>
      </c>
      <c r="H299" s="398">
        <f>'Tabelle Dashboard'!O145</f>
        <v>7.7000000000000002E-3</v>
      </c>
    </row>
    <row r="300" spans="1:8" x14ac:dyDescent="0.2">
      <c r="A300" s="382" t="str">
        <f t="shared" si="12"/>
        <v>T7</v>
      </c>
      <c r="B300" s="388" t="str">
        <f t="shared" si="11"/>
        <v>T=1s</v>
      </c>
      <c r="C300" s="396" t="str">
        <f>'Tabelle Dashboard'!J146</f>
        <v>Scenario 14</v>
      </c>
      <c r="D300" s="398">
        <f>'Tabelle Dashboard'!K146</f>
        <v>4.8000000000000001E-2</v>
      </c>
      <c r="E300" s="399">
        <f>'Tabelle Dashboard'!L146</f>
        <v>6.7000000000000004E-2</v>
      </c>
      <c r="F300" s="398">
        <f>'Tabelle Dashboard'!M146</f>
        <v>4.8000000000000001E-2</v>
      </c>
      <c r="G300" s="399">
        <f>'Tabelle Dashboard'!N146</f>
        <v>7.1999999999999998E-3</v>
      </c>
      <c r="H300" s="398">
        <f>'Tabelle Dashboard'!O146</f>
        <v>7.1999999999999998E-3</v>
      </c>
    </row>
    <row r="301" spans="1:8" x14ac:dyDescent="0.2">
      <c r="A301" s="382" t="str">
        <f t="shared" si="12"/>
        <v>T7</v>
      </c>
      <c r="B301" s="388" t="str">
        <f t="shared" si="11"/>
        <v>T=1s</v>
      </c>
      <c r="C301" s="396" t="str">
        <f>'Tabelle Dashboard'!J147</f>
        <v>Scenario 15</v>
      </c>
      <c r="D301" s="398">
        <f>'Tabelle Dashboard'!K147</f>
        <v>4.9000000000000002E-2</v>
      </c>
      <c r="E301" s="399">
        <f>'Tabelle Dashboard'!L147</f>
        <v>6.9000000000000006E-2</v>
      </c>
      <c r="F301" s="398">
        <f>'Tabelle Dashboard'!M147</f>
        <v>4.9000000000000002E-2</v>
      </c>
      <c r="G301" s="399">
        <f>'Tabelle Dashboard'!N147</f>
        <v>7.4000000000000003E-3</v>
      </c>
      <c r="H301" s="398">
        <f>'Tabelle Dashboard'!O147</f>
        <v>7.4999999999999997E-3</v>
      </c>
    </row>
    <row r="302" spans="1:8" x14ac:dyDescent="0.2">
      <c r="A302" s="382" t="str">
        <f t="shared" si="12"/>
        <v>T7</v>
      </c>
      <c r="B302" s="388" t="str">
        <f t="shared" si="11"/>
        <v>T=2s</v>
      </c>
      <c r="C302" s="396" t="str">
        <f>'Tabelle Dashboard'!R133</f>
        <v>Scenario 1</v>
      </c>
      <c r="D302" s="398">
        <f>'Tabelle Dashboard'!S133</f>
        <v>0.04</v>
      </c>
      <c r="E302" s="399">
        <f>'Tabelle Dashboard'!T133</f>
        <v>6.6000000000000003E-2</v>
      </c>
      <c r="F302" s="398">
        <f>'Tabelle Dashboard'!U133</f>
        <v>4.7E-2</v>
      </c>
      <c r="G302" s="399">
        <f>'Tabelle Dashboard'!V133</f>
        <v>7.0000000000000001E-3</v>
      </c>
      <c r="H302" s="398">
        <f>'Tabelle Dashboard'!W133</f>
        <v>7.0000000000000001E-3</v>
      </c>
    </row>
    <row r="303" spans="1:8" x14ac:dyDescent="0.2">
      <c r="A303" s="382" t="str">
        <f t="shared" si="12"/>
        <v>T7</v>
      </c>
      <c r="B303" s="388" t="str">
        <f t="shared" si="11"/>
        <v>T=2s</v>
      </c>
      <c r="C303" s="396" t="str">
        <f>'Tabelle Dashboard'!R134</f>
        <v>Scenario 2</v>
      </c>
      <c r="D303" s="398">
        <f>'Tabelle Dashboard'!S134</f>
        <v>4.7E-2</v>
      </c>
      <c r="E303" s="399">
        <f>'Tabelle Dashboard'!T134</f>
        <v>6.7000000000000004E-2</v>
      </c>
      <c r="F303" s="398">
        <f>'Tabelle Dashboard'!U134</f>
        <v>4.7E-2</v>
      </c>
      <c r="G303" s="399">
        <f>'Tabelle Dashboard'!V134</f>
        <v>7.1999999999999998E-3</v>
      </c>
      <c r="H303" s="398">
        <f>'Tabelle Dashboard'!W134</f>
        <v>7.1000000000000004E-3</v>
      </c>
    </row>
    <row r="304" spans="1:8" x14ac:dyDescent="0.2">
      <c r="A304" s="382" t="str">
        <f t="shared" si="12"/>
        <v>T7</v>
      </c>
      <c r="B304" s="388" t="str">
        <f t="shared" si="11"/>
        <v>T=2s</v>
      </c>
      <c r="C304" s="396" t="str">
        <f>'Tabelle Dashboard'!R135</f>
        <v>Scenario 3</v>
      </c>
      <c r="D304" s="398">
        <f>'Tabelle Dashboard'!S135</f>
        <v>4.8000000000000001E-2</v>
      </c>
      <c r="E304" s="399">
        <f>'Tabelle Dashboard'!T135</f>
        <v>6.7000000000000004E-2</v>
      </c>
      <c r="F304" s="398">
        <f>'Tabelle Dashboard'!U135</f>
        <v>4.8000000000000001E-2</v>
      </c>
      <c r="G304" s="399">
        <f>'Tabelle Dashboard'!V135</f>
        <v>7.1999999999999998E-3</v>
      </c>
      <c r="H304" s="398">
        <f>'Tabelle Dashboard'!W135</f>
        <v>7.1999999999999998E-3</v>
      </c>
    </row>
    <row r="305" spans="1:8" x14ac:dyDescent="0.2">
      <c r="A305" s="382" t="str">
        <f t="shared" si="12"/>
        <v>T7</v>
      </c>
      <c r="B305" s="388" t="str">
        <f t="shared" si="11"/>
        <v>T=2s</v>
      </c>
      <c r="C305" s="396" t="str">
        <f>'Tabelle Dashboard'!R136</f>
        <v>Scenario 4</v>
      </c>
      <c r="D305" s="398">
        <f>'Tabelle Dashboard'!S136</f>
        <v>4.7E-2</v>
      </c>
      <c r="E305" s="399">
        <f>'Tabelle Dashboard'!T136</f>
        <v>6.7000000000000004E-2</v>
      </c>
      <c r="F305" s="398">
        <f>'Tabelle Dashboard'!U136</f>
        <v>4.7E-2</v>
      </c>
      <c r="G305" s="399">
        <f>'Tabelle Dashboard'!V136</f>
        <v>7.1999999999999998E-3</v>
      </c>
      <c r="H305" s="398">
        <f>'Tabelle Dashboard'!W136</f>
        <v>7.1000000000000004E-3</v>
      </c>
    </row>
    <row r="306" spans="1:8" x14ac:dyDescent="0.2">
      <c r="A306" s="382" t="str">
        <f t="shared" si="12"/>
        <v>T7</v>
      </c>
      <c r="B306" s="388" t="str">
        <f t="shared" si="11"/>
        <v>T=2s</v>
      </c>
      <c r="C306" s="396" t="str">
        <f>'Tabelle Dashboard'!R137</f>
        <v>Scenario 5</v>
      </c>
      <c r="D306" s="398">
        <f>'Tabelle Dashboard'!S137</f>
        <v>4.8000000000000001E-2</v>
      </c>
      <c r="E306" s="399">
        <f>'Tabelle Dashboard'!T137</f>
        <v>6.7000000000000004E-2</v>
      </c>
      <c r="F306" s="398">
        <f>'Tabelle Dashboard'!U137</f>
        <v>4.8000000000000001E-2</v>
      </c>
      <c r="G306" s="399">
        <f>'Tabelle Dashboard'!V137</f>
        <v>7.1999999999999998E-3</v>
      </c>
      <c r="H306" s="398">
        <f>'Tabelle Dashboard'!W137</f>
        <v>7.1000000000000004E-3</v>
      </c>
    </row>
    <row r="307" spans="1:8" x14ac:dyDescent="0.2">
      <c r="A307" s="382" t="str">
        <f t="shared" si="12"/>
        <v>T7</v>
      </c>
      <c r="B307" s="388" t="str">
        <f t="shared" si="11"/>
        <v>T=2s</v>
      </c>
      <c r="C307" s="396" t="str">
        <f>'Tabelle Dashboard'!R138</f>
        <v>Scenario 6</v>
      </c>
      <c r="D307" s="398">
        <f>'Tabelle Dashboard'!S138</f>
        <v>4.8000000000000001E-2</v>
      </c>
      <c r="E307" s="399">
        <f>'Tabelle Dashboard'!T138</f>
        <v>6.8000000000000005E-2</v>
      </c>
      <c r="F307" s="398">
        <f>'Tabelle Dashboard'!U138</f>
        <v>4.8000000000000001E-2</v>
      </c>
      <c r="G307" s="399">
        <f>'Tabelle Dashboard'!V138</f>
        <v>7.3000000000000001E-3</v>
      </c>
      <c r="H307" s="398">
        <f>'Tabelle Dashboard'!W138</f>
        <v>7.1999999999999998E-3</v>
      </c>
    </row>
    <row r="308" spans="1:8" x14ac:dyDescent="0.2">
      <c r="A308" s="382" t="str">
        <f t="shared" si="12"/>
        <v>T7</v>
      </c>
      <c r="B308" s="388" t="str">
        <f t="shared" si="11"/>
        <v>T=2s</v>
      </c>
      <c r="C308" s="396" t="str">
        <f>'Tabelle Dashboard'!R139</f>
        <v>Scenario 7</v>
      </c>
      <c r="D308" s="398">
        <f>'Tabelle Dashboard'!S139</f>
        <v>4.5999999999999999E-2</v>
      </c>
      <c r="E308" s="399">
        <f>'Tabelle Dashboard'!T139</f>
        <v>6.4000000000000001E-2</v>
      </c>
      <c r="F308" s="398">
        <f>'Tabelle Dashboard'!U139</f>
        <v>4.5999999999999999E-2</v>
      </c>
      <c r="G308" s="399">
        <f>'Tabelle Dashboard'!V139</f>
        <v>6.8999999999999999E-3</v>
      </c>
      <c r="H308" s="398">
        <f>'Tabelle Dashboard'!W139</f>
        <v>6.8999999999999999E-3</v>
      </c>
    </row>
    <row r="309" spans="1:8" x14ac:dyDescent="0.2">
      <c r="A309" s="382" t="str">
        <f t="shared" si="12"/>
        <v>T7</v>
      </c>
      <c r="B309" s="388" t="str">
        <f t="shared" si="11"/>
        <v>T=2s</v>
      </c>
      <c r="C309" s="396" t="str">
        <f>'Tabelle Dashboard'!R140</f>
        <v>Scenario 8</v>
      </c>
      <c r="D309" s="398">
        <f>'Tabelle Dashboard'!S140</f>
        <v>4.7E-2</v>
      </c>
      <c r="E309" s="399">
        <f>'Tabelle Dashboard'!T140</f>
        <v>6.5000000000000002E-2</v>
      </c>
      <c r="F309" s="398">
        <f>'Tabelle Dashboard'!U140</f>
        <v>4.7E-2</v>
      </c>
      <c r="G309" s="399">
        <f>'Tabelle Dashboard'!V140</f>
        <v>7.0000000000000001E-3</v>
      </c>
      <c r="H309" s="398">
        <f>'Tabelle Dashboard'!W140</f>
        <v>7.0000000000000001E-3</v>
      </c>
    </row>
    <row r="310" spans="1:8" x14ac:dyDescent="0.2">
      <c r="A310" s="382" t="str">
        <f t="shared" si="12"/>
        <v>T7</v>
      </c>
      <c r="B310" s="388" t="str">
        <f t="shared" si="11"/>
        <v>T=2s</v>
      </c>
      <c r="C310" s="396" t="str">
        <f>'Tabelle Dashboard'!R141</f>
        <v>Scenario 9</v>
      </c>
      <c r="D310" s="398">
        <f>'Tabelle Dashboard'!S141</f>
        <v>4.3999999999999997E-2</v>
      </c>
      <c r="E310" s="399">
        <f>'Tabelle Dashboard'!T141</f>
        <v>6.2E-2</v>
      </c>
      <c r="F310" s="398">
        <f>'Tabelle Dashboard'!U141</f>
        <v>4.3999999999999997E-2</v>
      </c>
      <c r="G310" s="399">
        <f>'Tabelle Dashboard'!V141</f>
        <v>6.6E-3</v>
      </c>
      <c r="H310" s="398">
        <f>'Tabelle Dashboard'!W141</f>
        <v>6.7000000000000002E-3</v>
      </c>
    </row>
    <row r="311" spans="1:8" x14ac:dyDescent="0.2">
      <c r="A311" s="382" t="str">
        <f t="shared" si="12"/>
        <v>T7</v>
      </c>
      <c r="B311" s="388" t="str">
        <f t="shared" si="11"/>
        <v>T=2s</v>
      </c>
      <c r="C311" s="396" t="str">
        <f>'Tabelle Dashboard'!R142</f>
        <v>Scenario 10</v>
      </c>
      <c r="D311" s="398">
        <f>'Tabelle Dashboard'!S142</f>
        <v>4.9000000000000002E-2</v>
      </c>
      <c r="E311" s="399">
        <f>'Tabelle Dashboard'!T142</f>
        <v>6.9000000000000006E-2</v>
      </c>
      <c r="F311" s="398">
        <f>'Tabelle Dashboard'!U142</f>
        <v>4.9000000000000002E-2</v>
      </c>
      <c r="G311" s="399">
        <f>'Tabelle Dashboard'!V142</f>
        <v>7.4999999999999997E-3</v>
      </c>
      <c r="H311" s="398">
        <f>'Tabelle Dashboard'!W142</f>
        <v>7.4000000000000003E-3</v>
      </c>
    </row>
    <row r="312" spans="1:8" x14ac:dyDescent="0.2">
      <c r="A312" s="382" t="str">
        <f t="shared" si="12"/>
        <v>T7</v>
      </c>
      <c r="B312" s="388" t="str">
        <f t="shared" si="11"/>
        <v>T=2s</v>
      </c>
      <c r="C312" s="396" t="str">
        <f>'Tabelle Dashboard'!R143</f>
        <v>Scenario 11</v>
      </c>
      <c r="D312" s="398">
        <f>'Tabelle Dashboard'!S143</f>
        <v>4.7E-2</v>
      </c>
      <c r="E312" s="399">
        <f>'Tabelle Dashboard'!T143</f>
        <v>6.5000000000000002E-2</v>
      </c>
      <c r="F312" s="398">
        <f>'Tabelle Dashboard'!U143</f>
        <v>4.7E-2</v>
      </c>
      <c r="G312" s="399">
        <f>'Tabelle Dashboard'!V143</f>
        <v>7.0000000000000001E-3</v>
      </c>
      <c r="H312" s="398">
        <f>'Tabelle Dashboard'!W143</f>
        <v>7.0000000000000001E-3</v>
      </c>
    </row>
    <row r="313" spans="1:8" x14ac:dyDescent="0.2">
      <c r="A313" s="382" t="str">
        <f t="shared" si="12"/>
        <v>T7</v>
      </c>
      <c r="B313" s="388" t="str">
        <f t="shared" si="11"/>
        <v>T=2s</v>
      </c>
      <c r="C313" s="396" t="str">
        <f>'Tabelle Dashboard'!R144</f>
        <v>Scenario 12</v>
      </c>
      <c r="D313" s="398">
        <f>'Tabelle Dashboard'!S144</f>
        <v>4.4999999999999998E-2</v>
      </c>
      <c r="E313" s="399">
        <f>'Tabelle Dashboard'!T144</f>
        <v>6.3E-2</v>
      </c>
      <c r="F313" s="398">
        <f>'Tabelle Dashboard'!U144</f>
        <v>4.4999999999999998E-2</v>
      </c>
      <c r="G313" s="399">
        <f>'Tabelle Dashboard'!V144</f>
        <v>6.7000000000000002E-3</v>
      </c>
      <c r="H313" s="398">
        <f>'Tabelle Dashboard'!W144</f>
        <v>6.7000000000000002E-3</v>
      </c>
    </row>
    <row r="314" spans="1:8" x14ac:dyDescent="0.2">
      <c r="A314" s="382" t="str">
        <f t="shared" si="12"/>
        <v>T7</v>
      </c>
      <c r="B314" s="388" t="str">
        <f t="shared" si="11"/>
        <v>T=2s</v>
      </c>
      <c r="C314" s="396" t="str">
        <f>'Tabelle Dashboard'!R145</f>
        <v>Scenario 13</v>
      </c>
      <c r="D314" s="398">
        <f>'Tabelle Dashboard'!S145</f>
        <v>4.9000000000000002E-2</v>
      </c>
      <c r="E314" s="399">
        <f>'Tabelle Dashboard'!T145</f>
        <v>6.9000000000000006E-2</v>
      </c>
      <c r="F314" s="398">
        <f>'Tabelle Dashboard'!U145</f>
        <v>4.8000000000000001E-2</v>
      </c>
      <c r="G314" s="399">
        <f>'Tabelle Dashboard'!V145</f>
        <v>7.7000000000000002E-3</v>
      </c>
      <c r="H314" s="398">
        <f>'Tabelle Dashboard'!W145</f>
        <v>7.4000000000000003E-3</v>
      </c>
    </row>
    <row r="315" spans="1:8" x14ac:dyDescent="0.2">
      <c r="A315" s="382" t="str">
        <f t="shared" si="12"/>
        <v>T7</v>
      </c>
      <c r="B315" s="388" t="str">
        <f t="shared" si="11"/>
        <v>T=2s</v>
      </c>
      <c r="C315" s="396" t="str">
        <f>'Tabelle Dashboard'!R146</f>
        <v>Scenario 14</v>
      </c>
      <c r="D315" s="398">
        <f>'Tabelle Dashboard'!S146</f>
        <v>4.7E-2</v>
      </c>
      <c r="E315" s="399">
        <f>'Tabelle Dashboard'!T146</f>
        <v>6.5000000000000002E-2</v>
      </c>
      <c r="F315" s="398">
        <f>'Tabelle Dashboard'!U146</f>
        <v>4.7E-2</v>
      </c>
      <c r="G315" s="399">
        <f>'Tabelle Dashboard'!V146</f>
        <v>7.0000000000000001E-3</v>
      </c>
      <c r="H315" s="398">
        <f>'Tabelle Dashboard'!W146</f>
        <v>7.1000000000000004E-3</v>
      </c>
    </row>
    <row r="316" spans="1:8" x14ac:dyDescent="0.2">
      <c r="A316" s="382" t="str">
        <f t="shared" si="12"/>
        <v>T7</v>
      </c>
      <c r="B316" s="388" t="str">
        <f t="shared" si="11"/>
        <v>T=2s</v>
      </c>
      <c r="C316" s="396" t="str">
        <f>'Tabelle Dashboard'!R147</f>
        <v>Scenario 15</v>
      </c>
      <c r="D316" s="398">
        <f>'Tabelle Dashboard'!S147</f>
        <v>4.7E-2</v>
      </c>
      <c r="E316" s="399">
        <f>'Tabelle Dashboard'!T147</f>
        <v>6.5000000000000002E-2</v>
      </c>
      <c r="F316" s="398">
        <f>'Tabelle Dashboard'!U147</f>
        <v>4.7E-2</v>
      </c>
      <c r="G316" s="399">
        <f>'Tabelle Dashboard'!V147</f>
        <v>7.0000000000000001E-3</v>
      </c>
      <c r="H316" s="398">
        <f>'Tabelle Dashboard'!W147</f>
        <v>7.0000000000000001E-3</v>
      </c>
    </row>
    <row r="317" spans="1:8" x14ac:dyDescent="0.2">
      <c r="A317" s="382" t="s">
        <v>1177</v>
      </c>
      <c r="B317" s="388" t="str">
        <f t="shared" si="11"/>
        <v>T=0s</v>
      </c>
      <c r="C317" s="396" t="str">
        <f>'Tabelle Dashboard'!B154</f>
        <v>Scenario 1</v>
      </c>
      <c r="D317" s="398">
        <f>'Tabelle Dashboard'!C154</f>
        <v>4.4999999999999998E-2</v>
      </c>
      <c r="E317" s="399">
        <f>'Tabelle Dashboard'!D154</f>
        <v>6.4000000000000001E-2</v>
      </c>
      <c r="F317" s="398">
        <f>'Tabelle Dashboard'!E154</f>
        <v>4.5999999999999999E-2</v>
      </c>
      <c r="G317" s="399">
        <f>'Tabelle Dashboard'!F154</f>
        <v>6.7999999999999996E-3</v>
      </c>
      <c r="H317" s="398">
        <f>'Tabelle Dashboard'!G154</f>
        <v>6.7999999999999996E-3</v>
      </c>
    </row>
    <row r="318" spans="1:8" x14ac:dyDescent="0.2">
      <c r="A318" s="382" t="str">
        <f t="shared" si="12"/>
        <v>T8</v>
      </c>
      <c r="B318" s="388" t="str">
        <f t="shared" si="11"/>
        <v>T=0s</v>
      </c>
      <c r="C318" s="396" t="str">
        <f>'Tabelle Dashboard'!B155</f>
        <v>Scenario 2</v>
      </c>
      <c r="D318" s="398">
        <f>'Tabelle Dashboard'!C155</f>
        <v>4.5999999999999999E-2</v>
      </c>
      <c r="E318" s="399">
        <f>'Tabelle Dashboard'!D155</f>
        <v>6.5000000000000002E-2</v>
      </c>
      <c r="F318" s="398">
        <f>'Tabelle Dashboard'!E155</f>
        <v>4.5999999999999999E-2</v>
      </c>
      <c r="G318" s="399">
        <f>'Tabelle Dashboard'!F155</f>
        <v>7.0000000000000001E-3</v>
      </c>
      <c r="H318" s="398">
        <f>'Tabelle Dashboard'!G155</f>
        <v>7.0000000000000001E-3</v>
      </c>
    </row>
    <row r="319" spans="1:8" x14ac:dyDescent="0.2">
      <c r="A319" s="382" t="str">
        <f t="shared" si="12"/>
        <v>T8</v>
      </c>
      <c r="B319" s="388" t="str">
        <f t="shared" si="11"/>
        <v>T=0s</v>
      </c>
      <c r="C319" s="396" t="str">
        <f>'Tabelle Dashboard'!B156</f>
        <v>Scenario 3</v>
      </c>
      <c r="D319" s="398">
        <f>'Tabelle Dashboard'!C156</f>
        <v>4.3999999999999997E-2</v>
      </c>
      <c r="E319" s="399">
        <f>'Tabelle Dashboard'!D156</f>
        <v>6.0999999999999999E-2</v>
      </c>
      <c r="F319" s="398">
        <f>'Tabelle Dashboard'!E156</f>
        <v>4.3999999999999997E-2</v>
      </c>
      <c r="G319" s="399">
        <f>'Tabelle Dashboard'!F156</f>
        <v>6.6E-3</v>
      </c>
      <c r="H319" s="398">
        <f>'Tabelle Dashboard'!G156</f>
        <v>6.6E-3</v>
      </c>
    </row>
    <row r="320" spans="1:8" x14ac:dyDescent="0.2">
      <c r="A320" s="382" t="str">
        <f t="shared" si="12"/>
        <v>T8</v>
      </c>
      <c r="B320" s="388" t="str">
        <f t="shared" si="11"/>
        <v>T=0s</v>
      </c>
      <c r="C320" s="396" t="str">
        <f>'Tabelle Dashboard'!B157</f>
        <v>Scenario 4</v>
      </c>
      <c r="D320" s="398">
        <f>'Tabelle Dashboard'!C157</f>
        <v>4.4999999999999998E-2</v>
      </c>
      <c r="E320" s="399">
        <f>'Tabelle Dashboard'!D157</f>
        <v>6.4000000000000001E-2</v>
      </c>
      <c r="F320" s="398">
        <f>'Tabelle Dashboard'!E157</f>
        <v>4.4999999999999998E-2</v>
      </c>
      <c r="G320" s="399">
        <f>'Tabelle Dashboard'!F157</f>
        <v>6.7999999999999996E-3</v>
      </c>
      <c r="H320" s="398">
        <f>'Tabelle Dashboard'!G157</f>
        <v>6.7999999999999996E-3</v>
      </c>
    </row>
    <row r="321" spans="1:8" x14ac:dyDescent="0.2">
      <c r="A321" s="382" t="str">
        <f t="shared" si="12"/>
        <v>T8</v>
      </c>
      <c r="B321" s="388" t="str">
        <f t="shared" si="11"/>
        <v>T=0s</v>
      </c>
      <c r="C321" s="396" t="str">
        <f>'Tabelle Dashboard'!B158</f>
        <v>Scenario 5</v>
      </c>
      <c r="D321" s="398">
        <f>'Tabelle Dashboard'!C158</f>
        <v>4.4999999999999998E-2</v>
      </c>
      <c r="E321" s="399">
        <f>'Tabelle Dashboard'!D158</f>
        <v>6.4000000000000001E-2</v>
      </c>
      <c r="F321" s="398">
        <f>'Tabelle Dashboard'!E158</f>
        <v>4.4999999999999998E-2</v>
      </c>
      <c r="G321" s="399">
        <f>'Tabelle Dashboard'!F158</f>
        <v>6.7999999999999996E-3</v>
      </c>
      <c r="H321" s="398">
        <f>'Tabelle Dashboard'!G158</f>
        <v>7.0000000000000001E-3</v>
      </c>
    </row>
    <row r="322" spans="1:8" x14ac:dyDescent="0.2">
      <c r="A322" s="382" t="str">
        <f t="shared" si="12"/>
        <v>T8</v>
      </c>
      <c r="B322" s="388" t="str">
        <f t="shared" si="11"/>
        <v>T=0s</v>
      </c>
      <c r="C322" s="396" t="str">
        <f>'Tabelle Dashboard'!B159</f>
        <v>Scenario 6</v>
      </c>
      <c r="D322" s="398">
        <f>'Tabelle Dashboard'!C159</f>
        <v>4.4999999999999998E-2</v>
      </c>
      <c r="E322" s="399">
        <f>'Tabelle Dashboard'!D159</f>
        <v>6.4000000000000001E-2</v>
      </c>
      <c r="F322" s="398">
        <f>'Tabelle Dashboard'!E159</f>
        <v>4.4999999999999998E-2</v>
      </c>
      <c r="G322" s="399">
        <f>'Tabelle Dashboard'!F159</f>
        <v>6.7999999999999996E-3</v>
      </c>
      <c r="H322" s="398">
        <f>'Tabelle Dashboard'!G159</f>
        <v>6.8999999999999999E-3</v>
      </c>
    </row>
    <row r="323" spans="1:8" x14ac:dyDescent="0.2">
      <c r="A323" s="382" t="str">
        <f t="shared" si="12"/>
        <v>T8</v>
      </c>
      <c r="B323" s="388" t="str">
        <f t="shared" si="11"/>
        <v>T=0s</v>
      </c>
      <c r="C323" s="396" t="str">
        <f>'Tabelle Dashboard'!B160</f>
        <v>Scenario 7</v>
      </c>
      <c r="D323" s="398">
        <f>'Tabelle Dashboard'!C160</f>
        <v>4.4999999999999998E-2</v>
      </c>
      <c r="E323" s="399">
        <f>'Tabelle Dashboard'!D160</f>
        <v>6.4000000000000001E-2</v>
      </c>
      <c r="F323" s="398">
        <f>'Tabelle Dashboard'!E160</f>
        <v>4.4999999999999998E-2</v>
      </c>
      <c r="G323" s="399">
        <f>'Tabelle Dashboard'!F160</f>
        <v>6.7000000000000002E-3</v>
      </c>
      <c r="H323" s="398">
        <f>'Tabelle Dashboard'!G160</f>
        <v>6.7999999999999996E-3</v>
      </c>
    </row>
    <row r="324" spans="1:8" x14ac:dyDescent="0.2">
      <c r="A324" s="382" t="str">
        <f t="shared" si="12"/>
        <v>T8</v>
      </c>
      <c r="B324" s="388" t="str">
        <f t="shared" si="11"/>
        <v>T=0s</v>
      </c>
      <c r="C324" s="396" t="str">
        <f>'Tabelle Dashboard'!B161</f>
        <v>Scenario 8</v>
      </c>
      <c r="D324" s="398">
        <f>'Tabelle Dashboard'!C161</f>
        <v>4.4999999999999998E-2</v>
      </c>
      <c r="E324" s="399">
        <f>'Tabelle Dashboard'!D161</f>
        <v>6.4000000000000001E-2</v>
      </c>
      <c r="F324" s="398">
        <f>'Tabelle Dashboard'!E161</f>
        <v>4.5999999999999999E-2</v>
      </c>
      <c r="G324" s="399">
        <f>'Tabelle Dashboard'!F161</f>
        <v>6.8999999999999999E-3</v>
      </c>
      <c r="H324" s="398">
        <f>'Tabelle Dashboard'!G161</f>
        <v>6.8999999999999999E-3</v>
      </c>
    </row>
    <row r="325" spans="1:8" x14ac:dyDescent="0.2">
      <c r="A325" s="382" t="str">
        <f t="shared" si="12"/>
        <v>T8</v>
      </c>
      <c r="B325" s="388" t="str">
        <f t="shared" si="11"/>
        <v>T=0s</v>
      </c>
      <c r="C325" s="396" t="str">
        <f>'Tabelle Dashboard'!B162</f>
        <v>Scenario 9</v>
      </c>
      <c r="D325" s="398">
        <f>'Tabelle Dashboard'!C162</f>
        <v>4.8000000000000001E-2</v>
      </c>
      <c r="E325" s="399">
        <f>'Tabelle Dashboard'!D162</f>
        <v>6.7000000000000004E-2</v>
      </c>
      <c r="F325" s="398">
        <f>'Tabelle Dashboard'!E162</f>
        <v>4.8000000000000001E-2</v>
      </c>
      <c r="G325" s="399">
        <f>'Tabelle Dashboard'!F162</f>
        <v>7.1999999999999998E-3</v>
      </c>
      <c r="H325" s="398">
        <f>'Tabelle Dashboard'!G162</f>
        <v>7.1999999999999998E-3</v>
      </c>
    </row>
    <row r="326" spans="1:8" x14ac:dyDescent="0.2">
      <c r="A326" s="382" t="str">
        <f t="shared" si="12"/>
        <v>T8</v>
      </c>
      <c r="B326" s="388" t="str">
        <f t="shared" si="11"/>
        <v>T=0s</v>
      </c>
      <c r="C326" s="396" t="str">
        <f>'Tabelle Dashboard'!B163</f>
        <v>Scenario 10</v>
      </c>
      <c r="D326" s="398">
        <f>'Tabelle Dashboard'!C163</f>
        <v>4.8000000000000001E-2</v>
      </c>
      <c r="E326" s="399">
        <f>'Tabelle Dashboard'!D163</f>
        <v>6.8000000000000005E-2</v>
      </c>
      <c r="F326" s="398">
        <f>'Tabelle Dashboard'!E163</f>
        <v>4.8000000000000001E-2</v>
      </c>
      <c r="G326" s="399">
        <f>'Tabelle Dashboard'!F163</f>
        <v>7.3000000000000001E-3</v>
      </c>
      <c r="H326" s="398">
        <f>'Tabelle Dashboard'!G163</f>
        <v>7.3000000000000001E-3</v>
      </c>
    </row>
    <row r="327" spans="1:8" x14ac:dyDescent="0.2">
      <c r="A327" s="382" t="str">
        <f t="shared" si="12"/>
        <v>T8</v>
      </c>
      <c r="B327" s="388" t="str">
        <f t="shared" si="11"/>
        <v>T=0s</v>
      </c>
      <c r="C327" s="396" t="str">
        <f>'Tabelle Dashboard'!B164</f>
        <v>Scenario 11</v>
      </c>
      <c r="D327" s="398">
        <f>'Tabelle Dashboard'!C164</f>
        <v>4.5999999999999999E-2</v>
      </c>
      <c r="E327" s="399">
        <f>'Tabelle Dashboard'!D164</f>
        <v>6.5000000000000002E-2</v>
      </c>
      <c r="F327" s="398">
        <f>'Tabelle Dashboard'!E164</f>
        <v>4.5999999999999999E-2</v>
      </c>
      <c r="G327" s="399">
        <f>'Tabelle Dashboard'!F164</f>
        <v>6.8999999999999999E-3</v>
      </c>
      <c r="H327" s="398">
        <f>'Tabelle Dashboard'!G164</f>
        <v>6.8999999999999999E-3</v>
      </c>
    </row>
    <row r="328" spans="1:8" x14ac:dyDescent="0.2">
      <c r="A328" s="382" t="str">
        <f t="shared" si="12"/>
        <v>T8</v>
      </c>
      <c r="B328" s="388" t="str">
        <f t="shared" si="11"/>
        <v>T=0s</v>
      </c>
      <c r="C328" s="396" t="str">
        <f>'Tabelle Dashboard'!B165</f>
        <v>Scenario 12</v>
      </c>
      <c r="D328" s="398">
        <f>'Tabelle Dashboard'!C165</f>
        <v>4.4999999999999998E-2</v>
      </c>
      <c r="E328" s="399">
        <f>'Tabelle Dashboard'!D165</f>
        <v>6.3E-2</v>
      </c>
      <c r="F328" s="398">
        <f>'Tabelle Dashboard'!E165</f>
        <v>4.4999999999999998E-2</v>
      </c>
      <c r="G328" s="399">
        <f>'Tabelle Dashboard'!F165</f>
        <v>6.7000000000000002E-3</v>
      </c>
      <c r="H328" s="398">
        <f>'Tabelle Dashboard'!G165</f>
        <v>6.7999999999999996E-3</v>
      </c>
    </row>
    <row r="329" spans="1:8" x14ac:dyDescent="0.2">
      <c r="A329" s="382" t="str">
        <f t="shared" si="12"/>
        <v>T8</v>
      </c>
      <c r="B329" s="388" t="str">
        <f t="shared" si="11"/>
        <v>T=0s</v>
      </c>
      <c r="C329" s="396" t="str">
        <f>'Tabelle Dashboard'!B166</f>
        <v>Scenario 13</v>
      </c>
      <c r="D329" s="398">
        <f>'Tabelle Dashboard'!C166</f>
        <v>4.8000000000000001E-2</v>
      </c>
      <c r="E329" s="399">
        <f>'Tabelle Dashboard'!D166</f>
        <v>6.8000000000000005E-2</v>
      </c>
      <c r="F329" s="398">
        <f>'Tabelle Dashboard'!E166</f>
        <v>4.8000000000000001E-2</v>
      </c>
      <c r="G329" s="399">
        <f>'Tabelle Dashboard'!F166</f>
        <v>7.3000000000000001E-3</v>
      </c>
      <c r="H329" s="398">
        <f>'Tabelle Dashboard'!G166</f>
        <v>7.3000000000000001E-3</v>
      </c>
    </row>
    <row r="330" spans="1:8" x14ac:dyDescent="0.2">
      <c r="A330" s="382" t="str">
        <f t="shared" si="12"/>
        <v>T8</v>
      </c>
      <c r="B330" s="388" t="str">
        <f t="shared" si="11"/>
        <v>T=0s</v>
      </c>
      <c r="C330" s="396" t="str">
        <f>'Tabelle Dashboard'!B167</f>
        <v>Scenario 14</v>
      </c>
      <c r="D330" s="398">
        <f>'Tabelle Dashboard'!C167</f>
        <v>4.5999999999999999E-2</v>
      </c>
      <c r="E330" s="399">
        <f>'Tabelle Dashboard'!D167</f>
        <v>6.5000000000000002E-2</v>
      </c>
      <c r="F330" s="398">
        <f>'Tabelle Dashboard'!E167</f>
        <v>4.5999999999999999E-2</v>
      </c>
      <c r="G330" s="399">
        <f>'Tabelle Dashboard'!F167</f>
        <v>7.0000000000000001E-3</v>
      </c>
      <c r="H330" s="398">
        <f>'Tabelle Dashboard'!G167</f>
        <v>7.0000000000000001E-3</v>
      </c>
    </row>
    <row r="331" spans="1:8" x14ac:dyDescent="0.2">
      <c r="A331" s="382" t="str">
        <f t="shared" si="12"/>
        <v>T8</v>
      </c>
      <c r="B331" s="388" t="str">
        <f t="shared" si="11"/>
        <v>T=0s</v>
      </c>
      <c r="C331" s="396" t="str">
        <f>'Tabelle Dashboard'!B168</f>
        <v>Scenario 15</v>
      </c>
      <c r="D331" s="398">
        <f>'Tabelle Dashboard'!C168</f>
        <v>4.7E-2</v>
      </c>
      <c r="E331" s="399">
        <f>'Tabelle Dashboard'!D168</f>
        <v>6.6000000000000003E-2</v>
      </c>
      <c r="F331" s="398">
        <f>'Tabelle Dashboard'!E168</f>
        <v>4.7E-2</v>
      </c>
      <c r="G331" s="399">
        <f>'Tabelle Dashboard'!F168</f>
        <v>7.0000000000000001E-3</v>
      </c>
      <c r="H331" s="398">
        <f>'Tabelle Dashboard'!G168</f>
        <v>7.1000000000000004E-3</v>
      </c>
    </row>
    <row r="332" spans="1:8" x14ac:dyDescent="0.2">
      <c r="A332" s="382" t="str">
        <f t="shared" si="12"/>
        <v>T8</v>
      </c>
      <c r="B332" s="388" t="str">
        <f t="shared" si="11"/>
        <v>T=1s</v>
      </c>
      <c r="C332" s="396" t="str">
        <f>'Tabelle Dashboard'!J154</f>
        <v>Scenario 1</v>
      </c>
      <c r="D332" s="398">
        <f>'Tabelle Dashboard'!K154</f>
        <v>4.5999999999999999E-2</v>
      </c>
      <c r="E332" s="399">
        <f>'Tabelle Dashboard'!L154</f>
        <v>6.5000000000000002E-2</v>
      </c>
      <c r="F332" s="398">
        <f>'Tabelle Dashboard'!M154</f>
        <v>4.5999999999999999E-2</v>
      </c>
      <c r="G332" s="399">
        <f>'Tabelle Dashboard'!N154</f>
        <v>6.8999999999999999E-3</v>
      </c>
      <c r="H332" s="398">
        <f>'Tabelle Dashboard'!O154</f>
        <v>6.8999999999999999E-3</v>
      </c>
    </row>
    <row r="333" spans="1:8" x14ac:dyDescent="0.2">
      <c r="A333" s="382" t="str">
        <f t="shared" si="12"/>
        <v>T8</v>
      </c>
      <c r="B333" s="388" t="str">
        <f t="shared" si="11"/>
        <v>T=1s</v>
      </c>
      <c r="C333" s="396" t="str">
        <f>'Tabelle Dashboard'!J155</f>
        <v>Scenario 2</v>
      </c>
      <c r="D333" s="398">
        <f>'Tabelle Dashboard'!K155</f>
        <v>4.3999999999999997E-2</v>
      </c>
      <c r="E333" s="399">
        <f>'Tabelle Dashboard'!L155</f>
        <v>6.2E-2</v>
      </c>
      <c r="F333" s="398">
        <f>'Tabelle Dashboard'!M155</f>
        <v>4.3999999999999997E-2</v>
      </c>
      <c r="G333" s="399">
        <f>'Tabelle Dashboard'!N155</f>
        <v>6.6E-3</v>
      </c>
      <c r="H333" s="398">
        <f>'Tabelle Dashboard'!O155</f>
        <v>6.6E-3</v>
      </c>
    </row>
    <row r="334" spans="1:8" x14ac:dyDescent="0.2">
      <c r="A334" s="382" t="str">
        <f t="shared" si="12"/>
        <v>T8</v>
      </c>
      <c r="B334" s="388" t="str">
        <f t="shared" si="11"/>
        <v>T=1s</v>
      </c>
      <c r="C334" s="396" t="str">
        <f>'Tabelle Dashboard'!J156</f>
        <v>Scenario 3</v>
      </c>
      <c r="D334" s="398">
        <f>'Tabelle Dashboard'!K156</f>
        <v>4.7E-2</v>
      </c>
      <c r="E334" s="399">
        <f>'Tabelle Dashboard'!L156</f>
        <v>6.6000000000000003E-2</v>
      </c>
      <c r="F334" s="398">
        <f>'Tabelle Dashboard'!M156</f>
        <v>4.7E-2</v>
      </c>
      <c r="G334" s="399">
        <f>'Tabelle Dashboard'!N156</f>
        <v>7.1000000000000004E-3</v>
      </c>
      <c r="H334" s="398">
        <f>'Tabelle Dashboard'!O156</f>
        <v>7.1000000000000004E-3</v>
      </c>
    </row>
    <row r="335" spans="1:8" x14ac:dyDescent="0.2">
      <c r="A335" s="382" t="str">
        <f t="shared" si="12"/>
        <v>T8</v>
      </c>
      <c r="B335" s="388" t="str">
        <f t="shared" si="11"/>
        <v>T=1s</v>
      </c>
      <c r="C335" s="396" t="str">
        <f>'Tabelle Dashboard'!J157</f>
        <v>Scenario 4</v>
      </c>
      <c r="D335" s="398">
        <f>'Tabelle Dashboard'!K157</f>
        <v>4.5999999999999999E-2</v>
      </c>
      <c r="E335" s="399">
        <f>'Tabelle Dashboard'!L157</f>
        <v>6.5000000000000002E-2</v>
      </c>
      <c r="F335" s="398">
        <f>'Tabelle Dashboard'!M157</f>
        <v>4.5999999999999999E-2</v>
      </c>
      <c r="G335" s="399">
        <f>'Tabelle Dashboard'!N157</f>
        <v>7.0000000000000001E-3</v>
      </c>
      <c r="H335" s="398">
        <f>'Tabelle Dashboard'!O157</f>
        <v>7.0000000000000001E-3</v>
      </c>
    </row>
    <row r="336" spans="1:8" x14ac:dyDescent="0.2">
      <c r="A336" s="382" t="str">
        <f t="shared" si="12"/>
        <v>T8</v>
      </c>
      <c r="B336" s="388" t="str">
        <f t="shared" si="11"/>
        <v>T=1s</v>
      </c>
      <c r="C336" s="396" t="str">
        <f>'Tabelle Dashboard'!J158</f>
        <v>Scenario 5</v>
      </c>
      <c r="D336" s="398">
        <f>'Tabelle Dashboard'!K158</f>
        <v>4.5999999999999999E-2</v>
      </c>
      <c r="E336" s="399">
        <f>'Tabelle Dashboard'!L158</f>
        <v>6.5000000000000002E-2</v>
      </c>
      <c r="F336" s="398">
        <f>'Tabelle Dashboard'!M158</f>
        <v>4.5999999999999999E-2</v>
      </c>
      <c r="G336" s="399">
        <f>'Tabelle Dashboard'!N158</f>
        <v>7.0000000000000001E-3</v>
      </c>
      <c r="H336" s="398">
        <f>'Tabelle Dashboard'!O158</f>
        <v>7.0000000000000001E-3</v>
      </c>
    </row>
    <row r="337" spans="1:8" x14ac:dyDescent="0.2">
      <c r="A337" s="382" t="str">
        <f t="shared" si="12"/>
        <v>T8</v>
      </c>
      <c r="B337" s="388" t="str">
        <f t="shared" ref="B337:B400" si="13">B292</f>
        <v>T=1s</v>
      </c>
      <c r="C337" s="396" t="str">
        <f>'Tabelle Dashboard'!J159</f>
        <v>Scenario 6</v>
      </c>
      <c r="D337" s="398">
        <f>'Tabelle Dashboard'!K159</f>
        <v>4.5999999999999999E-2</v>
      </c>
      <c r="E337" s="399">
        <f>'Tabelle Dashboard'!L159</f>
        <v>6.4000000000000001E-2</v>
      </c>
      <c r="F337" s="398">
        <f>'Tabelle Dashboard'!M159</f>
        <v>4.5999999999999999E-2</v>
      </c>
      <c r="G337" s="399">
        <f>'Tabelle Dashboard'!N159</f>
        <v>7.0000000000000001E-3</v>
      </c>
      <c r="H337" s="398">
        <f>'Tabelle Dashboard'!O159</f>
        <v>7.0000000000000001E-3</v>
      </c>
    </row>
    <row r="338" spans="1:8" x14ac:dyDescent="0.2">
      <c r="A338" s="382" t="str">
        <f t="shared" ref="A338:A401" si="14">A337</f>
        <v>T8</v>
      </c>
      <c r="B338" s="388" t="str">
        <f t="shared" si="13"/>
        <v>T=1s</v>
      </c>
      <c r="C338" s="396" t="str">
        <f>'Tabelle Dashboard'!J160</f>
        <v>Scenario 7</v>
      </c>
      <c r="D338" s="398">
        <f>'Tabelle Dashboard'!K160</f>
        <v>4.4999999999999998E-2</v>
      </c>
      <c r="E338" s="399">
        <f>'Tabelle Dashboard'!L160</f>
        <v>6.4000000000000001E-2</v>
      </c>
      <c r="F338" s="398">
        <f>'Tabelle Dashboard'!M160</f>
        <v>4.4999999999999998E-2</v>
      </c>
      <c r="G338" s="399">
        <f>'Tabelle Dashboard'!N160</f>
        <v>6.7999999999999996E-3</v>
      </c>
      <c r="H338" s="398">
        <f>'Tabelle Dashboard'!O160</f>
        <v>6.8999999999999999E-3</v>
      </c>
    </row>
    <row r="339" spans="1:8" x14ac:dyDescent="0.2">
      <c r="A339" s="382" t="str">
        <f t="shared" si="14"/>
        <v>T8</v>
      </c>
      <c r="B339" s="388" t="str">
        <f t="shared" si="13"/>
        <v>T=1s</v>
      </c>
      <c r="C339" s="396" t="str">
        <f>'Tabelle Dashboard'!J161</f>
        <v>Scenario 8</v>
      </c>
      <c r="D339" s="398">
        <f>'Tabelle Dashboard'!K161</f>
        <v>4.5999999999999999E-2</v>
      </c>
      <c r="E339" s="399">
        <f>'Tabelle Dashboard'!L161</f>
        <v>6.5000000000000002E-2</v>
      </c>
      <c r="F339" s="398">
        <f>'Tabelle Dashboard'!M161</f>
        <v>4.5999999999999999E-2</v>
      </c>
      <c r="G339" s="399">
        <f>'Tabelle Dashboard'!N161</f>
        <v>7.0000000000000001E-3</v>
      </c>
      <c r="H339" s="398">
        <f>'Tabelle Dashboard'!O161</f>
        <v>7.0000000000000001E-3</v>
      </c>
    </row>
    <row r="340" spans="1:8" x14ac:dyDescent="0.2">
      <c r="A340" s="382" t="str">
        <f t="shared" si="14"/>
        <v>T8</v>
      </c>
      <c r="B340" s="388" t="str">
        <f t="shared" si="13"/>
        <v>T=1s</v>
      </c>
      <c r="C340" s="396" t="str">
        <f>'Tabelle Dashboard'!J162</f>
        <v>Scenario 9</v>
      </c>
      <c r="D340" s="398">
        <f>'Tabelle Dashboard'!K162</f>
        <v>4.7E-2</v>
      </c>
      <c r="E340" s="399">
        <f>'Tabelle Dashboard'!L162</f>
        <v>6.6000000000000003E-2</v>
      </c>
      <c r="F340" s="398">
        <f>'Tabelle Dashboard'!M162</f>
        <v>4.7E-2</v>
      </c>
      <c r="G340" s="399">
        <f>'Tabelle Dashboard'!N162</f>
        <v>7.0000000000000001E-3</v>
      </c>
      <c r="H340" s="398">
        <f>'Tabelle Dashboard'!O162</f>
        <v>7.1000000000000004E-3</v>
      </c>
    </row>
    <row r="341" spans="1:8" x14ac:dyDescent="0.2">
      <c r="A341" s="382" t="str">
        <f t="shared" si="14"/>
        <v>T8</v>
      </c>
      <c r="B341" s="388" t="str">
        <f t="shared" si="13"/>
        <v>T=1s</v>
      </c>
      <c r="C341" s="396" t="str">
        <f>'Tabelle Dashboard'!J163</f>
        <v>Scenario 10</v>
      </c>
      <c r="D341" s="398">
        <f>'Tabelle Dashboard'!K163</f>
        <v>4.9000000000000002E-2</v>
      </c>
      <c r="E341" s="399">
        <f>'Tabelle Dashboard'!L163</f>
        <v>6.8000000000000005E-2</v>
      </c>
      <c r="F341" s="398">
        <f>'Tabelle Dashboard'!M163</f>
        <v>4.9000000000000002E-2</v>
      </c>
      <c r="G341" s="399">
        <f>'Tabelle Dashboard'!N163</f>
        <v>7.4000000000000003E-3</v>
      </c>
      <c r="H341" s="398">
        <f>'Tabelle Dashboard'!O163</f>
        <v>7.3000000000000001E-3</v>
      </c>
    </row>
    <row r="342" spans="1:8" x14ac:dyDescent="0.2">
      <c r="A342" s="382" t="str">
        <f t="shared" si="14"/>
        <v>T8</v>
      </c>
      <c r="B342" s="388" t="str">
        <f t="shared" si="13"/>
        <v>T=1s</v>
      </c>
      <c r="C342" s="396" t="str">
        <f>'Tabelle Dashboard'!J164</f>
        <v>Scenario 11</v>
      </c>
      <c r="D342" s="398">
        <f>'Tabelle Dashboard'!K164</f>
        <v>4.5999999999999999E-2</v>
      </c>
      <c r="E342" s="399">
        <f>'Tabelle Dashboard'!L164</f>
        <v>6.5000000000000002E-2</v>
      </c>
      <c r="F342" s="398">
        <f>'Tabelle Dashboard'!M164</f>
        <v>4.5999999999999999E-2</v>
      </c>
      <c r="G342" s="399">
        <f>'Tabelle Dashboard'!N164</f>
        <v>7.0000000000000001E-3</v>
      </c>
      <c r="H342" s="398">
        <f>'Tabelle Dashboard'!O164</f>
        <v>7.0000000000000001E-3</v>
      </c>
    </row>
    <row r="343" spans="1:8" x14ac:dyDescent="0.2">
      <c r="A343" s="382" t="str">
        <f t="shared" si="14"/>
        <v>T8</v>
      </c>
      <c r="B343" s="388" t="str">
        <f t="shared" si="13"/>
        <v>T=1s</v>
      </c>
      <c r="C343" s="396" t="str">
        <f>'Tabelle Dashboard'!J165</f>
        <v>Scenario 12</v>
      </c>
      <c r="D343" s="398">
        <f>'Tabelle Dashboard'!K165</f>
        <v>4.4999999999999998E-2</v>
      </c>
      <c r="E343" s="399">
        <f>'Tabelle Dashboard'!L165</f>
        <v>6.3E-2</v>
      </c>
      <c r="F343" s="398">
        <f>'Tabelle Dashboard'!M165</f>
        <v>4.4999999999999998E-2</v>
      </c>
      <c r="G343" s="399">
        <f>'Tabelle Dashboard'!N165</f>
        <v>6.7000000000000002E-3</v>
      </c>
      <c r="H343" s="398">
        <f>'Tabelle Dashboard'!O165</f>
        <v>6.7999999999999996E-3</v>
      </c>
    </row>
    <row r="344" spans="1:8" x14ac:dyDescent="0.2">
      <c r="A344" s="382" t="str">
        <f t="shared" si="14"/>
        <v>T8</v>
      </c>
      <c r="B344" s="388" t="str">
        <f t="shared" si="13"/>
        <v>T=1s</v>
      </c>
      <c r="C344" s="396" t="str">
        <f>'Tabelle Dashboard'!J166</f>
        <v>Scenario 13</v>
      </c>
      <c r="D344" s="398">
        <f>'Tabelle Dashboard'!K166</f>
        <v>4.9000000000000002E-2</v>
      </c>
      <c r="E344" s="399">
        <f>'Tabelle Dashboard'!L166</f>
        <v>6.8000000000000005E-2</v>
      </c>
      <c r="F344" s="398">
        <f>'Tabelle Dashboard'!M166</f>
        <v>4.9000000000000002E-2</v>
      </c>
      <c r="G344" s="399">
        <f>'Tabelle Dashboard'!N166</f>
        <v>7.4000000000000003E-3</v>
      </c>
      <c r="H344" s="398">
        <f>'Tabelle Dashboard'!O166</f>
        <v>7.3000000000000001E-3</v>
      </c>
    </row>
    <row r="345" spans="1:8" x14ac:dyDescent="0.2">
      <c r="A345" s="382" t="str">
        <f t="shared" si="14"/>
        <v>T8</v>
      </c>
      <c r="B345" s="388" t="str">
        <f t="shared" si="13"/>
        <v>T=1s</v>
      </c>
      <c r="C345" s="396" t="str">
        <f>'Tabelle Dashboard'!J167</f>
        <v>Scenario 14</v>
      </c>
      <c r="D345" s="398">
        <f>'Tabelle Dashboard'!K167</f>
        <v>4.5999999999999999E-2</v>
      </c>
      <c r="E345" s="399">
        <f>'Tabelle Dashboard'!L167</f>
        <v>6.5000000000000002E-2</v>
      </c>
      <c r="F345" s="398">
        <f>'Tabelle Dashboard'!M167</f>
        <v>4.5999999999999999E-2</v>
      </c>
      <c r="G345" s="399">
        <f>'Tabelle Dashboard'!N167</f>
        <v>7.0000000000000001E-3</v>
      </c>
      <c r="H345" s="398">
        <f>'Tabelle Dashboard'!O167</f>
        <v>7.0000000000000001E-3</v>
      </c>
    </row>
    <row r="346" spans="1:8" x14ac:dyDescent="0.2">
      <c r="A346" s="382" t="str">
        <f t="shared" si="14"/>
        <v>T8</v>
      </c>
      <c r="B346" s="388" t="str">
        <f t="shared" si="13"/>
        <v>T=1s</v>
      </c>
      <c r="C346" s="396" t="str">
        <f>'Tabelle Dashboard'!J168</f>
        <v>Scenario 15</v>
      </c>
      <c r="D346" s="398">
        <f>'Tabelle Dashboard'!K168</f>
        <v>4.8000000000000001E-2</v>
      </c>
      <c r="E346" s="399">
        <f>'Tabelle Dashboard'!L168</f>
        <v>6.7000000000000004E-2</v>
      </c>
      <c r="F346" s="398">
        <f>'Tabelle Dashboard'!M168</f>
        <v>4.8000000000000001E-2</v>
      </c>
      <c r="G346" s="399">
        <f>'Tabelle Dashboard'!N168</f>
        <v>7.1999999999999998E-3</v>
      </c>
      <c r="H346" s="398">
        <f>'Tabelle Dashboard'!O168</f>
        <v>7.1999999999999998E-3</v>
      </c>
    </row>
    <row r="347" spans="1:8" x14ac:dyDescent="0.2">
      <c r="A347" s="382" t="str">
        <f t="shared" si="14"/>
        <v>T8</v>
      </c>
      <c r="B347" s="388" t="str">
        <f t="shared" si="13"/>
        <v>T=2s</v>
      </c>
      <c r="C347" s="396" t="str">
        <f>'Tabelle Dashboard'!R154</f>
        <v>Scenario 1</v>
      </c>
      <c r="D347" s="398">
        <f>'Tabelle Dashboard'!S154</f>
        <v>4.4999999999999998E-2</v>
      </c>
      <c r="E347" s="399">
        <f>'Tabelle Dashboard'!T154</f>
        <v>6.4000000000000001E-2</v>
      </c>
      <c r="F347" s="398">
        <f>'Tabelle Dashboard'!U154</f>
        <v>4.4999999999999998E-2</v>
      </c>
      <c r="G347" s="399">
        <f>'Tabelle Dashboard'!V154</f>
        <v>6.8999999999999999E-3</v>
      </c>
      <c r="H347" s="398">
        <f>'Tabelle Dashboard'!W154</f>
        <v>6.8999999999999999E-3</v>
      </c>
    </row>
    <row r="348" spans="1:8" x14ac:dyDescent="0.2">
      <c r="A348" s="382" t="str">
        <f t="shared" si="14"/>
        <v>T8</v>
      </c>
      <c r="B348" s="388" t="str">
        <f t="shared" si="13"/>
        <v>T=2s</v>
      </c>
      <c r="C348" s="396" t="str">
        <f>'Tabelle Dashboard'!R155</f>
        <v>Scenario 2</v>
      </c>
      <c r="D348" s="398">
        <f>'Tabelle Dashboard'!S155</f>
        <v>4.5999999999999999E-2</v>
      </c>
      <c r="E348" s="399">
        <f>'Tabelle Dashboard'!T155</f>
        <v>6.5000000000000002E-2</v>
      </c>
      <c r="F348" s="398">
        <f>'Tabelle Dashboard'!U155</f>
        <v>4.5999999999999999E-2</v>
      </c>
      <c r="G348" s="399">
        <f>'Tabelle Dashboard'!V155</f>
        <v>7.0000000000000001E-3</v>
      </c>
      <c r="H348" s="398">
        <f>'Tabelle Dashboard'!W155</f>
        <v>6.8999999999999999E-3</v>
      </c>
    </row>
    <row r="349" spans="1:8" x14ac:dyDescent="0.2">
      <c r="A349" s="382" t="str">
        <f t="shared" si="14"/>
        <v>T8</v>
      </c>
      <c r="B349" s="388" t="str">
        <f t="shared" si="13"/>
        <v>T=2s</v>
      </c>
      <c r="C349" s="396" t="str">
        <f>'Tabelle Dashboard'!R156</f>
        <v>Scenario 3</v>
      </c>
      <c r="D349" s="398">
        <f>'Tabelle Dashboard'!S156</f>
        <v>4.7E-2</v>
      </c>
      <c r="E349" s="399">
        <f>'Tabelle Dashboard'!T156</f>
        <v>6.6000000000000003E-2</v>
      </c>
      <c r="F349" s="398">
        <f>'Tabelle Dashboard'!U156</f>
        <v>4.7E-2</v>
      </c>
      <c r="G349" s="399">
        <f>'Tabelle Dashboard'!V156</f>
        <v>7.0000000000000001E-3</v>
      </c>
      <c r="H349" s="398">
        <f>'Tabelle Dashboard'!W156</f>
        <v>7.1000000000000004E-3</v>
      </c>
    </row>
    <row r="350" spans="1:8" x14ac:dyDescent="0.2">
      <c r="A350" s="382" t="str">
        <f t="shared" si="14"/>
        <v>T8</v>
      </c>
      <c r="B350" s="388" t="str">
        <f t="shared" si="13"/>
        <v>T=2s</v>
      </c>
      <c r="C350" s="396" t="str">
        <f>'Tabelle Dashboard'!R157</f>
        <v>Scenario 4</v>
      </c>
      <c r="D350" s="398">
        <f>'Tabelle Dashboard'!S157</f>
        <v>4.5999999999999999E-2</v>
      </c>
      <c r="E350" s="399">
        <f>'Tabelle Dashboard'!T157</f>
        <v>6.5000000000000002E-2</v>
      </c>
      <c r="F350" s="398">
        <f>'Tabelle Dashboard'!U157</f>
        <v>4.5999999999999999E-2</v>
      </c>
      <c r="G350" s="399">
        <f>'Tabelle Dashboard'!V157</f>
        <v>7.0000000000000001E-3</v>
      </c>
      <c r="H350" s="398">
        <f>'Tabelle Dashboard'!W157</f>
        <v>7.0000000000000001E-3</v>
      </c>
    </row>
    <row r="351" spans="1:8" x14ac:dyDescent="0.2">
      <c r="A351" s="382" t="str">
        <f t="shared" si="14"/>
        <v>T8</v>
      </c>
      <c r="B351" s="388" t="str">
        <f t="shared" si="13"/>
        <v>T=2s</v>
      </c>
      <c r="C351" s="396" t="str">
        <f>'Tabelle Dashboard'!R158</f>
        <v>Scenario 5</v>
      </c>
      <c r="D351" s="398">
        <f>'Tabelle Dashboard'!S158</f>
        <v>4.5999999999999999E-2</v>
      </c>
      <c r="E351" s="399">
        <f>'Tabelle Dashboard'!T158</f>
        <v>6.5000000000000002E-2</v>
      </c>
      <c r="F351" s="398">
        <f>'Tabelle Dashboard'!U158</f>
        <v>4.5999999999999999E-2</v>
      </c>
      <c r="G351" s="399">
        <f>'Tabelle Dashboard'!V158</f>
        <v>7.0000000000000001E-3</v>
      </c>
      <c r="H351" s="398">
        <f>'Tabelle Dashboard'!W158</f>
        <v>7.0000000000000001E-3</v>
      </c>
    </row>
    <row r="352" spans="1:8" x14ac:dyDescent="0.2">
      <c r="A352" s="382" t="str">
        <f t="shared" si="14"/>
        <v>T8</v>
      </c>
      <c r="B352" s="388" t="str">
        <f t="shared" si="13"/>
        <v>T=2s</v>
      </c>
      <c r="C352" s="396" t="str">
        <f>'Tabelle Dashboard'!R159</f>
        <v>Scenario 6</v>
      </c>
      <c r="D352" s="398">
        <f>'Tabelle Dashboard'!S159</f>
        <v>4.7E-2</v>
      </c>
      <c r="E352" s="399">
        <f>'Tabelle Dashboard'!T159</f>
        <v>6.6000000000000003E-2</v>
      </c>
      <c r="F352" s="398">
        <f>'Tabelle Dashboard'!U159</f>
        <v>4.7E-2</v>
      </c>
      <c r="G352" s="399">
        <f>'Tabelle Dashboard'!V159</f>
        <v>7.0000000000000001E-3</v>
      </c>
      <c r="H352" s="398">
        <f>'Tabelle Dashboard'!W159</f>
        <v>7.0000000000000001E-3</v>
      </c>
    </row>
    <row r="353" spans="1:8" x14ac:dyDescent="0.2">
      <c r="A353" s="382" t="str">
        <f t="shared" si="14"/>
        <v>T8</v>
      </c>
      <c r="B353" s="388" t="str">
        <f t="shared" si="13"/>
        <v>T=2s</v>
      </c>
      <c r="C353" s="396" t="str">
        <f>'Tabelle Dashboard'!R160</f>
        <v>Scenario 7</v>
      </c>
      <c r="D353" s="398">
        <f>'Tabelle Dashboard'!S160</f>
        <v>4.4999999999999998E-2</v>
      </c>
      <c r="E353" s="399">
        <f>'Tabelle Dashboard'!T160</f>
        <v>6.3E-2</v>
      </c>
      <c r="F353" s="398">
        <f>'Tabelle Dashboard'!U160</f>
        <v>6.5000000000000002E-2</v>
      </c>
      <c r="G353" s="399">
        <f>'Tabelle Dashboard'!V160</f>
        <v>6.7999999999999996E-3</v>
      </c>
      <c r="H353" s="398">
        <f>'Tabelle Dashboard'!W160</f>
        <v>6.7999999999999996E-3</v>
      </c>
    </row>
    <row r="354" spans="1:8" x14ac:dyDescent="0.2">
      <c r="A354" s="382" t="str">
        <f t="shared" si="14"/>
        <v>T8</v>
      </c>
      <c r="B354" s="388" t="str">
        <f t="shared" si="13"/>
        <v>T=2s</v>
      </c>
      <c r="C354" s="396" t="str">
        <f>'Tabelle Dashboard'!R161</f>
        <v>Scenario 8</v>
      </c>
      <c r="D354" s="398">
        <f>'Tabelle Dashboard'!S161</f>
        <v>4.5999999999999999E-2</v>
      </c>
      <c r="E354" s="399">
        <f>'Tabelle Dashboard'!T161</f>
        <v>6.4000000000000001E-2</v>
      </c>
      <c r="F354" s="398">
        <f>'Tabelle Dashboard'!U161</f>
        <v>4.5999999999999999E-2</v>
      </c>
      <c r="G354" s="399">
        <f>'Tabelle Dashboard'!V161</f>
        <v>6.8999999999999999E-3</v>
      </c>
      <c r="H354" s="398">
        <f>'Tabelle Dashboard'!W161</f>
        <v>6.8999999999999999E-3</v>
      </c>
    </row>
    <row r="355" spans="1:8" x14ac:dyDescent="0.2">
      <c r="A355" s="382" t="str">
        <f t="shared" si="14"/>
        <v>T8</v>
      </c>
      <c r="B355" s="388" t="str">
        <f t="shared" si="13"/>
        <v>T=2s</v>
      </c>
      <c r="C355" s="396" t="str">
        <f>'Tabelle Dashboard'!R162</f>
        <v>Scenario 9</v>
      </c>
      <c r="D355" s="398">
        <f>'Tabelle Dashboard'!S162</f>
        <v>4.3999999999999997E-2</v>
      </c>
      <c r="E355" s="399">
        <f>'Tabelle Dashboard'!T162</f>
        <v>6.2E-2</v>
      </c>
      <c r="F355" s="398">
        <f>'Tabelle Dashboard'!U162</f>
        <v>4.3999999999999997E-2</v>
      </c>
      <c r="G355" s="399">
        <f>'Tabelle Dashboard'!V162</f>
        <v>6.6E-3</v>
      </c>
      <c r="H355" s="398">
        <f>'Tabelle Dashboard'!W162</f>
        <v>6.6E-3</v>
      </c>
    </row>
    <row r="356" spans="1:8" x14ac:dyDescent="0.2">
      <c r="A356" s="382" t="str">
        <f t="shared" si="14"/>
        <v>T8</v>
      </c>
      <c r="B356" s="388" t="str">
        <f t="shared" si="13"/>
        <v>T=2s</v>
      </c>
      <c r="C356" s="396" t="str">
        <f>'Tabelle Dashboard'!R163</f>
        <v>Scenario 10</v>
      </c>
      <c r="D356" s="398">
        <f>'Tabelle Dashboard'!S163</f>
        <v>5.7000000000000002E-2</v>
      </c>
      <c r="E356" s="399">
        <f>'Tabelle Dashboard'!T163</f>
        <v>6.7000000000000004E-2</v>
      </c>
      <c r="F356" s="398">
        <f>'Tabelle Dashboard'!U163</f>
        <v>4.7E-2</v>
      </c>
      <c r="G356" s="399">
        <f>'Tabelle Dashboard'!V163</f>
        <v>7.1999999999999998E-3</v>
      </c>
      <c r="H356" s="398">
        <f>'Tabelle Dashboard'!W163</f>
        <v>7.1000000000000004E-3</v>
      </c>
    </row>
    <row r="357" spans="1:8" x14ac:dyDescent="0.2">
      <c r="A357" s="382" t="str">
        <f t="shared" si="14"/>
        <v>T8</v>
      </c>
      <c r="B357" s="388" t="str">
        <f t="shared" si="13"/>
        <v>T=2s</v>
      </c>
      <c r="C357" s="396" t="str">
        <f>'Tabelle Dashboard'!R164</f>
        <v>Scenario 11</v>
      </c>
      <c r="D357" s="398">
        <f>'Tabelle Dashboard'!S164</f>
        <v>4.5999999999999999E-2</v>
      </c>
      <c r="E357" s="399">
        <f>'Tabelle Dashboard'!T164</f>
        <v>6.4000000000000001E-2</v>
      </c>
      <c r="F357" s="398">
        <f>'Tabelle Dashboard'!U164</f>
        <v>4.5999999999999999E-2</v>
      </c>
      <c r="G357" s="399">
        <f>'Tabelle Dashboard'!V164</f>
        <v>6.8999999999999999E-3</v>
      </c>
      <c r="H357" s="398">
        <f>'Tabelle Dashboard'!W164</f>
        <v>6.8999999999999999E-3</v>
      </c>
    </row>
    <row r="358" spans="1:8" x14ac:dyDescent="0.2">
      <c r="A358" s="382" t="str">
        <f t="shared" si="14"/>
        <v>T8</v>
      </c>
      <c r="B358" s="388" t="str">
        <f t="shared" si="13"/>
        <v>T=2s</v>
      </c>
      <c r="C358" s="396" t="str">
        <f>'Tabelle Dashboard'!R165</f>
        <v>Scenario 12</v>
      </c>
      <c r="D358" s="398">
        <f>'Tabelle Dashboard'!S165</f>
        <v>4.4999999999999998E-2</v>
      </c>
      <c r="E358" s="399">
        <f>'Tabelle Dashboard'!T165</f>
        <v>6.3E-2</v>
      </c>
      <c r="F358" s="398">
        <f>'Tabelle Dashboard'!U165</f>
        <v>4.4999999999999998E-2</v>
      </c>
      <c r="G358" s="399">
        <f>'Tabelle Dashboard'!V165</f>
        <v>6.7000000000000002E-3</v>
      </c>
      <c r="H358" s="398">
        <f>'Tabelle Dashboard'!W165</f>
        <v>6.7000000000000002E-3</v>
      </c>
    </row>
    <row r="359" spans="1:8" x14ac:dyDescent="0.2">
      <c r="A359" s="382" t="str">
        <f t="shared" si="14"/>
        <v>T8</v>
      </c>
      <c r="B359" s="388" t="str">
        <f t="shared" si="13"/>
        <v>T=2s</v>
      </c>
      <c r="C359" s="396" t="str">
        <f>'Tabelle Dashboard'!R166</f>
        <v>Scenario 13</v>
      </c>
      <c r="D359" s="398">
        <f>'Tabelle Dashboard'!S166</f>
        <v>4.7E-2</v>
      </c>
      <c r="E359" s="399">
        <f>'Tabelle Dashboard'!T166</f>
        <v>6.7000000000000004E-2</v>
      </c>
      <c r="F359" s="398">
        <f>'Tabelle Dashboard'!U166</f>
        <v>4.7E-2</v>
      </c>
      <c r="G359" s="399">
        <f>'Tabelle Dashboard'!V166</f>
        <v>7.3000000000000001E-3</v>
      </c>
      <c r="H359" s="398">
        <f>'Tabelle Dashboard'!W166</f>
        <v>7.1000000000000004E-3</v>
      </c>
    </row>
    <row r="360" spans="1:8" x14ac:dyDescent="0.2">
      <c r="A360" s="382" t="str">
        <f t="shared" si="14"/>
        <v>T8</v>
      </c>
      <c r="B360" s="388" t="str">
        <f t="shared" si="13"/>
        <v>T=2s</v>
      </c>
      <c r="C360" s="396" t="str">
        <f>'Tabelle Dashboard'!R167</f>
        <v>Scenario 14</v>
      </c>
      <c r="D360" s="398">
        <f>'Tabelle Dashboard'!S167</f>
        <v>4.5999999999999999E-2</v>
      </c>
      <c r="E360" s="399">
        <f>'Tabelle Dashboard'!T167</f>
        <v>6.4000000000000001E-2</v>
      </c>
      <c r="F360" s="398">
        <f>'Tabelle Dashboard'!U167</f>
        <v>4.5999999999999999E-2</v>
      </c>
      <c r="G360" s="399">
        <f>'Tabelle Dashboard'!V167</f>
        <v>6.8999999999999999E-3</v>
      </c>
      <c r="H360" s="398">
        <f>'Tabelle Dashboard'!W167</f>
        <v>6.8999999999999999E-3</v>
      </c>
    </row>
    <row r="361" spans="1:8" x14ac:dyDescent="0.2">
      <c r="A361" s="382" t="str">
        <f t="shared" si="14"/>
        <v>T8</v>
      </c>
      <c r="B361" s="388" t="str">
        <f t="shared" si="13"/>
        <v>T=2s</v>
      </c>
      <c r="C361" s="396" t="str">
        <f>'Tabelle Dashboard'!R168</f>
        <v>Scenario 15</v>
      </c>
      <c r="D361" s="398">
        <f>'Tabelle Dashboard'!S168</f>
        <v>4.5999999999999999E-2</v>
      </c>
      <c r="E361" s="399">
        <f>'Tabelle Dashboard'!T168</f>
        <v>6.4000000000000001E-2</v>
      </c>
      <c r="F361" s="398">
        <f>'Tabelle Dashboard'!U168</f>
        <v>4.5999999999999999E-2</v>
      </c>
      <c r="G361" s="399">
        <f>'Tabelle Dashboard'!V168</f>
        <v>6.8999999999999999E-3</v>
      </c>
      <c r="H361" s="398">
        <f>'Tabelle Dashboard'!W168</f>
        <v>6.8999999999999999E-3</v>
      </c>
    </row>
    <row r="362" spans="1:8" x14ac:dyDescent="0.2">
      <c r="A362" s="382" t="s">
        <v>1178</v>
      </c>
      <c r="B362" s="388" t="str">
        <f t="shared" si="13"/>
        <v>T=0s</v>
      </c>
      <c r="C362" s="396" t="str">
        <f>'Tabelle Dashboard'!B175</f>
        <v>Scenario 1</v>
      </c>
      <c r="D362" s="398">
        <f>'Tabelle Dashboard'!C175</f>
        <v>4.4999999999999998E-2</v>
      </c>
      <c r="E362" s="399">
        <f>'Tabelle Dashboard'!D175</f>
        <v>6.3E-2</v>
      </c>
      <c r="F362" s="398">
        <f>'Tabelle Dashboard'!E175</f>
        <v>4.4999999999999998E-2</v>
      </c>
      <c r="G362" s="399">
        <f>'Tabelle Dashboard'!F175</f>
        <v>6.7000000000000002E-3</v>
      </c>
      <c r="H362" s="398">
        <f>'Tabelle Dashboard'!G175</f>
        <v>6.7000000000000002E-3</v>
      </c>
    </row>
    <row r="363" spans="1:8" x14ac:dyDescent="0.2">
      <c r="A363" s="382" t="str">
        <f t="shared" si="14"/>
        <v>T9</v>
      </c>
      <c r="B363" s="388" t="str">
        <f t="shared" si="13"/>
        <v>T=0s</v>
      </c>
      <c r="C363" s="396" t="str">
        <f>'Tabelle Dashboard'!B176</f>
        <v>Scenario 2</v>
      </c>
      <c r="D363" s="398">
        <f>'Tabelle Dashboard'!C176</f>
        <v>4.4999999999999998E-2</v>
      </c>
      <c r="E363" s="399">
        <f>'Tabelle Dashboard'!D176</f>
        <v>6.3E-2</v>
      </c>
      <c r="F363" s="398">
        <f>'Tabelle Dashboard'!E176</f>
        <v>4.4999999999999998E-2</v>
      </c>
      <c r="G363" s="399">
        <f>'Tabelle Dashboard'!F176</f>
        <v>6.7999999999999996E-3</v>
      </c>
      <c r="H363" s="398">
        <f>'Tabelle Dashboard'!G176</f>
        <v>6.7999999999999996E-3</v>
      </c>
    </row>
    <row r="364" spans="1:8" x14ac:dyDescent="0.2">
      <c r="A364" s="382" t="str">
        <f t="shared" si="14"/>
        <v>T9</v>
      </c>
      <c r="B364" s="388" t="str">
        <f t="shared" si="13"/>
        <v>T=0s</v>
      </c>
      <c r="C364" s="396" t="str">
        <f>'Tabelle Dashboard'!B177</f>
        <v>Scenario 3</v>
      </c>
      <c r="D364" s="398">
        <f>'Tabelle Dashboard'!C177</f>
        <v>4.3999999999999997E-2</v>
      </c>
      <c r="E364" s="399">
        <f>'Tabelle Dashboard'!D177</f>
        <v>6.0999999999999999E-2</v>
      </c>
      <c r="F364" s="398">
        <f>'Tabelle Dashboard'!E177</f>
        <v>4.3999999999999997E-2</v>
      </c>
      <c r="G364" s="399">
        <f>'Tabelle Dashboard'!F177</f>
        <v>6.6E-3</v>
      </c>
      <c r="H364" s="398">
        <f>'Tabelle Dashboard'!G177</f>
        <v>6.6E-3</v>
      </c>
    </row>
    <row r="365" spans="1:8" x14ac:dyDescent="0.2">
      <c r="A365" s="382" t="str">
        <f t="shared" si="14"/>
        <v>T9</v>
      </c>
      <c r="B365" s="388" t="str">
        <f t="shared" si="13"/>
        <v>T=0s</v>
      </c>
      <c r="C365" s="396" t="str">
        <f>'Tabelle Dashboard'!B178</f>
        <v>Scenario 4</v>
      </c>
      <c r="D365" s="398">
        <f>'Tabelle Dashboard'!C178</f>
        <v>4.4999999999999998E-2</v>
      </c>
      <c r="E365" s="399">
        <f>'Tabelle Dashboard'!D178</f>
        <v>6.3E-2</v>
      </c>
      <c r="F365" s="398">
        <f>'Tabelle Dashboard'!E178</f>
        <v>4.4999999999999998E-2</v>
      </c>
      <c r="G365" s="399">
        <f>'Tabelle Dashboard'!F178</f>
        <v>6.7999999999999996E-3</v>
      </c>
      <c r="H365" s="398">
        <f>'Tabelle Dashboard'!G178</f>
        <v>6.8999999999999999E-3</v>
      </c>
    </row>
    <row r="366" spans="1:8" x14ac:dyDescent="0.2">
      <c r="A366" s="382" t="str">
        <f t="shared" si="14"/>
        <v>T9</v>
      </c>
      <c r="B366" s="388" t="str">
        <f t="shared" si="13"/>
        <v>T=0s</v>
      </c>
      <c r="C366" s="396" t="str">
        <f>'Tabelle Dashboard'!B179</f>
        <v>Scenario 5</v>
      </c>
      <c r="D366" s="398">
        <f>'Tabelle Dashboard'!C179</f>
        <v>4.3999999999999997E-2</v>
      </c>
      <c r="E366" s="399">
        <f>'Tabelle Dashboard'!D179</f>
        <v>6.2E-2</v>
      </c>
      <c r="F366" s="398">
        <f>'Tabelle Dashboard'!E179</f>
        <v>4.3999999999999997E-2</v>
      </c>
      <c r="G366" s="399">
        <f>'Tabelle Dashboard'!F179</f>
        <v>6.7999999999999996E-3</v>
      </c>
      <c r="H366" s="398">
        <f>'Tabelle Dashboard'!G179</f>
        <v>6.8999999999999999E-3</v>
      </c>
    </row>
    <row r="367" spans="1:8" x14ac:dyDescent="0.2">
      <c r="A367" s="382" t="str">
        <f t="shared" si="14"/>
        <v>T9</v>
      </c>
      <c r="B367" s="388" t="str">
        <f t="shared" si="13"/>
        <v>T=0s</v>
      </c>
      <c r="C367" s="396" t="str">
        <f>'Tabelle Dashboard'!B180</f>
        <v>Scenario 6</v>
      </c>
      <c r="D367" s="398">
        <f>'Tabelle Dashboard'!C180</f>
        <v>4.4999999999999998E-2</v>
      </c>
      <c r="E367" s="399">
        <f>'Tabelle Dashboard'!D180</f>
        <v>6.3E-2</v>
      </c>
      <c r="F367" s="398">
        <f>'Tabelle Dashboard'!E180</f>
        <v>4.4999999999999998E-2</v>
      </c>
      <c r="G367" s="399">
        <f>'Tabelle Dashboard'!F180</f>
        <v>6.7000000000000002E-3</v>
      </c>
      <c r="H367" s="398">
        <f>'Tabelle Dashboard'!G180</f>
        <v>6.7000000000000002E-3</v>
      </c>
    </row>
    <row r="368" spans="1:8" x14ac:dyDescent="0.2">
      <c r="A368" s="382" t="str">
        <f t="shared" si="14"/>
        <v>T9</v>
      </c>
      <c r="B368" s="388" t="str">
        <f t="shared" si="13"/>
        <v>T=0s</v>
      </c>
      <c r="C368" s="396" t="str">
        <f>'Tabelle Dashboard'!B181</f>
        <v>Scenario 7</v>
      </c>
      <c r="D368" s="398">
        <f>'Tabelle Dashboard'!C181</f>
        <v>4.4999999999999998E-2</v>
      </c>
      <c r="E368" s="399">
        <f>'Tabelle Dashboard'!D181</f>
        <v>6.3E-2</v>
      </c>
      <c r="F368" s="398">
        <f>'Tabelle Dashboard'!E181</f>
        <v>4.4999999999999998E-2</v>
      </c>
      <c r="G368" s="399">
        <f>'Tabelle Dashboard'!F181</f>
        <v>6.7000000000000002E-3</v>
      </c>
      <c r="H368" s="398">
        <f>'Tabelle Dashboard'!G181</f>
        <v>6.7000000000000002E-3</v>
      </c>
    </row>
    <row r="369" spans="1:8" x14ac:dyDescent="0.2">
      <c r="A369" s="382" t="str">
        <f t="shared" si="14"/>
        <v>T9</v>
      </c>
      <c r="B369" s="388" t="str">
        <f t="shared" si="13"/>
        <v>T=0s</v>
      </c>
      <c r="C369" s="396" t="str">
        <f>'Tabelle Dashboard'!B182</f>
        <v>Scenario 8</v>
      </c>
      <c r="D369" s="398">
        <f>'Tabelle Dashboard'!C182</f>
        <v>4.4999999999999998E-2</v>
      </c>
      <c r="E369" s="399">
        <f>'Tabelle Dashboard'!D182</f>
        <v>6.3E-2</v>
      </c>
      <c r="F369" s="398">
        <f>'Tabelle Dashboard'!E182</f>
        <v>4.4999999999999998E-2</v>
      </c>
      <c r="G369" s="399">
        <f>'Tabelle Dashboard'!F182</f>
        <v>6.7000000000000002E-3</v>
      </c>
      <c r="H369" s="398">
        <f>'Tabelle Dashboard'!G182</f>
        <v>6.7999999999999996E-3</v>
      </c>
    </row>
    <row r="370" spans="1:8" x14ac:dyDescent="0.2">
      <c r="A370" s="382" t="str">
        <f t="shared" si="14"/>
        <v>T9</v>
      </c>
      <c r="B370" s="388" t="str">
        <f t="shared" si="13"/>
        <v>T=0s</v>
      </c>
      <c r="C370" s="396" t="str">
        <f>'Tabelle Dashboard'!B183</f>
        <v>Scenario 9</v>
      </c>
      <c r="D370" s="398">
        <f>'Tabelle Dashboard'!C183</f>
        <v>4.5999999999999999E-2</v>
      </c>
      <c r="E370" s="399">
        <f>'Tabelle Dashboard'!D183</f>
        <v>6.5000000000000002E-2</v>
      </c>
      <c r="F370" s="398">
        <f>'Tabelle Dashboard'!E183</f>
        <v>4.5999999999999999E-2</v>
      </c>
      <c r="G370" s="399">
        <f>'Tabelle Dashboard'!F183</f>
        <v>7.0000000000000001E-3</v>
      </c>
      <c r="H370" s="398">
        <f>'Tabelle Dashboard'!G183</f>
        <v>7.0000000000000001E-3</v>
      </c>
    </row>
    <row r="371" spans="1:8" x14ac:dyDescent="0.2">
      <c r="A371" s="382" t="str">
        <f t="shared" si="14"/>
        <v>T9</v>
      </c>
      <c r="B371" s="388" t="str">
        <f t="shared" si="13"/>
        <v>T=0s</v>
      </c>
      <c r="C371" s="396" t="str">
        <f>'Tabelle Dashboard'!B184</f>
        <v>Scenario 10</v>
      </c>
      <c r="D371" s="398">
        <f>'Tabelle Dashboard'!C184</f>
        <v>4.7E-2</v>
      </c>
      <c r="E371" s="399">
        <f>'Tabelle Dashboard'!D184</f>
        <v>6.6000000000000003E-2</v>
      </c>
      <c r="F371" s="398">
        <f>'Tabelle Dashboard'!E184</f>
        <v>4.7E-2</v>
      </c>
      <c r="G371" s="399">
        <f>'Tabelle Dashboard'!F184</f>
        <v>7.0000000000000001E-3</v>
      </c>
      <c r="H371" s="398">
        <f>'Tabelle Dashboard'!G184</f>
        <v>7.1000000000000004E-3</v>
      </c>
    </row>
    <row r="372" spans="1:8" x14ac:dyDescent="0.2">
      <c r="A372" s="382" t="str">
        <f t="shared" si="14"/>
        <v>T9</v>
      </c>
      <c r="B372" s="388" t="str">
        <f t="shared" si="13"/>
        <v>T=0s</v>
      </c>
      <c r="C372" s="396" t="str">
        <f>'Tabelle Dashboard'!B185</f>
        <v>Scenario 11</v>
      </c>
      <c r="D372" s="398">
        <f>'Tabelle Dashboard'!C185</f>
        <v>4.4999999999999998E-2</v>
      </c>
      <c r="E372" s="399">
        <f>'Tabelle Dashboard'!D185</f>
        <v>6.4000000000000001E-2</v>
      </c>
      <c r="F372" s="398">
        <f>'Tabelle Dashboard'!E185</f>
        <v>4.4999999999999998E-2</v>
      </c>
      <c r="G372" s="399">
        <f>'Tabelle Dashboard'!F185</f>
        <v>6.7999999999999996E-3</v>
      </c>
      <c r="H372" s="398">
        <f>'Tabelle Dashboard'!G185</f>
        <v>6.7999999999999996E-3</v>
      </c>
    </row>
    <row r="373" spans="1:8" x14ac:dyDescent="0.2">
      <c r="A373" s="382" t="str">
        <f t="shared" si="14"/>
        <v>T9</v>
      </c>
      <c r="B373" s="388" t="str">
        <f t="shared" si="13"/>
        <v>T=0s</v>
      </c>
      <c r="C373" s="396" t="str">
        <f>'Tabelle Dashboard'!B186</f>
        <v>Scenario 12</v>
      </c>
      <c r="D373" s="398">
        <f>'Tabelle Dashboard'!C186</f>
        <v>4.3999999999999997E-2</v>
      </c>
      <c r="E373" s="399">
        <f>'Tabelle Dashboard'!D186</f>
        <v>6.2E-2</v>
      </c>
      <c r="F373" s="398">
        <f>'Tabelle Dashboard'!E186</f>
        <v>4.3999999999999997E-2</v>
      </c>
      <c r="G373" s="399">
        <f>'Tabelle Dashboard'!F186</f>
        <v>6.7000000000000002E-3</v>
      </c>
      <c r="H373" s="398">
        <f>'Tabelle Dashboard'!G186</f>
        <v>6.7000000000000002E-3</v>
      </c>
    </row>
    <row r="374" spans="1:8" x14ac:dyDescent="0.2">
      <c r="A374" s="382" t="str">
        <f t="shared" si="14"/>
        <v>T9</v>
      </c>
      <c r="B374" s="388" t="str">
        <f t="shared" si="13"/>
        <v>T=0s</v>
      </c>
      <c r="C374" s="396" t="str">
        <f>'Tabelle Dashboard'!B187</f>
        <v>Scenario 13</v>
      </c>
      <c r="D374" s="398">
        <f>'Tabelle Dashboard'!C187</f>
        <v>4.7E-2</v>
      </c>
      <c r="E374" s="399">
        <f>'Tabelle Dashboard'!D187</f>
        <v>6.6000000000000003E-2</v>
      </c>
      <c r="F374" s="398">
        <f>'Tabelle Dashboard'!E187</f>
        <v>4.7E-2</v>
      </c>
      <c r="G374" s="399">
        <f>'Tabelle Dashboard'!F187</f>
        <v>7.0000000000000001E-3</v>
      </c>
      <c r="H374" s="398">
        <f>'Tabelle Dashboard'!G187</f>
        <v>7.0000000000000001E-3</v>
      </c>
    </row>
    <row r="375" spans="1:8" x14ac:dyDescent="0.2">
      <c r="A375" s="382" t="str">
        <f t="shared" si="14"/>
        <v>T9</v>
      </c>
      <c r="B375" s="388" t="str">
        <f t="shared" si="13"/>
        <v>T=0s</v>
      </c>
      <c r="C375" s="396" t="str">
        <f>'Tabelle Dashboard'!B188</f>
        <v>Scenario 14</v>
      </c>
      <c r="D375" s="398">
        <f>'Tabelle Dashboard'!C188</f>
        <v>4.4999999999999998E-2</v>
      </c>
      <c r="E375" s="399">
        <f>'Tabelle Dashboard'!D188</f>
        <v>6.4000000000000001E-2</v>
      </c>
      <c r="F375" s="398">
        <f>'Tabelle Dashboard'!E188</f>
        <v>4.4999999999999998E-2</v>
      </c>
      <c r="G375" s="399">
        <f>'Tabelle Dashboard'!F188</f>
        <v>6.7999999999999996E-3</v>
      </c>
      <c r="H375" s="398">
        <f>'Tabelle Dashboard'!G188</f>
        <v>6.8999999999999999E-3</v>
      </c>
    </row>
    <row r="376" spans="1:8" x14ac:dyDescent="0.2">
      <c r="A376" s="382" t="str">
        <f t="shared" si="14"/>
        <v>T9</v>
      </c>
      <c r="B376" s="388" t="str">
        <f t="shared" si="13"/>
        <v>T=0s</v>
      </c>
      <c r="C376" s="396" t="str">
        <f>'Tabelle Dashboard'!B189</f>
        <v>Scenario 15</v>
      </c>
      <c r="D376" s="398">
        <f>'Tabelle Dashboard'!C189</f>
        <v>4.4999999999999998E-2</v>
      </c>
      <c r="E376" s="399">
        <f>'Tabelle Dashboard'!D189</f>
        <v>6.4000000000000001E-2</v>
      </c>
      <c r="F376" s="398">
        <f>'Tabelle Dashboard'!E189</f>
        <v>4.5999999999999999E-2</v>
      </c>
      <c r="G376" s="399">
        <f>'Tabelle Dashboard'!F189</f>
        <v>6.8999999999999999E-3</v>
      </c>
      <c r="H376" s="398">
        <f>'Tabelle Dashboard'!G189</f>
        <v>6.8999999999999999E-3</v>
      </c>
    </row>
    <row r="377" spans="1:8" x14ac:dyDescent="0.2">
      <c r="A377" s="382" t="str">
        <f t="shared" si="14"/>
        <v>T9</v>
      </c>
      <c r="B377" s="388" t="str">
        <f t="shared" si="13"/>
        <v>T=1s</v>
      </c>
      <c r="C377" s="396" t="str">
        <f>'Tabelle Dashboard'!J175</f>
        <v>Scenario 1</v>
      </c>
      <c r="D377" s="398">
        <f>'Tabelle Dashboard'!K175</f>
        <v>4.4999999999999998E-2</v>
      </c>
      <c r="E377" s="399">
        <f>'Tabelle Dashboard'!L175</f>
        <v>6.3E-2</v>
      </c>
      <c r="F377" s="398">
        <f>'Tabelle Dashboard'!M175</f>
        <v>4.4999999999999998E-2</v>
      </c>
      <c r="G377" s="399">
        <f>'Tabelle Dashboard'!N175</f>
        <v>6.7999999999999996E-3</v>
      </c>
      <c r="H377" s="398">
        <f>'Tabelle Dashboard'!O175</f>
        <v>6.7999999999999996E-3</v>
      </c>
    </row>
    <row r="378" spans="1:8" x14ac:dyDescent="0.2">
      <c r="A378" s="382" t="str">
        <f t="shared" si="14"/>
        <v>T9</v>
      </c>
      <c r="B378" s="388" t="str">
        <f t="shared" si="13"/>
        <v>T=1s</v>
      </c>
      <c r="C378" s="396" t="str">
        <f>'Tabelle Dashboard'!J176</f>
        <v>Scenario 2</v>
      </c>
      <c r="D378" s="398">
        <f>'Tabelle Dashboard'!K176</f>
        <v>4.3999999999999997E-2</v>
      </c>
      <c r="E378" s="399">
        <f>'Tabelle Dashboard'!L176</f>
        <v>6.0999999999999999E-2</v>
      </c>
      <c r="F378" s="398">
        <f>'Tabelle Dashboard'!M176</f>
        <v>4.3999999999999997E-2</v>
      </c>
      <c r="G378" s="399">
        <f>'Tabelle Dashboard'!N176</f>
        <v>6.6E-3</v>
      </c>
      <c r="H378" s="398">
        <f>'Tabelle Dashboard'!O176</f>
        <v>6.6E-3</v>
      </c>
    </row>
    <row r="379" spans="1:8" x14ac:dyDescent="0.2">
      <c r="A379" s="382" t="str">
        <f t="shared" si="14"/>
        <v>T9</v>
      </c>
      <c r="B379" s="388" t="str">
        <f t="shared" si="13"/>
        <v>T=1s</v>
      </c>
      <c r="C379" s="396" t="str">
        <f>'Tabelle Dashboard'!J177</f>
        <v>Scenario 3</v>
      </c>
      <c r="D379" s="398">
        <f>'Tabelle Dashboard'!K177</f>
        <v>4.5999999999999999E-2</v>
      </c>
      <c r="E379" s="399">
        <f>'Tabelle Dashboard'!L177</f>
        <v>6.5000000000000002E-2</v>
      </c>
      <c r="F379" s="398">
        <f>'Tabelle Dashboard'!M177</f>
        <v>4.5999999999999999E-2</v>
      </c>
      <c r="G379" s="399">
        <f>'Tabelle Dashboard'!N177</f>
        <v>6.8999999999999999E-3</v>
      </c>
      <c r="H379" s="398">
        <f>'Tabelle Dashboard'!O177</f>
        <v>6.8999999999999999E-3</v>
      </c>
    </row>
    <row r="380" spans="1:8" x14ac:dyDescent="0.2">
      <c r="A380" s="382" t="str">
        <f t="shared" si="14"/>
        <v>T9</v>
      </c>
      <c r="B380" s="388" t="str">
        <f t="shared" si="13"/>
        <v>T=1s</v>
      </c>
      <c r="C380" s="396" t="str">
        <f>'Tabelle Dashboard'!J178</f>
        <v>Scenario 4</v>
      </c>
      <c r="D380" s="398">
        <f>'Tabelle Dashboard'!K178</f>
        <v>4.5999999999999999E-2</v>
      </c>
      <c r="E380" s="399">
        <f>'Tabelle Dashboard'!L178</f>
        <v>6.4000000000000001E-2</v>
      </c>
      <c r="F380" s="398">
        <f>'Tabelle Dashboard'!M178</f>
        <v>4.5999999999999999E-2</v>
      </c>
      <c r="G380" s="399">
        <f>'Tabelle Dashboard'!N178</f>
        <v>6.7999999999999996E-3</v>
      </c>
      <c r="H380" s="398">
        <f>'Tabelle Dashboard'!O178</f>
        <v>6.8999999999999999E-3</v>
      </c>
    </row>
    <row r="381" spans="1:8" x14ac:dyDescent="0.2">
      <c r="A381" s="382" t="str">
        <f t="shared" si="14"/>
        <v>T9</v>
      </c>
      <c r="B381" s="388" t="str">
        <f t="shared" si="13"/>
        <v>T=1s</v>
      </c>
      <c r="C381" s="396" t="str">
        <f>'Tabelle Dashboard'!J179</f>
        <v>Scenario 5</v>
      </c>
      <c r="D381" s="398">
        <f>'Tabelle Dashboard'!K179</f>
        <v>4.4999999999999998E-2</v>
      </c>
      <c r="E381" s="399">
        <f>'Tabelle Dashboard'!L179</f>
        <v>6.4000000000000001E-2</v>
      </c>
      <c r="F381" s="398">
        <f>'Tabelle Dashboard'!M179</f>
        <v>4.5999999999999999E-2</v>
      </c>
      <c r="G381" s="399">
        <f>'Tabelle Dashboard'!N179</f>
        <v>6.8999999999999999E-3</v>
      </c>
      <c r="H381" s="398">
        <f>'Tabelle Dashboard'!O179</f>
        <v>6.8999999999999999E-3</v>
      </c>
    </row>
    <row r="382" spans="1:8" x14ac:dyDescent="0.2">
      <c r="A382" s="382" t="str">
        <f t="shared" si="14"/>
        <v>T9</v>
      </c>
      <c r="B382" s="388" t="str">
        <f t="shared" si="13"/>
        <v>T=1s</v>
      </c>
      <c r="C382" s="396" t="str">
        <f>'Tabelle Dashboard'!J180</f>
        <v>Scenario 6</v>
      </c>
      <c r="D382" s="398">
        <f>'Tabelle Dashboard'!K180</f>
        <v>4.4999999999999998E-2</v>
      </c>
      <c r="E382" s="399">
        <f>'Tabelle Dashboard'!L180</f>
        <v>6.3E-2</v>
      </c>
      <c r="F382" s="398">
        <f>'Tabelle Dashboard'!M180</f>
        <v>4.5999999999999999E-2</v>
      </c>
      <c r="G382" s="399">
        <f>'Tabelle Dashboard'!N180</f>
        <v>6.8999999999999999E-3</v>
      </c>
      <c r="H382" s="398">
        <f>'Tabelle Dashboard'!O180</f>
        <v>6.8999999999999999E-3</v>
      </c>
    </row>
    <row r="383" spans="1:8" x14ac:dyDescent="0.2">
      <c r="A383" s="382" t="str">
        <f t="shared" si="14"/>
        <v>T9</v>
      </c>
      <c r="B383" s="388" t="str">
        <f t="shared" si="13"/>
        <v>T=1s</v>
      </c>
      <c r="C383" s="396" t="str">
        <f>'Tabelle Dashboard'!J181</f>
        <v>Scenario 7</v>
      </c>
      <c r="D383" s="398">
        <f>'Tabelle Dashboard'!K181</f>
        <v>4.4999999999999998E-2</v>
      </c>
      <c r="E383" s="399">
        <f>'Tabelle Dashboard'!L181</f>
        <v>6.3E-2</v>
      </c>
      <c r="F383" s="398">
        <f>'Tabelle Dashboard'!M181</f>
        <v>4.4999999999999998E-2</v>
      </c>
      <c r="G383" s="399">
        <f>'Tabelle Dashboard'!N181</f>
        <v>6.7000000000000002E-3</v>
      </c>
      <c r="H383" s="398">
        <f>'Tabelle Dashboard'!O181</f>
        <v>6.7999999999999996E-3</v>
      </c>
    </row>
    <row r="384" spans="1:8" x14ac:dyDescent="0.2">
      <c r="A384" s="382" t="str">
        <f t="shared" si="14"/>
        <v>T9</v>
      </c>
      <c r="B384" s="388" t="str">
        <f t="shared" si="13"/>
        <v>T=1s</v>
      </c>
      <c r="C384" s="396" t="str">
        <f>'Tabelle Dashboard'!J182</f>
        <v>Scenario 8</v>
      </c>
      <c r="D384" s="398">
        <f>'Tabelle Dashboard'!K182</f>
        <v>4.4999999999999998E-2</v>
      </c>
      <c r="E384" s="399">
        <f>'Tabelle Dashboard'!L182</f>
        <v>6.4000000000000001E-2</v>
      </c>
      <c r="F384" s="398">
        <f>'Tabelle Dashboard'!M182</f>
        <v>4.4999999999999998E-2</v>
      </c>
      <c r="G384" s="399">
        <f>'Tabelle Dashboard'!N182</f>
        <v>6.7999999999999996E-3</v>
      </c>
      <c r="H384" s="398">
        <f>'Tabelle Dashboard'!O182</f>
        <v>6.7999999999999996E-3</v>
      </c>
    </row>
    <row r="385" spans="1:8" x14ac:dyDescent="0.2">
      <c r="A385" s="382" t="str">
        <f t="shared" si="14"/>
        <v>T9</v>
      </c>
      <c r="B385" s="388" t="str">
        <f t="shared" si="13"/>
        <v>T=1s</v>
      </c>
      <c r="C385" s="396" t="str">
        <f>'Tabelle Dashboard'!J183</f>
        <v>Scenario 9</v>
      </c>
      <c r="D385" s="398">
        <f>'Tabelle Dashboard'!K183</f>
        <v>4.5999999999999999E-2</v>
      </c>
      <c r="E385" s="399">
        <f>'Tabelle Dashboard'!L183</f>
        <v>6.4000000000000001E-2</v>
      </c>
      <c r="F385" s="398">
        <f>'Tabelle Dashboard'!M183</f>
        <v>4.5999999999999999E-2</v>
      </c>
      <c r="G385" s="399">
        <f>'Tabelle Dashboard'!N183</f>
        <v>6.7999999999999996E-3</v>
      </c>
      <c r="H385" s="398">
        <f>'Tabelle Dashboard'!O183</f>
        <v>6.7999999999999996E-3</v>
      </c>
    </row>
    <row r="386" spans="1:8" x14ac:dyDescent="0.2">
      <c r="A386" s="382" t="str">
        <f t="shared" si="14"/>
        <v>T9</v>
      </c>
      <c r="B386" s="388" t="str">
        <f t="shared" si="13"/>
        <v>T=1s</v>
      </c>
      <c r="C386" s="396" t="str">
        <f>'Tabelle Dashboard'!J184</f>
        <v>Scenario 10</v>
      </c>
      <c r="D386" s="398">
        <f>'Tabelle Dashboard'!K184</f>
        <v>4.7E-2</v>
      </c>
      <c r="E386" s="399">
        <f>'Tabelle Dashboard'!L184</f>
        <v>6.6000000000000003E-2</v>
      </c>
      <c r="F386" s="398">
        <f>'Tabelle Dashboard'!M184</f>
        <v>4.7E-2</v>
      </c>
      <c r="G386" s="399">
        <f>'Tabelle Dashboard'!N184</f>
        <v>7.1000000000000004E-3</v>
      </c>
      <c r="H386" s="398">
        <f>'Tabelle Dashboard'!O184</f>
        <v>7.1000000000000004E-3</v>
      </c>
    </row>
    <row r="387" spans="1:8" x14ac:dyDescent="0.2">
      <c r="A387" s="382" t="str">
        <f t="shared" si="14"/>
        <v>T9</v>
      </c>
      <c r="B387" s="388" t="str">
        <f t="shared" si="13"/>
        <v>T=1s</v>
      </c>
      <c r="C387" s="396" t="str">
        <f>'Tabelle Dashboard'!J185</f>
        <v>Scenario 11</v>
      </c>
      <c r="D387" s="398">
        <f>'Tabelle Dashboard'!K185</f>
        <v>4.4999999999999998E-2</v>
      </c>
      <c r="E387" s="399">
        <f>'Tabelle Dashboard'!L185</f>
        <v>6.4000000000000001E-2</v>
      </c>
      <c r="F387" s="398">
        <f>'Tabelle Dashboard'!M185</f>
        <v>4.4999999999999998E-2</v>
      </c>
      <c r="G387" s="399">
        <f>'Tabelle Dashboard'!N185</f>
        <v>6.7999999999999996E-3</v>
      </c>
      <c r="H387" s="398">
        <f>'Tabelle Dashboard'!O185</f>
        <v>6.8999999999999999E-3</v>
      </c>
    </row>
    <row r="388" spans="1:8" x14ac:dyDescent="0.2">
      <c r="A388" s="382" t="str">
        <f t="shared" si="14"/>
        <v>T9</v>
      </c>
      <c r="B388" s="388" t="str">
        <f t="shared" si="13"/>
        <v>T=1s</v>
      </c>
      <c r="C388" s="396" t="str">
        <f>'Tabelle Dashboard'!J186</f>
        <v>Scenario 12</v>
      </c>
      <c r="D388" s="398">
        <f>'Tabelle Dashboard'!K186</f>
        <v>4.3999999999999997E-2</v>
      </c>
      <c r="E388" s="399">
        <f>'Tabelle Dashboard'!L186</f>
        <v>6.2E-2</v>
      </c>
      <c r="F388" s="398">
        <f>'Tabelle Dashboard'!M186</f>
        <v>4.3999999999999997E-2</v>
      </c>
      <c r="G388" s="399">
        <f>'Tabelle Dashboard'!N186</f>
        <v>6.7000000000000002E-3</v>
      </c>
      <c r="H388" s="398">
        <f>'Tabelle Dashboard'!O186</f>
        <v>6.7000000000000002E-3</v>
      </c>
    </row>
    <row r="389" spans="1:8" x14ac:dyDescent="0.2">
      <c r="A389" s="382" t="str">
        <f t="shared" si="14"/>
        <v>T9</v>
      </c>
      <c r="B389" s="388" t="str">
        <f t="shared" si="13"/>
        <v>T=1s</v>
      </c>
      <c r="C389" s="396" t="str">
        <f>'Tabelle Dashboard'!J187</f>
        <v>Scenario 13</v>
      </c>
      <c r="D389" s="398">
        <f>'Tabelle Dashboard'!K187</f>
        <v>4.7E-2</v>
      </c>
      <c r="E389" s="399">
        <f>'Tabelle Dashboard'!L187</f>
        <v>6.6000000000000003E-2</v>
      </c>
      <c r="F389" s="398">
        <f>'Tabelle Dashboard'!M187</f>
        <v>4.7E-2</v>
      </c>
      <c r="G389" s="399">
        <f>'Tabelle Dashboard'!N187</f>
        <v>7.1000000000000004E-3</v>
      </c>
      <c r="H389" s="398">
        <f>'Tabelle Dashboard'!O187</f>
        <v>7.1000000000000004E-3</v>
      </c>
    </row>
    <row r="390" spans="1:8" x14ac:dyDescent="0.2">
      <c r="A390" s="382" t="str">
        <f t="shared" si="14"/>
        <v>T9</v>
      </c>
      <c r="B390" s="388" t="str">
        <f t="shared" si="13"/>
        <v>T=1s</v>
      </c>
      <c r="C390" s="396" t="str">
        <f>'Tabelle Dashboard'!J188</f>
        <v>Scenario 14</v>
      </c>
      <c r="D390" s="398">
        <f>'Tabelle Dashboard'!K188</f>
        <v>4.4999999999999998E-2</v>
      </c>
      <c r="E390" s="399">
        <f>'Tabelle Dashboard'!L188</f>
        <v>6.4000000000000001E-2</v>
      </c>
      <c r="F390" s="398">
        <f>'Tabelle Dashboard'!M188</f>
        <v>4.4999999999999998E-2</v>
      </c>
      <c r="G390" s="399">
        <f>'Tabelle Dashboard'!N188</f>
        <v>6.8999999999999999E-3</v>
      </c>
      <c r="H390" s="398">
        <f>'Tabelle Dashboard'!O188</f>
        <v>6.8999999999999999E-3</v>
      </c>
    </row>
    <row r="391" spans="1:8" x14ac:dyDescent="0.2">
      <c r="A391" s="382" t="str">
        <f t="shared" si="14"/>
        <v>T9</v>
      </c>
      <c r="B391" s="388" t="str">
        <f t="shared" si="13"/>
        <v>T=1s</v>
      </c>
      <c r="C391" s="396" t="str">
        <f>'Tabelle Dashboard'!J189</f>
        <v>Scenario 15</v>
      </c>
      <c r="D391" s="398">
        <f>'Tabelle Dashboard'!K189</f>
        <v>4.5999999999999999E-2</v>
      </c>
      <c r="E391" s="399">
        <f>'Tabelle Dashboard'!L189</f>
        <v>6.5000000000000002E-2</v>
      </c>
      <c r="F391" s="398">
        <f>'Tabelle Dashboard'!M189</f>
        <v>4.5999999999999999E-2</v>
      </c>
      <c r="G391" s="399">
        <f>'Tabelle Dashboard'!N189</f>
        <v>7.0000000000000001E-3</v>
      </c>
      <c r="H391" s="398">
        <f>'Tabelle Dashboard'!O189</f>
        <v>7.0000000000000001E-3</v>
      </c>
    </row>
    <row r="392" spans="1:8" x14ac:dyDescent="0.2">
      <c r="A392" s="382" t="str">
        <f t="shared" si="14"/>
        <v>T9</v>
      </c>
      <c r="B392" s="388" t="str">
        <f t="shared" si="13"/>
        <v>T=2s</v>
      </c>
      <c r="C392" s="396" t="str">
        <f>'Tabelle Dashboard'!R175</f>
        <v>Scenario 1</v>
      </c>
      <c r="D392" s="398">
        <f>'Tabelle Dashboard'!S175</f>
        <v>4.3999999999999997E-2</v>
      </c>
      <c r="E392" s="399">
        <f>'Tabelle Dashboard'!T175</f>
        <v>6.3E-2</v>
      </c>
      <c r="F392" s="398">
        <f>'Tabelle Dashboard'!U175</f>
        <v>4.3999999999999997E-2</v>
      </c>
      <c r="G392" s="399">
        <f>'Tabelle Dashboard'!V175</f>
        <v>6.7000000000000002E-3</v>
      </c>
      <c r="H392" s="398">
        <f>'Tabelle Dashboard'!W175</f>
        <v>6.7000000000000002E-3</v>
      </c>
    </row>
    <row r="393" spans="1:8" x14ac:dyDescent="0.2">
      <c r="A393" s="382" t="str">
        <f t="shared" si="14"/>
        <v>T9</v>
      </c>
      <c r="B393" s="388" t="str">
        <f t="shared" si="13"/>
        <v>T=2s</v>
      </c>
      <c r="C393" s="396" t="str">
        <f>'Tabelle Dashboard'!R176</f>
        <v>Scenario 2</v>
      </c>
      <c r="D393" s="398">
        <f>'Tabelle Dashboard'!S176</f>
        <v>4.4999999999999998E-2</v>
      </c>
      <c r="E393" s="399">
        <f>'Tabelle Dashboard'!T176</f>
        <v>6.4000000000000001E-2</v>
      </c>
      <c r="F393" s="398">
        <f>'Tabelle Dashboard'!U176</f>
        <v>4.4999999999999998E-2</v>
      </c>
      <c r="G393" s="399">
        <f>'Tabelle Dashboard'!V176</f>
        <v>6.7999999999999996E-3</v>
      </c>
      <c r="H393" s="398">
        <f>'Tabelle Dashboard'!W176</f>
        <v>6.7000000000000002E-3</v>
      </c>
    </row>
    <row r="394" spans="1:8" x14ac:dyDescent="0.2">
      <c r="A394" s="382" t="str">
        <f t="shared" si="14"/>
        <v>T9</v>
      </c>
      <c r="B394" s="388" t="str">
        <f t="shared" si="13"/>
        <v>T=2s</v>
      </c>
      <c r="C394" s="396" t="str">
        <f>'Tabelle Dashboard'!R177</f>
        <v>Scenario 3</v>
      </c>
      <c r="D394" s="398">
        <f>'Tabelle Dashboard'!S177</f>
        <v>4.5999999999999999E-2</v>
      </c>
      <c r="E394" s="399">
        <f>'Tabelle Dashboard'!T177</f>
        <v>6.4000000000000001E-2</v>
      </c>
      <c r="F394" s="398">
        <f>'Tabelle Dashboard'!U177</f>
        <v>4.5999999999999999E-2</v>
      </c>
      <c r="G394" s="399">
        <f>'Tabelle Dashboard'!V177</f>
        <v>6.8999999999999999E-3</v>
      </c>
      <c r="H394" s="398">
        <f>'Tabelle Dashboard'!W177</f>
        <v>6.8999999999999999E-3</v>
      </c>
    </row>
    <row r="395" spans="1:8" x14ac:dyDescent="0.2">
      <c r="A395" s="382" t="str">
        <f t="shared" si="14"/>
        <v>T9</v>
      </c>
      <c r="B395" s="388" t="str">
        <f t="shared" si="13"/>
        <v>T=2s</v>
      </c>
      <c r="C395" s="396" t="str">
        <f>'Tabelle Dashboard'!R178</f>
        <v>Scenario 4</v>
      </c>
      <c r="D395" s="398">
        <f>'Tabelle Dashboard'!S178</f>
        <v>4.4999999999999998E-2</v>
      </c>
      <c r="E395" s="399">
        <f>'Tabelle Dashboard'!T178</f>
        <v>6.4000000000000001E-2</v>
      </c>
      <c r="F395" s="398">
        <f>'Tabelle Dashboard'!U178</f>
        <v>4.4999999999999998E-2</v>
      </c>
      <c r="G395" s="399">
        <f>'Tabelle Dashboard'!V178</f>
        <v>6.7999999999999996E-3</v>
      </c>
      <c r="H395" s="398">
        <f>'Tabelle Dashboard'!W178</f>
        <v>6.7999999999999996E-3</v>
      </c>
    </row>
    <row r="396" spans="1:8" x14ac:dyDescent="0.2">
      <c r="A396" s="382" t="str">
        <f t="shared" si="14"/>
        <v>T9</v>
      </c>
      <c r="B396" s="388" t="str">
        <f t="shared" si="13"/>
        <v>T=2s</v>
      </c>
      <c r="C396" s="396" t="str">
        <f>'Tabelle Dashboard'!R179</f>
        <v>Scenario 5</v>
      </c>
      <c r="D396" s="398">
        <f>'Tabelle Dashboard'!S179</f>
        <v>4.4999999999999998E-2</v>
      </c>
      <c r="E396" s="399">
        <f>'Tabelle Dashboard'!T179</f>
        <v>6.4000000000000001E-2</v>
      </c>
      <c r="F396" s="398">
        <f>'Tabelle Dashboard'!U179</f>
        <v>4.4999999999999998E-2</v>
      </c>
      <c r="G396" s="399">
        <f>'Tabelle Dashboard'!V179</f>
        <v>6.7999999999999996E-3</v>
      </c>
      <c r="H396" s="398">
        <f>'Tabelle Dashboard'!W179</f>
        <v>6.7999999999999996E-3</v>
      </c>
    </row>
    <row r="397" spans="1:8" x14ac:dyDescent="0.2">
      <c r="A397" s="382" t="str">
        <f t="shared" si="14"/>
        <v>T9</v>
      </c>
      <c r="B397" s="388" t="str">
        <f t="shared" si="13"/>
        <v>T=2s</v>
      </c>
      <c r="C397" s="396" t="str">
        <f>'Tabelle Dashboard'!R180</f>
        <v>Scenario 6</v>
      </c>
      <c r="D397" s="398">
        <f>'Tabelle Dashboard'!S180</f>
        <v>4.4999999999999998E-2</v>
      </c>
      <c r="E397" s="399">
        <f>'Tabelle Dashboard'!T180</f>
        <v>6.4000000000000001E-2</v>
      </c>
      <c r="F397" s="398">
        <f>'Tabelle Dashboard'!U180</f>
        <v>4.4999999999999998E-2</v>
      </c>
      <c r="G397" s="399">
        <f>'Tabelle Dashboard'!V180</f>
        <v>6.8999999999999999E-3</v>
      </c>
      <c r="H397" s="398">
        <f>'Tabelle Dashboard'!W180</f>
        <v>6.7999999999999996E-3</v>
      </c>
    </row>
    <row r="398" spans="1:8" x14ac:dyDescent="0.2">
      <c r="A398" s="382" t="str">
        <f t="shared" si="14"/>
        <v>T9</v>
      </c>
      <c r="B398" s="388" t="str">
        <f t="shared" si="13"/>
        <v>T=2s</v>
      </c>
      <c r="C398" s="396" t="str">
        <f>'Tabelle Dashboard'!R181</f>
        <v>Scenario 7</v>
      </c>
      <c r="D398" s="398">
        <f>'Tabelle Dashboard'!S181</f>
        <v>4.3999999999999997E-2</v>
      </c>
      <c r="E398" s="399">
        <f>'Tabelle Dashboard'!T181</f>
        <v>6.2E-2</v>
      </c>
      <c r="F398" s="398">
        <f>'Tabelle Dashboard'!U181</f>
        <v>4.3999999999999997E-2</v>
      </c>
      <c r="G398" s="399">
        <f>'Tabelle Dashboard'!V181</f>
        <v>6.7000000000000002E-3</v>
      </c>
      <c r="H398" s="398">
        <f>'Tabelle Dashboard'!W181</f>
        <v>6.7000000000000002E-3</v>
      </c>
    </row>
    <row r="399" spans="1:8" x14ac:dyDescent="0.2">
      <c r="A399" s="382" t="str">
        <f t="shared" si="14"/>
        <v>T9</v>
      </c>
      <c r="B399" s="388" t="str">
        <f t="shared" si="13"/>
        <v>T=2s</v>
      </c>
      <c r="C399" s="396" t="str">
        <f>'Tabelle Dashboard'!R182</f>
        <v>Scenario 8</v>
      </c>
      <c r="D399" s="398">
        <f>'Tabelle Dashboard'!S182</f>
        <v>4.4999999999999998E-2</v>
      </c>
      <c r="E399" s="399">
        <f>'Tabelle Dashboard'!T182</f>
        <v>6.3E-2</v>
      </c>
      <c r="F399" s="398">
        <f>'Tabelle Dashboard'!U182</f>
        <v>4.4999999999999998E-2</v>
      </c>
      <c r="G399" s="399">
        <f>'Tabelle Dashboard'!V182</f>
        <v>6.7000000000000002E-3</v>
      </c>
      <c r="H399" s="398">
        <f>'Tabelle Dashboard'!W182</f>
        <v>6.7000000000000002E-3</v>
      </c>
    </row>
    <row r="400" spans="1:8" x14ac:dyDescent="0.2">
      <c r="A400" s="382" t="str">
        <f t="shared" si="14"/>
        <v>T9</v>
      </c>
      <c r="B400" s="388" t="str">
        <f t="shared" si="13"/>
        <v>T=2s</v>
      </c>
      <c r="C400" s="396" t="str">
        <f>'Tabelle Dashboard'!R183</f>
        <v>Scenario 9</v>
      </c>
      <c r="D400" s="398">
        <f>'Tabelle Dashboard'!S183</f>
        <v>4.3999999999999997E-2</v>
      </c>
      <c r="E400" s="399">
        <f>'Tabelle Dashboard'!T183</f>
        <v>6.2E-2</v>
      </c>
      <c r="F400" s="398">
        <f>'Tabelle Dashboard'!U183</f>
        <v>4.3999999999999997E-2</v>
      </c>
      <c r="G400" s="399">
        <f>'Tabelle Dashboard'!V183</f>
        <v>6.4999999999999997E-3</v>
      </c>
      <c r="H400" s="398">
        <f>'Tabelle Dashboard'!W183</f>
        <v>6.6E-3</v>
      </c>
    </row>
    <row r="401" spans="1:8" x14ac:dyDescent="0.2">
      <c r="A401" s="382" t="str">
        <f t="shared" si="14"/>
        <v>T9</v>
      </c>
      <c r="B401" s="388" t="str">
        <f t="shared" ref="B401:B464" si="15">B356</f>
        <v>T=2s</v>
      </c>
      <c r="C401" s="396" t="str">
        <f>'Tabelle Dashboard'!R184</f>
        <v>Scenario 10</v>
      </c>
      <c r="D401" s="398">
        <f>'Tabelle Dashboard'!S184</f>
        <v>4.5999999999999999E-2</v>
      </c>
      <c r="E401" s="399">
        <f>'Tabelle Dashboard'!T184</f>
        <v>6.5000000000000002E-2</v>
      </c>
      <c r="F401" s="398">
        <f>'Tabelle Dashboard'!U184</f>
        <v>4.5999999999999999E-2</v>
      </c>
      <c r="G401" s="399">
        <f>'Tabelle Dashboard'!V184</f>
        <v>6.8999999999999999E-3</v>
      </c>
      <c r="H401" s="398">
        <f>'Tabelle Dashboard'!W184</f>
        <v>6.8999999999999999E-3</v>
      </c>
    </row>
    <row r="402" spans="1:8" x14ac:dyDescent="0.2">
      <c r="A402" s="382" t="str">
        <f t="shared" ref="A402:A465" si="16">A401</f>
        <v>T9</v>
      </c>
      <c r="B402" s="388" t="str">
        <f t="shared" si="15"/>
        <v>T=2s</v>
      </c>
      <c r="C402" s="396" t="str">
        <f>'Tabelle Dashboard'!R185</f>
        <v>Scenario 11</v>
      </c>
      <c r="D402" s="398">
        <f>'Tabelle Dashboard'!S185</f>
        <v>4.4999999999999998E-2</v>
      </c>
      <c r="E402" s="399">
        <f>'Tabelle Dashboard'!T185</f>
        <v>6.3E-2</v>
      </c>
      <c r="F402" s="398">
        <f>'Tabelle Dashboard'!U185</f>
        <v>4.4999999999999998E-2</v>
      </c>
      <c r="G402" s="399">
        <f>'Tabelle Dashboard'!V185</f>
        <v>6.7000000000000002E-3</v>
      </c>
      <c r="H402" s="398">
        <f>'Tabelle Dashboard'!W185</f>
        <v>6.7000000000000002E-3</v>
      </c>
    </row>
    <row r="403" spans="1:8" x14ac:dyDescent="0.2">
      <c r="A403" s="382" t="str">
        <f t="shared" si="16"/>
        <v>T9</v>
      </c>
      <c r="B403" s="388" t="str">
        <f t="shared" si="15"/>
        <v>T=2s</v>
      </c>
      <c r="C403" s="396" t="str">
        <f>'Tabelle Dashboard'!R186</f>
        <v>Scenario 12</v>
      </c>
      <c r="D403" s="398">
        <f>'Tabelle Dashboard'!S186</f>
        <v>4.4999999999999998E-2</v>
      </c>
      <c r="E403" s="399">
        <f>'Tabelle Dashboard'!T186</f>
        <v>6.3E-2</v>
      </c>
      <c r="F403" s="398">
        <f>'Tabelle Dashboard'!U186</f>
        <v>4.4999999999999998E-2</v>
      </c>
      <c r="G403" s="399">
        <f>'Tabelle Dashboard'!V186</f>
        <v>6.7000000000000002E-3</v>
      </c>
      <c r="H403" s="398">
        <f>'Tabelle Dashboard'!W186</f>
        <v>6.6E-3</v>
      </c>
    </row>
    <row r="404" spans="1:8" x14ac:dyDescent="0.2">
      <c r="A404" s="382" t="str">
        <f t="shared" si="16"/>
        <v>T9</v>
      </c>
      <c r="B404" s="388" t="str">
        <f t="shared" si="15"/>
        <v>T=2s</v>
      </c>
      <c r="C404" s="396" t="str">
        <f>'Tabelle Dashboard'!R187</f>
        <v>Scenario 13</v>
      </c>
      <c r="D404" s="398">
        <f>'Tabelle Dashboard'!S187</f>
        <v>4.5999999999999999E-2</v>
      </c>
      <c r="E404" s="399">
        <f>'Tabelle Dashboard'!T187</f>
        <v>6.5000000000000002E-2</v>
      </c>
      <c r="F404" s="398">
        <f>'Tabelle Dashboard'!U187</f>
        <v>4.5999999999999999E-2</v>
      </c>
      <c r="G404" s="399">
        <f>'Tabelle Dashboard'!V187</f>
        <v>6.8999999999999999E-3</v>
      </c>
      <c r="H404" s="398">
        <f>'Tabelle Dashboard'!W187</f>
        <v>6.8999999999999999E-3</v>
      </c>
    </row>
    <row r="405" spans="1:8" x14ac:dyDescent="0.2">
      <c r="A405" s="382" t="str">
        <f t="shared" si="16"/>
        <v>T9</v>
      </c>
      <c r="B405" s="388" t="str">
        <f t="shared" si="15"/>
        <v>T=2s</v>
      </c>
      <c r="C405" s="396" t="str">
        <f>'Tabelle Dashboard'!R188</f>
        <v>Scenario 14</v>
      </c>
      <c r="D405" s="398">
        <f>'Tabelle Dashboard'!S188</f>
        <v>4.5999999999999999E-2</v>
      </c>
      <c r="E405" s="399">
        <f>'Tabelle Dashboard'!T188</f>
        <v>6.3E-2</v>
      </c>
      <c r="F405" s="398">
        <f>'Tabelle Dashboard'!U188</f>
        <v>4.4999999999999998E-2</v>
      </c>
      <c r="G405" s="399">
        <f>'Tabelle Dashboard'!V188</f>
        <v>6.7000000000000002E-3</v>
      </c>
      <c r="H405" s="398">
        <f>'Tabelle Dashboard'!W188</f>
        <v>6.7000000000000002E-3</v>
      </c>
    </row>
    <row r="406" spans="1:8" x14ac:dyDescent="0.2">
      <c r="A406" s="382" t="s">
        <v>1179</v>
      </c>
      <c r="B406" s="388" t="str">
        <f t="shared" si="15"/>
        <v>T=2s</v>
      </c>
      <c r="C406" s="396" t="str">
        <f>'Tabelle Dashboard'!R189</f>
        <v>Scenario 15</v>
      </c>
      <c r="D406" s="398">
        <f>'Tabelle Dashboard'!S189</f>
        <v>4.4999999999999998E-2</v>
      </c>
      <c r="E406" s="399">
        <f>'Tabelle Dashboard'!T189</f>
        <v>6.3E-2</v>
      </c>
      <c r="F406" s="398">
        <f>'Tabelle Dashboard'!U189</f>
        <v>4.4999999999999998E-2</v>
      </c>
      <c r="G406" s="399">
        <f>'Tabelle Dashboard'!V189</f>
        <v>6.7000000000000002E-3</v>
      </c>
      <c r="H406" s="398">
        <f>'Tabelle Dashboard'!W189</f>
        <v>6.7000000000000002E-3</v>
      </c>
    </row>
    <row r="407" spans="1:8" x14ac:dyDescent="0.2">
      <c r="A407" s="382" t="str">
        <f t="shared" si="16"/>
        <v>T10</v>
      </c>
      <c r="B407" s="388" t="str">
        <f t="shared" si="15"/>
        <v>T=0s</v>
      </c>
      <c r="C407" s="396" t="str">
        <f>'Tabelle Dashboard'!B196</f>
        <v>Scenario 1</v>
      </c>
      <c r="D407" s="398">
        <f>'Tabelle Dashboard'!C196</f>
        <v>4.3999999999999997E-2</v>
      </c>
      <c r="E407" s="399">
        <f>'Tabelle Dashboard'!D196</f>
        <v>6.2E-2</v>
      </c>
      <c r="F407" s="398">
        <f>'Tabelle Dashboard'!E196</f>
        <v>4.3999999999999997E-2</v>
      </c>
      <c r="G407" s="399">
        <f>'Tabelle Dashboard'!F196</f>
        <v>6.6E-3</v>
      </c>
      <c r="H407" s="398">
        <f>'Tabelle Dashboard'!G196</f>
        <v>6.6E-3</v>
      </c>
    </row>
    <row r="408" spans="1:8" x14ac:dyDescent="0.2">
      <c r="A408" s="382" t="str">
        <f t="shared" si="16"/>
        <v>T10</v>
      </c>
      <c r="B408" s="388" t="str">
        <f t="shared" si="15"/>
        <v>T=0s</v>
      </c>
      <c r="C408" s="396" t="str">
        <f>'Tabelle Dashboard'!B197</f>
        <v>Scenario 2</v>
      </c>
      <c r="D408" s="398">
        <f>'Tabelle Dashboard'!C197</f>
        <v>4.4999999999999998E-2</v>
      </c>
      <c r="E408" s="399">
        <f>'Tabelle Dashboard'!D197</f>
        <v>6.3E-2</v>
      </c>
      <c r="F408" s="398">
        <f>'Tabelle Dashboard'!E197</f>
        <v>4.4999999999999998E-2</v>
      </c>
      <c r="G408" s="399">
        <f>'Tabelle Dashboard'!F197</f>
        <v>6.7000000000000002E-3</v>
      </c>
      <c r="H408" s="398">
        <f>'Tabelle Dashboard'!G197</f>
        <v>6.7000000000000002E-3</v>
      </c>
    </row>
    <row r="409" spans="1:8" x14ac:dyDescent="0.2">
      <c r="A409" s="382" t="str">
        <f t="shared" si="16"/>
        <v>T10</v>
      </c>
      <c r="B409" s="388" t="str">
        <f t="shared" si="15"/>
        <v>T=0s</v>
      </c>
      <c r="C409" s="396" t="str">
        <f>'Tabelle Dashboard'!B198</f>
        <v>Scenario 3</v>
      </c>
      <c r="D409" s="398">
        <f>'Tabelle Dashboard'!C198</f>
        <v>4.2999999999999997E-2</v>
      </c>
      <c r="E409" s="399">
        <f>'Tabelle Dashboard'!D198</f>
        <v>6.0999999999999999E-2</v>
      </c>
      <c r="F409" s="398">
        <f>'Tabelle Dashboard'!E198</f>
        <v>0.43</v>
      </c>
      <c r="G409" s="399">
        <f>'Tabelle Dashboard'!F198</f>
        <v>6.4999999999999997E-3</v>
      </c>
      <c r="H409" s="398">
        <f>'Tabelle Dashboard'!G198</f>
        <v>6.4999999999999997E-3</v>
      </c>
    </row>
    <row r="410" spans="1:8" x14ac:dyDescent="0.2">
      <c r="A410" s="382" t="str">
        <f t="shared" si="16"/>
        <v>T10</v>
      </c>
      <c r="B410" s="388" t="str">
        <f t="shared" si="15"/>
        <v>T=0s</v>
      </c>
      <c r="C410" s="396" t="str">
        <f>'Tabelle Dashboard'!B199</f>
        <v>Scenario 4</v>
      </c>
      <c r="D410" s="398">
        <f>'Tabelle Dashboard'!C199</f>
        <v>4.3999999999999997E-2</v>
      </c>
      <c r="E410" s="399">
        <f>'Tabelle Dashboard'!D199</f>
        <v>6.3E-2</v>
      </c>
      <c r="F410" s="398">
        <f>'Tabelle Dashboard'!E199</f>
        <v>4.3999999999999997E-2</v>
      </c>
      <c r="G410" s="399">
        <f>'Tabelle Dashboard'!F199</f>
        <v>6.7000000000000002E-3</v>
      </c>
      <c r="H410" s="398">
        <f>'Tabelle Dashboard'!G199</f>
        <v>6.7999999999999996E-3</v>
      </c>
    </row>
    <row r="411" spans="1:8" x14ac:dyDescent="0.2">
      <c r="A411" s="382" t="str">
        <f t="shared" si="16"/>
        <v>T10</v>
      </c>
      <c r="B411" s="388" t="str">
        <f t="shared" si="15"/>
        <v>T=0s</v>
      </c>
      <c r="C411" s="396" t="str">
        <f>'Tabelle Dashboard'!B200</f>
        <v>Scenario 5</v>
      </c>
      <c r="D411" s="398">
        <f>'Tabelle Dashboard'!C200</f>
        <v>4.3999999999999997E-2</v>
      </c>
      <c r="E411" s="399">
        <f>'Tabelle Dashboard'!D200</f>
        <v>6.2E-2</v>
      </c>
      <c r="F411" s="398">
        <f>'Tabelle Dashboard'!E200</f>
        <v>4.3999999999999997E-2</v>
      </c>
      <c r="G411" s="399">
        <f>'Tabelle Dashboard'!F200</f>
        <v>6.7000000000000002E-3</v>
      </c>
      <c r="H411" s="398">
        <f>'Tabelle Dashboard'!G200</f>
        <v>6.7000000000000002E-3</v>
      </c>
    </row>
    <row r="412" spans="1:8" x14ac:dyDescent="0.2">
      <c r="A412" s="382" t="str">
        <f t="shared" si="16"/>
        <v>T10</v>
      </c>
      <c r="B412" s="388" t="str">
        <f t="shared" si="15"/>
        <v>T=0s</v>
      </c>
      <c r="C412" s="396" t="str">
        <f>'Tabelle Dashboard'!B201</f>
        <v>Scenario 6</v>
      </c>
      <c r="D412" s="398">
        <f>'Tabelle Dashboard'!C201</f>
        <v>4.3999999999999997E-2</v>
      </c>
      <c r="E412" s="399">
        <f>'Tabelle Dashboard'!D201</f>
        <v>6.2E-2</v>
      </c>
      <c r="F412" s="398">
        <f>'Tabelle Dashboard'!E201</f>
        <v>4.3999999999999997E-2</v>
      </c>
      <c r="G412" s="399">
        <f>'Tabelle Dashboard'!F201</f>
        <v>6.7000000000000002E-3</v>
      </c>
      <c r="H412" s="398">
        <f>'Tabelle Dashboard'!G201</f>
        <v>6.7000000000000002E-3</v>
      </c>
    </row>
    <row r="413" spans="1:8" x14ac:dyDescent="0.2">
      <c r="A413" s="382" t="str">
        <f t="shared" si="16"/>
        <v>T10</v>
      </c>
      <c r="B413" s="388" t="str">
        <f t="shared" si="15"/>
        <v>T=0s</v>
      </c>
      <c r="C413" s="396" t="str">
        <f>'Tabelle Dashboard'!B202</f>
        <v>Scenario 7</v>
      </c>
      <c r="D413" s="398">
        <f>'Tabelle Dashboard'!C202</f>
        <v>4.5999999999999999E-2</v>
      </c>
      <c r="E413" s="399">
        <f>'Tabelle Dashboard'!D202</f>
        <v>6.4000000000000001E-2</v>
      </c>
      <c r="F413" s="398">
        <f>'Tabelle Dashboard'!E202</f>
        <v>4.5999999999999999E-2</v>
      </c>
      <c r="G413" s="399">
        <f>'Tabelle Dashboard'!F202</f>
        <v>6.7999999999999996E-3</v>
      </c>
      <c r="H413" s="398">
        <f>'Tabelle Dashboard'!G202</f>
        <v>6.7999999999999996E-3</v>
      </c>
    </row>
    <row r="414" spans="1:8" x14ac:dyDescent="0.2">
      <c r="A414" s="382" t="str">
        <f t="shared" si="16"/>
        <v>T10</v>
      </c>
      <c r="B414" s="388" t="str">
        <f t="shared" si="15"/>
        <v>T=0s</v>
      </c>
      <c r="C414" s="396" t="str">
        <f>'Tabelle Dashboard'!B203</f>
        <v>Scenario 8</v>
      </c>
      <c r="D414" s="398">
        <f>'Tabelle Dashboard'!C203</f>
        <v>4.3999999999999997E-2</v>
      </c>
      <c r="E414" s="399">
        <f>'Tabelle Dashboard'!D203</f>
        <v>6.2E-2</v>
      </c>
      <c r="F414" s="398">
        <f>'Tabelle Dashboard'!E203</f>
        <v>4.3999999999999997E-2</v>
      </c>
      <c r="G414" s="399">
        <f>'Tabelle Dashboard'!F203</f>
        <v>6.7000000000000002E-3</v>
      </c>
      <c r="H414" s="398">
        <f>'Tabelle Dashboard'!G203</f>
        <v>6.7000000000000002E-3</v>
      </c>
    </row>
    <row r="415" spans="1:8" x14ac:dyDescent="0.2">
      <c r="A415" s="382" t="str">
        <f t="shared" si="16"/>
        <v>T10</v>
      </c>
      <c r="B415" s="388" t="str">
        <f t="shared" si="15"/>
        <v>T=0s</v>
      </c>
      <c r="C415" s="396" t="str">
        <f>'Tabelle Dashboard'!B204</f>
        <v>Scenario 9</v>
      </c>
      <c r="D415" s="398">
        <f>'Tabelle Dashboard'!C204</f>
        <v>4.5999999999999999E-2</v>
      </c>
      <c r="E415" s="399">
        <f>'Tabelle Dashboard'!D204</f>
        <v>6.4000000000000001E-2</v>
      </c>
      <c r="F415" s="398">
        <f>'Tabelle Dashboard'!E204</f>
        <v>4.5999999999999999E-2</v>
      </c>
      <c r="G415" s="399">
        <f>'Tabelle Dashboard'!F204</f>
        <v>7.0000000000000001E-3</v>
      </c>
      <c r="H415" s="398">
        <f>'Tabelle Dashboard'!G204</f>
        <v>7.0000000000000001E-3</v>
      </c>
    </row>
    <row r="416" spans="1:8" x14ac:dyDescent="0.2">
      <c r="A416" s="382" t="str">
        <f t="shared" si="16"/>
        <v>T10</v>
      </c>
      <c r="B416" s="388" t="str">
        <f t="shared" si="15"/>
        <v>T=0s</v>
      </c>
      <c r="C416" s="396" t="str">
        <f>'Tabelle Dashboard'!B205</f>
        <v>Scenario 10</v>
      </c>
      <c r="D416" s="398">
        <f>'Tabelle Dashboard'!C205</f>
        <v>4.5999999999999999E-2</v>
      </c>
      <c r="E416" s="399">
        <f>'Tabelle Dashboard'!D205</f>
        <v>6.5000000000000002E-2</v>
      </c>
      <c r="F416" s="398">
        <f>'Tabelle Dashboard'!E205</f>
        <v>4.5999999999999999E-2</v>
      </c>
      <c r="G416" s="399">
        <f>'Tabelle Dashboard'!F205</f>
        <v>6.8999999999999999E-3</v>
      </c>
      <c r="H416" s="398">
        <f>'Tabelle Dashboard'!G205</f>
        <v>6.8999999999999999E-3</v>
      </c>
    </row>
    <row r="417" spans="1:8" x14ac:dyDescent="0.2">
      <c r="A417" s="382" t="str">
        <f t="shared" si="16"/>
        <v>T10</v>
      </c>
      <c r="B417" s="388" t="str">
        <f t="shared" si="15"/>
        <v>T=0s</v>
      </c>
      <c r="C417" s="396" t="str">
        <f>'Tabelle Dashboard'!B206</f>
        <v>Scenario 11</v>
      </c>
      <c r="D417" s="398">
        <f>'Tabelle Dashboard'!C206</f>
        <v>4.4999999999999998E-2</v>
      </c>
      <c r="E417" s="399">
        <f>'Tabelle Dashboard'!D206</f>
        <v>6.3E-2</v>
      </c>
      <c r="F417" s="398">
        <f>'Tabelle Dashboard'!E206</f>
        <v>4.4999999999999998E-2</v>
      </c>
      <c r="G417" s="399">
        <f>'Tabelle Dashboard'!F206</f>
        <v>6.7000000000000002E-3</v>
      </c>
      <c r="H417" s="398">
        <f>'Tabelle Dashboard'!G206</f>
        <v>6.7000000000000002E-3</v>
      </c>
    </row>
    <row r="418" spans="1:8" x14ac:dyDescent="0.2">
      <c r="A418" s="382" t="str">
        <f t="shared" si="16"/>
        <v>T10</v>
      </c>
      <c r="B418" s="388" t="str">
        <f t="shared" si="15"/>
        <v>T=0s</v>
      </c>
      <c r="C418" s="396" t="str">
        <f>'Tabelle Dashboard'!B207</f>
        <v>Scenario 12</v>
      </c>
      <c r="D418" s="398">
        <f>'Tabelle Dashboard'!C207</f>
        <v>4.3999999999999997E-2</v>
      </c>
      <c r="E418" s="399">
        <f>'Tabelle Dashboard'!D207</f>
        <v>6.2E-2</v>
      </c>
      <c r="F418" s="398">
        <f>'Tabelle Dashboard'!E207</f>
        <v>4.3999999999999997E-2</v>
      </c>
      <c r="G418" s="399">
        <f>'Tabelle Dashboard'!F207</f>
        <v>6.6E-3</v>
      </c>
      <c r="H418" s="398">
        <f>'Tabelle Dashboard'!G207</f>
        <v>6.6E-3</v>
      </c>
    </row>
    <row r="419" spans="1:8" x14ac:dyDescent="0.2">
      <c r="A419" s="382" t="str">
        <f t="shared" si="16"/>
        <v>T10</v>
      </c>
      <c r="B419" s="388" t="str">
        <f t="shared" si="15"/>
        <v>T=0s</v>
      </c>
      <c r="C419" s="396" t="str">
        <f>'Tabelle Dashboard'!B208</f>
        <v>Scenario 13</v>
      </c>
      <c r="D419" s="398">
        <f>'Tabelle Dashboard'!C208</f>
        <v>4.5999999999999999E-2</v>
      </c>
      <c r="E419" s="399">
        <f>'Tabelle Dashboard'!D208</f>
        <v>6.5000000000000002E-2</v>
      </c>
      <c r="F419" s="398">
        <f>'Tabelle Dashboard'!E208</f>
        <v>4.7E-2</v>
      </c>
      <c r="G419" s="399">
        <f>'Tabelle Dashboard'!F208</f>
        <v>6.8999999999999999E-3</v>
      </c>
      <c r="H419" s="398">
        <f>'Tabelle Dashboard'!G208</f>
        <v>6.8999999999999999E-3</v>
      </c>
    </row>
    <row r="420" spans="1:8" x14ac:dyDescent="0.2">
      <c r="A420" s="382" t="str">
        <f t="shared" si="16"/>
        <v>T10</v>
      </c>
      <c r="B420" s="388" t="str">
        <f t="shared" si="15"/>
        <v>T=0s</v>
      </c>
      <c r="C420" s="396" t="str">
        <f>'Tabelle Dashboard'!B209</f>
        <v>Scenario 14</v>
      </c>
      <c r="D420" s="398">
        <f>'Tabelle Dashboard'!C209</f>
        <v>4.4999999999999998E-2</v>
      </c>
      <c r="E420" s="399">
        <f>'Tabelle Dashboard'!D209</f>
        <v>6.3E-2</v>
      </c>
      <c r="F420" s="398">
        <f>'Tabelle Dashboard'!E209</f>
        <v>4.4999999999999998E-2</v>
      </c>
      <c r="G420" s="399">
        <f>'Tabelle Dashboard'!F209</f>
        <v>6.7999999999999996E-3</v>
      </c>
      <c r="H420" s="398">
        <f>'Tabelle Dashboard'!G209</f>
        <v>6.7999999999999996E-3</v>
      </c>
    </row>
    <row r="421" spans="1:8" x14ac:dyDescent="0.2">
      <c r="A421" s="382" t="str">
        <f t="shared" si="16"/>
        <v>T10</v>
      </c>
      <c r="B421" s="388" t="str">
        <f t="shared" si="15"/>
        <v>T=0s</v>
      </c>
      <c r="C421" s="396" t="str">
        <f>'Tabelle Dashboard'!B210</f>
        <v>Scenario 15</v>
      </c>
      <c r="D421" s="398">
        <f>'Tabelle Dashboard'!C210</f>
        <v>4.4999999999999998E-2</v>
      </c>
      <c r="E421" s="399">
        <f>'Tabelle Dashboard'!D210</f>
        <v>6.3E-2</v>
      </c>
      <c r="F421" s="398">
        <f>'Tabelle Dashboard'!E210</f>
        <v>4.4999999999999998E-2</v>
      </c>
      <c r="G421" s="399">
        <f>'Tabelle Dashboard'!F210</f>
        <v>6.7999999999999996E-3</v>
      </c>
      <c r="H421" s="398">
        <f>'Tabelle Dashboard'!G210</f>
        <v>6.7999999999999996E-3</v>
      </c>
    </row>
    <row r="422" spans="1:8" x14ac:dyDescent="0.2">
      <c r="A422" s="382" t="str">
        <f t="shared" si="16"/>
        <v>T10</v>
      </c>
      <c r="B422" s="388" t="str">
        <f t="shared" si="15"/>
        <v>T=1s</v>
      </c>
      <c r="C422" s="396" t="str">
        <f>'Tabelle Dashboard'!J196</f>
        <v>Scenario 1</v>
      </c>
      <c r="D422" s="398">
        <f>'Tabelle Dashboard'!K196</f>
        <v>4.3999999999999997E-2</v>
      </c>
      <c r="E422" s="399">
        <f>'Tabelle Dashboard'!L196</f>
        <v>6.2E-2</v>
      </c>
      <c r="F422" s="398">
        <f>'Tabelle Dashboard'!M196</f>
        <v>4.3999999999999997E-2</v>
      </c>
      <c r="G422" s="399">
        <f>'Tabelle Dashboard'!N196</f>
        <v>6.7000000000000002E-3</v>
      </c>
      <c r="H422" s="398">
        <f>'Tabelle Dashboard'!O196</f>
        <v>6.7000000000000002E-3</v>
      </c>
    </row>
    <row r="423" spans="1:8" x14ac:dyDescent="0.2">
      <c r="A423" s="382" t="str">
        <f t="shared" si="16"/>
        <v>T10</v>
      </c>
      <c r="B423" s="388" t="str">
        <f t="shared" si="15"/>
        <v>T=1s</v>
      </c>
      <c r="C423" s="396" t="str">
        <f>'Tabelle Dashboard'!J197</f>
        <v>Scenario 2</v>
      </c>
      <c r="D423" s="398">
        <f>'Tabelle Dashboard'!K197</f>
        <v>4.2999999999999997E-2</v>
      </c>
      <c r="E423" s="399">
        <f>'Tabelle Dashboard'!L197</f>
        <v>0.06</v>
      </c>
      <c r="F423" s="398">
        <f>'Tabelle Dashboard'!M197</f>
        <v>4.2999999999999997E-2</v>
      </c>
      <c r="G423" s="399">
        <f>'Tabelle Dashboard'!N197</f>
        <v>6.4999999999999997E-3</v>
      </c>
      <c r="H423" s="398">
        <f>'Tabelle Dashboard'!O197</f>
        <v>6.4999999999999997E-3</v>
      </c>
    </row>
    <row r="424" spans="1:8" x14ac:dyDescent="0.2">
      <c r="A424" s="382" t="str">
        <f t="shared" si="16"/>
        <v>T10</v>
      </c>
      <c r="B424" s="388" t="str">
        <f t="shared" si="15"/>
        <v>T=1s</v>
      </c>
      <c r="C424" s="396" t="str">
        <f>'Tabelle Dashboard'!J198</f>
        <v>Scenario 3</v>
      </c>
      <c r="D424" s="398">
        <f>'Tabelle Dashboard'!K198</f>
        <v>4.3999999999999997E-2</v>
      </c>
      <c r="E424" s="399">
        <f>'Tabelle Dashboard'!L198</f>
        <v>6.4000000000000001E-2</v>
      </c>
      <c r="F424" s="398">
        <f>'Tabelle Dashboard'!M198</f>
        <v>4.3999999999999997E-2</v>
      </c>
      <c r="G424" s="399">
        <f>'Tabelle Dashboard'!N198</f>
        <v>6.7999999999999996E-3</v>
      </c>
      <c r="H424" s="398">
        <f>'Tabelle Dashboard'!O198</f>
        <v>6.7999999999999996E-3</v>
      </c>
    </row>
    <row r="425" spans="1:8" x14ac:dyDescent="0.2">
      <c r="A425" s="382" t="str">
        <f t="shared" si="16"/>
        <v>T10</v>
      </c>
      <c r="B425" s="388" t="str">
        <f t="shared" si="15"/>
        <v>T=1s</v>
      </c>
      <c r="C425" s="396" t="str">
        <f>'Tabelle Dashboard'!J199</f>
        <v>Scenario 4</v>
      </c>
      <c r="D425" s="398">
        <f>'Tabelle Dashboard'!K199</f>
        <v>4.4999999999999998E-2</v>
      </c>
      <c r="E425" s="399">
        <f>'Tabelle Dashboard'!L199</f>
        <v>6.4000000000000001E-2</v>
      </c>
      <c r="F425" s="398">
        <f>'Tabelle Dashboard'!M199</f>
        <v>4.4999999999999998E-2</v>
      </c>
      <c r="G425" s="399">
        <f>'Tabelle Dashboard'!N199</f>
        <v>6.7999999999999996E-3</v>
      </c>
      <c r="H425" s="398">
        <f>'Tabelle Dashboard'!O199</f>
        <v>6.7999999999999996E-3</v>
      </c>
    </row>
    <row r="426" spans="1:8" x14ac:dyDescent="0.2">
      <c r="A426" s="382" t="str">
        <f t="shared" si="16"/>
        <v>T10</v>
      </c>
      <c r="B426" s="388" t="str">
        <f t="shared" si="15"/>
        <v>T=1s</v>
      </c>
      <c r="C426" s="396" t="str">
        <f>'Tabelle Dashboard'!J200</f>
        <v>Scenario 5</v>
      </c>
      <c r="D426" s="398">
        <f>'Tabelle Dashboard'!K200</f>
        <v>4.4999999999999998E-2</v>
      </c>
      <c r="E426" s="399">
        <f>'Tabelle Dashboard'!L200</f>
        <v>6.3E-2</v>
      </c>
      <c r="F426" s="398">
        <f>'Tabelle Dashboard'!M200</f>
        <v>4.4999999999999998E-2</v>
      </c>
      <c r="G426" s="399">
        <f>'Tabelle Dashboard'!N200</f>
        <v>6.7999999999999996E-3</v>
      </c>
      <c r="H426" s="398">
        <f>'Tabelle Dashboard'!O200</f>
        <v>6.7999999999999996E-3</v>
      </c>
    </row>
    <row r="427" spans="1:8" x14ac:dyDescent="0.2">
      <c r="A427" s="382" t="str">
        <f t="shared" si="16"/>
        <v>T10</v>
      </c>
      <c r="B427" s="388" t="str">
        <f t="shared" si="15"/>
        <v>T=1s</v>
      </c>
      <c r="C427" s="396" t="str">
        <f>'Tabelle Dashboard'!J201</f>
        <v>Scenario 6</v>
      </c>
      <c r="D427" s="398">
        <f>'Tabelle Dashboard'!K201</f>
        <v>4.4999999999999998E-2</v>
      </c>
      <c r="E427" s="399">
        <f>'Tabelle Dashboard'!L201</f>
        <v>6.3E-2</v>
      </c>
      <c r="F427" s="398">
        <f>'Tabelle Dashboard'!M201</f>
        <v>4.5999999999999999E-2</v>
      </c>
      <c r="G427" s="399">
        <f>'Tabelle Dashboard'!N201</f>
        <v>6.7999999999999996E-3</v>
      </c>
      <c r="H427" s="398">
        <f>'Tabelle Dashboard'!O201</f>
        <v>6.7999999999999996E-3</v>
      </c>
    </row>
    <row r="428" spans="1:8" x14ac:dyDescent="0.2">
      <c r="A428" s="382" t="str">
        <f t="shared" si="16"/>
        <v>T10</v>
      </c>
      <c r="B428" s="388" t="str">
        <f t="shared" si="15"/>
        <v>T=1s</v>
      </c>
      <c r="C428" s="396" t="str">
        <f>'Tabelle Dashboard'!J202</f>
        <v>Scenario 7</v>
      </c>
      <c r="D428" s="398">
        <f>'Tabelle Dashboard'!K202</f>
        <v>4.5999999999999999E-2</v>
      </c>
      <c r="E428" s="399">
        <f>'Tabelle Dashboard'!L202</f>
        <v>6.5000000000000002E-2</v>
      </c>
      <c r="F428" s="398">
        <f>'Tabelle Dashboard'!M202</f>
        <v>4.5999999999999999E-2</v>
      </c>
      <c r="G428" s="399">
        <f>'Tabelle Dashboard'!N202</f>
        <v>6.7999999999999996E-3</v>
      </c>
      <c r="H428" s="398">
        <f>'Tabelle Dashboard'!O202</f>
        <v>7.1000000000000004E-3</v>
      </c>
    </row>
    <row r="429" spans="1:8" x14ac:dyDescent="0.2">
      <c r="A429" s="382" t="str">
        <f t="shared" si="16"/>
        <v>T10</v>
      </c>
      <c r="B429" s="388" t="str">
        <f t="shared" si="15"/>
        <v>T=1s</v>
      </c>
      <c r="C429" s="396" t="str">
        <f>'Tabelle Dashboard'!J203</f>
        <v>Scenario 8</v>
      </c>
      <c r="D429" s="398">
        <f>'Tabelle Dashboard'!K203</f>
        <v>4.4999999999999998E-2</v>
      </c>
      <c r="E429" s="399">
        <f>'Tabelle Dashboard'!L203</f>
        <v>6.3E-2</v>
      </c>
      <c r="F429" s="398">
        <f>'Tabelle Dashboard'!M203</f>
        <v>4.4999999999999998E-2</v>
      </c>
      <c r="G429" s="399">
        <f>'Tabelle Dashboard'!N203</f>
        <v>6.7999999999999996E-3</v>
      </c>
      <c r="H429" s="398">
        <f>'Tabelle Dashboard'!O203</f>
        <v>6.7999999999999996E-3</v>
      </c>
    </row>
    <row r="430" spans="1:8" x14ac:dyDescent="0.2">
      <c r="A430" s="382" t="str">
        <f t="shared" si="16"/>
        <v>T10</v>
      </c>
      <c r="B430" s="388" t="str">
        <f t="shared" si="15"/>
        <v>T=1s</v>
      </c>
      <c r="C430" s="396" t="str">
        <f>'Tabelle Dashboard'!J204</f>
        <v>Scenario 9</v>
      </c>
      <c r="D430" s="398">
        <f>'Tabelle Dashboard'!K204</f>
        <v>4.4999999999999998E-2</v>
      </c>
      <c r="E430" s="399">
        <f>'Tabelle Dashboard'!L204</f>
        <v>6.3E-2</v>
      </c>
      <c r="F430" s="398">
        <f>'Tabelle Dashboard'!M204</f>
        <v>4.4999999999999998E-2</v>
      </c>
      <c r="G430" s="399">
        <f>'Tabelle Dashboard'!N204</f>
        <v>6.7999999999999996E-3</v>
      </c>
      <c r="H430" s="398">
        <f>'Tabelle Dashboard'!O204</f>
        <v>6.7999999999999996E-3</v>
      </c>
    </row>
    <row r="431" spans="1:8" x14ac:dyDescent="0.2">
      <c r="A431" s="382" t="str">
        <f t="shared" si="16"/>
        <v>T10</v>
      </c>
      <c r="B431" s="388" t="str">
        <f t="shared" si="15"/>
        <v>T=1s</v>
      </c>
      <c r="C431" s="396" t="str">
        <f>'Tabelle Dashboard'!J205</f>
        <v>Scenario 10</v>
      </c>
      <c r="D431" s="398">
        <f>'Tabelle Dashboard'!K205</f>
        <v>4.5999999999999999E-2</v>
      </c>
      <c r="E431" s="399">
        <f>'Tabelle Dashboard'!L205</f>
        <v>6.5000000000000002E-2</v>
      </c>
      <c r="F431" s="398">
        <f>'Tabelle Dashboard'!M205</f>
        <v>4.5999999999999999E-2</v>
      </c>
      <c r="G431" s="399">
        <f>'Tabelle Dashboard'!N205</f>
        <v>7.0000000000000001E-3</v>
      </c>
      <c r="H431" s="398">
        <f>'Tabelle Dashboard'!O205</f>
        <v>7.0000000000000001E-3</v>
      </c>
    </row>
    <row r="432" spans="1:8" x14ac:dyDescent="0.2">
      <c r="A432" s="382" t="str">
        <f t="shared" si="16"/>
        <v>T10</v>
      </c>
      <c r="B432" s="388" t="str">
        <f t="shared" si="15"/>
        <v>T=1s</v>
      </c>
      <c r="C432" s="396" t="str">
        <f>'Tabelle Dashboard'!J206</f>
        <v>Scenario 11</v>
      </c>
      <c r="D432" s="398">
        <f>'Tabelle Dashboard'!K206</f>
        <v>4.4999999999999998E-2</v>
      </c>
      <c r="E432" s="399">
        <f>'Tabelle Dashboard'!L206</f>
        <v>6.3E-2</v>
      </c>
      <c r="F432" s="398">
        <f>'Tabelle Dashboard'!M206</f>
        <v>4.4999999999999998E-2</v>
      </c>
      <c r="G432" s="399">
        <f>'Tabelle Dashboard'!N206</f>
        <v>6.7999999999999996E-3</v>
      </c>
      <c r="H432" s="398">
        <f>'Tabelle Dashboard'!O206</f>
        <v>6.7999999999999996E-3</v>
      </c>
    </row>
    <row r="433" spans="1:8" x14ac:dyDescent="0.2">
      <c r="A433" s="382" t="str">
        <f t="shared" si="16"/>
        <v>T10</v>
      </c>
      <c r="B433" s="388" t="str">
        <f t="shared" si="15"/>
        <v>T=1s</v>
      </c>
      <c r="C433" s="396" t="str">
        <f>'Tabelle Dashboard'!J207</f>
        <v>Scenario 12</v>
      </c>
      <c r="D433" s="398">
        <f>'Tabelle Dashboard'!K207</f>
        <v>4.3999999999999997E-2</v>
      </c>
      <c r="E433" s="399">
        <f>'Tabelle Dashboard'!L207</f>
        <v>6.2E-2</v>
      </c>
      <c r="F433" s="398">
        <f>'Tabelle Dashboard'!M207</f>
        <v>4.3999999999999997E-2</v>
      </c>
      <c r="G433" s="399">
        <f>'Tabelle Dashboard'!N207</f>
        <v>6.6E-3</v>
      </c>
      <c r="H433" s="398">
        <f>'Tabelle Dashboard'!O207</f>
        <v>6.6E-3</v>
      </c>
    </row>
    <row r="434" spans="1:8" x14ac:dyDescent="0.2">
      <c r="A434" s="382" t="str">
        <f t="shared" si="16"/>
        <v>T10</v>
      </c>
      <c r="B434" s="388" t="str">
        <f t="shared" si="15"/>
        <v>T=1s</v>
      </c>
      <c r="C434" s="396" t="str">
        <f>'Tabelle Dashboard'!J208</f>
        <v>Scenario 13</v>
      </c>
      <c r="D434" s="398">
        <f>'Tabelle Dashboard'!K208</f>
        <v>4.5999999999999999E-2</v>
      </c>
      <c r="E434" s="399">
        <f>'Tabelle Dashboard'!L208</f>
        <v>6.5000000000000002E-2</v>
      </c>
      <c r="F434" s="398">
        <f>'Tabelle Dashboard'!M208</f>
        <v>4.5999999999999999E-2</v>
      </c>
      <c r="G434" s="399">
        <f>'Tabelle Dashboard'!N208</f>
        <v>7.0000000000000001E-3</v>
      </c>
      <c r="H434" s="398">
        <f>'Tabelle Dashboard'!O208</f>
        <v>7.0000000000000001E-3</v>
      </c>
    </row>
    <row r="435" spans="1:8" x14ac:dyDescent="0.2">
      <c r="A435" s="382" t="str">
        <f t="shared" si="16"/>
        <v>T10</v>
      </c>
      <c r="B435" s="388" t="str">
        <f t="shared" si="15"/>
        <v>T=1s</v>
      </c>
      <c r="C435" s="396" t="str">
        <f>'Tabelle Dashboard'!J209</f>
        <v>Scenario 14</v>
      </c>
      <c r="D435" s="398">
        <f>'Tabelle Dashboard'!K209</f>
        <v>4.4999999999999998E-2</v>
      </c>
      <c r="E435" s="399">
        <f>'Tabelle Dashboard'!L209</f>
        <v>6.3E-2</v>
      </c>
      <c r="F435" s="398">
        <f>'Tabelle Dashboard'!M209</f>
        <v>4.4999999999999998E-2</v>
      </c>
      <c r="G435" s="399">
        <f>'Tabelle Dashboard'!N209</f>
        <v>6.7999999999999996E-3</v>
      </c>
      <c r="H435" s="398">
        <f>'Tabelle Dashboard'!O209</f>
        <v>6.7999999999999996E-3</v>
      </c>
    </row>
    <row r="436" spans="1:8" x14ac:dyDescent="0.2">
      <c r="A436" s="382" t="str">
        <f t="shared" si="16"/>
        <v>T10</v>
      </c>
      <c r="B436" s="388" t="str">
        <f t="shared" si="15"/>
        <v>T=1s</v>
      </c>
      <c r="C436" s="396" t="str">
        <f>'Tabelle Dashboard'!J210</f>
        <v>Scenario 15</v>
      </c>
      <c r="D436" s="398">
        <f>'Tabelle Dashboard'!K210</f>
        <v>4.5999999999999999E-2</v>
      </c>
      <c r="E436" s="399">
        <f>'Tabelle Dashboard'!L210</f>
        <v>6.4000000000000001E-2</v>
      </c>
      <c r="F436" s="398">
        <f>'Tabelle Dashboard'!M210</f>
        <v>4.5999999999999999E-2</v>
      </c>
      <c r="G436" s="399">
        <f>'Tabelle Dashboard'!N210</f>
        <v>6.8999999999999999E-3</v>
      </c>
      <c r="H436" s="398">
        <f>'Tabelle Dashboard'!O210</f>
        <v>6.8999999999999999E-3</v>
      </c>
    </row>
    <row r="437" spans="1:8" x14ac:dyDescent="0.2">
      <c r="A437" s="382" t="str">
        <f t="shared" si="16"/>
        <v>T10</v>
      </c>
      <c r="B437" s="388" t="str">
        <f t="shared" si="15"/>
        <v>T=2s</v>
      </c>
      <c r="C437" s="396" t="str">
        <f>'Tabelle Dashboard'!R196</f>
        <v>Scenario 1</v>
      </c>
      <c r="D437" s="398">
        <f>'Tabelle Dashboard'!S196</f>
        <v>4.3999999999999997E-2</v>
      </c>
      <c r="E437" s="399">
        <f>'Tabelle Dashboard'!T196</f>
        <v>6.2E-2</v>
      </c>
      <c r="F437" s="398">
        <f>'Tabelle Dashboard'!U196</f>
        <v>4.3999999999999997E-2</v>
      </c>
      <c r="G437" s="399">
        <f>'Tabelle Dashboard'!V196</f>
        <v>6.6E-3</v>
      </c>
      <c r="H437" s="398">
        <f>'Tabelle Dashboard'!W196</f>
        <v>6.6E-3</v>
      </c>
    </row>
    <row r="438" spans="1:8" x14ac:dyDescent="0.2">
      <c r="A438" s="382" t="str">
        <f t="shared" si="16"/>
        <v>T10</v>
      </c>
      <c r="B438" s="388" t="str">
        <f t="shared" si="15"/>
        <v>T=2s</v>
      </c>
      <c r="C438" s="396" t="str">
        <f>'Tabelle Dashboard'!R197</f>
        <v>Scenario 2</v>
      </c>
      <c r="D438" s="398">
        <f>'Tabelle Dashboard'!S197</f>
        <v>4.3999999999999997E-2</v>
      </c>
      <c r="E438" s="399">
        <f>'Tabelle Dashboard'!T197</f>
        <v>6.2E-2</v>
      </c>
      <c r="F438" s="398">
        <f>'Tabelle Dashboard'!U197</f>
        <v>4.3999999999999997E-2</v>
      </c>
      <c r="G438" s="399">
        <f>'Tabelle Dashboard'!V197</f>
        <v>6.7000000000000002E-3</v>
      </c>
      <c r="H438" s="398">
        <f>'Tabelle Dashboard'!W197</f>
        <v>6.6E-3</v>
      </c>
    </row>
    <row r="439" spans="1:8" x14ac:dyDescent="0.2">
      <c r="A439" s="382" t="str">
        <f t="shared" si="16"/>
        <v>T10</v>
      </c>
      <c r="B439" s="388" t="str">
        <f t="shared" si="15"/>
        <v>T=2s</v>
      </c>
      <c r="C439" s="396" t="str">
        <f>'Tabelle Dashboard'!R198</f>
        <v>Scenario 3</v>
      </c>
      <c r="D439" s="398">
        <f>'Tabelle Dashboard'!S198</f>
        <v>4.4999999999999998E-2</v>
      </c>
      <c r="E439" s="399">
        <f>'Tabelle Dashboard'!T198</f>
        <v>6.3E-2</v>
      </c>
      <c r="F439" s="398">
        <f>'Tabelle Dashboard'!U198</f>
        <v>4.4999999999999998E-2</v>
      </c>
      <c r="G439" s="399">
        <f>'Tabelle Dashboard'!V198</f>
        <v>6.7999999999999996E-3</v>
      </c>
      <c r="H439" s="398">
        <f>'Tabelle Dashboard'!W198</f>
        <v>6.7999999999999996E-3</v>
      </c>
    </row>
    <row r="440" spans="1:8" x14ac:dyDescent="0.2">
      <c r="A440" s="382" t="str">
        <f t="shared" si="16"/>
        <v>T10</v>
      </c>
      <c r="B440" s="388" t="str">
        <f t="shared" si="15"/>
        <v>T=2s</v>
      </c>
      <c r="C440" s="396" t="str">
        <f>'Tabelle Dashboard'!R199</f>
        <v>Scenario 4</v>
      </c>
      <c r="D440" s="398">
        <f>'Tabelle Dashboard'!S199</f>
        <v>4.4999999999999998E-2</v>
      </c>
      <c r="E440" s="399">
        <f>'Tabelle Dashboard'!T199</f>
        <v>6.3E-2</v>
      </c>
      <c r="F440" s="398">
        <f>'Tabelle Dashboard'!U199</f>
        <v>4.4999999999999998E-2</v>
      </c>
      <c r="G440" s="399">
        <f>'Tabelle Dashboard'!V199</f>
        <v>6.7999999999999996E-3</v>
      </c>
      <c r="H440" s="398">
        <f>'Tabelle Dashboard'!W199</f>
        <v>6.7000000000000002E-3</v>
      </c>
    </row>
    <row r="441" spans="1:8" x14ac:dyDescent="0.2">
      <c r="A441" s="382" t="str">
        <f t="shared" si="16"/>
        <v>T10</v>
      </c>
      <c r="B441" s="388" t="str">
        <f t="shared" si="15"/>
        <v>T=2s</v>
      </c>
      <c r="C441" s="396" t="str">
        <f>'Tabelle Dashboard'!R200</f>
        <v>Scenario 5</v>
      </c>
      <c r="D441" s="398">
        <f>'Tabelle Dashboard'!S200</f>
        <v>4.4999999999999998E-2</v>
      </c>
      <c r="E441" s="399">
        <f>'Tabelle Dashboard'!T200</f>
        <v>6.3E-2</v>
      </c>
      <c r="F441" s="398">
        <f>'Tabelle Dashboard'!U200</f>
        <v>4.4999999999999998E-2</v>
      </c>
      <c r="G441" s="399">
        <f>'Tabelle Dashboard'!V200</f>
        <v>6.7999999999999996E-3</v>
      </c>
      <c r="H441" s="398">
        <f>'Tabelle Dashboard'!W200</f>
        <v>6.7000000000000002E-3</v>
      </c>
    </row>
    <row r="442" spans="1:8" x14ac:dyDescent="0.2">
      <c r="A442" s="382" t="str">
        <f t="shared" si="16"/>
        <v>T10</v>
      </c>
      <c r="B442" s="388" t="str">
        <f t="shared" si="15"/>
        <v>T=2s</v>
      </c>
      <c r="C442" s="396" t="str">
        <f>'Tabelle Dashboard'!R201</f>
        <v>Scenario 6</v>
      </c>
      <c r="D442" s="398">
        <f>'Tabelle Dashboard'!S201</f>
        <v>4.4999999999999998E-2</v>
      </c>
      <c r="E442" s="399">
        <f>'Tabelle Dashboard'!T201</f>
        <v>6.3E-2</v>
      </c>
      <c r="F442" s="398">
        <f>'Tabelle Dashboard'!U201</f>
        <v>4.4999999999999998E-2</v>
      </c>
      <c r="G442" s="399">
        <f>'Tabelle Dashboard'!V201</f>
        <v>6.7999999999999996E-3</v>
      </c>
      <c r="H442" s="398">
        <f>'Tabelle Dashboard'!W201</f>
        <v>6.7999999999999996E-3</v>
      </c>
    </row>
    <row r="443" spans="1:8" x14ac:dyDescent="0.2">
      <c r="A443" s="382" t="str">
        <f t="shared" si="16"/>
        <v>T10</v>
      </c>
      <c r="B443" s="388" t="str">
        <f t="shared" si="15"/>
        <v>T=2s</v>
      </c>
      <c r="C443" s="396" t="str">
        <f>'Tabelle Dashboard'!R202</f>
        <v>Scenario 7</v>
      </c>
      <c r="D443" s="398">
        <f>'Tabelle Dashboard'!S202</f>
        <v>4.5999999999999999E-2</v>
      </c>
      <c r="E443" s="399">
        <f>'Tabelle Dashboard'!T202</f>
        <v>6.4000000000000001E-2</v>
      </c>
      <c r="F443" s="398">
        <f>'Tabelle Dashboard'!U202</f>
        <v>4.5999999999999999E-2</v>
      </c>
      <c r="G443" s="399">
        <f>'Tabelle Dashboard'!V202</f>
        <v>6.8999999999999999E-3</v>
      </c>
      <c r="H443" s="398">
        <f>'Tabelle Dashboard'!W202</f>
        <v>6.8999999999999999E-3</v>
      </c>
    </row>
    <row r="444" spans="1:8" x14ac:dyDescent="0.2">
      <c r="A444" s="382" t="str">
        <f t="shared" si="16"/>
        <v>T10</v>
      </c>
      <c r="B444" s="388" t="str">
        <f t="shared" si="15"/>
        <v>T=2s</v>
      </c>
      <c r="C444" s="396" t="str">
        <f>'Tabelle Dashboard'!R203</f>
        <v>Scenario 8</v>
      </c>
      <c r="D444" s="398">
        <f>'Tabelle Dashboard'!S203</f>
        <v>4.3999999999999997E-2</v>
      </c>
      <c r="E444" s="399">
        <f>'Tabelle Dashboard'!T203</f>
        <v>6.2E-2</v>
      </c>
      <c r="F444" s="398">
        <f>'Tabelle Dashboard'!U203</f>
        <v>4.3999999999999997E-2</v>
      </c>
      <c r="G444" s="399">
        <f>'Tabelle Dashboard'!V203</f>
        <v>6.7000000000000002E-3</v>
      </c>
      <c r="H444" s="398">
        <f>'Tabelle Dashboard'!W203</f>
        <v>6.7000000000000002E-3</v>
      </c>
    </row>
    <row r="445" spans="1:8" x14ac:dyDescent="0.2">
      <c r="A445" s="382" t="str">
        <f t="shared" si="16"/>
        <v>T10</v>
      </c>
      <c r="B445" s="388" t="str">
        <f t="shared" si="15"/>
        <v>T=2s</v>
      </c>
      <c r="C445" s="396" t="str">
        <f>'Tabelle Dashboard'!R204</f>
        <v>Scenario 9</v>
      </c>
      <c r="D445" s="398">
        <f>'Tabelle Dashboard'!S204</f>
        <v>4.2999999999999997E-2</v>
      </c>
      <c r="E445" s="399">
        <f>'Tabelle Dashboard'!T204</f>
        <v>6.0999999999999999E-2</v>
      </c>
      <c r="F445" s="398">
        <f>'Tabelle Dashboard'!U204</f>
        <v>4.2999999999999997E-2</v>
      </c>
      <c r="G445" s="399">
        <f>'Tabelle Dashboard'!V204</f>
        <v>6.4999999999999997E-3</v>
      </c>
      <c r="H445" s="398">
        <f>'Tabelle Dashboard'!W204</f>
        <v>6.4999999999999997E-3</v>
      </c>
    </row>
    <row r="446" spans="1:8" x14ac:dyDescent="0.2">
      <c r="A446" s="382" t="str">
        <f t="shared" si="16"/>
        <v>T10</v>
      </c>
      <c r="B446" s="388" t="str">
        <f t="shared" si="15"/>
        <v>T=2s</v>
      </c>
      <c r="C446" s="396" t="str">
        <f>'Tabelle Dashboard'!R205</f>
        <v>Scenario 10</v>
      </c>
      <c r="D446" s="398">
        <f>'Tabelle Dashboard'!S205</f>
        <v>4.4999999999999998E-2</v>
      </c>
      <c r="E446" s="399">
        <f>'Tabelle Dashboard'!T205</f>
        <v>6.4000000000000001E-2</v>
      </c>
      <c r="F446" s="398">
        <f>'Tabelle Dashboard'!U205</f>
        <v>4.4999999999999998E-2</v>
      </c>
      <c r="G446" s="399">
        <f>'Tabelle Dashboard'!V205</f>
        <v>6.7999999999999996E-3</v>
      </c>
      <c r="H446" s="398">
        <f>'Tabelle Dashboard'!W205</f>
        <v>6.7999999999999996E-3</v>
      </c>
    </row>
    <row r="447" spans="1:8" x14ac:dyDescent="0.2">
      <c r="A447" s="382" t="str">
        <f t="shared" si="16"/>
        <v>T10</v>
      </c>
      <c r="B447" s="388" t="str">
        <f t="shared" si="15"/>
        <v>T=2s</v>
      </c>
      <c r="C447" s="396" t="str">
        <f>'Tabelle Dashboard'!R206</f>
        <v>Scenario 11</v>
      </c>
      <c r="D447" s="398">
        <f>'Tabelle Dashboard'!S206</f>
        <v>4.3999999999999997E-2</v>
      </c>
      <c r="E447" s="399">
        <f>'Tabelle Dashboard'!T206</f>
        <v>6.2E-2</v>
      </c>
      <c r="F447" s="398">
        <f>'Tabelle Dashboard'!U206</f>
        <v>4.3999999999999997E-2</v>
      </c>
      <c r="G447" s="399">
        <f>'Tabelle Dashboard'!V206</f>
        <v>6.7000000000000002E-3</v>
      </c>
      <c r="H447" s="398">
        <f>'Tabelle Dashboard'!W206</f>
        <v>6.7000000000000002E-3</v>
      </c>
    </row>
    <row r="448" spans="1:8" x14ac:dyDescent="0.2">
      <c r="A448" s="382" t="str">
        <f t="shared" si="16"/>
        <v>T10</v>
      </c>
      <c r="B448" s="388" t="str">
        <f t="shared" si="15"/>
        <v>T=2s</v>
      </c>
      <c r="C448" s="396" t="str">
        <f>'Tabelle Dashboard'!R207</f>
        <v>Scenario 12</v>
      </c>
      <c r="D448" s="398">
        <f>'Tabelle Dashboard'!S207</f>
        <v>4.3999999999999997E-2</v>
      </c>
      <c r="E448" s="399">
        <f>'Tabelle Dashboard'!T207</f>
        <v>6.0999999999999999E-2</v>
      </c>
      <c r="F448" s="398">
        <f>'Tabelle Dashboard'!U207</f>
        <v>4.3999999999999997E-2</v>
      </c>
      <c r="G448" s="399">
        <f>'Tabelle Dashboard'!V207</f>
        <v>6.6E-3</v>
      </c>
      <c r="H448" s="398">
        <f>'Tabelle Dashboard'!W207</f>
        <v>6.6E-3</v>
      </c>
    </row>
    <row r="449" spans="1:8" x14ac:dyDescent="0.2">
      <c r="A449" s="382" t="str">
        <f t="shared" si="16"/>
        <v>T10</v>
      </c>
      <c r="B449" s="388" t="str">
        <f t="shared" si="15"/>
        <v>T=2s</v>
      </c>
      <c r="C449" s="396" t="str">
        <f>'Tabelle Dashboard'!R208</f>
        <v>Scenario 13</v>
      </c>
      <c r="D449" s="398">
        <f>'Tabelle Dashboard'!S208</f>
        <v>4.4999999999999998E-2</v>
      </c>
      <c r="E449" s="399">
        <f>'Tabelle Dashboard'!T208</f>
        <v>6.4000000000000001E-2</v>
      </c>
      <c r="F449" s="398">
        <f>'Tabelle Dashboard'!U208</f>
        <v>4.4999999999999998E-2</v>
      </c>
      <c r="G449" s="399">
        <f>'Tabelle Dashboard'!V208</f>
        <v>6.7999999999999996E-3</v>
      </c>
      <c r="H449" s="398">
        <f>'Tabelle Dashboard'!W208</f>
        <v>6.7999999999999996E-3</v>
      </c>
    </row>
    <row r="450" spans="1:8" x14ac:dyDescent="0.2">
      <c r="A450" s="382" t="str">
        <f t="shared" si="16"/>
        <v>T10</v>
      </c>
      <c r="B450" s="388" t="str">
        <f t="shared" si="15"/>
        <v>T=2s</v>
      </c>
      <c r="C450" s="396" t="str">
        <f>'Tabelle Dashboard'!R209</f>
        <v>Scenario 14</v>
      </c>
      <c r="D450" s="398">
        <f>'Tabelle Dashboard'!S209</f>
        <v>4.3999999999999997E-2</v>
      </c>
      <c r="E450" s="399">
        <f>'Tabelle Dashboard'!T209</f>
        <v>6.2E-2</v>
      </c>
      <c r="F450" s="398">
        <f>'Tabelle Dashboard'!U209</f>
        <v>4.3999999999999997E-2</v>
      </c>
      <c r="G450" s="399">
        <f>'Tabelle Dashboard'!V209</f>
        <v>6.7000000000000002E-3</v>
      </c>
      <c r="H450" s="398">
        <f>'Tabelle Dashboard'!W209</f>
        <v>6.7000000000000002E-3</v>
      </c>
    </row>
    <row r="451" spans="1:8" x14ac:dyDescent="0.2">
      <c r="A451" s="382" t="str">
        <f t="shared" si="16"/>
        <v>T10</v>
      </c>
      <c r="B451" s="388" t="str">
        <f t="shared" si="15"/>
        <v>T=2s</v>
      </c>
      <c r="C451" s="396" t="str">
        <f>'Tabelle Dashboard'!R210</f>
        <v>Scenario 15</v>
      </c>
      <c r="D451" s="398">
        <f>'Tabelle Dashboard'!S210</f>
        <v>4.3999999999999997E-2</v>
      </c>
      <c r="E451" s="399">
        <f>'Tabelle Dashboard'!T210</f>
        <v>6.2E-2</v>
      </c>
      <c r="F451" s="398">
        <f>'Tabelle Dashboard'!U210</f>
        <v>4.3999999999999997E-2</v>
      </c>
      <c r="G451" s="399">
        <f>'Tabelle Dashboard'!V210</f>
        <v>6.7000000000000002E-3</v>
      </c>
      <c r="H451" s="398">
        <f>'Tabelle Dashboard'!W210</f>
        <v>6.7000000000000002E-3</v>
      </c>
    </row>
    <row r="452" spans="1:8" x14ac:dyDescent="0.2">
      <c r="A452" s="382" t="s">
        <v>1180</v>
      </c>
      <c r="B452" s="388" t="str">
        <f t="shared" si="15"/>
        <v>T=0s</v>
      </c>
      <c r="C452" s="396" t="str">
        <f>'Tabelle Dashboard'!B217</f>
        <v>Scenario 1</v>
      </c>
      <c r="D452" s="398">
        <f>'Tabelle Dashboard'!C217</f>
        <v>4.3999999999999997E-2</v>
      </c>
      <c r="E452" s="399">
        <f>'Tabelle Dashboard'!D217</f>
        <v>6.2E-2</v>
      </c>
      <c r="F452" s="398">
        <f>'Tabelle Dashboard'!E217</f>
        <v>4.3999999999999997E-2</v>
      </c>
      <c r="G452" s="399">
        <f>'Tabelle Dashboard'!F217</f>
        <v>6.6E-3</v>
      </c>
      <c r="H452" s="398">
        <f>'Tabelle Dashboard'!G217</f>
        <v>6.6E-3</v>
      </c>
    </row>
    <row r="453" spans="1:8" x14ac:dyDescent="0.2">
      <c r="A453" s="382" t="str">
        <f t="shared" si="16"/>
        <v>T11</v>
      </c>
      <c r="B453" s="388" t="str">
        <f t="shared" si="15"/>
        <v>T=0s</v>
      </c>
      <c r="C453" s="396" t="str">
        <f>'Tabelle Dashboard'!B218</f>
        <v>Scenario 2</v>
      </c>
      <c r="D453" s="398">
        <f>'Tabelle Dashboard'!C218</f>
        <v>4.4999999999999998E-2</v>
      </c>
      <c r="E453" s="399">
        <f>'Tabelle Dashboard'!D218</f>
        <v>6.3E-2</v>
      </c>
      <c r="F453" s="398">
        <f>'Tabelle Dashboard'!E218</f>
        <v>4.4999999999999998E-2</v>
      </c>
      <c r="G453" s="399">
        <f>'Tabelle Dashboard'!F218</f>
        <v>6.7000000000000002E-3</v>
      </c>
      <c r="H453" s="398">
        <f>'Tabelle Dashboard'!G218</f>
        <v>6.7000000000000002E-3</v>
      </c>
    </row>
    <row r="454" spans="1:8" x14ac:dyDescent="0.2">
      <c r="A454" s="382" t="str">
        <f t="shared" si="16"/>
        <v>T11</v>
      </c>
      <c r="B454" s="388" t="str">
        <f t="shared" si="15"/>
        <v>T=0s</v>
      </c>
      <c r="C454" s="396" t="str">
        <f>'Tabelle Dashboard'!B219</f>
        <v>Scenario 3</v>
      </c>
      <c r="D454" s="398">
        <f>'Tabelle Dashboard'!C219</f>
        <v>4.2999999999999997E-2</v>
      </c>
      <c r="E454" s="399">
        <f>'Tabelle Dashboard'!D219</f>
        <v>6.0999999999999999E-2</v>
      </c>
      <c r="F454" s="398">
        <f>'Tabelle Dashboard'!E219</f>
        <v>0.43</v>
      </c>
      <c r="G454" s="399">
        <f>'Tabelle Dashboard'!F219</f>
        <v>6.4999999999999997E-3</v>
      </c>
      <c r="H454" s="398">
        <f>'Tabelle Dashboard'!G219</f>
        <v>6.4999999999999997E-3</v>
      </c>
    </row>
    <row r="455" spans="1:8" x14ac:dyDescent="0.2">
      <c r="A455" s="382" t="str">
        <f t="shared" si="16"/>
        <v>T11</v>
      </c>
      <c r="B455" s="388" t="str">
        <f t="shared" si="15"/>
        <v>T=0s</v>
      </c>
      <c r="C455" s="396" t="str">
        <f>'Tabelle Dashboard'!B220</f>
        <v>Scenario 4</v>
      </c>
      <c r="D455" s="398">
        <f>'Tabelle Dashboard'!C220</f>
        <v>4.3999999999999997E-2</v>
      </c>
      <c r="E455" s="399">
        <f>'Tabelle Dashboard'!D220</f>
        <v>6.3E-2</v>
      </c>
      <c r="F455" s="398">
        <f>'Tabelle Dashboard'!E220</f>
        <v>4.3999999999999997E-2</v>
      </c>
      <c r="G455" s="399">
        <f>'Tabelle Dashboard'!F220</f>
        <v>6.7000000000000002E-3</v>
      </c>
      <c r="H455" s="398">
        <f>'Tabelle Dashboard'!G220</f>
        <v>6.7999999999999996E-3</v>
      </c>
    </row>
    <row r="456" spans="1:8" x14ac:dyDescent="0.2">
      <c r="A456" s="382" t="str">
        <f t="shared" si="16"/>
        <v>T11</v>
      </c>
      <c r="B456" s="388" t="str">
        <f t="shared" si="15"/>
        <v>T=0s</v>
      </c>
      <c r="C456" s="396" t="str">
        <f>'Tabelle Dashboard'!B221</f>
        <v>Scenario 5</v>
      </c>
      <c r="D456" s="398">
        <f>'Tabelle Dashboard'!C221</f>
        <v>4.3999999999999997E-2</v>
      </c>
      <c r="E456" s="399">
        <f>'Tabelle Dashboard'!D221</f>
        <v>6.2E-2</v>
      </c>
      <c r="F456" s="398">
        <f>'Tabelle Dashboard'!E221</f>
        <v>4.3999999999999997E-2</v>
      </c>
      <c r="G456" s="399">
        <f>'Tabelle Dashboard'!F221</f>
        <v>6.7000000000000002E-3</v>
      </c>
      <c r="H456" s="398">
        <f>'Tabelle Dashboard'!G221</f>
        <v>6.7000000000000002E-3</v>
      </c>
    </row>
    <row r="457" spans="1:8" x14ac:dyDescent="0.2">
      <c r="A457" s="382" t="str">
        <f t="shared" si="16"/>
        <v>T11</v>
      </c>
      <c r="B457" s="388" t="str">
        <f t="shared" si="15"/>
        <v>T=0s</v>
      </c>
      <c r="C457" s="396" t="str">
        <f>'Tabelle Dashboard'!B222</f>
        <v>Scenario 6</v>
      </c>
      <c r="D457" s="398">
        <f>'Tabelle Dashboard'!C222</f>
        <v>4.3999999999999997E-2</v>
      </c>
      <c r="E457" s="399">
        <f>'Tabelle Dashboard'!D222</f>
        <v>6.2E-2</v>
      </c>
      <c r="F457" s="398">
        <f>'Tabelle Dashboard'!E222</f>
        <v>4.3999999999999997E-2</v>
      </c>
      <c r="G457" s="399">
        <f>'Tabelle Dashboard'!F222</f>
        <v>6.7000000000000002E-3</v>
      </c>
      <c r="H457" s="398">
        <f>'Tabelle Dashboard'!G222</f>
        <v>6.7000000000000002E-3</v>
      </c>
    </row>
    <row r="458" spans="1:8" x14ac:dyDescent="0.2">
      <c r="A458" s="382" t="str">
        <f t="shared" si="16"/>
        <v>T11</v>
      </c>
      <c r="B458" s="388" t="str">
        <f t="shared" si="15"/>
        <v>T=0s</v>
      </c>
      <c r="C458" s="396" t="str">
        <f>'Tabelle Dashboard'!B223</f>
        <v>Scenario 7</v>
      </c>
      <c r="D458" s="398">
        <f>'Tabelle Dashboard'!C223</f>
        <v>4.3999999999999997E-2</v>
      </c>
      <c r="E458" s="399">
        <f>'Tabelle Dashboard'!D223</f>
        <v>6.2E-2</v>
      </c>
      <c r="F458" s="398">
        <f>'Tabelle Dashboard'!E223</f>
        <v>4.3999999999999997E-2</v>
      </c>
      <c r="G458" s="399">
        <f>'Tabelle Dashboard'!F223</f>
        <v>6.6E-3</v>
      </c>
      <c r="H458" s="398">
        <f>'Tabelle Dashboard'!G223</f>
        <v>6.6E-3</v>
      </c>
    </row>
    <row r="459" spans="1:8" x14ac:dyDescent="0.2">
      <c r="A459" s="382" t="str">
        <f t="shared" si="16"/>
        <v>T11</v>
      </c>
      <c r="B459" s="388" t="str">
        <f t="shared" si="15"/>
        <v>T=0s</v>
      </c>
      <c r="C459" s="396" t="str">
        <f>'Tabelle Dashboard'!B224</f>
        <v>Scenario 8</v>
      </c>
      <c r="D459" s="398">
        <f>'Tabelle Dashboard'!C224</f>
        <v>4.3999999999999997E-2</v>
      </c>
      <c r="E459" s="399">
        <f>'Tabelle Dashboard'!D224</f>
        <v>6.2E-2</v>
      </c>
      <c r="F459" s="398">
        <f>'Tabelle Dashboard'!E224</f>
        <v>4.3999999999999997E-2</v>
      </c>
      <c r="G459" s="399">
        <f>'Tabelle Dashboard'!F224</f>
        <v>6.7000000000000002E-3</v>
      </c>
      <c r="H459" s="398">
        <f>'Tabelle Dashboard'!G224</f>
        <v>6.7000000000000002E-3</v>
      </c>
    </row>
    <row r="460" spans="1:8" x14ac:dyDescent="0.2">
      <c r="A460" s="382" t="str">
        <f t="shared" si="16"/>
        <v>T11</v>
      </c>
      <c r="B460" s="388" t="str">
        <f t="shared" si="15"/>
        <v>T=0s</v>
      </c>
      <c r="C460" s="396" t="str">
        <f>'Tabelle Dashboard'!B225</f>
        <v>Scenario 9</v>
      </c>
      <c r="D460" s="398">
        <f>'Tabelle Dashboard'!C225</f>
        <v>4.5999999999999999E-2</v>
      </c>
      <c r="E460" s="399">
        <f>'Tabelle Dashboard'!D225</f>
        <v>6.4000000000000001E-2</v>
      </c>
      <c r="F460" s="398">
        <f>'Tabelle Dashboard'!E225</f>
        <v>4.5999999999999999E-2</v>
      </c>
      <c r="G460" s="399">
        <f>'Tabelle Dashboard'!F225</f>
        <v>7.0000000000000001E-3</v>
      </c>
      <c r="H460" s="398">
        <f>'Tabelle Dashboard'!G225</f>
        <v>7.0000000000000001E-3</v>
      </c>
    </row>
    <row r="461" spans="1:8" x14ac:dyDescent="0.2">
      <c r="A461" s="382" t="str">
        <f t="shared" si="16"/>
        <v>T11</v>
      </c>
      <c r="B461" s="388" t="str">
        <f t="shared" si="15"/>
        <v>T=0s</v>
      </c>
      <c r="C461" s="396" t="str">
        <f>'Tabelle Dashboard'!B226</f>
        <v>Scenario 10</v>
      </c>
      <c r="D461" s="398">
        <f>'Tabelle Dashboard'!C226</f>
        <v>4.5999999999999999E-2</v>
      </c>
      <c r="E461" s="399">
        <f>'Tabelle Dashboard'!D226</f>
        <v>6.5000000000000002E-2</v>
      </c>
      <c r="F461" s="398">
        <f>'Tabelle Dashboard'!E226</f>
        <v>4.5999999999999999E-2</v>
      </c>
      <c r="G461" s="399">
        <f>'Tabelle Dashboard'!F226</f>
        <v>6.8999999999999999E-3</v>
      </c>
      <c r="H461" s="398">
        <f>'Tabelle Dashboard'!G226</f>
        <v>6.8999999999999999E-3</v>
      </c>
    </row>
    <row r="462" spans="1:8" x14ac:dyDescent="0.2">
      <c r="A462" s="382" t="str">
        <f t="shared" si="16"/>
        <v>T11</v>
      </c>
      <c r="B462" s="388" t="str">
        <f t="shared" si="15"/>
        <v>T=0s</v>
      </c>
      <c r="C462" s="396" t="str">
        <f>'Tabelle Dashboard'!B227</f>
        <v>Scenario 11</v>
      </c>
      <c r="D462" s="398">
        <f>'Tabelle Dashboard'!C227</f>
        <v>4.4999999999999998E-2</v>
      </c>
      <c r="E462" s="399">
        <f>'Tabelle Dashboard'!D227</f>
        <v>6.3E-2</v>
      </c>
      <c r="F462" s="398">
        <f>'Tabelle Dashboard'!E227</f>
        <v>4.4999999999999998E-2</v>
      </c>
      <c r="G462" s="399">
        <f>'Tabelle Dashboard'!F227</f>
        <v>6.7000000000000002E-3</v>
      </c>
      <c r="H462" s="398">
        <f>'Tabelle Dashboard'!G227</f>
        <v>6.7000000000000002E-3</v>
      </c>
    </row>
    <row r="463" spans="1:8" x14ac:dyDescent="0.2">
      <c r="A463" s="382" t="str">
        <f t="shared" si="16"/>
        <v>T11</v>
      </c>
      <c r="B463" s="388" t="str">
        <f t="shared" si="15"/>
        <v>T=0s</v>
      </c>
      <c r="C463" s="396" t="str">
        <f>'Tabelle Dashboard'!B228</f>
        <v>Scenario 12</v>
      </c>
      <c r="D463" s="398">
        <f>'Tabelle Dashboard'!C228</f>
        <v>4.3999999999999997E-2</v>
      </c>
      <c r="E463" s="399">
        <f>'Tabelle Dashboard'!D228</f>
        <v>6.2E-2</v>
      </c>
      <c r="F463" s="398">
        <f>'Tabelle Dashboard'!E228</f>
        <v>4.3999999999999997E-2</v>
      </c>
      <c r="G463" s="399">
        <f>'Tabelle Dashboard'!F228</f>
        <v>6.6E-3</v>
      </c>
      <c r="H463" s="398">
        <f>'Tabelle Dashboard'!G228</f>
        <v>6.6E-3</v>
      </c>
    </row>
    <row r="464" spans="1:8" x14ac:dyDescent="0.2">
      <c r="A464" s="382" t="str">
        <f t="shared" si="16"/>
        <v>T11</v>
      </c>
      <c r="B464" s="388" t="str">
        <f t="shared" si="15"/>
        <v>T=0s</v>
      </c>
      <c r="C464" s="396" t="str">
        <f>'Tabelle Dashboard'!B229</f>
        <v>Scenario 13</v>
      </c>
      <c r="D464" s="398">
        <f>'Tabelle Dashboard'!C229</f>
        <v>4.5999999999999999E-2</v>
      </c>
      <c r="E464" s="399">
        <f>'Tabelle Dashboard'!D229</f>
        <v>6.5000000000000002E-2</v>
      </c>
      <c r="F464" s="398">
        <f>'Tabelle Dashboard'!E229</f>
        <v>4.7E-2</v>
      </c>
      <c r="G464" s="399">
        <f>'Tabelle Dashboard'!F229</f>
        <v>6.8999999999999999E-3</v>
      </c>
      <c r="H464" s="398">
        <f>'Tabelle Dashboard'!G229</f>
        <v>6.8999999999999999E-3</v>
      </c>
    </row>
    <row r="465" spans="1:8" x14ac:dyDescent="0.2">
      <c r="A465" s="382" t="str">
        <f t="shared" si="16"/>
        <v>T11</v>
      </c>
      <c r="B465" s="388" t="str">
        <f t="shared" ref="B465:B528" si="17">B420</f>
        <v>T=0s</v>
      </c>
      <c r="C465" s="396" t="str">
        <f>'Tabelle Dashboard'!B230</f>
        <v>Scenario 14</v>
      </c>
      <c r="D465" s="398">
        <f>'Tabelle Dashboard'!C230</f>
        <v>4.4999999999999998E-2</v>
      </c>
      <c r="E465" s="399">
        <f>'Tabelle Dashboard'!D230</f>
        <v>6.3E-2</v>
      </c>
      <c r="F465" s="398">
        <f>'Tabelle Dashboard'!E230</f>
        <v>4.4999999999999998E-2</v>
      </c>
      <c r="G465" s="399">
        <f>'Tabelle Dashboard'!F230</f>
        <v>6.7999999999999996E-3</v>
      </c>
      <c r="H465" s="398">
        <f>'Tabelle Dashboard'!G230</f>
        <v>6.7999999999999996E-3</v>
      </c>
    </row>
    <row r="466" spans="1:8" x14ac:dyDescent="0.2">
      <c r="A466" s="382" t="str">
        <f t="shared" ref="A466:A529" si="18">A465</f>
        <v>T11</v>
      </c>
      <c r="B466" s="388" t="str">
        <f t="shared" si="17"/>
        <v>T=0s</v>
      </c>
      <c r="C466" s="396" t="str">
        <f>'Tabelle Dashboard'!B231</f>
        <v>Scenario 15</v>
      </c>
      <c r="D466" s="398">
        <f>'Tabelle Dashboard'!C231</f>
        <v>4.4999999999999998E-2</v>
      </c>
      <c r="E466" s="399">
        <f>'Tabelle Dashboard'!D231</f>
        <v>6.3E-2</v>
      </c>
      <c r="F466" s="398">
        <f>'Tabelle Dashboard'!E231</f>
        <v>4.4999999999999998E-2</v>
      </c>
      <c r="G466" s="399">
        <f>'Tabelle Dashboard'!F231</f>
        <v>6.7999999999999996E-3</v>
      </c>
      <c r="H466" s="398">
        <f>'Tabelle Dashboard'!G231</f>
        <v>6.7999999999999996E-3</v>
      </c>
    </row>
    <row r="467" spans="1:8" x14ac:dyDescent="0.2">
      <c r="A467" s="382" t="str">
        <f t="shared" si="18"/>
        <v>T11</v>
      </c>
      <c r="B467" s="388" t="str">
        <f t="shared" si="17"/>
        <v>T=1s</v>
      </c>
      <c r="C467" s="396" t="str">
        <f>'Tabelle Dashboard'!J217</f>
        <v>Scenario 1</v>
      </c>
      <c r="D467" s="398">
        <f>'Tabelle Dashboard'!K217</f>
        <v>4.3999999999999997E-2</v>
      </c>
      <c r="E467" s="399">
        <f>'Tabelle Dashboard'!L217</f>
        <v>6.2E-2</v>
      </c>
      <c r="F467" s="398">
        <f>'Tabelle Dashboard'!M217</f>
        <v>4.3999999999999997E-2</v>
      </c>
      <c r="G467" s="399">
        <f>'Tabelle Dashboard'!N217</f>
        <v>6.7000000000000002E-3</v>
      </c>
      <c r="H467" s="398">
        <f>'Tabelle Dashboard'!O217</f>
        <v>6.7000000000000002E-3</v>
      </c>
    </row>
    <row r="468" spans="1:8" x14ac:dyDescent="0.2">
      <c r="A468" s="382" t="str">
        <f t="shared" si="18"/>
        <v>T11</v>
      </c>
      <c r="B468" s="388" t="str">
        <f t="shared" si="17"/>
        <v>T=1s</v>
      </c>
      <c r="C468" s="396" t="str">
        <f>'Tabelle Dashboard'!J218</f>
        <v>Scenario 2</v>
      </c>
      <c r="D468" s="398">
        <f>'Tabelle Dashboard'!K218</f>
        <v>4.2999999999999997E-2</v>
      </c>
      <c r="E468" s="399">
        <f>'Tabelle Dashboard'!L218</f>
        <v>0.06</v>
      </c>
      <c r="F468" s="398">
        <f>'Tabelle Dashboard'!M218</f>
        <v>4.2999999999999997E-2</v>
      </c>
      <c r="G468" s="399">
        <f>'Tabelle Dashboard'!N218</f>
        <v>6.4999999999999997E-3</v>
      </c>
      <c r="H468" s="398">
        <f>'Tabelle Dashboard'!O218</f>
        <v>6.4999999999999997E-3</v>
      </c>
    </row>
    <row r="469" spans="1:8" x14ac:dyDescent="0.2">
      <c r="A469" s="382" t="str">
        <f t="shared" si="18"/>
        <v>T11</v>
      </c>
      <c r="B469" s="388" t="str">
        <f t="shared" si="17"/>
        <v>T=1s</v>
      </c>
      <c r="C469" s="396" t="str">
        <f>'Tabelle Dashboard'!J219</f>
        <v>Scenario 3</v>
      </c>
      <c r="D469" s="398">
        <f>'Tabelle Dashboard'!K219</f>
        <v>4.3999999999999997E-2</v>
      </c>
      <c r="E469" s="399">
        <f>'Tabelle Dashboard'!L219</f>
        <v>6.4000000000000001E-2</v>
      </c>
      <c r="F469" s="398">
        <f>'Tabelle Dashboard'!M219</f>
        <v>4.3999999999999997E-2</v>
      </c>
      <c r="G469" s="399">
        <f>'Tabelle Dashboard'!N219</f>
        <v>6.7999999999999996E-3</v>
      </c>
      <c r="H469" s="398">
        <f>'Tabelle Dashboard'!O219</f>
        <v>6.7999999999999996E-3</v>
      </c>
    </row>
    <row r="470" spans="1:8" x14ac:dyDescent="0.2">
      <c r="A470" s="382" t="str">
        <f t="shared" si="18"/>
        <v>T11</v>
      </c>
      <c r="B470" s="388" t="str">
        <f t="shared" si="17"/>
        <v>T=1s</v>
      </c>
      <c r="C470" s="396" t="str">
        <f>'Tabelle Dashboard'!J220</f>
        <v>Scenario 4</v>
      </c>
      <c r="D470" s="398">
        <f>'Tabelle Dashboard'!K220</f>
        <v>4.4999999999999998E-2</v>
      </c>
      <c r="E470" s="399">
        <f>'Tabelle Dashboard'!L220</f>
        <v>6.4000000000000001E-2</v>
      </c>
      <c r="F470" s="398">
        <f>'Tabelle Dashboard'!M220</f>
        <v>4.4999999999999998E-2</v>
      </c>
      <c r="G470" s="399">
        <f>'Tabelle Dashboard'!N220</f>
        <v>6.7999999999999996E-3</v>
      </c>
      <c r="H470" s="398">
        <f>'Tabelle Dashboard'!O220</f>
        <v>6.7999999999999996E-3</v>
      </c>
    </row>
    <row r="471" spans="1:8" x14ac:dyDescent="0.2">
      <c r="A471" s="382" t="str">
        <f t="shared" si="18"/>
        <v>T11</v>
      </c>
      <c r="B471" s="388" t="str">
        <f t="shared" si="17"/>
        <v>T=1s</v>
      </c>
      <c r="C471" s="396" t="str">
        <f>'Tabelle Dashboard'!J221</f>
        <v>Scenario 5</v>
      </c>
      <c r="D471" s="398">
        <f>'Tabelle Dashboard'!K221</f>
        <v>4.4999999999999998E-2</v>
      </c>
      <c r="E471" s="399">
        <f>'Tabelle Dashboard'!L221</f>
        <v>6.3E-2</v>
      </c>
      <c r="F471" s="398">
        <f>'Tabelle Dashboard'!M221</f>
        <v>4.4999999999999998E-2</v>
      </c>
      <c r="G471" s="399">
        <f>'Tabelle Dashboard'!N221</f>
        <v>6.7999999999999996E-3</v>
      </c>
      <c r="H471" s="398">
        <f>'Tabelle Dashboard'!O221</f>
        <v>6.7000000000000002E-3</v>
      </c>
    </row>
    <row r="472" spans="1:8" x14ac:dyDescent="0.2">
      <c r="A472" s="382" t="str">
        <f t="shared" si="18"/>
        <v>T11</v>
      </c>
      <c r="B472" s="388" t="str">
        <f t="shared" si="17"/>
        <v>T=1s</v>
      </c>
      <c r="C472" s="396" t="str">
        <f>'Tabelle Dashboard'!J222</f>
        <v>Scenario 6</v>
      </c>
      <c r="D472" s="398">
        <f>'Tabelle Dashboard'!K222</f>
        <v>4.4999999999999998E-2</v>
      </c>
      <c r="E472" s="399">
        <f>'Tabelle Dashboard'!L222</f>
        <v>6.3E-2</v>
      </c>
      <c r="F472" s="398">
        <f>'Tabelle Dashboard'!M222</f>
        <v>4.5999999999999999E-2</v>
      </c>
      <c r="G472" s="399">
        <f>'Tabelle Dashboard'!N222</f>
        <v>6.7999999999999996E-3</v>
      </c>
      <c r="H472" s="398">
        <f>'Tabelle Dashboard'!O222</f>
        <v>6.7999999999999996E-3</v>
      </c>
    </row>
    <row r="473" spans="1:8" x14ac:dyDescent="0.2">
      <c r="A473" s="382" t="str">
        <f t="shared" si="18"/>
        <v>T11</v>
      </c>
      <c r="B473" s="388" t="str">
        <f t="shared" si="17"/>
        <v>T=1s</v>
      </c>
      <c r="C473" s="396" t="str">
        <f>'Tabelle Dashboard'!J223</f>
        <v>Scenario 7</v>
      </c>
      <c r="D473" s="398">
        <f>'Tabelle Dashboard'!K223</f>
        <v>4.3999999999999997E-2</v>
      </c>
      <c r="E473" s="399">
        <f>'Tabelle Dashboard'!L223</f>
        <v>6.2E-2</v>
      </c>
      <c r="F473" s="398">
        <f>'Tabelle Dashboard'!M223</f>
        <v>4.3999999999999997E-2</v>
      </c>
      <c r="G473" s="399">
        <f>'Tabelle Dashboard'!N223</f>
        <v>6.7000000000000002E-3</v>
      </c>
      <c r="H473" s="398">
        <f>'Tabelle Dashboard'!O223</f>
        <v>6.7000000000000002E-3</v>
      </c>
    </row>
    <row r="474" spans="1:8" x14ac:dyDescent="0.2">
      <c r="A474" s="382" t="str">
        <f t="shared" si="18"/>
        <v>T11</v>
      </c>
      <c r="B474" s="388" t="str">
        <f t="shared" si="17"/>
        <v>T=1s</v>
      </c>
      <c r="C474" s="396" t="str">
        <f>'Tabelle Dashboard'!J224</f>
        <v>Scenario 8</v>
      </c>
      <c r="D474" s="398">
        <f>'Tabelle Dashboard'!K224</f>
        <v>4.4999999999999998E-2</v>
      </c>
      <c r="E474" s="399">
        <f>'Tabelle Dashboard'!L224</f>
        <v>6.3E-2</v>
      </c>
      <c r="F474" s="398">
        <f>'Tabelle Dashboard'!M224</f>
        <v>4.4999999999999998E-2</v>
      </c>
      <c r="G474" s="399">
        <f>'Tabelle Dashboard'!N224</f>
        <v>6.7999999999999996E-3</v>
      </c>
      <c r="H474" s="398">
        <f>'Tabelle Dashboard'!O224</f>
        <v>6.7999999999999996E-3</v>
      </c>
    </row>
    <row r="475" spans="1:8" x14ac:dyDescent="0.2">
      <c r="A475" s="382" t="str">
        <f t="shared" si="18"/>
        <v>T11</v>
      </c>
      <c r="B475" s="388" t="str">
        <f t="shared" si="17"/>
        <v>T=1s</v>
      </c>
      <c r="C475" s="396" t="str">
        <f>'Tabelle Dashboard'!J225</f>
        <v>Scenario 9</v>
      </c>
      <c r="D475" s="398">
        <f>'Tabelle Dashboard'!K225</f>
        <v>4.4999999999999998E-2</v>
      </c>
      <c r="E475" s="399">
        <f>'Tabelle Dashboard'!L225</f>
        <v>6.3E-2</v>
      </c>
      <c r="F475" s="398">
        <f>'Tabelle Dashboard'!M225</f>
        <v>4.4999999999999998E-2</v>
      </c>
      <c r="G475" s="399">
        <f>'Tabelle Dashboard'!N225</f>
        <v>6.7999999999999996E-3</v>
      </c>
      <c r="H475" s="398">
        <f>'Tabelle Dashboard'!O225</f>
        <v>6.7999999999999996E-3</v>
      </c>
    </row>
    <row r="476" spans="1:8" x14ac:dyDescent="0.2">
      <c r="A476" s="382" t="str">
        <f t="shared" si="18"/>
        <v>T11</v>
      </c>
      <c r="B476" s="388" t="str">
        <f t="shared" si="17"/>
        <v>T=1s</v>
      </c>
      <c r="C476" s="396" t="str">
        <f>'Tabelle Dashboard'!J226</f>
        <v>Scenario 10</v>
      </c>
      <c r="D476" s="398">
        <f>'Tabelle Dashboard'!K226</f>
        <v>4.5999999999999999E-2</v>
      </c>
      <c r="E476" s="399">
        <f>'Tabelle Dashboard'!L226</f>
        <v>6.5000000000000002E-2</v>
      </c>
      <c r="F476" s="398">
        <f>'Tabelle Dashboard'!M226</f>
        <v>4.5999999999999999E-2</v>
      </c>
      <c r="G476" s="399">
        <f>'Tabelle Dashboard'!N226</f>
        <v>7.0000000000000001E-3</v>
      </c>
      <c r="H476" s="398">
        <f>'Tabelle Dashboard'!O226</f>
        <v>7.0000000000000001E-3</v>
      </c>
    </row>
    <row r="477" spans="1:8" x14ac:dyDescent="0.2">
      <c r="A477" s="382" t="str">
        <f t="shared" si="18"/>
        <v>T11</v>
      </c>
      <c r="B477" s="388" t="str">
        <f t="shared" si="17"/>
        <v>T=1s</v>
      </c>
      <c r="C477" s="396" t="str">
        <f>'Tabelle Dashboard'!J227</f>
        <v>Scenario 11</v>
      </c>
      <c r="D477" s="398">
        <f>'Tabelle Dashboard'!K227</f>
        <v>4.4999999999999998E-2</v>
      </c>
      <c r="E477" s="399">
        <f>'Tabelle Dashboard'!L227</f>
        <v>6.3E-2</v>
      </c>
      <c r="F477" s="398">
        <f>'Tabelle Dashboard'!M227</f>
        <v>4.4999999999999998E-2</v>
      </c>
      <c r="G477" s="399">
        <f>'Tabelle Dashboard'!N227</f>
        <v>6.7999999999999996E-3</v>
      </c>
      <c r="H477" s="398">
        <f>'Tabelle Dashboard'!O227</f>
        <v>6.7999999999999996E-3</v>
      </c>
    </row>
    <row r="478" spans="1:8" x14ac:dyDescent="0.2">
      <c r="A478" s="382" t="str">
        <f t="shared" si="18"/>
        <v>T11</v>
      </c>
      <c r="B478" s="388" t="str">
        <f t="shared" si="17"/>
        <v>T=1s</v>
      </c>
      <c r="C478" s="396" t="str">
        <f>'Tabelle Dashboard'!J228</f>
        <v>Scenario 12</v>
      </c>
      <c r="D478" s="398">
        <f>'Tabelle Dashboard'!K228</f>
        <v>4.3999999999999997E-2</v>
      </c>
      <c r="E478" s="399">
        <f>'Tabelle Dashboard'!L228</f>
        <v>6.2E-2</v>
      </c>
      <c r="F478" s="398">
        <f>'Tabelle Dashboard'!M228</f>
        <v>4.3999999999999997E-2</v>
      </c>
      <c r="G478" s="399">
        <f>'Tabelle Dashboard'!N228</f>
        <v>6.6E-3</v>
      </c>
      <c r="H478" s="398">
        <f>'Tabelle Dashboard'!O228</f>
        <v>6.6E-3</v>
      </c>
    </row>
    <row r="479" spans="1:8" x14ac:dyDescent="0.2">
      <c r="A479" s="382" t="str">
        <f t="shared" si="18"/>
        <v>T11</v>
      </c>
      <c r="B479" s="388" t="str">
        <f t="shared" si="17"/>
        <v>T=1s</v>
      </c>
      <c r="C479" s="396" t="str">
        <f>'Tabelle Dashboard'!J229</f>
        <v>Scenario 13</v>
      </c>
      <c r="D479" s="398">
        <f>'Tabelle Dashboard'!K229</f>
        <v>4.5999999999999999E-2</v>
      </c>
      <c r="E479" s="399">
        <f>'Tabelle Dashboard'!L229</f>
        <v>6.5000000000000002E-2</v>
      </c>
      <c r="F479" s="398">
        <f>'Tabelle Dashboard'!M229</f>
        <v>4.5999999999999999E-2</v>
      </c>
      <c r="G479" s="399">
        <f>'Tabelle Dashboard'!N229</f>
        <v>7.0000000000000001E-3</v>
      </c>
      <c r="H479" s="398">
        <f>'Tabelle Dashboard'!O229</f>
        <v>7.0000000000000001E-3</v>
      </c>
    </row>
    <row r="480" spans="1:8" x14ac:dyDescent="0.2">
      <c r="A480" s="382" t="str">
        <f t="shared" si="18"/>
        <v>T11</v>
      </c>
      <c r="B480" s="388" t="str">
        <f t="shared" si="17"/>
        <v>T=1s</v>
      </c>
      <c r="C480" s="396" t="str">
        <f>'Tabelle Dashboard'!J230</f>
        <v>Scenario 14</v>
      </c>
      <c r="D480" s="398">
        <f>'Tabelle Dashboard'!K230</f>
        <v>4.4999999999999998E-2</v>
      </c>
      <c r="E480" s="399">
        <f>'Tabelle Dashboard'!L230</f>
        <v>6.3E-2</v>
      </c>
      <c r="F480" s="398">
        <f>'Tabelle Dashboard'!M230</f>
        <v>4.4999999999999998E-2</v>
      </c>
      <c r="G480" s="399">
        <f>'Tabelle Dashboard'!N230</f>
        <v>6.7999999999999996E-3</v>
      </c>
      <c r="H480" s="398">
        <f>'Tabelle Dashboard'!O230</f>
        <v>6.7999999999999996E-3</v>
      </c>
    </row>
    <row r="481" spans="1:8" x14ac:dyDescent="0.2">
      <c r="A481" s="382" t="str">
        <f t="shared" si="18"/>
        <v>T11</v>
      </c>
      <c r="B481" s="388" t="str">
        <f t="shared" si="17"/>
        <v>T=1s</v>
      </c>
      <c r="C481" s="396" t="str">
        <f>'Tabelle Dashboard'!J231</f>
        <v>Scenario 15</v>
      </c>
      <c r="D481" s="398">
        <f>'Tabelle Dashboard'!K231</f>
        <v>4.5999999999999999E-2</v>
      </c>
      <c r="E481" s="399">
        <f>'Tabelle Dashboard'!L231</f>
        <v>6.4000000000000001E-2</v>
      </c>
      <c r="F481" s="398">
        <f>'Tabelle Dashboard'!M231</f>
        <v>4.5999999999999999E-2</v>
      </c>
      <c r="G481" s="399">
        <f>'Tabelle Dashboard'!N231</f>
        <v>6.8999999999999999E-3</v>
      </c>
      <c r="H481" s="398">
        <f>'Tabelle Dashboard'!O231</f>
        <v>6.8999999999999999E-3</v>
      </c>
    </row>
    <row r="482" spans="1:8" x14ac:dyDescent="0.2">
      <c r="A482" s="382" t="str">
        <f t="shared" si="18"/>
        <v>T11</v>
      </c>
      <c r="B482" s="388" t="str">
        <f t="shared" si="17"/>
        <v>T=2s</v>
      </c>
      <c r="C482" s="396" t="str">
        <f>'Tabelle Dashboard'!R217</f>
        <v>Scenario 1</v>
      </c>
      <c r="D482" s="398">
        <f>'Tabelle Dashboard'!S217</f>
        <v>4.3999999999999997E-2</v>
      </c>
      <c r="E482" s="399">
        <f>'Tabelle Dashboard'!T217</f>
        <v>6.2E-2</v>
      </c>
      <c r="F482" s="398">
        <f>'Tabelle Dashboard'!U217</f>
        <v>4.3999999999999997E-2</v>
      </c>
      <c r="G482" s="399">
        <f>'Tabelle Dashboard'!V217</f>
        <v>6.6E-3</v>
      </c>
      <c r="H482" s="398">
        <f>'Tabelle Dashboard'!W217</f>
        <v>6.6E-3</v>
      </c>
    </row>
    <row r="483" spans="1:8" x14ac:dyDescent="0.2">
      <c r="A483" s="382" t="str">
        <f t="shared" si="18"/>
        <v>T11</v>
      </c>
      <c r="B483" s="388" t="str">
        <f t="shared" si="17"/>
        <v>T=2s</v>
      </c>
      <c r="C483" s="396" t="str">
        <f>'Tabelle Dashboard'!R218</f>
        <v>Scenario 2</v>
      </c>
      <c r="D483" s="398">
        <f>'Tabelle Dashboard'!S218</f>
        <v>4.3999999999999997E-2</v>
      </c>
      <c r="E483" s="399">
        <f>'Tabelle Dashboard'!T218</f>
        <v>6.2E-2</v>
      </c>
      <c r="F483" s="398">
        <f>'Tabelle Dashboard'!U218</f>
        <v>4.3999999999999997E-2</v>
      </c>
      <c r="G483" s="399">
        <f>'Tabelle Dashboard'!V218</f>
        <v>6.7000000000000002E-3</v>
      </c>
      <c r="H483" s="398">
        <f>'Tabelle Dashboard'!W218</f>
        <v>6.6E-3</v>
      </c>
    </row>
    <row r="484" spans="1:8" x14ac:dyDescent="0.2">
      <c r="A484" s="382" t="str">
        <f t="shared" si="18"/>
        <v>T11</v>
      </c>
      <c r="B484" s="388" t="str">
        <f t="shared" si="17"/>
        <v>T=2s</v>
      </c>
      <c r="C484" s="396" t="str">
        <f>'Tabelle Dashboard'!R219</f>
        <v>Scenario 3</v>
      </c>
      <c r="D484" s="398">
        <f>'Tabelle Dashboard'!S219</f>
        <v>4.4999999999999998E-2</v>
      </c>
      <c r="E484" s="399">
        <f>'Tabelle Dashboard'!T219</f>
        <v>6.3E-2</v>
      </c>
      <c r="F484" s="398">
        <f>'Tabelle Dashboard'!U219</f>
        <v>4.4999999999999998E-2</v>
      </c>
      <c r="G484" s="399">
        <f>'Tabelle Dashboard'!V219</f>
        <v>6.7999999999999996E-3</v>
      </c>
      <c r="H484" s="398">
        <f>'Tabelle Dashboard'!W219</f>
        <v>6.7999999999999996E-3</v>
      </c>
    </row>
    <row r="485" spans="1:8" x14ac:dyDescent="0.2">
      <c r="A485" s="382" t="str">
        <f t="shared" si="18"/>
        <v>T11</v>
      </c>
      <c r="B485" s="388" t="str">
        <f t="shared" si="17"/>
        <v>T=2s</v>
      </c>
      <c r="C485" s="396" t="str">
        <f>'Tabelle Dashboard'!R220</f>
        <v>Scenario 4</v>
      </c>
      <c r="D485" s="398">
        <f>'Tabelle Dashboard'!S220</f>
        <v>4.4999999999999998E-2</v>
      </c>
      <c r="E485" s="399">
        <f>'Tabelle Dashboard'!T220</f>
        <v>6.3E-2</v>
      </c>
      <c r="F485" s="398">
        <f>'Tabelle Dashboard'!U220</f>
        <v>4.4999999999999998E-2</v>
      </c>
      <c r="G485" s="399">
        <f>'Tabelle Dashboard'!V220</f>
        <v>6.7999999999999996E-3</v>
      </c>
      <c r="H485" s="398">
        <f>'Tabelle Dashboard'!W220</f>
        <v>6.7000000000000002E-3</v>
      </c>
    </row>
    <row r="486" spans="1:8" x14ac:dyDescent="0.2">
      <c r="A486" s="382" t="str">
        <f t="shared" si="18"/>
        <v>T11</v>
      </c>
      <c r="B486" s="388" t="str">
        <f t="shared" si="17"/>
        <v>T=2s</v>
      </c>
      <c r="C486" s="396" t="str">
        <f>'Tabelle Dashboard'!R221</f>
        <v>Scenario 5</v>
      </c>
      <c r="D486" s="398">
        <f>'Tabelle Dashboard'!S221</f>
        <v>4.4999999999999998E-2</v>
      </c>
      <c r="E486" s="399">
        <f>'Tabelle Dashboard'!T221</f>
        <v>6.3E-2</v>
      </c>
      <c r="F486" s="398">
        <f>'Tabelle Dashboard'!U221</f>
        <v>4.4999999999999998E-2</v>
      </c>
      <c r="G486" s="399">
        <f>'Tabelle Dashboard'!V221</f>
        <v>6.7000000000000002E-3</v>
      </c>
      <c r="H486" s="398">
        <f>'Tabelle Dashboard'!W221</f>
        <v>6.7000000000000002E-3</v>
      </c>
    </row>
    <row r="487" spans="1:8" x14ac:dyDescent="0.2">
      <c r="A487" s="382" t="str">
        <f t="shared" si="18"/>
        <v>T11</v>
      </c>
      <c r="B487" s="388" t="str">
        <f t="shared" si="17"/>
        <v>T=2s</v>
      </c>
      <c r="C487" s="396" t="str">
        <f>'Tabelle Dashboard'!R222</f>
        <v>Scenario 6</v>
      </c>
      <c r="D487" s="398">
        <f>'Tabelle Dashboard'!S222</f>
        <v>4.4999999999999998E-2</v>
      </c>
      <c r="E487" s="399">
        <f>'Tabelle Dashboard'!T222</f>
        <v>6.3E-2</v>
      </c>
      <c r="F487" s="398">
        <f>'Tabelle Dashboard'!U222</f>
        <v>4.4999999999999998E-2</v>
      </c>
      <c r="G487" s="399">
        <f>'Tabelle Dashboard'!V222</f>
        <v>6.7000000000000002E-3</v>
      </c>
      <c r="H487" s="398">
        <f>'Tabelle Dashboard'!W222</f>
        <v>6.7000000000000002E-3</v>
      </c>
    </row>
    <row r="488" spans="1:8" x14ac:dyDescent="0.2">
      <c r="A488" s="382" t="str">
        <f t="shared" si="18"/>
        <v>T11</v>
      </c>
      <c r="B488" s="388" t="str">
        <f t="shared" si="17"/>
        <v>T=2s</v>
      </c>
      <c r="C488" s="396" t="str">
        <f>'Tabelle Dashboard'!R223</f>
        <v>Scenario 7</v>
      </c>
      <c r="D488" s="398">
        <f>'Tabelle Dashboard'!S223</f>
        <v>4.3999999999999997E-2</v>
      </c>
      <c r="E488" s="399">
        <f>'Tabelle Dashboard'!T223</f>
        <v>6.2E-2</v>
      </c>
      <c r="F488" s="398">
        <f>'Tabelle Dashboard'!U223</f>
        <v>4.3999999999999997E-2</v>
      </c>
      <c r="G488" s="399">
        <f>'Tabelle Dashboard'!V223</f>
        <v>6.6E-3</v>
      </c>
      <c r="H488" s="398">
        <f>'Tabelle Dashboard'!W223</f>
        <v>6.6E-3</v>
      </c>
    </row>
    <row r="489" spans="1:8" x14ac:dyDescent="0.2">
      <c r="A489" s="382" t="str">
        <f t="shared" si="18"/>
        <v>T11</v>
      </c>
      <c r="B489" s="388" t="str">
        <f t="shared" si="17"/>
        <v>T=2s</v>
      </c>
      <c r="C489" s="396" t="str">
        <f>'Tabelle Dashboard'!R224</f>
        <v>Scenario 8</v>
      </c>
      <c r="D489" s="398">
        <f>'Tabelle Dashboard'!S224</f>
        <v>4.3999999999999997E-2</v>
      </c>
      <c r="E489" s="399">
        <f>'Tabelle Dashboard'!T224</f>
        <v>6.2E-2</v>
      </c>
      <c r="F489" s="398">
        <f>'Tabelle Dashboard'!U224</f>
        <v>4.3999999999999997E-2</v>
      </c>
      <c r="G489" s="399">
        <f>'Tabelle Dashboard'!V224</f>
        <v>6.7000000000000002E-3</v>
      </c>
      <c r="H489" s="398">
        <f>'Tabelle Dashboard'!W224</f>
        <v>6.7000000000000002E-3</v>
      </c>
    </row>
    <row r="490" spans="1:8" x14ac:dyDescent="0.2">
      <c r="A490" s="382" t="str">
        <f t="shared" si="18"/>
        <v>T11</v>
      </c>
      <c r="B490" s="388" t="str">
        <f t="shared" si="17"/>
        <v>T=2s</v>
      </c>
      <c r="C490" s="396" t="str">
        <f>'Tabelle Dashboard'!R225</f>
        <v>Scenario 9</v>
      </c>
      <c r="D490" s="398">
        <f>'Tabelle Dashboard'!S225</f>
        <v>4.2999999999999997E-2</v>
      </c>
      <c r="E490" s="399">
        <f>'Tabelle Dashboard'!T225</f>
        <v>6.0999999999999999E-2</v>
      </c>
      <c r="F490" s="398">
        <f>'Tabelle Dashboard'!U225</f>
        <v>4.2999999999999997E-2</v>
      </c>
      <c r="G490" s="399">
        <f>'Tabelle Dashboard'!V225</f>
        <v>6.4999999999999997E-3</v>
      </c>
      <c r="H490" s="398">
        <f>'Tabelle Dashboard'!W225</f>
        <v>6.4999999999999997E-3</v>
      </c>
    </row>
    <row r="491" spans="1:8" x14ac:dyDescent="0.2">
      <c r="A491" s="382" t="str">
        <f t="shared" si="18"/>
        <v>T11</v>
      </c>
      <c r="B491" s="388" t="str">
        <f t="shared" si="17"/>
        <v>T=2s</v>
      </c>
      <c r="C491" s="396" t="str">
        <f>'Tabelle Dashboard'!R226</f>
        <v>Scenario 10</v>
      </c>
      <c r="D491" s="398">
        <f>'Tabelle Dashboard'!S226</f>
        <v>4.4999999999999998E-2</v>
      </c>
      <c r="E491" s="399">
        <f>'Tabelle Dashboard'!T226</f>
        <v>6.4000000000000001E-2</v>
      </c>
      <c r="F491" s="398">
        <f>'Tabelle Dashboard'!U226</f>
        <v>4.4999999999999998E-2</v>
      </c>
      <c r="G491" s="399">
        <f>'Tabelle Dashboard'!V226</f>
        <v>6.7999999999999996E-3</v>
      </c>
      <c r="H491" s="398">
        <f>'Tabelle Dashboard'!W226</f>
        <v>6.7999999999999996E-3</v>
      </c>
    </row>
    <row r="492" spans="1:8" x14ac:dyDescent="0.2">
      <c r="A492" s="382" t="str">
        <f t="shared" si="18"/>
        <v>T11</v>
      </c>
      <c r="B492" s="388" t="str">
        <f t="shared" si="17"/>
        <v>T=2s</v>
      </c>
      <c r="C492" s="396" t="str">
        <f>'Tabelle Dashboard'!R227</f>
        <v>Scenario 11</v>
      </c>
      <c r="D492" s="398">
        <f>'Tabelle Dashboard'!S227</f>
        <v>4.3999999999999997E-2</v>
      </c>
      <c r="E492" s="399">
        <f>'Tabelle Dashboard'!T227</f>
        <v>6.2E-2</v>
      </c>
      <c r="F492" s="398">
        <f>'Tabelle Dashboard'!U227</f>
        <v>4.3999999999999997E-2</v>
      </c>
      <c r="G492" s="399">
        <f>'Tabelle Dashboard'!V227</f>
        <v>6.7000000000000002E-3</v>
      </c>
      <c r="H492" s="398">
        <f>'Tabelle Dashboard'!W227</f>
        <v>6.7000000000000002E-3</v>
      </c>
    </row>
    <row r="493" spans="1:8" x14ac:dyDescent="0.2">
      <c r="A493" s="382" t="str">
        <f t="shared" si="18"/>
        <v>T11</v>
      </c>
      <c r="B493" s="388" t="str">
        <f t="shared" si="17"/>
        <v>T=2s</v>
      </c>
      <c r="C493" s="396" t="str">
        <f>'Tabelle Dashboard'!R228</f>
        <v>Scenario 12</v>
      </c>
      <c r="D493" s="398">
        <f>'Tabelle Dashboard'!S228</f>
        <v>4.3999999999999997E-2</v>
      </c>
      <c r="E493" s="399">
        <f>'Tabelle Dashboard'!T228</f>
        <v>6.0999999999999999E-2</v>
      </c>
      <c r="F493" s="398">
        <f>'Tabelle Dashboard'!U228</f>
        <v>4.3999999999999997E-2</v>
      </c>
      <c r="G493" s="399">
        <f>'Tabelle Dashboard'!V228</f>
        <v>6.6E-3</v>
      </c>
      <c r="H493" s="398">
        <f>'Tabelle Dashboard'!W228</f>
        <v>6.6E-3</v>
      </c>
    </row>
    <row r="494" spans="1:8" x14ac:dyDescent="0.2">
      <c r="A494" s="382" t="str">
        <f t="shared" si="18"/>
        <v>T11</v>
      </c>
      <c r="B494" s="388" t="str">
        <f t="shared" si="17"/>
        <v>T=2s</v>
      </c>
      <c r="C494" s="396" t="str">
        <f>'Tabelle Dashboard'!R229</f>
        <v>Scenario 13</v>
      </c>
      <c r="D494" s="398">
        <f>'Tabelle Dashboard'!S229</f>
        <v>4.4999999999999998E-2</v>
      </c>
      <c r="E494" s="399">
        <f>'Tabelle Dashboard'!T229</f>
        <v>6.4000000000000001E-2</v>
      </c>
      <c r="F494" s="398">
        <f>'Tabelle Dashboard'!U229</f>
        <v>4.4999999999999998E-2</v>
      </c>
      <c r="G494" s="399">
        <f>'Tabelle Dashboard'!V229</f>
        <v>6.7999999999999996E-3</v>
      </c>
      <c r="H494" s="398">
        <f>'Tabelle Dashboard'!W229</f>
        <v>6.7999999999999996E-3</v>
      </c>
    </row>
    <row r="495" spans="1:8" x14ac:dyDescent="0.2">
      <c r="A495" s="382" t="str">
        <f t="shared" si="18"/>
        <v>T11</v>
      </c>
      <c r="B495" s="388" t="str">
        <f t="shared" si="17"/>
        <v>T=2s</v>
      </c>
      <c r="C495" s="396" t="str">
        <f>'Tabelle Dashboard'!R230</f>
        <v>Scenario 14</v>
      </c>
      <c r="D495" s="398">
        <f>'Tabelle Dashboard'!S230</f>
        <v>4.3999999999999997E-2</v>
      </c>
      <c r="E495" s="399">
        <f>'Tabelle Dashboard'!T230</f>
        <v>6.2E-2</v>
      </c>
      <c r="F495" s="398">
        <f>'Tabelle Dashboard'!U230</f>
        <v>4.3999999999999997E-2</v>
      </c>
      <c r="G495" s="399">
        <f>'Tabelle Dashboard'!V230</f>
        <v>6.7000000000000002E-3</v>
      </c>
      <c r="H495" s="398">
        <f>'Tabelle Dashboard'!W230</f>
        <v>6.7000000000000002E-3</v>
      </c>
    </row>
    <row r="496" spans="1:8" x14ac:dyDescent="0.2">
      <c r="A496" s="382" t="str">
        <f t="shared" si="18"/>
        <v>T11</v>
      </c>
      <c r="B496" s="388" t="str">
        <f t="shared" si="17"/>
        <v>T=2s</v>
      </c>
      <c r="C496" s="396" t="str">
        <f>'Tabelle Dashboard'!R231</f>
        <v>Scenario 15</v>
      </c>
      <c r="D496" s="398">
        <f>'Tabelle Dashboard'!S231</f>
        <v>4.3999999999999997E-2</v>
      </c>
      <c r="E496" s="399">
        <f>'Tabelle Dashboard'!T231</f>
        <v>6.2E-2</v>
      </c>
      <c r="F496" s="398">
        <f>'Tabelle Dashboard'!U231</f>
        <v>4.3999999999999997E-2</v>
      </c>
      <c r="G496" s="399">
        <f>'Tabelle Dashboard'!V231</f>
        <v>6.7000000000000002E-3</v>
      </c>
      <c r="H496" s="398">
        <f>'Tabelle Dashboard'!W231</f>
        <v>6.7000000000000002E-3</v>
      </c>
    </row>
    <row r="497" spans="1:8" x14ac:dyDescent="0.2">
      <c r="A497" s="382" t="s">
        <v>1181</v>
      </c>
      <c r="B497" s="388" t="str">
        <f t="shared" si="17"/>
        <v>T=0s</v>
      </c>
      <c r="C497" s="396" t="str">
        <f>'Tabelle Dashboard'!B238</f>
        <v>Scenario 1</v>
      </c>
      <c r="D497" s="398">
        <f>'Tabelle Dashboard'!C238</f>
        <v>4.3999999999999997E-2</v>
      </c>
      <c r="E497" s="399">
        <f>'Tabelle Dashboard'!D238</f>
        <v>6.2E-2</v>
      </c>
      <c r="F497" s="398">
        <f>'Tabelle Dashboard'!E238</f>
        <v>4.3999999999999997E-2</v>
      </c>
      <c r="G497" s="399">
        <f>'Tabelle Dashboard'!F238</f>
        <v>6.6E-3</v>
      </c>
      <c r="H497" s="398">
        <f>'Tabelle Dashboard'!G238</f>
        <v>6.6E-3</v>
      </c>
    </row>
    <row r="498" spans="1:8" x14ac:dyDescent="0.2">
      <c r="A498" s="382" t="str">
        <f t="shared" si="18"/>
        <v>T12</v>
      </c>
      <c r="B498" s="388" t="str">
        <f t="shared" si="17"/>
        <v>T=0s</v>
      </c>
      <c r="C498" s="396" t="str">
        <f>'Tabelle Dashboard'!B239</f>
        <v>Scenario 2</v>
      </c>
      <c r="D498" s="398">
        <f>'Tabelle Dashboard'!C239</f>
        <v>4.4999999999999998E-2</v>
      </c>
      <c r="E498" s="399">
        <f>'Tabelle Dashboard'!D239</f>
        <v>6.3E-2</v>
      </c>
      <c r="F498" s="398">
        <f>'Tabelle Dashboard'!E239</f>
        <v>4.4999999999999998E-2</v>
      </c>
      <c r="G498" s="399">
        <f>'Tabelle Dashboard'!F239</f>
        <v>6.7000000000000002E-3</v>
      </c>
      <c r="H498" s="398">
        <f>'Tabelle Dashboard'!G239</f>
        <v>6.7000000000000002E-3</v>
      </c>
    </row>
    <row r="499" spans="1:8" x14ac:dyDescent="0.2">
      <c r="A499" s="382" t="str">
        <f t="shared" si="18"/>
        <v>T12</v>
      </c>
      <c r="B499" s="388" t="str">
        <f t="shared" si="17"/>
        <v>T=0s</v>
      </c>
      <c r="C499" s="396" t="str">
        <f>'Tabelle Dashboard'!B240</f>
        <v>Scenario 3</v>
      </c>
      <c r="D499" s="398">
        <f>'Tabelle Dashboard'!C240</f>
        <v>4.2999999999999997E-2</v>
      </c>
      <c r="E499" s="399">
        <f>'Tabelle Dashboard'!D240</f>
        <v>6.0999999999999999E-2</v>
      </c>
      <c r="F499" s="398">
        <f>'Tabelle Dashboard'!E240</f>
        <v>0.43</v>
      </c>
      <c r="G499" s="399">
        <f>'Tabelle Dashboard'!F240</f>
        <v>6.4999999999999997E-3</v>
      </c>
      <c r="H499" s="398">
        <f>'Tabelle Dashboard'!G240</f>
        <v>6.4999999999999997E-3</v>
      </c>
    </row>
    <row r="500" spans="1:8" x14ac:dyDescent="0.2">
      <c r="A500" s="382" t="str">
        <f t="shared" si="18"/>
        <v>T12</v>
      </c>
      <c r="B500" s="388" t="str">
        <f t="shared" si="17"/>
        <v>T=0s</v>
      </c>
      <c r="C500" s="396" t="str">
        <f>'Tabelle Dashboard'!B241</f>
        <v>Scenario 4</v>
      </c>
      <c r="D500" s="398">
        <f>'Tabelle Dashboard'!C241</f>
        <v>4.3999999999999997E-2</v>
      </c>
      <c r="E500" s="399">
        <f>'Tabelle Dashboard'!D241</f>
        <v>6.3E-2</v>
      </c>
      <c r="F500" s="398">
        <f>'Tabelle Dashboard'!E241</f>
        <v>4.3999999999999997E-2</v>
      </c>
      <c r="G500" s="399">
        <f>'Tabelle Dashboard'!F241</f>
        <v>6.7000000000000002E-3</v>
      </c>
      <c r="H500" s="398">
        <f>'Tabelle Dashboard'!G241</f>
        <v>6.7999999999999996E-3</v>
      </c>
    </row>
    <row r="501" spans="1:8" x14ac:dyDescent="0.2">
      <c r="A501" s="382" t="str">
        <f t="shared" si="18"/>
        <v>T12</v>
      </c>
      <c r="B501" s="388" t="str">
        <f t="shared" si="17"/>
        <v>T=0s</v>
      </c>
      <c r="C501" s="396" t="str">
        <f>'Tabelle Dashboard'!B242</f>
        <v>Scenario 5</v>
      </c>
      <c r="D501" s="398">
        <f>'Tabelle Dashboard'!C242</f>
        <v>4.3999999999999997E-2</v>
      </c>
      <c r="E501" s="399">
        <f>'Tabelle Dashboard'!D242</f>
        <v>6.2E-2</v>
      </c>
      <c r="F501" s="398">
        <f>'Tabelle Dashboard'!E242</f>
        <v>4.3999999999999997E-2</v>
      </c>
      <c r="G501" s="399">
        <f>'Tabelle Dashboard'!F242</f>
        <v>6.7000000000000002E-3</v>
      </c>
      <c r="H501" s="398">
        <f>'Tabelle Dashboard'!G242</f>
        <v>6.6E-3</v>
      </c>
    </row>
    <row r="502" spans="1:8" x14ac:dyDescent="0.2">
      <c r="A502" s="382" t="str">
        <f t="shared" si="18"/>
        <v>T12</v>
      </c>
      <c r="B502" s="388" t="str">
        <f t="shared" si="17"/>
        <v>T=0s</v>
      </c>
      <c r="C502" s="396" t="str">
        <f>'Tabelle Dashboard'!B243</f>
        <v>Scenario 6</v>
      </c>
      <c r="D502" s="398">
        <f>'Tabelle Dashboard'!C243</f>
        <v>4.3999999999999997E-2</v>
      </c>
      <c r="E502" s="399">
        <f>'Tabelle Dashboard'!D243</f>
        <v>6.2E-2</v>
      </c>
      <c r="F502" s="398">
        <f>'Tabelle Dashboard'!E243</f>
        <v>4.3999999999999997E-2</v>
      </c>
      <c r="G502" s="399">
        <f>'Tabelle Dashboard'!F243</f>
        <v>6.7000000000000002E-3</v>
      </c>
      <c r="H502" s="398">
        <f>'Tabelle Dashboard'!G243</f>
        <v>6.6E-3</v>
      </c>
    </row>
    <row r="503" spans="1:8" x14ac:dyDescent="0.2">
      <c r="A503" s="382" t="str">
        <f t="shared" si="18"/>
        <v>T12</v>
      </c>
      <c r="B503" s="388" t="str">
        <f t="shared" si="17"/>
        <v>T=0s</v>
      </c>
      <c r="C503" s="396" t="str">
        <f>'Tabelle Dashboard'!B244</f>
        <v>Scenario 7</v>
      </c>
      <c r="D503" s="398">
        <f>'Tabelle Dashboard'!C244</f>
        <v>4.3999999999999997E-2</v>
      </c>
      <c r="E503" s="399">
        <f>'Tabelle Dashboard'!D244</f>
        <v>6.2E-2</v>
      </c>
      <c r="F503" s="398">
        <f>'Tabelle Dashboard'!E244</f>
        <v>4.3999999999999997E-2</v>
      </c>
      <c r="G503" s="399">
        <f>'Tabelle Dashboard'!F244</f>
        <v>6.6E-3</v>
      </c>
      <c r="H503" s="398">
        <f>'Tabelle Dashboard'!G244</f>
        <v>6.6E-3</v>
      </c>
    </row>
    <row r="504" spans="1:8" x14ac:dyDescent="0.2">
      <c r="A504" s="382" t="str">
        <f t="shared" si="18"/>
        <v>T12</v>
      </c>
      <c r="B504" s="388" t="str">
        <f t="shared" si="17"/>
        <v>T=0s</v>
      </c>
      <c r="C504" s="396" t="str">
        <f>'Tabelle Dashboard'!B245</f>
        <v>Scenario 8</v>
      </c>
      <c r="D504" s="398">
        <f>'Tabelle Dashboard'!C245</f>
        <v>4.3999999999999997E-2</v>
      </c>
      <c r="E504" s="399">
        <f>'Tabelle Dashboard'!D245</f>
        <v>6.2E-2</v>
      </c>
      <c r="F504" s="398">
        <f>'Tabelle Dashboard'!E245</f>
        <v>4.3999999999999997E-2</v>
      </c>
      <c r="G504" s="399">
        <f>'Tabelle Dashboard'!F245</f>
        <v>6.7000000000000002E-3</v>
      </c>
      <c r="H504" s="398">
        <f>'Tabelle Dashboard'!G245</f>
        <v>6.7000000000000002E-3</v>
      </c>
    </row>
    <row r="505" spans="1:8" x14ac:dyDescent="0.2">
      <c r="A505" s="382" t="str">
        <f t="shared" si="18"/>
        <v>T12</v>
      </c>
      <c r="B505" s="388" t="str">
        <f t="shared" si="17"/>
        <v>T=0s</v>
      </c>
      <c r="C505" s="396" t="str">
        <f>'Tabelle Dashboard'!B246</f>
        <v>Scenario 9</v>
      </c>
      <c r="D505" s="398">
        <f>'Tabelle Dashboard'!C246</f>
        <v>4.5999999999999999E-2</v>
      </c>
      <c r="E505" s="399">
        <f>'Tabelle Dashboard'!D246</f>
        <v>6.4000000000000001E-2</v>
      </c>
      <c r="F505" s="398">
        <f>'Tabelle Dashboard'!E246</f>
        <v>4.5999999999999999E-2</v>
      </c>
      <c r="G505" s="399">
        <f>'Tabelle Dashboard'!F246</f>
        <v>7.0000000000000001E-3</v>
      </c>
      <c r="H505" s="398">
        <f>'Tabelle Dashboard'!G246</f>
        <v>7.0000000000000001E-3</v>
      </c>
    </row>
    <row r="506" spans="1:8" x14ac:dyDescent="0.2">
      <c r="A506" s="382" t="str">
        <f t="shared" si="18"/>
        <v>T12</v>
      </c>
      <c r="B506" s="388" t="str">
        <f t="shared" si="17"/>
        <v>T=0s</v>
      </c>
      <c r="C506" s="396" t="str">
        <f>'Tabelle Dashboard'!B247</f>
        <v>Scenario 10</v>
      </c>
      <c r="D506" s="398">
        <f>'Tabelle Dashboard'!C247</f>
        <v>4.5999999999999999E-2</v>
      </c>
      <c r="E506" s="399">
        <f>'Tabelle Dashboard'!D247</f>
        <v>6.5000000000000002E-2</v>
      </c>
      <c r="F506" s="398">
        <f>'Tabelle Dashboard'!E247</f>
        <v>4.5999999999999999E-2</v>
      </c>
      <c r="G506" s="399">
        <f>'Tabelle Dashboard'!F247</f>
        <v>6.8999999999999999E-3</v>
      </c>
      <c r="H506" s="398">
        <f>'Tabelle Dashboard'!G247</f>
        <v>6.8999999999999999E-3</v>
      </c>
    </row>
    <row r="507" spans="1:8" x14ac:dyDescent="0.2">
      <c r="A507" s="382" t="str">
        <f t="shared" si="18"/>
        <v>T12</v>
      </c>
      <c r="B507" s="388" t="str">
        <f t="shared" si="17"/>
        <v>T=0s</v>
      </c>
      <c r="C507" s="396" t="str">
        <f>'Tabelle Dashboard'!B248</f>
        <v>Scenario 11</v>
      </c>
      <c r="D507" s="398">
        <f>'Tabelle Dashboard'!C248</f>
        <v>4.4999999999999998E-2</v>
      </c>
      <c r="E507" s="399">
        <f>'Tabelle Dashboard'!D248</f>
        <v>6.3E-2</v>
      </c>
      <c r="F507" s="398">
        <f>'Tabelle Dashboard'!E248</f>
        <v>4.4999999999999998E-2</v>
      </c>
      <c r="G507" s="399">
        <f>'Tabelle Dashboard'!F248</f>
        <v>6.7000000000000002E-3</v>
      </c>
      <c r="H507" s="398">
        <f>'Tabelle Dashboard'!G248</f>
        <v>6.7000000000000002E-3</v>
      </c>
    </row>
    <row r="508" spans="1:8" x14ac:dyDescent="0.2">
      <c r="A508" s="382" t="str">
        <f t="shared" si="18"/>
        <v>T12</v>
      </c>
      <c r="B508" s="388" t="str">
        <f t="shared" si="17"/>
        <v>T=0s</v>
      </c>
      <c r="C508" s="396" t="str">
        <f>'Tabelle Dashboard'!B249</f>
        <v>Scenario 12</v>
      </c>
      <c r="D508" s="398">
        <f>'Tabelle Dashboard'!C249</f>
        <v>4.3999999999999997E-2</v>
      </c>
      <c r="E508" s="399">
        <f>'Tabelle Dashboard'!D249</f>
        <v>6.2E-2</v>
      </c>
      <c r="F508" s="398">
        <f>'Tabelle Dashboard'!E249</f>
        <v>4.3999999999999997E-2</v>
      </c>
      <c r="G508" s="399">
        <f>'Tabelle Dashboard'!F249</f>
        <v>6.6E-3</v>
      </c>
      <c r="H508" s="398">
        <f>'Tabelle Dashboard'!G249</f>
        <v>6.6E-3</v>
      </c>
    </row>
    <row r="509" spans="1:8" x14ac:dyDescent="0.2">
      <c r="A509" s="382" t="str">
        <f t="shared" si="18"/>
        <v>T12</v>
      </c>
      <c r="B509" s="388" t="str">
        <f t="shared" si="17"/>
        <v>T=0s</v>
      </c>
      <c r="C509" s="396" t="str">
        <f>'Tabelle Dashboard'!B250</f>
        <v>Scenario 13</v>
      </c>
      <c r="D509" s="398">
        <f>'Tabelle Dashboard'!C250</f>
        <v>4.5999999999999999E-2</v>
      </c>
      <c r="E509" s="399">
        <f>'Tabelle Dashboard'!D250</f>
        <v>6.5000000000000002E-2</v>
      </c>
      <c r="F509" s="398">
        <f>'Tabelle Dashboard'!E250</f>
        <v>4.7E-2</v>
      </c>
      <c r="G509" s="399">
        <f>'Tabelle Dashboard'!F250</f>
        <v>6.8999999999999999E-3</v>
      </c>
      <c r="H509" s="398">
        <f>'Tabelle Dashboard'!G250</f>
        <v>6.8999999999999999E-3</v>
      </c>
    </row>
    <row r="510" spans="1:8" x14ac:dyDescent="0.2">
      <c r="A510" s="382" t="str">
        <f t="shared" si="18"/>
        <v>T12</v>
      </c>
      <c r="B510" s="388" t="str">
        <f t="shared" si="17"/>
        <v>T=0s</v>
      </c>
      <c r="C510" s="396" t="str">
        <f>'Tabelle Dashboard'!B251</f>
        <v>Scenario 14</v>
      </c>
      <c r="D510" s="398">
        <f>'Tabelle Dashboard'!C251</f>
        <v>4.4999999999999998E-2</v>
      </c>
      <c r="E510" s="399">
        <f>'Tabelle Dashboard'!D251</f>
        <v>6.3E-2</v>
      </c>
      <c r="F510" s="398">
        <f>'Tabelle Dashboard'!E251</f>
        <v>4.4999999999999998E-2</v>
      </c>
      <c r="G510" s="399">
        <f>'Tabelle Dashboard'!F251</f>
        <v>6.7999999999999996E-3</v>
      </c>
      <c r="H510" s="398">
        <f>'Tabelle Dashboard'!G251</f>
        <v>6.7999999999999996E-3</v>
      </c>
    </row>
    <row r="511" spans="1:8" x14ac:dyDescent="0.2">
      <c r="A511" s="382" t="str">
        <f t="shared" si="18"/>
        <v>T12</v>
      </c>
      <c r="B511" s="388" t="str">
        <f t="shared" si="17"/>
        <v>T=0s</v>
      </c>
      <c r="C511" s="396" t="str">
        <f>'Tabelle Dashboard'!B252</f>
        <v>Scenario 15</v>
      </c>
      <c r="D511" s="398">
        <f>'Tabelle Dashboard'!C252</f>
        <v>4.4999999999999998E-2</v>
      </c>
      <c r="E511" s="399">
        <f>'Tabelle Dashboard'!D252</f>
        <v>6.3E-2</v>
      </c>
      <c r="F511" s="398">
        <f>'Tabelle Dashboard'!E252</f>
        <v>4.4999999999999998E-2</v>
      </c>
      <c r="G511" s="399">
        <f>'Tabelle Dashboard'!F252</f>
        <v>6.7999999999999996E-3</v>
      </c>
      <c r="H511" s="398">
        <f>'Tabelle Dashboard'!G252</f>
        <v>6.7999999999999996E-3</v>
      </c>
    </row>
    <row r="512" spans="1:8" x14ac:dyDescent="0.2">
      <c r="A512" s="382" t="str">
        <f t="shared" si="18"/>
        <v>T12</v>
      </c>
      <c r="B512" s="388" t="str">
        <f t="shared" si="17"/>
        <v>T=1s</v>
      </c>
      <c r="C512" s="396" t="str">
        <f>'Tabelle Dashboard'!J238</f>
        <v>Scenario 1</v>
      </c>
      <c r="D512" s="398">
        <f>'Tabelle Dashboard'!K238</f>
        <v>4.3999999999999997E-2</v>
      </c>
      <c r="E512" s="399">
        <f>'Tabelle Dashboard'!L238</f>
        <v>6.2E-2</v>
      </c>
      <c r="F512" s="398">
        <f>'Tabelle Dashboard'!M238</f>
        <v>4.3999999999999997E-2</v>
      </c>
      <c r="G512" s="399">
        <f>'Tabelle Dashboard'!N238</f>
        <v>6.7000000000000002E-3</v>
      </c>
      <c r="H512" s="398">
        <f>'Tabelle Dashboard'!O238</f>
        <v>6.7000000000000002E-3</v>
      </c>
    </row>
    <row r="513" spans="1:8" x14ac:dyDescent="0.2">
      <c r="A513" s="382" t="str">
        <f t="shared" si="18"/>
        <v>T12</v>
      </c>
      <c r="B513" s="388" t="str">
        <f t="shared" si="17"/>
        <v>T=1s</v>
      </c>
      <c r="C513" s="396" t="str">
        <f>'Tabelle Dashboard'!J239</f>
        <v>Scenario 2</v>
      </c>
      <c r="D513" s="398">
        <f>'Tabelle Dashboard'!K239</f>
        <v>4.2999999999999997E-2</v>
      </c>
      <c r="E513" s="399">
        <f>'Tabelle Dashboard'!L239</f>
        <v>0.06</v>
      </c>
      <c r="F513" s="398">
        <f>'Tabelle Dashboard'!M239</f>
        <v>4.2999999999999997E-2</v>
      </c>
      <c r="G513" s="399">
        <f>'Tabelle Dashboard'!N239</f>
        <v>6.4999999999999997E-3</v>
      </c>
      <c r="H513" s="398">
        <f>'Tabelle Dashboard'!O239</f>
        <v>6.4999999999999997E-3</v>
      </c>
    </row>
    <row r="514" spans="1:8" x14ac:dyDescent="0.2">
      <c r="A514" s="382" t="str">
        <f t="shared" si="18"/>
        <v>T12</v>
      </c>
      <c r="B514" s="388" t="str">
        <f t="shared" si="17"/>
        <v>T=1s</v>
      </c>
      <c r="C514" s="396" t="str">
        <f>'Tabelle Dashboard'!J240</f>
        <v>Scenario 3</v>
      </c>
      <c r="D514" s="398">
        <f>'Tabelle Dashboard'!K240</f>
        <v>4.3999999999999997E-2</v>
      </c>
      <c r="E514" s="399">
        <f>'Tabelle Dashboard'!L240</f>
        <v>6.4000000000000001E-2</v>
      </c>
      <c r="F514" s="398">
        <f>'Tabelle Dashboard'!M240</f>
        <v>4.3999999999999997E-2</v>
      </c>
      <c r="G514" s="399">
        <f>'Tabelle Dashboard'!N240</f>
        <v>6.7999999999999996E-3</v>
      </c>
      <c r="H514" s="398">
        <f>'Tabelle Dashboard'!O240</f>
        <v>6.7999999999999996E-3</v>
      </c>
    </row>
    <row r="515" spans="1:8" x14ac:dyDescent="0.2">
      <c r="A515" s="382" t="str">
        <f t="shared" si="18"/>
        <v>T12</v>
      </c>
      <c r="B515" s="388" t="str">
        <f t="shared" si="17"/>
        <v>T=1s</v>
      </c>
      <c r="C515" s="396" t="str">
        <f>'Tabelle Dashboard'!J241</f>
        <v>Scenario 4</v>
      </c>
      <c r="D515" s="398">
        <f>'Tabelle Dashboard'!K241</f>
        <v>4.4999999999999998E-2</v>
      </c>
      <c r="E515" s="399">
        <f>'Tabelle Dashboard'!L241</f>
        <v>6.4000000000000001E-2</v>
      </c>
      <c r="F515" s="398">
        <f>'Tabelle Dashboard'!M241</f>
        <v>4.4999999999999998E-2</v>
      </c>
      <c r="G515" s="399">
        <f>'Tabelle Dashboard'!N241</f>
        <v>6.7999999999999996E-3</v>
      </c>
      <c r="H515" s="398">
        <f>'Tabelle Dashboard'!O241</f>
        <v>6.7999999999999996E-3</v>
      </c>
    </row>
    <row r="516" spans="1:8" x14ac:dyDescent="0.2">
      <c r="A516" s="382" t="str">
        <f t="shared" si="18"/>
        <v>T12</v>
      </c>
      <c r="B516" s="388" t="str">
        <f t="shared" si="17"/>
        <v>T=1s</v>
      </c>
      <c r="C516" s="396" t="str">
        <f>'Tabelle Dashboard'!J242</f>
        <v>Scenario 5</v>
      </c>
      <c r="D516" s="398">
        <f>'Tabelle Dashboard'!K242</f>
        <v>4.4999999999999998E-2</v>
      </c>
      <c r="E516" s="399">
        <f>'Tabelle Dashboard'!L242</f>
        <v>6.3E-2</v>
      </c>
      <c r="F516" s="398">
        <f>'Tabelle Dashboard'!M242</f>
        <v>4.4999999999999998E-2</v>
      </c>
      <c r="G516" s="399">
        <f>'Tabelle Dashboard'!N242</f>
        <v>6.7999999999999996E-3</v>
      </c>
      <c r="H516" s="398">
        <f>'Tabelle Dashboard'!O242</f>
        <v>6.7000000000000002E-3</v>
      </c>
    </row>
    <row r="517" spans="1:8" x14ac:dyDescent="0.2">
      <c r="A517" s="382" t="str">
        <f t="shared" si="18"/>
        <v>T12</v>
      </c>
      <c r="B517" s="388" t="str">
        <f t="shared" si="17"/>
        <v>T=1s</v>
      </c>
      <c r="C517" s="396" t="str">
        <f>'Tabelle Dashboard'!J243</f>
        <v>Scenario 6</v>
      </c>
      <c r="D517" s="398">
        <f>'Tabelle Dashboard'!K243</f>
        <v>4.4999999999999998E-2</v>
      </c>
      <c r="E517" s="399">
        <f>'Tabelle Dashboard'!L243</f>
        <v>6.3E-2</v>
      </c>
      <c r="F517" s="398">
        <f>'Tabelle Dashboard'!M243</f>
        <v>4.5999999999999999E-2</v>
      </c>
      <c r="G517" s="399">
        <f>'Tabelle Dashboard'!N243</f>
        <v>6.7999999999999996E-3</v>
      </c>
      <c r="H517" s="398">
        <f>'Tabelle Dashboard'!O243</f>
        <v>6.7999999999999996E-3</v>
      </c>
    </row>
    <row r="518" spans="1:8" x14ac:dyDescent="0.2">
      <c r="A518" s="382" t="str">
        <f t="shared" si="18"/>
        <v>T12</v>
      </c>
      <c r="B518" s="388" t="str">
        <f t="shared" si="17"/>
        <v>T=1s</v>
      </c>
      <c r="C518" s="396" t="str">
        <f>'Tabelle Dashboard'!J244</f>
        <v>Scenario 7</v>
      </c>
      <c r="D518" s="398">
        <f>'Tabelle Dashboard'!K244</f>
        <v>4.3999999999999997E-2</v>
      </c>
      <c r="E518" s="399">
        <f>'Tabelle Dashboard'!L244</f>
        <v>6.2E-2</v>
      </c>
      <c r="F518" s="398">
        <f>'Tabelle Dashboard'!M244</f>
        <v>4.3999999999999997E-2</v>
      </c>
      <c r="G518" s="399">
        <f>'Tabelle Dashboard'!N244</f>
        <v>6.7000000000000002E-3</v>
      </c>
      <c r="H518" s="398">
        <f>'Tabelle Dashboard'!O244</f>
        <v>6.7000000000000002E-3</v>
      </c>
    </row>
    <row r="519" spans="1:8" x14ac:dyDescent="0.2">
      <c r="A519" s="382" t="str">
        <f t="shared" si="18"/>
        <v>T12</v>
      </c>
      <c r="B519" s="388" t="str">
        <f t="shared" si="17"/>
        <v>T=1s</v>
      </c>
      <c r="C519" s="396" t="str">
        <f>'Tabelle Dashboard'!J245</f>
        <v>Scenario 8</v>
      </c>
      <c r="D519" s="398">
        <f>'Tabelle Dashboard'!K245</f>
        <v>4.4999999999999998E-2</v>
      </c>
      <c r="E519" s="399">
        <f>'Tabelle Dashboard'!L245</f>
        <v>6.3E-2</v>
      </c>
      <c r="F519" s="398">
        <f>'Tabelle Dashboard'!M245</f>
        <v>4.4999999999999998E-2</v>
      </c>
      <c r="G519" s="399">
        <f>'Tabelle Dashboard'!N245</f>
        <v>6.7999999999999996E-3</v>
      </c>
      <c r="H519" s="398">
        <f>'Tabelle Dashboard'!O245</f>
        <v>6.7999999999999996E-3</v>
      </c>
    </row>
    <row r="520" spans="1:8" x14ac:dyDescent="0.2">
      <c r="A520" s="382" t="str">
        <f t="shared" si="18"/>
        <v>T12</v>
      </c>
      <c r="B520" s="388" t="str">
        <f t="shared" si="17"/>
        <v>T=1s</v>
      </c>
      <c r="C520" s="396" t="str">
        <f>'Tabelle Dashboard'!J246</f>
        <v>Scenario 9</v>
      </c>
      <c r="D520" s="398">
        <f>'Tabelle Dashboard'!K246</f>
        <v>4.4999999999999998E-2</v>
      </c>
      <c r="E520" s="399">
        <f>'Tabelle Dashboard'!L246</f>
        <v>6.3E-2</v>
      </c>
      <c r="F520" s="398">
        <f>'Tabelle Dashboard'!M246</f>
        <v>4.4999999999999998E-2</v>
      </c>
      <c r="G520" s="399">
        <f>'Tabelle Dashboard'!N246</f>
        <v>6.7999999999999996E-3</v>
      </c>
      <c r="H520" s="398">
        <f>'Tabelle Dashboard'!O246</f>
        <v>6.7999999999999996E-3</v>
      </c>
    </row>
    <row r="521" spans="1:8" x14ac:dyDescent="0.2">
      <c r="A521" s="382" t="str">
        <f t="shared" si="18"/>
        <v>T12</v>
      </c>
      <c r="B521" s="388" t="str">
        <f t="shared" si="17"/>
        <v>T=1s</v>
      </c>
      <c r="C521" s="396" t="str">
        <f>'Tabelle Dashboard'!J247</f>
        <v>Scenario 10</v>
      </c>
      <c r="D521" s="398">
        <f>'Tabelle Dashboard'!K247</f>
        <v>4.5999999999999999E-2</v>
      </c>
      <c r="E521" s="399">
        <f>'Tabelle Dashboard'!L247</f>
        <v>6.5000000000000002E-2</v>
      </c>
      <c r="F521" s="398">
        <f>'Tabelle Dashboard'!M247</f>
        <v>4.5999999999999999E-2</v>
      </c>
      <c r="G521" s="399">
        <f>'Tabelle Dashboard'!N247</f>
        <v>7.0000000000000001E-3</v>
      </c>
      <c r="H521" s="398">
        <f>'Tabelle Dashboard'!O247</f>
        <v>7.0000000000000001E-3</v>
      </c>
    </row>
    <row r="522" spans="1:8" x14ac:dyDescent="0.2">
      <c r="A522" s="382" t="str">
        <f t="shared" si="18"/>
        <v>T12</v>
      </c>
      <c r="B522" s="388" t="str">
        <f t="shared" si="17"/>
        <v>T=1s</v>
      </c>
      <c r="C522" s="396" t="str">
        <f>'Tabelle Dashboard'!J248</f>
        <v>Scenario 11</v>
      </c>
      <c r="D522" s="398">
        <f>'Tabelle Dashboard'!K248</f>
        <v>4.4999999999999998E-2</v>
      </c>
      <c r="E522" s="399">
        <f>'Tabelle Dashboard'!L248</f>
        <v>6.3E-2</v>
      </c>
      <c r="F522" s="398">
        <f>'Tabelle Dashboard'!M248</f>
        <v>4.4999999999999998E-2</v>
      </c>
      <c r="G522" s="399">
        <f>'Tabelle Dashboard'!N248</f>
        <v>6.7999999999999996E-3</v>
      </c>
      <c r="H522" s="398">
        <f>'Tabelle Dashboard'!O248</f>
        <v>6.7999999999999996E-3</v>
      </c>
    </row>
    <row r="523" spans="1:8" x14ac:dyDescent="0.2">
      <c r="A523" s="382" t="str">
        <f t="shared" si="18"/>
        <v>T12</v>
      </c>
      <c r="B523" s="388" t="str">
        <f t="shared" si="17"/>
        <v>T=1s</v>
      </c>
      <c r="C523" s="396" t="str">
        <f>'Tabelle Dashboard'!J249</f>
        <v>Scenario 12</v>
      </c>
      <c r="D523" s="398">
        <f>'Tabelle Dashboard'!K249</f>
        <v>4.3999999999999997E-2</v>
      </c>
      <c r="E523" s="399">
        <f>'Tabelle Dashboard'!L249</f>
        <v>6.2E-2</v>
      </c>
      <c r="F523" s="398">
        <f>'Tabelle Dashboard'!M249</f>
        <v>4.3999999999999997E-2</v>
      </c>
      <c r="G523" s="399">
        <f>'Tabelle Dashboard'!N249</f>
        <v>6.6E-3</v>
      </c>
      <c r="H523" s="398">
        <f>'Tabelle Dashboard'!O249</f>
        <v>6.6E-3</v>
      </c>
    </row>
    <row r="524" spans="1:8" x14ac:dyDescent="0.2">
      <c r="A524" s="382" t="str">
        <f t="shared" si="18"/>
        <v>T12</v>
      </c>
      <c r="B524" s="388" t="str">
        <f t="shared" si="17"/>
        <v>T=1s</v>
      </c>
      <c r="C524" s="396" t="str">
        <f>'Tabelle Dashboard'!J250</f>
        <v>Scenario 13</v>
      </c>
      <c r="D524" s="398">
        <f>'Tabelle Dashboard'!K250</f>
        <v>4.5999999999999999E-2</v>
      </c>
      <c r="E524" s="399">
        <f>'Tabelle Dashboard'!L250</f>
        <v>6.5000000000000002E-2</v>
      </c>
      <c r="F524" s="398">
        <f>'Tabelle Dashboard'!M250</f>
        <v>4.5999999999999999E-2</v>
      </c>
      <c r="G524" s="399">
        <f>'Tabelle Dashboard'!N250</f>
        <v>7.0000000000000001E-3</v>
      </c>
      <c r="H524" s="398">
        <f>'Tabelle Dashboard'!O250</f>
        <v>7.0000000000000001E-3</v>
      </c>
    </row>
    <row r="525" spans="1:8" x14ac:dyDescent="0.2">
      <c r="A525" s="382" t="str">
        <f t="shared" si="18"/>
        <v>T12</v>
      </c>
      <c r="B525" s="388" t="str">
        <f t="shared" si="17"/>
        <v>T=1s</v>
      </c>
      <c r="C525" s="396" t="str">
        <f>'Tabelle Dashboard'!J251</f>
        <v>Scenario 14</v>
      </c>
      <c r="D525" s="398">
        <f>'Tabelle Dashboard'!K251</f>
        <v>4.4999999999999998E-2</v>
      </c>
      <c r="E525" s="399">
        <f>'Tabelle Dashboard'!L251</f>
        <v>6.3E-2</v>
      </c>
      <c r="F525" s="398">
        <f>'Tabelle Dashboard'!M251</f>
        <v>4.4999999999999998E-2</v>
      </c>
      <c r="G525" s="399">
        <f>'Tabelle Dashboard'!N251</f>
        <v>6.7999999999999996E-3</v>
      </c>
      <c r="H525" s="398">
        <f>'Tabelle Dashboard'!O251</f>
        <v>6.7999999999999996E-3</v>
      </c>
    </row>
    <row r="526" spans="1:8" x14ac:dyDescent="0.2">
      <c r="A526" s="382" t="str">
        <f t="shared" si="18"/>
        <v>T12</v>
      </c>
      <c r="B526" s="388" t="str">
        <f t="shared" si="17"/>
        <v>T=1s</v>
      </c>
      <c r="C526" s="396" t="str">
        <f>'Tabelle Dashboard'!J252</f>
        <v>Scenario 15</v>
      </c>
      <c r="D526" s="398">
        <f>'Tabelle Dashboard'!K252</f>
        <v>4.5999999999999999E-2</v>
      </c>
      <c r="E526" s="399">
        <f>'Tabelle Dashboard'!L252</f>
        <v>6.4000000000000001E-2</v>
      </c>
      <c r="F526" s="398">
        <f>'Tabelle Dashboard'!M252</f>
        <v>4.5999999999999999E-2</v>
      </c>
      <c r="G526" s="399">
        <f>'Tabelle Dashboard'!N252</f>
        <v>6.8999999999999999E-3</v>
      </c>
      <c r="H526" s="398">
        <f>'Tabelle Dashboard'!O252</f>
        <v>6.8999999999999999E-3</v>
      </c>
    </row>
    <row r="527" spans="1:8" x14ac:dyDescent="0.2">
      <c r="A527" s="382" t="str">
        <f t="shared" si="18"/>
        <v>T12</v>
      </c>
      <c r="B527" s="388" t="str">
        <f t="shared" si="17"/>
        <v>T=2s</v>
      </c>
      <c r="C527" s="396" t="str">
        <f>'Tabelle Dashboard'!R238</f>
        <v>Scenario 1</v>
      </c>
      <c r="D527" s="398">
        <f>'Tabelle Dashboard'!S238</f>
        <v>4.3999999999999997E-2</v>
      </c>
      <c r="E527" s="399">
        <f>'Tabelle Dashboard'!T238</f>
        <v>6.2E-2</v>
      </c>
      <c r="F527" s="398">
        <f>'Tabelle Dashboard'!U238</f>
        <v>4.3999999999999997E-2</v>
      </c>
      <c r="G527" s="399">
        <f>'Tabelle Dashboard'!V238</f>
        <v>6.6E-3</v>
      </c>
      <c r="H527" s="398">
        <f>'Tabelle Dashboard'!W238</f>
        <v>6.6E-3</v>
      </c>
    </row>
    <row r="528" spans="1:8" x14ac:dyDescent="0.2">
      <c r="A528" s="382" t="str">
        <f t="shared" si="18"/>
        <v>T12</v>
      </c>
      <c r="B528" s="388" t="str">
        <f t="shared" si="17"/>
        <v>T=2s</v>
      </c>
      <c r="C528" s="396" t="str">
        <f>'Tabelle Dashboard'!R239</f>
        <v>Scenario 2</v>
      </c>
      <c r="D528" s="398">
        <f>'Tabelle Dashboard'!S239</f>
        <v>4.3999999999999997E-2</v>
      </c>
      <c r="E528" s="399">
        <f>'Tabelle Dashboard'!T239</f>
        <v>6.2E-2</v>
      </c>
      <c r="F528" s="398">
        <f>'Tabelle Dashboard'!U239</f>
        <v>4.3999999999999997E-2</v>
      </c>
      <c r="G528" s="399">
        <f>'Tabelle Dashboard'!V239</f>
        <v>6.7000000000000002E-3</v>
      </c>
      <c r="H528" s="398">
        <f>'Tabelle Dashboard'!W239</f>
        <v>6.6E-3</v>
      </c>
    </row>
    <row r="529" spans="1:8" x14ac:dyDescent="0.2">
      <c r="A529" s="382" t="str">
        <f t="shared" si="18"/>
        <v>T12</v>
      </c>
      <c r="B529" s="388" t="str">
        <f t="shared" ref="B529:B592" si="19">B484</f>
        <v>T=2s</v>
      </c>
      <c r="C529" s="396" t="str">
        <f>'Tabelle Dashboard'!R240</f>
        <v>Scenario 3</v>
      </c>
      <c r="D529" s="398">
        <f>'Tabelle Dashboard'!S240</f>
        <v>4.4999999999999998E-2</v>
      </c>
      <c r="E529" s="399">
        <f>'Tabelle Dashboard'!T240</f>
        <v>6.3E-2</v>
      </c>
      <c r="F529" s="398">
        <f>'Tabelle Dashboard'!U240</f>
        <v>4.4999999999999998E-2</v>
      </c>
      <c r="G529" s="399">
        <f>'Tabelle Dashboard'!V240</f>
        <v>6.7999999999999996E-3</v>
      </c>
      <c r="H529" s="398">
        <f>'Tabelle Dashboard'!W240</f>
        <v>6.7999999999999996E-3</v>
      </c>
    </row>
    <row r="530" spans="1:8" x14ac:dyDescent="0.2">
      <c r="A530" s="382" t="str">
        <f t="shared" ref="A530:A593" si="20">A529</f>
        <v>T12</v>
      </c>
      <c r="B530" s="388" t="str">
        <f t="shared" si="19"/>
        <v>T=2s</v>
      </c>
      <c r="C530" s="396" t="str">
        <f>'Tabelle Dashboard'!R241</f>
        <v>Scenario 4</v>
      </c>
      <c r="D530" s="398">
        <f>'Tabelle Dashboard'!S241</f>
        <v>4.4999999999999998E-2</v>
      </c>
      <c r="E530" s="399">
        <f>'Tabelle Dashboard'!T241</f>
        <v>6.3E-2</v>
      </c>
      <c r="F530" s="398">
        <f>'Tabelle Dashboard'!U241</f>
        <v>4.4999999999999998E-2</v>
      </c>
      <c r="G530" s="399">
        <f>'Tabelle Dashboard'!V241</f>
        <v>6.7999999999999996E-3</v>
      </c>
      <c r="H530" s="398">
        <f>'Tabelle Dashboard'!W241</f>
        <v>6.7000000000000002E-3</v>
      </c>
    </row>
    <row r="531" spans="1:8" x14ac:dyDescent="0.2">
      <c r="A531" s="382" t="str">
        <f t="shared" si="20"/>
        <v>T12</v>
      </c>
      <c r="B531" s="388" t="str">
        <f t="shared" si="19"/>
        <v>T=2s</v>
      </c>
      <c r="C531" s="396" t="str">
        <f>'Tabelle Dashboard'!R242</f>
        <v>Scenario 5</v>
      </c>
      <c r="D531" s="398">
        <f>'Tabelle Dashboard'!S242</f>
        <v>4.4999999999999998E-2</v>
      </c>
      <c r="E531" s="399">
        <f>'Tabelle Dashboard'!T242</f>
        <v>6.3E-2</v>
      </c>
      <c r="F531" s="398">
        <f>'Tabelle Dashboard'!U242</f>
        <v>4.4999999999999998E-2</v>
      </c>
      <c r="G531" s="399">
        <f>'Tabelle Dashboard'!V242</f>
        <v>6.7000000000000002E-3</v>
      </c>
      <c r="H531" s="398">
        <f>'Tabelle Dashboard'!W242</f>
        <v>6.7000000000000002E-3</v>
      </c>
    </row>
    <row r="532" spans="1:8" x14ac:dyDescent="0.2">
      <c r="A532" s="382" t="str">
        <f t="shared" si="20"/>
        <v>T12</v>
      </c>
      <c r="B532" s="388" t="str">
        <f t="shared" si="19"/>
        <v>T=2s</v>
      </c>
      <c r="C532" s="396" t="str">
        <f>'Tabelle Dashboard'!R243</f>
        <v>Scenario 6</v>
      </c>
      <c r="D532" s="398">
        <f>'Tabelle Dashboard'!S243</f>
        <v>4.4999999999999998E-2</v>
      </c>
      <c r="E532" s="399">
        <f>'Tabelle Dashboard'!T243</f>
        <v>6.3E-2</v>
      </c>
      <c r="F532" s="398">
        <f>'Tabelle Dashboard'!U243</f>
        <v>4.4999999999999998E-2</v>
      </c>
      <c r="G532" s="399">
        <f>'Tabelle Dashboard'!V243</f>
        <v>6.7000000000000002E-3</v>
      </c>
      <c r="H532" s="398">
        <f>'Tabelle Dashboard'!W243</f>
        <v>6.7000000000000002E-3</v>
      </c>
    </row>
    <row r="533" spans="1:8" x14ac:dyDescent="0.2">
      <c r="A533" s="382" t="str">
        <f t="shared" si="20"/>
        <v>T12</v>
      </c>
      <c r="B533" s="388" t="str">
        <f t="shared" si="19"/>
        <v>T=2s</v>
      </c>
      <c r="C533" s="396" t="str">
        <f>'Tabelle Dashboard'!R244</f>
        <v>Scenario 7</v>
      </c>
      <c r="D533" s="398">
        <f>'Tabelle Dashboard'!S244</f>
        <v>4.3999999999999997E-2</v>
      </c>
      <c r="E533" s="399">
        <f>'Tabelle Dashboard'!T244</f>
        <v>6.2E-2</v>
      </c>
      <c r="F533" s="398">
        <f>'Tabelle Dashboard'!U244</f>
        <v>4.3999999999999997E-2</v>
      </c>
      <c r="G533" s="399">
        <f>'Tabelle Dashboard'!V244</f>
        <v>6.6E-3</v>
      </c>
      <c r="H533" s="398">
        <f>'Tabelle Dashboard'!W244</f>
        <v>6.6E-3</v>
      </c>
    </row>
    <row r="534" spans="1:8" x14ac:dyDescent="0.2">
      <c r="A534" s="382" t="str">
        <f t="shared" si="20"/>
        <v>T12</v>
      </c>
      <c r="B534" s="388" t="str">
        <f t="shared" si="19"/>
        <v>T=2s</v>
      </c>
      <c r="C534" s="396" t="str">
        <f>'Tabelle Dashboard'!R245</f>
        <v>Scenario 8</v>
      </c>
      <c r="D534" s="398">
        <f>'Tabelle Dashboard'!S245</f>
        <v>4.3999999999999997E-2</v>
      </c>
      <c r="E534" s="399">
        <f>'Tabelle Dashboard'!T245</f>
        <v>6.2E-2</v>
      </c>
      <c r="F534" s="398">
        <f>'Tabelle Dashboard'!U245</f>
        <v>4.3999999999999997E-2</v>
      </c>
      <c r="G534" s="399">
        <f>'Tabelle Dashboard'!V245</f>
        <v>6.7000000000000002E-3</v>
      </c>
      <c r="H534" s="398">
        <f>'Tabelle Dashboard'!W245</f>
        <v>6.7000000000000002E-3</v>
      </c>
    </row>
    <row r="535" spans="1:8" x14ac:dyDescent="0.2">
      <c r="A535" s="382" t="str">
        <f t="shared" si="20"/>
        <v>T12</v>
      </c>
      <c r="B535" s="388" t="str">
        <f t="shared" si="19"/>
        <v>T=2s</v>
      </c>
      <c r="C535" s="396" t="str">
        <f>'Tabelle Dashboard'!R246</f>
        <v>Scenario 9</v>
      </c>
      <c r="D535" s="398">
        <f>'Tabelle Dashboard'!S246</f>
        <v>4.2999999999999997E-2</v>
      </c>
      <c r="E535" s="399">
        <f>'Tabelle Dashboard'!T246</f>
        <v>6.0999999999999999E-2</v>
      </c>
      <c r="F535" s="398">
        <f>'Tabelle Dashboard'!U246</f>
        <v>4.2999999999999997E-2</v>
      </c>
      <c r="G535" s="399">
        <f>'Tabelle Dashboard'!V246</f>
        <v>6.4999999999999997E-3</v>
      </c>
      <c r="H535" s="398">
        <f>'Tabelle Dashboard'!W246</f>
        <v>6.4999999999999997E-3</v>
      </c>
    </row>
    <row r="536" spans="1:8" x14ac:dyDescent="0.2">
      <c r="A536" s="382" t="str">
        <f t="shared" si="20"/>
        <v>T12</v>
      </c>
      <c r="B536" s="388" t="str">
        <f t="shared" si="19"/>
        <v>T=2s</v>
      </c>
      <c r="C536" s="396" t="str">
        <f>'Tabelle Dashboard'!R247</f>
        <v>Scenario 10</v>
      </c>
      <c r="D536" s="398">
        <f>'Tabelle Dashboard'!S247</f>
        <v>4.4999999999999998E-2</v>
      </c>
      <c r="E536" s="399">
        <f>'Tabelle Dashboard'!T247</f>
        <v>6.4000000000000001E-2</v>
      </c>
      <c r="F536" s="398">
        <f>'Tabelle Dashboard'!U247</f>
        <v>4.4999999999999998E-2</v>
      </c>
      <c r="G536" s="399">
        <f>'Tabelle Dashboard'!V247</f>
        <v>6.7999999999999996E-3</v>
      </c>
      <c r="H536" s="398">
        <f>'Tabelle Dashboard'!W247</f>
        <v>6.7999999999999996E-3</v>
      </c>
    </row>
    <row r="537" spans="1:8" x14ac:dyDescent="0.2">
      <c r="A537" s="382" t="str">
        <f t="shared" si="20"/>
        <v>T12</v>
      </c>
      <c r="B537" s="388" t="str">
        <f t="shared" si="19"/>
        <v>T=2s</v>
      </c>
      <c r="C537" s="396" t="str">
        <f>'Tabelle Dashboard'!R248</f>
        <v>Scenario 11</v>
      </c>
      <c r="D537" s="398">
        <f>'Tabelle Dashboard'!S248</f>
        <v>4.3999999999999997E-2</v>
      </c>
      <c r="E537" s="399">
        <f>'Tabelle Dashboard'!T248</f>
        <v>6.2E-2</v>
      </c>
      <c r="F537" s="398">
        <f>'Tabelle Dashboard'!U248</f>
        <v>4.3999999999999997E-2</v>
      </c>
      <c r="G537" s="399">
        <f>'Tabelle Dashboard'!V248</f>
        <v>6.7000000000000002E-3</v>
      </c>
      <c r="H537" s="398">
        <f>'Tabelle Dashboard'!W248</f>
        <v>6.7000000000000002E-3</v>
      </c>
    </row>
    <row r="538" spans="1:8" x14ac:dyDescent="0.2">
      <c r="A538" s="382" t="str">
        <f t="shared" si="20"/>
        <v>T12</v>
      </c>
      <c r="B538" s="388" t="str">
        <f t="shared" si="19"/>
        <v>T=2s</v>
      </c>
      <c r="C538" s="396" t="str">
        <f>'Tabelle Dashboard'!R249</f>
        <v>Scenario 12</v>
      </c>
      <c r="D538" s="398">
        <f>'Tabelle Dashboard'!S249</f>
        <v>4.3999999999999997E-2</v>
      </c>
      <c r="E538" s="399">
        <f>'Tabelle Dashboard'!T249</f>
        <v>6.0999999999999999E-2</v>
      </c>
      <c r="F538" s="398">
        <f>'Tabelle Dashboard'!U249</f>
        <v>4.3999999999999997E-2</v>
      </c>
      <c r="G538" s="399">
        <f>'Tabelle Dashboard'!V249</f>
        <v>6.6E-3</v>
      </c>
      <c r="H538" s="398">
        <f>'Tabelle Dashboard'!W249</f>
        <v>6.6E-3</v>
      </c>
    </row>
    <row r="539" spans="1:8" x14ac:dyDescent="0.2">
      <c r="A539" s="382" t="str">
        <f t="shared" si="20"/>
        <v>T12</v>
      </c>
      <c r="B539" s="388" t="str">
        <f t="shared" si="19"/>
        <v>T=2s</v>
      </c>
      <c r="C539" s="396" t="str">
        <f>'Tabelle Dashboard'!R250</f>
        <v>Scenario 13</v>
      </c>
      <c r="D539" s="398">
        <f>'Tabelle Dashboard'!S250</f>
        <v>4.4999999999999998E-2</v>
      </c>
      <c r="E539" s="399">
        <f>'Tabelle Dashboard'!T250</f>
        <v>6.4000000000000001E-2</v>
      </c>
      <c r="F539" s="398">
        <f>'Tabelle Dashboard'!U250</f>
        <v>4.4999999999999998E-2</v>
      </c>
      <c r="G539" s="399">
        <f>'Tabelle Dashboard'!V250</f>
        <v>6.7999999999999996E-3</v>
      </c>
      <c r="H539" s="398">
        <f>'Tabelle Dashboard'!W250</f>
        <v>6.7999999999999996E-3</v>
      </c>
    </row>
    <row r="540" spans="1:8" x14ac:dyDescent="0.2">
      <c r="A540" s="382" t="str">
        <f t="shared" si="20"/>
        <v>T12</v>
      </c>
      <c r="B540" s="388" t="str">
        <f t="shared" si="19"/>
        <v>T=2s</v>
      </c>
      <c r="C540" s="396" t="str">
        <f>'Tabelle Dashboard'!R251</f>
        <v>Scenario 14</v>
      </c>
      <c r="D540" s="398">
        <f>'Tabelle Dashboard'!S251</f>
        <v>4.3999999999999997E-2</v>
      </c>
      <c r="E540" s="399">
        <f>'Tabelle Dashboard'!T251</f>
        <v>6.2E-2</v>
      </c>
      <c r="F540" s="398">
        <f>'Tabelle Dashboard'!U251</f>
        <v>4.3999999999999997E-2</v>
      </c>
      <c r="G540" s="399">
        <f>'Tabelle Dashboard'!V251</f>
        <v>6.7000000000000002E-3</v>
      </c>
      <c r="H540" s="398">
        <f>'Tabelle Dashboard'!W251</f>
        <v>6.7000000000000002E-3</v>
      </c>
    </row>
    <row r="541" spans="1:8" x14ac:dyDescent="0.2">
      <c r="A541" s="382" t="str">
        <f t="shared" si="20"/>
        <v>T12</v>
      </c>
      <c r="B541" s="388" t="str">
        <f t="shared" si="19"/>
        <v>T=2s</v>
      </c>
      <c r="C541" s="396" t="str">
        <f>'Tabelle Dashboard'!R252</f>
        <v>Scenario 15</v>
      </c>
      <c r="D541" s="398">
        <f>'Tabelle Dashboard'!S252</f>
        <v>4.3999999999999997E-2</v>
      </c>
      <c r="E541" s="399">
        <f>'Tabelle Dashboard'!T252</f>
        <v>6.2E-2</v>
      </c>
      <c r="F541" s="398">
        <f>'Tabelle Dashboard'!U252</f>
        <v>4.3999999999999997E-2</v>
      </c>
      <c r="G541" s="399">
        <f>'Tabelle Dashboard'!V252</f>
        <v>6.7000000000000002E-3</v>
      </c>
      <c r="H541" s="398">
        <f>'Tabelle Dashboard'!W252</f>
        <v>6.7000000000000002E-3</v>
      </c>
    </row>
    <row r="542" spans="1:8" x14ac:dyDescent="0.2">
      <c r="A542" s="382" t="s">
        <v>1182</v>
      </c>
      <c r="B542" s="388" t="str">
        <f t="shared" si="19"/>
        <v>T=0s</v>
      </c>
      <c r="C542" s="396" t="str">
        <f>'Tabelle Dashboard'!B259</f>
        <v>Scenario 1</v>
      </c>
      <c r="D542" s="398">
        <f>'Tabelle Dashboard'!C259</f>
        <v>4.3999999999999997E-2</v>
      </c>
      <c r="E542" s="399">
        <f>'Tabelle Dashboard'!D259</f>
        <v>6.2E-2</v>
      </c>
      <c r="F542" s="398">
        <f>'Tabelle Dashboard'!E259</f>
        <v>4.4999999999999998E-2</v>
      </c>
      <c r="G542" s="399">
        <f>'Tabelle Dashboard'!F259</f>
        <v>6.6E-3</v>
      </c>
      <c r="H542" s="398">
        <f>'Tabelle Dashboard'!G259</f>
        <v>6.6E-3</v>
      </c>
    </row>
    <row r="543" spans="1:8" x14ac:dyDescent="0.2">
      <c r="A543" s="382" t="str">
        <f t="shared" si="20"/>
        <v>T13</v>
      </c>
      <c r="B543" s="388" t="str">
        <f t="shared" si="19"/>
        <v>T=0s</v>
      </c>
      <c r="C543" s="396" t="str">
        <f>'Tabelle Dashboard'!B260</f>
        <v>Scenario 2</v>
      </c>
      <c r="D543" s="398">
        <f>'Tabelle Dashboard'!C260</f>
        <v>4.4999999999999998E-2</v>
      </c>
      <c r="E543" s="399">
        <f>'Tabelle Dashboard'!D260</f>
        <v>6.3E-2</v>
      </c>
      <c r="F543" s="398">
        <f>'Tabelle Dashboard'!E260</f>
        <v>4.4999999999999998E-2</v>
      </c>
      <c r="G543" s="399">
        <f>'Tabelle Dashboard'!F260</f>
        <v>6.7000000000000002E-3</v>
      </c>
      <c r="H543" s="398">
        <f>'Tabelle Dashboard'!G260</f>
        <v>6.7000000000000002E-3</v>
      </c>
    </row>
    <row r="544" spans="1:8" x14ac:dyDescent="0.2">
      <c r="A544" s="382" t="str">
        <f t="shared" si="20"/>
        <v>T13</v>
      </c>
      <c r="B544" s="388" t="str">
        <f t="shared" si="19"/>
        <v>T=0s</v>
      </c>
      <c r="C544" s="396" t="str">
        <f>'Tabelle Dashboard'!B261</f>
        <v>Scenario 3</v>
      </c>
      <c r="D544" s="398">
        <f>'Tabelle Dashboard'!C261</f>
        <v>4.2999999999999997E-2</v>
      </c>
      <c r="E544" s="399">
        <f>'Tabelle Dashboard'!D261</f>
        <v>6.0999999999999999E-2</v>
      </c>
      <c r="F544" s="398">
        <f>'Tabelle Dashboard'!E261</f>
        <v>0.43</v>
      </c>
      <c r="G544" s="399">
        <f>'Tabelle Dashboard'!F261</f>
        <v>6.4999999999999997E-3</v>
      </c>
      <c r="H544" s="398">
        <f>'Tabelle Dashboard'!G261</f>
        <v>6.4999999999999997E-3</v>
      </c>
    </row>
    <row r="545" spans="1:8" x14ac:dyDescent="0.2">
      <c r="A545" s="382" t="str">
        <f t="shared" si="20"/>
        <v>T13</v>
      </c>
      <c r="B545" s="388" t="str">
        <f t="shared" si="19"/>
        <v>T=0s</v>
      </c>
      <c r="C545" s="396" t="str">
        <f>'Tabelle Dashboard'!B262</f>
        <v>Scenario 4</v>
      </c>
      <c r="D545" s="398">
        <f>'Tabelle Dashboard'!C262</f>
        <v>4.3999999999999997E-2</v>
      </c>
      <c r="E545" s="399">
        <f>'Tabelle Dashboard'!D262</f>
        <v>6.3E-2</v>
      </c>
      <c r="F545" s="398">
        <f>'Tabelle Dashboard'!E262</f>
        <v>4.3999999999999997E-2</v>
      </c>
      <c r="G545" s="399">
        <f>'Tabelle Dashboard'!F262</f>
        <v>6.7000000000000002E-3</v>
      </c>
      <c r="H545" s="398">
        <f>'Tabelle Dashboard'!G262</f>
        <v>6.7999999999999996E-3</v>
      </c>
    </row>
    <row r="546" spans="1:8" x14ac:dyDescent="0.2">
      <c r="A546" s="382" t="str">
        <f t="shared" si="20"/>
        <v>T13</v>
      </c>
      <c r="B546" s="388" t="str">
        <f t="shared" si="19"/>
        <v>T=0s</v>
      </c>
      <c r="C546" s="396" t="str">
        <f>'Tabelle Dashboard'!B263</f>
        <v>Scenario 5</v>
      </c>
      <c r="D546" s="398">
        <f>'Tabelle Dashboard'!C263</f>
        <v>4.3999999999999997E-2</v>
      </c>
      <c r="E546" s="399">
        <f>'Tabelle Dashboard'!D263</f>
        <v>6.2E-2</v>
      </c>
      <c r="F546" s="398">
        <f>'Tabelle Dashboard'!E263</f>
        <v>4.3999999999999997E-2</v>
      </c>
      <c r="G546" s="399">
        <f>'Tabelle Dashboard'!F263</f>
        <v>6.7000000000000002E-3</v>
      </c>
      <c r="H546" s="398">
        <f>'Tabelle Dashboard'!G263</f>
        <v>6.6E-3</v>
      </c>
    </row>
    <row r="547" spans="1:8" x14ac:dyDescent="0.2">
      <c r="A547" s="382" t="str">
        <f t="shared" si="20"/>
        <v>T13</v>
      </c>
      <c r="B547" s="388" t="str">
        <f t="shared" si="19"/>
        <v>T=0s</v>
      </c>
      <c r="C547" s="396" t="str">
        <f>'Tabelle Dashboard'!B264</f>
        <v>Scenario 6</v>
      </c>
      <c r="D547" s="398">
        <f>'Tabelle Dashboard'!C264</f>
        <v>4.3999999999999997E-2</v>
      </c>
      <c r="E547" s="399">
        <f>'Tabelle Dashboard'!D264</f>
        <v>6.2E-2</v>
      </c>
      <c r="F547" s="398">
        <f>'Tabelle Dashboard'!E264</f>
        <v>4.3999999999999997E-2</v>
      </c>
      <c r="G547" s="399">
        <f>'Tabelle Dashboard'!F264</f>
        <v>6.7000000000000002E-3</v>
      </c>
      <c r="H547" s="398">
        <f>'Tabelle Dashboard'!G264</f>
        <v>6.6E-3</v>
      </c>
    </row>
    <row r="548" spans="1:8" x14ac:dyDescent="0.2">
      <c r="A548" s="382" t="str">
        <f t="shared" si="20"/>
        <v>T13</v>
      </c>
      <c r="B548" s="388" t="str">
        <f t="shared" si="19"/>
        <v>T=0s</v>
      </c>
      <c r="C548" s="396" t="str">
        <f>'Tabelle Dashboard'!B265</f>
        <v>Scenario 7</v>
      </c>
      <c r="D548" s="398">
        <f>'Tabelle Dashboard'!C265</f>
        <v>4.3999999999999997E-2</v>
      </c>
      <c r="E548" s="399">
        <f>'Tabelle Dashboard'!D265</f>
        <v>6.2E-2</v>
      </c>
      <c r="F548" s="398">
        <f>'Tabelle Dashboard'!E265</f>
        <v>4.3999999999999997E-2</v>
      </c>
      <c r="G548" s="399">
        <f>'Tabelle Dashboard'!F265</f>
        <v>6.6E-3</v>
      </c>
      <c r="H548" s="398">
        <f>'Tabelle Dashboard'!G265</f>
        <v>6.6E-3</v>
      </c>
    </row>
    <row r="549" spans="1:8" x14ac:dyDescent="0.2">
      <c r="A549" s="382" t="str">
        <f t="shared" si="20"/>
        <v>T13</v>
      </c>
      <c r="B549" s="388" t="str">
        <f t="shared" si="19"/>
        <v>T=0s</v>
      </c>
      <c r="C549" s="396" t="str">
        <f>'Tabelle Dashboard'!B266</f>
        <v>Scenario 8</v>
      </c>
      <c r="D549" s="398">
        <f>'Tabelle Dashboard'!C266</f>
        <v>4.3999999999999997E-2</v>
      </c>
      <c r="E549" s="399">
        <f>'Tabelle Dashboard'!D266</f>
        <v>6.2E-2</v>
      </c>
      <c r="F549" s="398">
        <f>'Tabelle Dashboard'!E266</f>
        <v>4.3999999999999997E-2</v>
      </c>
      <c r="G549" s="399">
        <f>'Tabelle Dashboard'!F266</f>
        <v>6.7000000000000002E-3</v>
      </c>
      <c r="H549" s="398">
        <f>'Tabelle Dashboard'!G266</f>
        <v>6.7000000000000002E-3</v>
      </c>
    </row>
    <row r="550" spans="1:8" x14ac:dyDescent="0.2">
      <c r="A550" s="382" t="str">
        <f t="shared" si="20"/>
        <v>T13</v>
      </c>
      <c r="B550" s="388" t="str">
        <f t="shared" si="19"/>
        <v>T=0s</v>
      </c>
      <c r="C550" s="396" t="str">
        <f>'Tabelle Dashboard'!B267</f>
        <v>Scenario 9</v>
      </c>
      <c r="D550" s="398">
        <f>'Tabelle Dashboard'!C267</f>
        <v>4.5999999999999999E-2</v>
      </c>
      <c r="E550" s="399">
        <f>'Tabelle Dashboard'!D267</f>
        <v>6.4000000000000001E-2</v>
      </c>
      <c r="F550" s="398">
        <f>'Tabelle Dashboard'!E267</f>
        <v>4.5999999999999999E-2</v>
      </c>
      <c r="G550" s="399">
        <f>'Tabelle Dashboard'!F267</f>
        <v>7.0000000000000001E-3</v>
      </c>
      <c r="H550" s="398">
        <f>'Tabelle Dashboard'!G267</f>
        <v>7.0000000000000001E-3</v>
      </c>
    </row>
    <row r="551" spans="1:8" x14ac:dyDescent="0.2">
      <c r="A551" s="382" t="str">
        <f t="shared" si="20"/>
        <v>T13</v>
      </c>
      <c r="B551" s="388" t="str">
        <f t="shared" si="19"/>
        <v>T=0s</v>
      </c>
      <c r="C551" s="396" t="str">
        <f>'Tabelle Dashboard'!B268</f>
        <v>Scenario 10</v>
      </c>
      <c r="D551" s="398">
        <f>'Tabelle Dashboard'!C268</f>
        <v>4.5999999999999999E-2</v>
      </c>
      <c r="E551" s="399">
        <f>'Tabelle Dashboard'!D268</f>
        <v>6.5000000000000002E-2</v>
      </c>
      <c r="F551" s="398">
        <f>'Tabelle Dashboard'!E268</f>
        <v>4.5999999999999999E-2</v>
      </c>
      <c r="G551" s="399">
        <f>'Tabelle Dashboard'!F268</f>
        <v>6.8999999999999999E-3</v>
      </c>
      <c r="H551" s="398">
        <f>'Tabelle Dashboard'!G268</f>
        <v>6.8999999999999999E-3</v>
      </c>
    </row>
    <row r="552" spans="1:8" x14ac:dyDescent="0.2">
      <c r="A552" s="382" t="str">
        <f t="shared" si="20"/>
        <v>T13</v>
      </c>
      <c r="B552" s="388" t="str">
        <f t="shared" si="19"/>
        <v>T=0s</v>
      </c>
      <c r="C552" s="396" t="str">
        <f>'Tabelle Dashboard'!B269</f>
        <v>Scenario 11</v>
      </c>
      <c r="D552" s="398">
        <f>'Tabelle Dashboard'!C269</f>
        <v>4.4999999999999998E-2</v>
      </c>
      <c r="E552" s="399">
        <f>'Tabelle Dashboard'!D269</f>
        <v>6.3E-2</v>
      </c>
      <c r="F552" s="398">
        <f>'Tabelle Dashboard'!E269</f>
        <v>4.4999999999999998E-2</v>
      </c>
      <c r="G552" s="399">
        <f>'Tabelle Dashboard'!F269</f>
        <v>6.7000000000000002E-3</v>
      </c>
      <c r="H552" s="398">
        <f>'Tabelle Dashboard'!G269</f>
        <v>6.7000000000000002E-3</v>
      </c>
    </row>
    <row r="553" spans="1:8" x14ac:dyDescent="0.2">
      <c r="A553" s="382" t="str">
        <f t="shared" si="20"/>
        <v>T13</v>
      </c>
      <c r="B553" s="388" t="str">
        <f t="shared" si="19"/>
        <v>T=0s</v>
      </c>
      <c r="C553" s="396" t="str">
        <f>'Tabelle Dashboard'!B270</f>
        <v>Scenario 12</v>
      </c>
      <c r="D553" s="398">
        <f>'Tabelle Dashboard'!C270</f>
        <v>4.3999999999999997E-2</v>
      </c>
      <c r="E553" s="399">
        <f>'Tabelle Dashboard'!D270</f>
        <v>6.2E-2</v>
      </c>
      <c r="F553" s="398">
        <f>'Tabelle Dashboard'!E270</f>
        <v>4.3999999999999997E-2</v>
      </c>
      <c r="G553" s="399">
        <f>'Tabelle Dashboard'!F270</f>
        <v>6.6E-3</v>
      </c>
      <c r="H553" s="398">
        <f>'Tabelle Dashboard'!G270</f>
        <v>6.6E-3</v>
      </c>
    </row>
    <row r="554" spans="1:8" x14ac:dyDescent="0.2">
      <c r="A554" s="382" t="str">
        <f t="shared" si="20"/>
        <v>T13</v>
      </c>
      <c r="B554" s="388" t="str">
        <f t="shared" si="19"/>
        <v>T=0s</v>
      </c>
      <c r="C554" s="396" t="str">
        <f>'Tabelle Dashboard'!B271</f>
        <v>Scenario 13</v>
      </c>
      <c r="D554" s="398">
        <f>'Tabelle Dashboard'!C271</f>
        <v>4.5999999999999999E-2</v>
      </c>
      <c r="E554" s="399">
        <f>'Tabelle Dashboard'!D271</f>
        <v>6.5000000000000002E-2</v>
      </c>
      <c r="F554" s="398">
        <f>'Tabelle Dashboard'!E271</f>
        <v>4.7E-2</v>
      </c>
      <c r="G554" s="399">
        <f>'Tabelle Dashboard'!F271</f>
        <v>6.8999999999999999E-3</v>
      </c>
      <c r="H554" s="398">
        <f>'Tabelle Dashboard'!G271</f>
        <v>6.8999999999999999E-3</v>
      </c>
    </row>
    <row r="555" spans="1:8" x14ac:dyDescent="0.2">
      <c r="A555" s="382" t="str">
        <f t="shared" si="20"/>
        <v>T13</v>
      </c>
      <c r="B555" s="388" t="str">
        <f t="shared" si="19"/>
        <v>T=0s</v>
      </c>
      <c r="C555" s="396" t="str">
        <f>'Tabelle Dashboard'!B272</f>
        <v>Scenario 14</v>
      </c>
      <c r="D555" s="398">
        <f>'Tabelle Dashboard'!C272</f>
        <v>4.4999999999999998E-2</v>
      </c>
      <c r="E555" s="399">
        <f>'Tabelle Dashboard'!D272</f>
        <v>6.3E-2</v>
      </c>
      <c r="F555" s="398">
        <f>'Tabelle Dashboard'!E272</f>
        <v>4.4999999999999998E-2</v>
      </c>
      <c r="G555" s="399">
        <f>'Tabelle Dashboard'!F272</f>
        <v>6.7999999999999996E-3</v>
      </c>
      <c r="H555" s="398">
        <f>'Tabelle Dashboard'!G272</f>
        <v>6.7999999999999996E-3</v>
      </c>
    </row>
    <row r="556" spans="1:8" x14ac:dyDescent="0.2">
      <c r="A556" s="382" t="str">
        <f t="shared" si="20"/>
        <v>T13</v>
      </c>
      <c r="B556" s="388" t="str">
        <f t="shared" si="19"/>
        <v>T=0s</v>
      </c>
      <c r="C556" s="396" t="str">
        <f>'Tabelle Dashboard'!B273</f>
        <v>Scenario 15</v>
      </c>
      <c r="D556" s="398">
        <f>'Tabelle Dashboard'!C273</f>
        <v>4.4999999999999998E-2</v>
      </c>
      <c r="E556" s="399">
        <f>'Tabelle Dashboard'!D273</f>
        <v>6.3E-2</v>
      </c>
      <c r="F556" s="398">
        <f>'Tabelle Dashboard'!E273</f>
        <v>4.4999999999999998E-2</v>
      </c>
      <c r="G556" s="399">
        <f>'Tabelle Dashboard'!F273</f>
        <v>6.7999999999999996E-3</v>
      </c>
      <c r="H556" s="398">
        <f>'Tabelle Dashboard'!G273</f>
        <v>6.7999999999999996E-3</v>
      </c>
    </row>
    <row r="557" spans="1:8" x14ac:dyDescent="0.2">
      <c r="A557" s="382" t="str">
        <f t="shared" si="20"/>
        <v>T13</v>
      </c>
      <c r="B557" s="388" t="str">
        <f t="shared" si="19"/>
        <v>T=1s</v>
      </c>
      <c r="C557" s="396" t="str">
        <f>'Tabelle Dashboard'!J259</f>
        <v>Scenario 1</v>
      </c>
      <c r="D557" s="398">
        <f>'Tabelle Dashboard'!K259</f>
        <v>4.3999999999999997E-2</v>
      </c>
      <c r="E557" s="399">
        <f>'Tabelle Dashboard'!L259</f>
        <v>6.2E-2</v>
      </c>
      <c r="F557" s="398">
        <f>'Tabelle Dashboard'!M259</f>
        <v>4.3999999999999997E-2</v>
      </c>
      <c r="G557" s="399">
        <f>'Tabelle Dashboard'!N259</f>
        <v>6.7000000000000002E-3</v>
      </c>
      <c r="H557" s="398">
        <f>'Tabelle Dashboard'!O259</f>
        <v>6.7000000000000002E-3</v>
      </c>
    </row>
    <row r="558" spans="1:8" x14ac:dyDescent="0.2">
      <c r="A558" s="382" t="str">
        <f t="shared" si="20"/>
        <v>T13</v>
      </c>
      <c r="B558" s="388" t="str">
        <f t="shared" si="19"/>
        <v>T=1s</v>
      </c>
      <c r="C558" s="396" t="str">
        <f>'Tabelle Dashboard'!J260</f>
        <v>Scenario 2</v>
      </c>
      <c r="D558" s="398">
        <f>'Tabelle Dashboard'!K260</f>
        <v>4.2999999999999997E-2</v>
      </c>
      <c r="E558" s="399">
        <f>'Tabelle Dashboard'!L260</f>
        <v>0.06</v>
      </c>
      <c r="F558" s="398">
        <f>'Tabelle Dashboard'!M260</f>
        <v>4.2999999999999997E-2</v>
      </c>
      <c r="G558" s="399">
        <f>'Tabelle Dashboard'!N260</f>
        <v>6.4999999999999997E-3</v>
      </c>
      <c r="H558" s="398">
        <f>'Tabelle Dashboard'!O260</f>
        <v>6.4999999999999997E-3</v>
      </c>
    </row>
    <row r="559" spans="1:8" x14ac:dyDescent="0.2">
      <c r="A559" s="382" t="str">
        <f t="shared" si="20"/>
        <v>T13</v>
      </c>
      <c r="B559" s="388" t="str">
        <f t="shared" si="19"/>
        <v>T=1s</v>
      </c>
      <c r="C559" s="396" t="str">
        <f>'Tabelle Dashboard'!J261</f>
        <v>Scenario 3</v>
      </c>
      <c r="D559" s="398">
        <f>'Tabelle Dashboard'!K261</f>
        <v>4.3999999999999997E-2</v>
      </c>
      <c r="E559" s="399">
        <f>'Tabelle Dashboard'!L261</f>
        <v>6.4000000000000001E-2</v>
      </c>
      <c r="F559" s="398">
        <f>'Tabelle Dashboard'!M261</f>
        <v>4.3999999999999997E-2</v>
      </c>
      <c r="G559" s="399">
        <f>'Tabelle Dashboard'!N261</f>
        <v>6.7999999999999996E-3</v>
      </c>
      <c r="H559" s="398">
        <f>'Tabelle Dashboard'!O261</f>
        <v>6.7999999999999996E-3</v>
      </c>
    </row>
    <row r="560" spans="1:8" x14ac:dyDescent="0.2">
      <c r="A560" s="382" t="str">
        <f t="shared" si="20"/>
        <v>T13</v>
      </c>
      <c r="B560" s="388" t="str">
        <f t="shared" si="19"/>
        <v>T=1s</v>
      </c>
      <c r="C560" s="396" t="str">
        <f>'Tabelle Dashboard'!J262</f>
        <v>Scenario 4</v>
      </c>
      <c r="D560" s="398">
        <f>'Tabelle Dashboard'!K262</f>
        <v>4.4999999999999998E-2</v>
      </c>
      <c r="E560" s="399">
        <f>'Tabelle Dashboard'!L262</f>
        <v>6.4000000000000001E-2</v>
      </c>
      <c r="F560" s="398">
        <f>'Tabelle Dashboard'!M262</f>
        <v>4.4999999999999998E-2</v>
      </c>
      <c r="G560" s="399">
        <f>'Tabelle Dashboard'!N262</f>
        <v>6.7999999999999996E-3</v>
      </c>
      <c r="H560" s="398">
        <f>'Tabelle Dashboard'!O262</f>
        <v>6.7999999999999996E-3</v>
      </c>
    </row>
    <row r="561" spans="1:8" x14ac:dyDescent="0.2">
      <c r="A561" s="382" t="str">
        <f t="shared" si="20"/>
        <v>T13</v>
      </c>
      <c r="B561" s="388" t="str">
        <f t="shared" si="19"/>
        <v>T=1s</v>
      </c>
      <c r="C561" s="396" t="str">
        <f>'Tabelle Dashboard'!J263</f>
        <v>Scenario 5</v>
      </c>
      <c r="D561" s="398">
        <f>'Tabelle Dashboard'!K263</f>
        <v>4.4999999999999998E-2</v>
      </c>
      <c r="E561" s="399">
        <f>'Tabelle Dashboard'!L263</f>
        <v>6.3E-2</v>
      </c>
      <c r="F561" s="398">
        <f>'Tabelle Dashboard'!M263</f>
        <v>4.4999999999999998E-2</v>
      </c>
      <c r="G561" s="399">
        <f>'Tabelle Dashboard'!N263</f>
        <v>6.7999999999999996E-3</v>
      </c>
      <c r="H561" s="398">
        <f>'Tabelle Dashboard'!O263</f>
        <v>6.7999999999999996E-3</v>
      </c>
    </row>
    <row r="562" spans="1:8" x14ac:dyDescent="0.2">
      <c r="A562" s="382" t="str">
        <f t="shared" si="20"/>
        <v>T13</v>
      </c>
      <c r="B562" s="388" t="str">
        <f t="shared" si="19"/>
        <v>T=1s</v>
      </c>
      <c r="C562" s="396" t="str">
        <f>'Tabelle Dashboard'!J264</f>
        <v>Scenario 6</v>
      </c>
      <c r="D562" s="398">
        <f>'Tabelle Dashboard'!K264</f>
        <v>4.4999999999999998E-2</v>
      </c>
      <c r="E562" s="399">
        <f>'Tabelle Dashboard'!L264</f>
        <v>6.3E-2</v>
      </c>
      <c r="F562" s="398">
        <f>'Tabelle Dashboard'!M264</f>
        <v>4.5999999999999999E-2</v>
      </c>
      <c r="G562" s="399">
        <f>'Tabelle Dashboard'!N264</f>
        <v>6.7999999999999996E-3</v>
      </c>
      <c r="H562" s="398">
        <f>'Tabelle Dashboard'!O264</f>
        <v>6.7999999999999996E-3</v>
      </c>
    </row>
    <row r="563" spans="1:8" x14ac:dyDescent="0.2">
      <c r="A563" s="382" t="str">
        <f t="shared" si="20"/>
        <v>T13</v>
      </c>
      <c r="B563" s="388" t="str">
        <f t="shared" si="19"/>
        <v>T=1s</v>
      </c>
      <c r="C563" s="396" t="str">
        <f>'Tabelle Dashboard'!J265</f>
        <v>Scenario 7</v>
      </c>
      <c r="D563" s="398">
        <f>'Tabelle Dashboard'!K265</f>
        <v>4.3999999999999997E-2</v>
      </c>
      <c r="E563" s="399">
        <f>'Tabelle Dashboard'!L265</f>
        <v>6.2E-2</v>
      </c>
      <c r="F563" s="398">
        <f>'Tabelle Dashboard'!M265</f>
        <v>4.3999999999999997E-2</v>
      </c>
      <c r="G563" s="399">
        <f>'Tabelle Dashboard'!N265</f>
        <v>6.7000000000000002E-3</v>
      </c>
      <c r="H563" s="398">
        <f>'Tabelle Dashboard'!O265</f>
        <v>6.7000000000000002E-3</v>
      </c>
    </row>
    <row r="564" spans="1:8" x14ac:dyDescent="0.2">
      <c r="A564" s="382" t="str">
        <f t="shared" si="20"/>
        <v>T13</v>
      </c>
      <c r="B564" s="388" t="str">
        <f t="shared" si="19"/>
        <v>T=1s</v>
      </c>
      <c r="C564" s="396" t="str">
        <f>'Tabelle Dashboard'!J266</f>
        <v>Scenario 8</v>
      </c>
      <c r="D564" s="398">
        <f>'Tabelle Dashboard'!K266</f>
        <v>4.4999999999999998E-2</v>
      </c>
      <c r="E564" s="399">
        <f>'Tabelle Dashboard'!L266</f>
        <v>6.3E-2</v>
      </c>
      <c r="F564" s="398">
        <f>'Tabelle Dashboard'!M266</f>
        <v>4.4999999999999998E-2</v>
      </c>
      <c r="G564" s="399">
        <f>'Tabelle Dashboard'!N266</f>
        <v>6.7999999999999996E-3</v>
      </c>
      <c r="H564" s="398">
        <f>'Tabelle Dashboard'!O266</f>
        <v>6.7999999999999996E-3</v>
      </c>
    </row>
    <row r="565" spans="1:8" x14ac:dyDescent="0.2">
      <c r="A565" s="382" t="str">
        <f t="shared" si="20"/>
        <v>T13</v>
      </c>
      <c r="B565" s="388" t="str">
        <f t="shared" si="19"/>
        <v>T=1s</v>
      </c>
      <c r="C565" s="396" t="str">
        <f>'Tabelle Dashboard'!J267</f>
        <v>Scenario 9</v>
      </c>
      <c r="D565" s="398">
        <f>'Tabelle Dashboard'!K267</f>
        <v>4.4999999999999998E-2</v>
      </c>
      <c r="E565" s="399">
        <f>'Tabelle Dashboard'!L267</f>
        <v>6.3E-2</v>
      </c>
      <c r="F565" s="398">
        <f>'Tabelle Dashboard'!M267</f>
        <v>4.4999999999999998E-2</v>
      </c>
      <c r="G565" s="399">
        <f>'Tabelle Dashboard'!N267</f>
        <v>6.7999999999999996E-3</v>
      </c>
      <c r="H565" s="398">
        <f>'Tabelle Dashboard'!O267</f>
        <v>6.7999999999999996E-3</v>
      </c>
    </row>
    <row r="566" spans="1:8" x14ac:dyDescent="0.2">
      <c r="A566" s="382" t="str">
        <f t="shared" si="20"/>
        <v>T13</v>
      </c>
      <c r="B566" s="388" t="str">
        <f t="shared" si="19"/>
        <v>T=1s</v>
      </c>
      <c r="C566" s="396" t="str">
        <f>'Tabelle Dashboard'!J268</f>
        <v>Scenario 10</v>
      </c>
      <c r="D566" s="398">
        <f>'Tabelle Dashboard'!K268</f>
        <v>4.5999999999999999E-2</v>
      </c>
      <c r="E566" s="399">
        <f>'Tabelle Dashboard'!L268</f>
        <v>6.5000000000000002E-2</v>
      </c>
      <c r="F566" s="398">
        <f>'Tabelle Dashboard'!M268</f>
        <v>4.5999999999999999E-2</v>
      </c>
      <c r="G566" s="399">
        <f>'Tabelle Dashboard'!N268</f>
        <v>7.0000000000000001E-3</v>
      </c>
      <c r="H566" s="398">
        <f>'Tabelle Dashboard'!O268</f>
        <v>7.0000000000000001E-3</v>
      </c>
    </row>
    <row r="567" spans="1:8" x14ac:dyDescent="0.2">
      <c r="A567" s="382" t="str">
        <f t="shared" si="20"/>
        <v>T13</v>
      </c>
      <c r="B567" s="388" t="str">
        <f t="shared" si="19"/>
        <v>T=1s</v>
      </c>
      <c r="C567" s="396" t="str">
        <f>'Tabelle Dashboard'!J269</f>
        <v>Scenario 11</v>
      </c>
      <c r="D567" s="398">
        <f>'Tabelle Dashboard'!K269</f>
        <v>4.4999999999999998E-2</v>
      </c>
      <c r="E567" s="399">
        <f>'Tabelle Dashboard'!L269</f>
        <v>6.3E-2</v>
      </c>
      <c r="F567" s="398">
        <f>'Tabelle Dashboard'!M269</f>
        <v>4.4999999999999998E-2</v>
      </c>
      <c r="G567" s="399">
        <f>'Tabelle Dashboard'!N269</f>
        <v>6.7999999999999996E-3</v>
      </c>
      <c r="H567" s="398">
        <f>'Tabelle Dashboard'!O269</f>
        <v>6.7999999999999996E-3</v>
      </c>
    </row>
    <row r="568" spans="1:8" x14ac:dyDescent="0.2">
      <c r="A568" s="382" t="str">
        <f t="shared" si="20"/>
        <v>T13</v>
      </c>
      <c r="B568" s="388" t="str">
        <f t="shared" si="19"/>
        <v>T=1s</v>
      </c>
      <c r="C568" s="396" t="str">
        <f>'Tabelle Dashboard'!J270</f>
        <v>Scenario 12</v>
      </c>
      <c r="D568" s="398">
        <f>'Tabelle Dashboard'!K270</f>
        <v>4.3999999999999997E-2</v>
      </c>
      <c r="E568" s="399">
        <f>'Tabelle Dashboard'!L270</f>
        <v>6.2E-2</v>
      </c>
      <c r="F568" s="398">
        <f>'Tabelle Dashboard'!M270</f>
        <v>4.3999999999999997E-2</v>
      </c>
      <c r="G568" s="399">
        <f>'Tabelle Dashboard'!N270</f>
        <v>6.6E-3</v>
      </c>
      <c r="H568" s="398">
        <f>'Tabelle Dashboard'!O270</f>
        <v>6.6E-3</v>
      </c>
    </row>
    <row r="569" spans="1:8" x14ac:dyDescent="0.2">
      <c r="A569" s="382" t="str">
        <f t="shared" si="20"/>
        <v>T13</v>
      </c>
      <c r="B569" s="388" t="str">
        <f t="shared" si="19"/>
        <v>T=1s</v>
      </c>
      <c r="C569" s="396" t="str">
        <f>'Tabelle Dashboard'!J271</f>
        <v>Scenario 13</v>
      </c>
      <c r="D569" s="398">
        <f>'Tabelle Dashboard'!K271</f>
        <v>4.5999999999999999E-2</v>
      </c>
      <c r="E569" s="399">
        <f>'Tabelle Dashboard'!L271</f>
        <v>6.5000000000000002E-2</v>
      </c>
      <c r="F569" s="398">
        <f>'Tabelle Dashboard'!M271</f>
        <v>4.5999999999999999E-2</v>
      </c>
      <c r="G569" s="399">
        <f>'Tabelle Dashboard'!N271</f>
        <v>7.0000000000000001E-3</v>
      </c>
      <c r="H569" s="398">
        <f>'Tabelle Dashboard'!O271</f>
        <v>7.0000000000000001E-3</v>
      </c>
    </row>
    <row r="570" spans="1:8" x14ac:dyDescent="0.2">
      <c r="A570" s="382" t="str">
        <f t="shared" si="20"/>
        <v>T13</v>
      </c>
      <c r="B570" s="388" t="str">
        <f t="shared" si="19"/>
        <v>T=1s</v>
      </c>
      <c r="C570" s="396" t="str">
        <f>'Tabelle Dashboard'!J272</f>
        <v>Scenario 14</v>
      </c>
      <c r="D570" s="398">
        <f>'Tabelle Dashboard'!K272</f>
        <v>4.4999999999999998E-2</v>
      </c>
      <c r="E570" s="399">
        <f>'Tabelle Dashboard'!L272</f>
        <v>6.3E-2</v>
      </c>
      <c r="F570" s="398">
        <f>'Tabelle Dashboard'!M272</f>
        <v>4.4999999999999998E-2</v>
      </c>
      <c r="G570" s="399">
        <f>'Tabelle Dashboard'!N272</f>
        <v>6.7999999999999996E-3</v>
      </c>
      <c r="H570" s="398">
        <f>'Tabelle Dashboard'!O272</f>
        <v>6.7999999999999996E-3</v>
      </c>
    </row>
    <row r="571" spans="1:8" x14ac:dyDescent="0.2">
      <c r="A571" s="382" t="str">
        <f t="shared" si="20"/>
        <v>T13</v>
      </c>
      <c r="B571" s="388" t="str">
        <f t="shared" si="19"/>
        <v>T=1s</v>
      </c>
      <c r="C571" s="396" t="str">
        <f>'Tabelle Dashboard'!J273</f>
        <v>Scenario 15</v>
      </c>
      <c r="D571" s="398">
        <f>'Tabelle Dashboard'!K273</f>
        <v>4.5999999999999999E-2</v>
      </c>
      <c r="E571" s="399">
        <f>'Tabelle Dashboard'!L273</f>
        <v>6.4000000000000001E-2</v>
      </c>
      <c r="F571" s="398">
        <f>'Tabelle Dashboard'!M273</f>
        <v>4.5999999999999999E-2</v>
      </c>
      <c r="G571" s="399">
        <f>'Tabelle Dashboard'!N273</f>
        <v>6.8999999999999999E-3</v>
      </c>
      <c r="H571" s="398">
        <f>'Tabelle Dashboard'!O273</f>
        <v>6.8999999999999999E-3</v>
      </c>
    </row>
    <row r="572" spans="1:8" x14ac:dyDescent="0.2">
      <c r="A572" s="382" t="str">
        <f t="shared" si="20"/>
        <v>T13</v>
      </c>
      <c r="B572" s="388" t="str">
        <f t="shared" si="19"/>
        <v>T=2s</v>
      </c>
      <c r="C572" s="396" t="str">
        <f>'Tabelle Dashboard'!R259</f>
        <v>Scenario 1</v>
      </c>
      <c r="D572" s="398">
        <f>'Tabelle Dashboard'!S259</f>
        <v>4.3999999999999997E-2</v>
      </c>
      <c r="E572" s="399">
        <f>'Tabelle Dashboard'!T259</f>
        <v>6.2E-2</v>
      </c>
      <c r="F572" s="398">
        <f>'Tabelle Dashboard'!U259</f>
        <v>4.3999999999999997E-2</v>
      </c>
      <c r="G572" s="399">
        <f>'Tabelle Dashboard'!V259</f>
        <v>6.6E-3</v>
      </c>
      <c r="H572" s="398">
        <f>'Tabelle Dashboard'!W259</f>
        <v>6.6E-3</v>
      </c>
    </row>
    <row r="573" spans="1:8" x14ac:dyDescent="0.2">
      <c r="A573" s="382" t="str">
        <f t="shared" si="20"/>
        <v>T13</v>
      </c>
      <c r="B573" s="388" t="str">
        <f t="shared" si="19"/>
        <v>T=2s</v>
      </c>
      <c r="C573" s="396" t="str">
        <f>'Tabelle Dashboard'!R260</f>
        <v>Scenario 2</v>
      </c>
      <c r="D573" s="398">
        <f>'Tabelle Dashboard'!S260</f>
        <v>4.3999999999999997E-2</v>
      </c>
      <c r="E573" s="399">
        <f>'Tabelle Dashboard'!T260</f>
        <v>6.2E-2</v>
      </c>
      <c r="F573" s="398">
        <f>'Tabelle Dashboard'!U260</f>
        <v>4.3999999999999997E-2</v>
      </c>
      <c r="G573" s="399">
        <f>'Tabelle Dashboard'!V260</f>
        <v>6.7000000000000002E-3</v>
      </c>
      <c r="H573" s="398">
        <f>'Tabelle Dashboard'!W260</f>
        <v>6.6E-3</v>
      </c>
    </row>
    <row r="574" spans="1:8" x14ac:dyDescent="0.2">
      <c r="A574" s="382" t="str">
        <f t="shared" si="20"/>
        <v>T13</v>
      </c>
      <c r="B574" s="388" t="str">
        <f t="shared" si="19"/>
        <v>T=2s</v>
      </c>
      <c r="C574" s="396" t="str">
        <f>'Tabelle Dashboard'!R261</f>
        <v>Scenario 3</v>
      </c>
      <c r="D574" s="398">
        <f>'Tabelle Dashboard'!S261</f>
        <v>4.4999999999999998E-2</v>
      </c>
      <c r="E574" s="399">
        <f>'Tabelle Dashboard'!T261</f>
        <v>6.3E-2</v>
      </c>
      <c r="F574" s="398">
        <f>'Tabelle Dashboard'!U261</f>
        <v>4.4999999999999998E-2</v>
      </c>
      <c r="G574" s="399">
        <f>'Tabelle Dashboard'!V261</f>
        <v>6.7999999999999996E-3</v>
      </c>
      <c r="H574" s="398">
        <f>'Tabelle Dashboard'!W261</f>
        <v>6.7999999999999996E-3</v>
      </c>
    </row>
    <row r="575" spans="1:8" x14ac:dyDescent="0.2">
      <c r="A575" s="382" t="str">
        <f t="shared" si="20"/>
        <v>T13</v>
      </c>
      <c r="B575" s="388" t="str">
        <f t="shared" si="19"/>
        <v>T=2s</v>
      </c>
      <c r="C575" s="396" t="str">
        <f>'Tabelle Dashboard'!R262</f>
        <v>Scenario 4</v>
      </c>
      <c r="D575" s="398">
        <f>'Tabelle Dashboard'!S262</f>
        <v>4.4999999999999998E-2</v>
      </c>
      <c r="E575" s="399">
        <f>'Tabelle Dashboard'!T262</f>
        <v>6.3E-2</v>
      </c>
      <c r="F575" s="398">
        <f>'Tabelle Dashboard'!U262</f>
        <v>4.4999999999999998E-2</v>
      </c>
      <c r="G575" s="399">
        <f>'Tabelle Dashboard'!V262</f>
        <v>6.7999999999999996E-3</v>
      </c>
      <c r="H575" s="398">
        <f>'Tabelle Dashboard'!W262</f>
        <v>6.7000000000000002E-3</v>
      </c>
    </row>
    <row r="576" spans="1:8" x14ac:dyDescent="0.2">
      <c r="A576" s="382" t="str">
        <f t="shared" si="20"/>
        <v>T13</v>
      </c>
      <c r="B576" s="388" t="str">
        <f t="shared" si="19"/>
        <v>T=2s</v>
      </c>
      <c r="C576" s="396" t="str">
        <f>'Tabelle Dashboard'!R263</f>
        <v>Scenario 5</v>
      </c>
      <c r="D576" s="398">
        <f>'Tabelle Dashboard'!S263</f>
        <v>4.4999999999999998E-2</v>
      </c>
      <c r="E576" s="399">
        <f>'Tabelle Dashboard'!T263</f>
        <v>6.3E-2</v>
      </c>
      <c r="F576" s="398">
        <f>'Tabelle Dashboard'!U263</f>
        <v>4.4999999999999998E-2</v>
      </c>
      <c r="G576" s="399">
        <f>'Tabelle Dashboard'!V263</f>
        <v>6.7999999999999996E-3</v>
      </c>
      <c r="H576" s="398">
        <f>'Tabelle Dashboard'!W263</f>
        <v>6.7999999999999996E-3</v>
      </c>
    </row>
    <row r="577" spans="1:8" x14ac:dyDescent="0.2">
      <c r="A577" s="382" t="str">
        <f t="shared" si="20"/>
        <v>T13</v>
      </c>
      <c r="B577" s="388" t="str">
        <f t="shared" si="19"/>
        <v>T=2s</v>
      </c>
      <c r="C577" s="396" t="str">
        <f>'Tabelle Dashboard'!R264</f>
        <v>Scenario 6</v>
      </c>
      <c r="D577" s="398">
        <f>'Tabelle Dashboard'!S264</f>
        <v>4.4999999999999998E-2</v>
      </c>
      <c r="E577" s="399">
        <f>'Tabelle Dashboard'!T264</f>
        <v>6.3E-2</v>
      </c>
      <c r="F577" s="398">
        <f>'Tabelle Dashboard'!U264</f>
        <v>4.4999999999999998E-2</v>
      </c>
      <c r="G577" s="399">
        <f>'Tabelle Dashboard'!V264</f>
        <v>6.7999999999999996E-3</v>
      </c>
      <c r="H577" s="398">
        <f>'Tabelle Dashboard'!W264</f>
        <v>6.7999999999999996E-3</v>
      </c>
    </row>
    <row r="578" spans="1:8" x14ac:dyDescent="0.2">
      <c r="A578" s="382" t="str">
        <f t="shared" si="20"/>
        <v>T13</v>
      </c>
      <c r="B578" s="388" t="str">
        <f t="shared" si="19"/>
        <v>T=2s</v>
      </c>
      <c r="C578" s="396" t="str">
        <f>'Tabelle Dashboard'!R265</f>
        <v>Scenario 7</v>
      </c>
      <c r="D578" s="398">
        <f>'Tabelle Dashboard'!S265</f>
        <v>4.3999999999999997E-2</v>
      </c>
      <c r="E578" s="399">
        <f>'Tabelle Dashboard'!T265</f>
        <v>6.2E-2</v>
      </c>
      <c r="F578" s="398">
        <f>'Tabelle Dashboard'!U265</f>
        <v>4.3999999999999997E-2</v>
      </c>
      <c r="G578" s="399">
        <f>'Tabelle Dashboard'!V265</f>
        <v>6.6E-3</v>
      </c>
      <c r="H578" s="398">
        <f>'Tabelle Dashboard'!W265</f>
        <v>6.6E-3</v>
      </c>
    </row>
    <row r="579" spans="1:8" x14ac:dyDescent="0.2">
      <c r="A579" s="382" t="str">
        <f t="shared" si="20"/>
        <v>T13</v>
      </c>
      <c r="B579" s="388" t="str">
        <f t="shared" si="19"/>
        <v>T=2s</v>
      </c>
      <c r="C579" s="396" t="str">
        <f>'Tabelle Dashboard'!R266</f>
        <v>Scenario 8</v>
      </c>
      <c r="D579" s="398">
        <f>'Tabelle Dashboard'!S266</f>
        <v>4.3999999999999997E-2</v>
      </c>
      <c r="E579" s="399">
        <f>'Tabelle Dashboard'!T266</f>
        <v>6.2E-2</v>
      </c>
      <c r="F579" s="398">
        <f>'Tabelle Dashboard'!U266</f>
        <v>4.3999999999999997E-2</v>
      </c>
      <c r="G579" s="399">
        <f>'Tabelle Dashboard'!V266</f>
        <v>6.7000000000000002E-3</v>
      </c>
      <c r="H579" s="398">
        <f>'Tabelle Dashboard'!W266</f>
        <v>6.7000000000000002E-3</v>
      </c>
    </row>
    <row r="580" spans="1:8" x14ac:dyDescent="0.2">
      <c r="A580" s="382" t="str">
        <f t="shared" si="20"/>
        <v>T13</v>
      </c>
      <c r="B580" s="388" t="str">
        <f t="shared" si="19"/>
        <v>T=2s</v>
      </c>
      <c r="C580" s="396" t="str">
        <f>'Tabelle Dashboard'!R267</f>
        <v>Scenario 9</v>
      </c>
      <c r="D580" s="398">
        <f>'Tabelle Dashboard'!S267</f>
        <v>4.2999999999999997E-2</v>
      </c>
      <c r="E580" s="399">
        <f>'Tabelle Dashboard'!T267</f>
        <v>6.0999999999999999E-2</v>
      </c>
      <c r="F580" s="398">
        <f>'Tabelle Dashboard'!U267</f>
        <v>4.2999999999999997E-2</v>
      </c>
      <c r="G580" s="399">
        <f>'Tabelle Dashboard'!V267</f>
        <v>6.4999999999999997E-3</v>
      </c>
      <c r="H580" s="398">
        <f>'Tabelle Dashboard'!W267</f>
        <v>6.4999999999999997E-3</v>
      </c>
    </row>
    <row r="581" spans="1:8" x14ac:dyDescent="0.2">
      <c r="A581" s="382" t="str">
        <f t="shared" si="20"/>
        <v>T13</v>
      </c>
      <c r="B581" s="388" t="str">
        <f t="shared" si="19"/>
        <v>T=2s</v>
      </c>
      <c r="C581" s="396" t="str">
        <f>'Tabelle Dashboard'!R268</f>
        <v>Scenario 10</v>
      </c>
      <c r="D581" s="398">
        <f>'Tabelle Dashboard'!S268</f>
        <v>4.4999999999999998E-2</v>
      </c>
      <c r="E581" s="399">
        <f>'Tabelle Dashboard'!T268</f>
        <v>6.4000000000000001E-2</v>
      </c>
      <c r="F581" s="398">
        <f>'Tabelle Dashboard'!U268</f>
        <v>4.4999999999999998E-2</v>
      </c>
      <c r="G581" s="399">
        <f>'Tabelle Dashboard'!V268</f>
        <v>6.7999999999999996E-3</v>
      </c>
      <c r="H581" s="398">
        <f>'Tabelle Dashboard'!W268</f>
        <v>6.7999999999999996E-3</v>
      </c>
    </row>
    <row r="582" spans="1:8" x14ac:dyDescent="0.2">
      <c r="A582" s="382" t="str">
        <f t="shared" si="20"/>
        <v>T13</v>
      </c>
      <c r="B582" s="388" t="str">
        <f t="shared" si="19"/>
        <v>T=2s</v>
      </c>
      <c r="C582" s="396" t="str">
        <f>'Tabelle Dashboard'!R269</f>
        <v>Scenario 11</v>
      </c>
      <c r="D582" s="398">
        <f>'Tabelle Dashboard'!S269</f>
        <v>4.3999999999999997E-2</v>
      </c>
      <c r="E582" s="399">
        <f>'Tabelle Dashboard'!T269</f>
        <v>6.2E-2</v>
      </c>
      <c r="F582" s="398">
        <f>'Tabelle Dashboard'!U269</f>
        <v>4.3999999999999997E-2</v>
      </c>
      <c r="G582" s="399">
        <f>'Tabelle Dashboard'!V269</f>
        <v>6.7000000000000002E-3</v>
      </c>
      <c r="H582" s="398">
        <f>'Tabelle Dashboard'!W269</f>
        <v>6.7000000000000002E-3</v>
      </c>
    </row>
    <row r="583" spans="1:8" x14ac:dyDescent="0.2">
      <c r="A583" s="382" t="str">
        <f t="shared" si="20"/>
        <v>T13</v>
      </c>
      <c r="B583" s="388" t="str">
        <f t="shared" si="19"/>
        <v>T=2s</v>
      </c>
      <c r="C583" s="396" t="str">
        <f>'Tabelle Dashboard'!R270</f>
        <v>Scenario 12</v>
      </c>
      <c r="D583" s="398">
        <f>'Tabelle Dashboard'!S270</f>
        <v>4.3999999999999997E-2</v>
      </c>
      <c r="E583" s="399">
        <f>'Tabelle Dashboard'!T270</f>
        <v>6.0999999999999999E-2</v>
      </c>
      <c r="F583" s="398">
        <f>'Tabelle Dashboard'!U270</f>
        <v>4.3999999999999997E-2</v>
      </c>
      <c r="G583" s="399">
        <f>'Tabelle Dashboard'!V270</f>
        <v>6.6E-3</v>
      </c>
      <c r="H583" s="398">
        <f>'Tabelle Dashboard'!W270</f>
        <v>6.6E-3</v>
      </c>
    </row>
    <row r="584" spans="1:8" x14ac:dyDescent="0.2">
      <c r="A584" s="382" t="str">
        <f t="shared" si="20"/>
        <v>T13</v>
      </c>
      <c r="B584" s="388" t="str">
        <f t="shared" si="19"/>
        <v>T=2s</v>
      </c>
      <c r="C584" s="396" t="str">
        <f>'Tabelle Dashboard'!R271</f>
        <v>Scenario 13</v>
      </c>
      <c r="D584" s="398">
        <f>'Tabelle Dashboard'!S271</f>
        <v>4.4999999999999998E-2</v>
      </c>
      <c r="E584" s="399">
        <f>'Tabelle Dashboard'!T271</f>
        <v>6.4000000000000001E-2</v>
      </c>
      <c r="F584" s="398">
        <f>'Tabelle Dashboard'!U271</f>
        <v>4.4999999999999998E-2</v>
      </c>
      <c r="G584" s="399">
        <f>'Tabelle Dashboard'!V271</f>
        <v>6.7999999999999996E-3</v>
      </c>
      <c r="H584" s="398">
        <f>'Tabelle Dashboard'!W271</f>
        <v>6.7999999999999996E-3</v>
      </c>
    </row>
    <row r="585" spans="1:8" x14ac:dyDescent="0.2">
      <c r="A585" s="382" t="str">
        <f t="shared" si="20"/>
        <v>T13</v>
      </c>
      <c r="B585" s="388" t="str">
        <f t="shared" si="19"/>
        <v>T=2s</v>
      </c>
      <c r="C585" s="396" t="str">
        <f>'Tabelle Dashboard'!R272</f>
        <v>Scenario 14</v>
      </c>
      <c r="D585" s="398">
        <f>'Tabelle Dashboard'!S272</f>
        <v>4.3999999999999997E-2</v>
      </c>
      <c r="E585" s="399">
        <f>'Tabelle Dashboard'!T272</f>
        <v>6.2E-2</v>
      </c>
      <c r="F585" s="398">
        <f>'Tabelle Dashboard'!U272</f>
        <v>4.3999999999999997E-2</v>
      </c>
      <c r="G585" s="399">
        <f>'Tabelle Dashboard'!V272</f>
        <v>6.7000000000000002E-3</v>
      </c>
      <c r="H585" s="398">
        <f>'Tabelle Dashboard'!W272</f>
        <v>6.7000000000000002E-3</v>
      </c>
    </row>
    <row r="586" spans="1:8" x14ac:dyDescent="0.2">
      <c r="A586" s="382" t="str">
        <f t="shared" si="20"/>
        <v>T13</v>
      </c>
      <c r="B586" s="388" t="str">
        <f t="shared" si="19"/>
        <v>T=2s</v>
      </c>
      <c r="C586" s="396" t="str">
        <f>'Tabelle Dashboard'!R273</f>
        <v>Scenario 15</v>
      </c>
      <c r="D586" s="398">
        <f>'Tabelle Dashboard'!S273</f>
        <v>4.3999999999999997E-2</v>
      </c>
      <c r="E586" s="399">
        <f>'Tabelle Dashboard'!T273</f>
        <v>6.2E-2</v>
      </c>
      <c r="F586" s="398">
        <f>'Tabelle Dashboard'!U273</f>
        <v>4.3999999999999997E-2</v>
      </c>
      <c r="G586" s="399">
        <f>'Tabelle Dashboard'!V273</f>
        <v>6.7000000000000002E-3</v>
      </c>
      <c r="H586" s="398">
        <f>'Tabelle Dashboard'!W273</f>
        <v>6.7000000000000002E-3</v>
      </c>
    </row>
    <row r="587" spans="1:8" x14ac:dyDescent="0.2">
      <c r="A587" s="382" t="s">
        <v>1183</v>
      </c>
      <c r="B587" s="388" t="str">
        <f t="shared" si="19"/>
        <v>T=0s</v>
      </c>
      <c r="C587" s="396" t="str">
        <f>'Tabelle Dashboard'!B280</f>
        <v>Scenario 1</v>
      </c>
      <c r="D587" s="398">
        <f>'Tabelle Dashboard'!C280</f>
        <v>4.3999999999999997E-2</v>
      </c>
      <c r="E587" s="399">
        <f>'Tabelle Dashboard'!D280</f>
        <v>6.3E-2</v>
      </c>
      <c r="F587" s="398">
        <f>'Tabelle Dashboard'!E280</f>
        <v>4.4999999999999998E-2</v>
      </c>
      <c r="G587" s="399">
        <f>'Tabelle Dashboard'!F280</f>
        <v>6.7000000000000002E-3</v>
      </c>
      <c r="H587" s="398">
        <f>'Tabelle Dashboard'!G280</f>
        <v>6.7000000000000002E-3</v>
      </c>
    </row>
    <row r="588" spans="1:8" x14ac:dyDescent="0.2">
      <c r="A588" s="382" t="str">
        <f t="shared" si="20"/>
        <v>T14</v>
      </c>
      <c r="B588" s="388" t="str">
        <f t="shared" si="19"/>
        <v>T=0s</v>
      </c>
      <c r="C588" s="396" t="str">
        <f>'Tabelle Dashboard'!B281</f>
        <v>Scenario 2</v>
      </c>
      <c r="D588" s="398">
        <f>'Tabelle Dashboard'!C281</f>
        <v>4.4999999999999998E-2</v>
      </c>
      <c r="E588" s="399">
        <f>'Tabelle Dashboard'!D281</f>
        <v>6.4000000000000001E-2</v>
      </c>
      <c r="F588" s="398">
        <f>'Tabelle Dashboard'!E281</f>
        <v>4.5999999999999999E-2</v>
      </c>
      <c r="G588" s="399">
        <f>'Tabelle Dashboard'!F281</f>
        <v>6.7999999999999996E-3</v>
      </c>
      <c r="H588" s="398">
        <f>'Tabelle Dashboard'!G281</f>
        <v>6.7000000000000002E-3</v>
      </c>
    </row>
    <row r="589" spans="1:8" x14ac:dyDescent="0.2">
      <c r="A589" s="382" t="str">
        <f t="shared" si="20"/>
        <v>T14</v>
      </c>
      <c r="B589" s="388" t="str">
        <f t="shared" si="19"/>
        <v>T=0s</v>
      </c>
      <c r="C589" s="396" t="str">
        <f>'Tabelle Dashboard'!B282</f>
        <v>Scenario 3</v>
      </c>
      <c r="D589" s="398">
        <f>'Tabelle Dashboard'!C282</f>
        <v>4.3999999999999997E-2</v>
      </c>
      <c r="E589" s="399">
        <f>'Tabelle Dashboard'!D282</f>
        <v>6.0999999999999999E-2</v>
      </c>
      <c r="F589" s="398">
        <f>'Tabelle Dashboard'!E282</f>
        <v>4.3999999999999997E-2</v>
      </c>
      <c r="G589" s="399">
        <f>'Tabelle Dashboard'!F282</f>
        <v>6.6E-3</v>
      </c>
      <c r="H589" s="398">
        <f>'Tabelle Dashboard'!G282</f>
        <v>6.6E-3</v>
      </c>
    </row>
    <row r="590" spans="1:8" x14ac:dyDescent="0.2">
      <c r="A590" s="382" t="str">
        <f t="shared" si="20"/>
        <v>T14</v>
      </c>
      <c r="B590" s="388" t="str">
        <f t="shared" si="19"/>
        <v>T=0s</v>
      </c>
      <c r="C590" s="396" t="str">
        <f>'Tabelle Dashboard'!B283</f>
        <v>Scenario 4</v>
      </c>
      <c r="D590" s="398">
        <f>'Tabelle Dashboard'!C283</f>
        <v>4.4999999999999998E-2</v>
      </c>
      <c r="E590" s="399">
        <f>'Tabelle Dashboard'!D283</f>
        <v>6.3E-2</v>
      </c>
      <c r="F590" s="398">
        <f>'Tabelle Dashboard'!E283</f>
        <v>4.4999999999999998E-2</v>
      </c>
      <c r="G590" s="399">
        <f>'Tabelle Dashboard'!F283</f>
        <v>6.7999999999999996E-3</v>
      </c>
      <c r="H590" s="398">
        <f>'Tabelle Dashboard'!G283</f>
        <v>6.7999999999999996E-3</v>
      </c>
    </row>
    <row r="591" spans="1:8" x14ac:dyDescent="0.2">
      <c r="A591" s="382" t="str">
        <f t="shared" si="20"/>
        <v>T14</v>
      </c>
      <c r="B591" s="388" t="str">
        <f t="shared" si="19"/>
        <v>T=0s</v>
      </c>
      <c r="C591" s="396" t="str">
        <f>'Tabelle Dashboard'!B284</f>
        <v>Scenario 5</v>
      </c>
      <c r="D591" s="398">
        <f>'Tabelle Dashboard'!C284</f>
        <v>4.4999999999999998E-2</v>
      </c>
      <c r="E591" s="399">
        <f>'Tabelle Dashboard'!D284</f>
        <v>6.3E-2</v>
      </c>
      <c r="F591" s="398">
        <f>'Tabelle Dashboard'!E284</f>
        <v>4.3999999999999997E-2</v>
      </c>
      <c r="G591" s="399">
        <f>'Tabelle Dashboard'!F284</f>
        <v>6.7999999999999996E-3</v>
      </c>
      <c r="H591" s="398">
        <f>'Tabelle Dashboard'!G284</f>
        <v>6.6E-3</v>
      </c>
    </row>
    <row r="592" spans="1:8" x14ac:dyDescent="0.2">
      <c r="A592" s="382" t="str">
        <f t="shared" si="20"/>
        <v>T14</v>
      </c>
      <c r="B592" s="388" t="str">
        <f t="shared" si="19"/>
        <v>T=0s</v>
      </c>
      <c r="C592" s="396" t="str">
        <f>'Tabelle Dashboard'!B285</f>
        <v>Scenario 6</v>
      </c>
      <c r="D592" s="398">
        <f>'Tabelle Dashboard'!C285</f>
        <v>4.4999999999999998E-2</v>
      </c>
      <c r="E592" s="399">
        <f>'Tabelle Dashboard'!D285</f>
        <v>6.3E-2</v>
      </c>
      <c r="F592" s="398">
        <f>'Tabelle Dashboard'!E285</f>
        <v>4.4999999999999998E-2</v>
      </c>
      <c r="G592" s="399">
        <f>'Tabelle Dashboard'!F285</f>
        <v>6.7000000000000002E-3</v>
      </c>
      <c r="H592" s="398">
        <f>'Tabelle Dashboard'!G285</f>
        <v>6.7000000000000002E-3</v>
      </c>
    </row>
    <row r="593" spans="1:8" x14ac:dyDescent="0.2">
      <c r="A593" s="382" t="str">
        <f t="shared" si="20"/>
        <v>T14</v>
      </c>
      <c r="B593" s="388" t="str">
        <f t="shared" ref="B593:B658" si="21">B548</f>
        <v>T=0s</v>
      </c>
      <c r="C593" s="396" t="str">
        <f>'Tabelle Dashboard'!B286</f>
        <v>Scenario 7</v>
      </c>
      <c r="D593" s="398">
        <f>'Tabelle Dashboard'!C286</f>
        <v>4.3999999999999997E-2</v>
      </c>
      <c r="E593" s="399">
        <f>'Tabelle Dashboard'!D286</f>
        <v>6.2E-2</v>
      </c>
      <c r="F593" s="398">
        <f>'Tabelle Dashboard'!E286</f>
        <v>4.3999999999999997E-2</v>
      </c>
      <c r="G593" s="399">
        <f>'Tabelle Dashboard'!F286</f>
        <v>6.7000000000000002E-3</v>
      </c>
      <c r="H593" s="398">
        <f>'Tabelle Dashboard'!G286</f>
        <v>6.6E-3</v>
      </c>
    </row>
    <row r="594" spans="1:8" x14ac:dyDescent="0.2">
      <c r="A594" s="382" t="str">
        <f t="shared" ref="A594:A657" si="22">A593</f>
        <v>T14</v>
      </c>
      <c r="B594" s="388" t="str">
        <f t="shared" si="21"/>
        <v>T=0s</v>
      </c>
      <c r="C594" s="396" t="str">
        <f>'Tabelle Dashboard'!B287</f>
        <v>Scenario 8</v>
      </c>
      <c r="D594" s="398">
        <f>'Tabelle Dashboard'!C287</f>
        <v>4.4999999999999998E-2</v>
      </c>
      <c r="E594" s="399">
        <f>'Tabelle Dashboard'!D287</f>
        <v>6.3E-2</v>
      </c>
      <c r="F594" s="398">
        <f>'Tabelle Dashboard'!E287</f>
        <v>4.4999999999999998E-2</v>
      </c>
      <c r="G594" s="399">
        <f>'Tabelle Dashboard'!F287</f>
        <v>6.7999999999999996E-3</v>
      </c>
      <c r="H594" s="398">
        <f>'Tabelle Dashboard'!G287</f>
        <v>6.7000000000000002E-3</v>
      </c>
    </row>
    <row r="595" spans="1:8" x14ac:dyDescent="0.2">
      <c r="A595" s="382" t="str">
        <f t="shared" si="22"/>
        <v>T14</v>
      </c>
      <c r="B595" s="388" t="str">
        <f t="shared" si="21"/>
        <v>T=0s</v>
      </c>
      <c r="C595" s="396" t="str">
        <f>'Tabelle Dashboard'!B288</f>
        <v>Scenario 9</v>
      </c>
      <c r="D595" s="398">
        <f>'Tabelle Dashboard'!C288</f>
        <v>4.7E-2</v>
      </c>
      <c r="E595" s="399">
        <f>'Tabelle Dashboard'!D288</f>
        <v>6.5000000000000002E-2</v>
      </c>
      <c r="F595" s="398">
        <f>'Tabelle Dashboard'!E288</f>
        <v>4.7E-2</v>
      </c>
      <c r="G595" s="399">
        <f>'Tabelle Dashboard'!F288</f>
        <v>7.0000000000000001E-3</v>
      </c>
      <c r="H595" s="398">
        <f>'Tabelle Dashboard'!G288</f>
        <v>7.0000000000000001E-3</v>
      </c>
    </row>
    <row r="596" spans="1:8" x14ac:dyDescent="0.2">
      <c r="A596" s="382" t="str">
        <f t="shared" si="22"/>
        <v>T14</v>
      </c>
      <c r="B596" s="388" t="str">
        <f t="shared" si="21"/>
        <v>T=0s</v>
      </c>
      <c r="C596" s="396" t="str">
        <f>'Tabelle Dashboard'!B289</f>
        <v>Scenario 10</v>
      </c>
      <c r="D596" s="398">
        <f>'Tabelle Dashboard'!C289</f>
        <v>4.7E-2</v>
      </c>
      <c r="E596" s="399">
        <f>'Tabelle Dashboard'!D289</f>
        <v>6.6000000000000003E-2</v>
      </c>
      <c r="F596" s="398">
        <f>'Tabelle Dashboard'!E289</f>
        <v>4.7E-2</v>
      </c>
      <c r="G596" s="399">
        <f>'Tabelle Dashboard'!F289</f>
        <v>7.1000000000000004E-3</v>
      </c>
      <c r="H596" s="398">
        <f>'Tabelle Dashboard'!G289</f>
        <v>7.0000000000000001E-3</v>
      </c>
    </row>
    <row r="597" spans="1:8" x14ac:dyDescent="0.2">
      <c r="A597" s="382" t="str">
        <f t="shared" si="22"/>
        <v>T14</v>
      </c>
      <c r="B597" s="388" t="str">
        <f t="shared" si="21"/>
        <v>T=0s</v>
      </c>
      <c r="C597" s="396" t="str">
        <f>'Tabelle Dashboard'!B290</f>
        <v>Scenario 11</v>
      </c>
      <c r="D597" s="398">
        <f>'Tabelle Dashboard'!C290</f>
        <v>4.4999999999999998E-2</v>
      </c>
      <c r="E597" s="399">
        <f>'Tabelle Dashboard'!D290</f>
        <v>6.3E-2</v>
      </c>
      <c r="F597" s="398">
        <f>'Tabelle Dashboard'!E290</f>
        <v>4.4999999999999998E-2</v>
      </c>
      <c r="G597" s="399">
        <f>'Tabelle Dashboard'!F290</f>
        <v>6.7999999999999996E-3</v>
      </c>
      <c r="H597" s="398">
        <f>'Tabelle Dashboard'!G290</f>
        <v>6.7999999999999996E-3</v>
      </c>
    </row>
    <row r="598" spans="1:8" x14ac:dyDescent="0.2">
      <c r="A598" s="382" t="str">
        <f t="shared" si="22"/>
        <v>T14</v>
      </c>
      <c r="B598" s="388" t="str">
        <f t="shared" si="21"/>
        <v>T=0s</v>
      </c>
      <c r="C598" s="396" t="str">
        <f>'Tabelle Dashboard'!B291</f>
        <v>Scenario 12</v>
      </c>
      <c r="D598" s="398">
        <f>'Tabelle Dashboard'!C291</f>
        <v>4.3999999999999997E-2</v>
      </c>
      <c r="E598" s="399">
        <f>'Tabelle Dashboard'!D291</f>
        <v>6.2E-2</v>
      </c>
      <c r="F598" s="398">
        <f>'Tabelle Dashboard'!E291</f>
        <v>4.3999999999999997E-2</v>
      </c>
      <c r="G598" s="399">
        <f>'Tabelle Dashboard'!F291</f>
        <v>6.7000000000000002E-3</v>
      </c>
      <c r="H598" s="398">
        <f>'Tabelle Dashboard'!G291</f>
        <v>6.7000000000000002E-3</v>
      </c>
    </row>
    <row r="599" spans="1:8" x14ac:dyDescent="0.2">
      <c r="A599" s="382" t="str">
        <f t="shared" si="22"/>
        <v>T14</v>
      </c>
      <c r="B599" s="388" t="str">
        <f t="shared" si="21"/>
        <v>T=0s</v>
      </c>
      <c r="C599" s="396" t="str">
        <f>'Tabelle Dashboard'!B292</f>
        <v>Scenario 13</v>
      </c>
      <c r="D599" s="398">
        <f>'Tabelle Dashboard'!C292</f>
        <v>4.7E-2</v>
      </c>
      <c r="E599" s="399">
        <f>'Tabelle Dashboard'!D292</f>
        <v>6.6000000000000003E-2</v>
      </c>
      <c r="F599" s="398">
        <f>'Tabelle Dashboard'!E292</f>
        <v>4.7E-2</v>
      </c>
      <c r="G599" s="399">
        <f>'Tabelle Dashboard'!F292</f>
        <v>7.0000000000000001E-3</v>
      </c>
      <c r="H599" s="398">
        <f>'Tabelle Dashboard'!G292</f>
        <v>7.0000000000000001E-3</v>
      </c>
    </row>
    <row r="600" spans="1:8" x14ac:dyDescent="0.2">
      <c r="A600" s="382" t="str">
        <f t="shared" si="22"/>
        <v>T14</v>
      </c>
      <c r="B600" s="388" t="str">
        <f t="shared" si="21"/>
        <v>T=0s</v>
      </c>
      <c r="C600" s="396" t="str">
        <f>'Tabelle Dashboard'!B293</f>
        <v>Scenario 14</v>
      </c>
      <c r="D600" s="398">
        <f>'Tabelle Dashboard'!C293</f>
        <v>4.4999999999999998E-2</v>
      </c>
      <c r="E600" s="399">
        <f>'Tabelle Dashboard'!D293</f>
        <v>6.4000000000000001E-2</v>
      </c>
      <c r="F600" s="398">
        <f>'Tabelle Dashboard'!E293</f>
        <v>4.4999999999999998E-2</v>
      </c>
      <c r="G600" s="399">
        <f>'Tabelle Dashboard'!F293</f>
        <v>6.8999999999999999E-3</v>
      </c>
      <c r="H600" s="398">
        <f>'Tabelle Dashboard'!G293</f>
        <v>6.7999999999999996E-3</v>
      </c>
    </row>
    <row r="601" spans="1:8" x14ac:dyDescent="0.2">
      <c r="A601" s="382" t="str">
        <f t="shared" si="22"/>
        <v>T14</v>
      </c>
      <c r="B601" s="388" t="str">
        <f t="shared" si="21"/>
        <v>T=0s</v>
      </c>
      <c r="C601" s="396" t="str">
        <f>'Tabelle Dashboard'!B294</f>
        <v>Scenario 15</v>
      </c>
      <c r="D601" s="398">
        <f>'Tabelle Dashboard'!C294</f>
        <v>4.5999999999999999E-2</v>
      </c>
      <c r="E601" s="399">
        <f>'Tabelle Dashboard'!D294</f>
        <v>6.4000000000000001E-2</v>
      </c>
      <c r="F601" s="398">
        <f>'Tabelle Dashboard'!E294</f>
        <v>4.4999999999999998E-2</v>
      </c>
      <c r="G601" s="399">
        <f>'Tabelle Dashboard'!F294</f>
        <v>6.8999999999999999E-3</v>
      </c>
      <c r="H601" s="398">
        <f>'Tabelle Dashboard'!G294</f>
        <v>6.8999999999999999E-3</v>
      </c>
    </row>
    <row r="602" spans="1:8" x14ac:dyDescent="0.2">
      <c r="A602" s="382" t="str">
        <f t="shared" si="22"/>
        <v>T14</v>
      </c>
      <c r="B602" s="388" t="str">
        <f t="shared" si="21"/>
        <v>T=1s</v>
      </c>
      <c r="C602" s="396" t="str">
        <f>'Tabelle Dashboard'!J280</f>
        <v>Scenario 1</v>
      </c>
      <c r="D602" s="398">
        <f>'Tabelle Dashboard'!K280</f>
        <v>4.4999999999999998E-2</v>
      </c>
      <c r="E602" s="399">
        <f>'Tabelle Dashboard'!L280</f>
        <v>6.3E-2</v>
      </c>
      <c r="F602" s="398">
        <f>'Tabelle Dashboard'!M280</f>
        <v>4.4999999999999998E-2</v>
      </c>
      <c r="G602" s="399">
        <f>'Tabelle Dashboard'!N280</f>
        <v>6.7999999999999996E-3</v>
      </c>
      <c r="H602" s="398">
        <f>'Tabelle Dashboard'!O280</f>
        <v>6.7999999999999996E-3</v>
      </c>
    </row>
    <row r="603" spans="1:8" x14ac:dyDescent="0.2">
      <c r="A603" s="382" t="str">
        <f t="shared" si="22"/>
        <v>T14</v>
      </c>
      <c r="B603" s="388" t="str">
        <f t="shared" si="21"/>
        <v>T=1s</v>
      </c>
      <c r="C603" s="396" t="str">
        <f>'Tabelle Dashboard'!J281</f>
        <v>Scenario 2</v>
      </c>
      <c r="D603" s="398">
        <f>'Tabelle Dashboard'!K281</f>
        <v>4.3999999999999997E-2</v>
      </c>
      <c r="E603" s="399">
        <f>'Tabelle Dashboard'!L281</f>
        <v>6.0999999999999999E-2</v>
      </c>
      <c r="F603" s="398">
        <f>'Tabelle Dashboard'!M281</f>
        <v>4.3999999999999997E-2</v>
      </c>
      <c r="G603" s="399">
        <f>'Tabelle Dashboard'!N281</f>
        <v>6.6E-3</v>
      </c>
      <c r="H603" s="398">
        <f>'Tabelle Dashboard'!O281</f>
        <v>6.6E-3</v>
      </c>
    </row>
    <row r="604" spans="1:8" x14ac:dyDescent="0.2">
      <c r="A604" s="382" t="str">
        <f t="shared" si="22"/>
        <v>T14</v>
      </c>
      <c r="B604" s="388" t="str">
        <f t="shared" si="21"/>
        <v>T=1s</v>
      </c>
      <c r="C604" s="396" t="str">
        <f>'Tabelle Dashboard'!J282</f>
        <v>Scenario 3</v>
      </c>
      <c r="D604" s="398">
        <f>'Tabelle Dashboard'!K282</f>
        <v>4.5999999999999999E-2</v>
      </c>
      <c r="E604" s="399">
        <f>'Tabelle Dashboard'!L282</f>
        <v>6.5000000000000002E-2</v>
      </c>
      <c r="F604" s="398">
        <f>'Tabelle Dashboard'!M282</f>
        <v>4.5999999999999999E-2</v>
      </c>
      <c r="G604" s="399">
        <f>'Tabelle Dashboard'!N282</f>
        <v>6.8999999999999999E-3</v>
      </c>
      <c r="H604" s="398">
        <f>'Tabelle Dashboard'!O282</f>
        <v>6.8999999999999999E-3</v>
      </c>
    </row>
    <row r="605" spans="1:8" x14ac:dyDescent="0.2">
      <c r="A605" s="382" t="str">
        <f t="shared" si="22"/>
        <v>T14</v>
      </c>
      <c r="B605" s="388" t="str">
        <f t="shared" si="21"/>
        <v>T=1s</v>
      </c>
      <c r="C605" s="396" t="str">
        <f>'Tabelle Dashboard'!J283</f>
        <v>Scenario 4</v>
      </c>
      <c r="D605" s="398">
        <f>'Tabelle Dashboard'!K283</f>
        <v>4.5999999999999999E-2</v>
      </c>
      <c r="E605" s="399">
        <f>'Tabelle Dashboard'!L283</f>
        <v>6.4000000000000001E-2</v>
      </c>
      <c r="F605" s="398">
        <f>'Tabelle Dashboard'!M283</f>
        <v>4.5999999999999999E-2</v>
      </c>
      <c r="G605" s="399">
        <f>'Tabelle Dashboard'!N283</f>
        <v>6.8999999999999999E-3</v>
      </c>
      <c r="H605" s="398">
        <f>'Tabelle Dashboard'!O283</f>
        <v>6.8999999999999999E-3</v>
      </c>
    </row>
    <row r="606" spans="1:8" x14ac:dyDescent="0.2">
      <c r="A606" s="382" t="str">
        <f t="shared" si="22"/>
        <v>T14</v>
      </c>
      <c r="B606" s="388" t="str">
        <f t="shared" si="21"/>
        <v>T=1s</v>
      </c>
      <c r="C606" s="396" t="str">
        <f>'Tabelle Dashboard'!J284</f>
        <v>Scenario 5</v>
      </c>
      <c r="D606" s="398">
        <f>'Tabelle Dashboard'!K284</f>
        <v>4.4999999999999998E-2</v>
      </c>
      <c r="E606" s="399">
        <f>'Tabelle Dashboard'!L284</f>
        <v>6.4000000000000001E-2</v>
      </c>
      <c r="F606" s="398">
        <f>'Tabelle Dashboard'!M284</f>
        <v>4.4999999999999998E-2</v>
      </c>
      <c r="G606" s="399">
        <f>'Tabelle Dashboard'!N284</f>
        <v>6.8999999999999999E-3</v>
      </c>
      <c r="H606" s="398">
        <f>'Tabelle Dashboard'!O284</f>
        <v>6.7999999999999996E-3</v>
      </c>
    </row>
    <row r="607" spans="1:8" x14ac:dyDescent="0.2">
      <c r="A607" s="382" t="str">
        <f t="shared" si="22"/>
        <v>T14</v>
      </c>
      <c r="B607" s="388" t="str">
        <f t="shared" si="21"/>
        <v>T=1s</v>
      </c>
      <c r="C607" s="396" t="str">
        <f>'Tabelle Dashboard'!J285</f>
        <v>Scenario 6</v>
      </c>
      <c r="D607" s="398">
        <f>'Tabelle Dashboard'!K285</f>
        <v>4.5999999999999999E-2</v>
      </c>
      <c r="E607" s="399">
        <f>'Tabelle Dashboard'!L285</f>
        <v>6.4000000000000001E-2</v>
      </c>
      <c r="F607" s="398">
        <f>'Tabelle Dashboard'!M285</f>
        <v>4.5999999999999999E-2</v>
      </c>
      <c r="G607" s="399">
        <f>'Tabelle Dashboard'!N285</f>
        <v>6.8999999999999999E-3</v>
      </c>
      <c r="H607" s="398">
        <f>'Tabelle Dashboard'!O285</f>
        <v>6.8999999999999999E-3</v>
      </c>
    </row>
    <row r="608" spans="1:8" x14ac:dyDescent="0.2">
      <c r="A608" s="382" t="str">
        <f t="shared" si="22"/>
        <v>T14</v>
      </c>
      <c r="B608" s="388" t="str">
        <f t="shared" si="21"/>
        <v>T=1s</v>
      </c>
      <c r="C608" s="396" t="str">
        <f>'Tabelle Dashboard'!J286</f>
        <v>Scenario 7</v>
      </c>
      <c r="D608" s="398">
        <f>'Tabelle Dashboard'!K286</f>
        <v>4.4999999999999998E-2</v>
      </c>
      <c r="E608" s="399">
        <f>'Tabelle Dashboard'!L286</f>
        <v>6.3E-2</v>
      </c>
      <c r="F608" s="398">
        <f>'Tabelle Dashboard'!M286</f>
        <v>4.4999999999999998E-2</v>
      </c>
      <c r="G608" s="399">
        <f>'Tabelle Dashboard'!N286</f>
        <v>6.7000000000000002E-3</v>
      </c>
      <c r="H608" s="398">
        <f>'Tabelle Dashboard'!O286</f>
        <v>6.7000000000000002E-3</v>
      </c>
    </row>
    <row r="609" spans="1:8" x14ac:dyDescent="0.2">
      <c r="A609" s="382" t="str">
        <f t="shared" si="22"/>
        <v>T14</v>
      </c>
      <c r="B609" s="388" t="str">
        <f t="shared" si="21"/>
        <v>T=1s</v>
      </c>
      <c r="C609" s="396" t="str">
        <f>'Tabelle Dashboard'!J287</f>
        <v>Scenario 8</v>
      </c>
      <c r="D609" s="398">
        <f>'Tabelle Dashboard'!K287</f>
        <v>4.4999999999999998E-2</v>
      </c>
      <c r="E609" s="399">
        <f>'Tabelle Dashboard'!L287</f>
        <v>6.4000000000000001E-2</v>
      </c>
      <c r="F609" s="398">
        <f>'Tabelle Dashboard'!M287</f>
        <v>4.4999999999999998E-2</v>
      </c>
      <c r="G609" s="399">
        <f>'Tabelle Dashboard'!N287</f>
        <v>6.7999999999999996E-3</v>
      </c>
      <c r="H609" s="398">
        <f>'Tabelle Dashboard'!O287</f>
        <v>6.7999999999999996E-3</v>
      </c>
    </row>
    <row r="610" spans="1:8" x14ac:dyDescent="0.2">
      <c r="A610" s="382" t="str">
        <f t="shared" si="22"/>
        <v>T14</v>
      </c>
      <c r="B610" s="388" t="str">
        <f t="shared" si="21"/>
        <v>T=1s</v>
      </c>
      <c r="C610" s="396" t="str">
        <f>'Tabelle Dashboard'!J288</f>
        <v>Scenario 9</v>
      </c>
      <c r="D610" s="398">
        <f>'Tabelle Dashboard'!K288</f>
        <v>4.5999999999999999E-2</v>
      </c>
      <c r="E610" s="399">
        <f>'Tabelle Dashboard'!L288</f>
        <v>6.4000000000000001E-2</v>
      </c>
      <c r="F610" s="398">
        <f>'Tabelle Dashboard'!M288</f>
        <v>4.5999999999999999E-2</v>
      </c>
      <c r="G610" s="399">
        <f>'Tabelle Dashboard'!N288</f>
        <v>6.7999999999999996E-3</v>
      </c>
      <c r="H610" s="398">
        <f>'Tabelle Dashboard'!O288</f>
        <v>6.7999999999999996E-3</v>
      </c>
    </row>
    <row r="611" spans="1:8" x14ac:dyDescent="0.2">
      <c r="A611" s="382" t="str">
        <f t="shared" si="22"/>
        <v>T14</v>
      </c>
      <c r="B611" s="388" t="str">
        <f t="shared" si="21"/>
        <v>T=1s</v>
      </c>
      <c r="C611" s="396" t="str">
        <f>'Tabelle Dashboard'!J289</f>
        <v>Scenario 10</v>
      </c>
      <c r="D611" s="398">
        <f>'Tabelle Dashboard'!K289</f>
        <v>4.7E-2</v>
      </c>
      <c r="E611" s="399">
        <f>'Tabelle Dashboard'!L289</f>
        <v>6.6000000000000003E-2</v>
      </c>
      <c r="F611" s="398">
        <f>'Tabelle Dashboard'!M289</f>
        <v>4.7E-2</v>
      </c>
      <c r="G611" s="399">
        <f>'Tabelle Dashboard'!N289</f>
        <v>7.1000000000000004E-3</v>
      </c>
      <c r="H611" s="398">
        <f>'Tabelle Dashboard'!O289</f>
        <v>7.1000000000000004E-3</v>
      </c>
    </row>
    <row r="612" spans="1:8" x14ac:dyDescent="0.2">
      <c r="A612" s="382" t="str">
        <f t="shared" si="22"/>
        <v>T14</v>
      </c>
      <c r="B612" s="388" t="str">
        <f t="shared" si="21"/>
        <v>T=1s</v>
      </c>
      <c r="C612" s="396" t="str">
        <f>'Tabelle Dashboard'!J290</f>
        <v>Scenario 11</v>
      </c>
      <c r="D612" s="398">
        <f>'Tabelle Dashboard'!K290</f>
        <v>4.4999999999999998E-2</v>
      </c>
      <c r="E612" s="399">
        <f>'Tabelle Dashboard'!L290</f>
        <v>6.4000000000000001E-2</v>
      </c>
      <c r="F612" s="398">
        <f>'Tabelle Dashboard'!M290</f>
        <v>4.4999999999999998E-2</v>
      </c>
      <c r="G612" s="399">
        <f>'Tabelle Dashboard'!N290</f>
        <v>6.8999999999999999E-3</v>
      </c>
      <c r="H612" s="398">
        <f>'Tabelle Dashboard'!O290</f>
        <v>6.7999999999999996E-3</v>
      </c>
    </row>
    <row r="613" spans="1:8" x14ac:dyDescent="0.2">
      <c r="A613" s="382" t="str">
        <f t="shared" si="22"/>
        <v>T14</v>
      </c>
      <c r="B613" s="388" t="str">
        <f t="shared" si="21"/>
        <v>T=1s</v>
      </c>
      <c r="C613" s="396" t="str">
        <f>'Tabelle Dashboard'!J291</f>
        <v>Scenario 12</v>
      </c>
      <c r="D613" s="398">
        <f>'Tabelle Dashboard'!K291</f>
        <v>4.3999999999999997E-2</v>
      </c>
      <c r="E613" s="399">
        <f>'Tabelle Dashboard'!L291</f>
        <v>6.2E-2</v>
      </c>
      <c r="F613" s="398">
        <f>'Tabelle Dashboard'!M291</f>
        <v>4.3999999999999997E-2</v>
      </c>
      <c r="G613" s="399">
        <f>'Tabelle Dashboard'!N291</f>
        <v>6.7000000000000002E-3</v>
      </c>
      <c r="H613" s="398">
        <f>'Tabelle Dashboard'!O291</f>
        <v>6.7000000000000002E-3</v>
      </c>
    </row>
    <row r="614" spans="1:8" x14ac:dyDescent="0.2">
      <c r="A614" s="382" t="str">
        <f t="shared" si="22"/>
        <v>T14</v>
      </c>
      <c r="B614" s="388" t="str">
        <f t="shared" si="21"/>
        <v>T=1s</v>
      </c>
      <c r="C614" s="396" t="str">
        <f>'Tabelle Dashboard'!J292</f>
        <v>Scenario 13</v>
      </c>
      <c r="D614" s="398">
        <f>'Tabelle Dashboard'!K292</f>
        <v>4.7E-2</v>
      </c>
      <c r="E614" s="399">
        <f>'Tabelle Dashboard'!L292</f>
        <v>6.6000000000000003E-2</v>
      </c>
      <c r="F614" s="398">
        <f>'Tabelle Dashboard'!M292</f>
        <v>4.7E-2</v>
      </c>
      <c r="G614" s="399">
        <f>'Tabelle Dashboard'!N292</f>
        <v>7.1000000000000004E-3</v>
      </c>
      <c r="H614" s="398">
        <f>'Tabelle Dashboard'!O292</f>
        <v>7.1000000000000004E-3</v>
      </c>
    </row>
    <row r="615" spans="1:8" x14ac:dyDescent="0.2">
      <c r="A615" s="382" t="str">
        <f t="shared" si="22"/>
        <v>T14</v>
      </c>
      <c r="B615" s="388" t="str">
        <f t="shared" si="21"/>
        <v>T=1s</v>
      </c>
      <c r="C615" s="396" t="str">
        <f>'Tabelle Dashboard'!J293</f>
        <v>Scenario 14</v>
      </c>
      <c r="D615" s="398">
        <f>'Tabelle Dashboard'!K293</f>
        <v>4.4999999999999998E-2</v>
      </c>
      <c r="E615" s="399">
        <f>'Tabelle Dashboard'!L293</f>
        <v>6.4000000000000001E-2</v>
      </c>
      <c r="F615" s="398">
        <f>'Tabelle Dashboard'!M293</f>
        <v>4.4999999999999998E-2</v>
      </c>
      <c r="G615" s="399">
        <f>'Tabelle Dashboard'!N293</f>
        <v>6.8999999999999999E-3</v>
      </c>
      <c r="H615" s="398">
        <f>'Tabelle Dashboard'!O293</f>
        <v>6.8999999999999999E-3</v>
      </c>
    </row>
    <row r="616" spans="1:8" x14ac:dyDescent="0.2">
      <c r="A616" s="382" t="str">
        <f t="shared" si="22"/>
        <v>T14</v>
      </c>
      <c r="B616" s="388" t="str">
        <f t="shared" si="21"/>
        <v>T=1s</v>
      </c>
      <c r="C616" s="396" t="str">
        <f>'Tabelle Dashboard'!J294</f>
        <v>Scenario 15</v>
      </c>
      <c r="D616" s="398">
        <f>'Tabelle Dashboard'!K294</f>
        <v>4.5999999999999999E-2</v>
      </c>
      <c r="E616" s="399">
        <f>'Tabelle Dashboard'!L294</f>
        <v>6.4000000000000001E-2</v>
      </c>
      <c r="F616" s="398">
        <f>'Tabelle Dashboard'!M294</f>
        <v>4.5999999999999999E-2</v>
      </c>
      <c r="G616" s="399">
        <f>'Tabelle Dashboard'!N294</f>
        <v>7.0000000000000001E-3</v>
      </c>
      <c r="H616" s="398">
        <f>'Tabelle Dashboard'!O294</f>
        <v>7.0000000000000001E-3</v>
      </c>
    </row>
    <row r="617" spans="1:8" x14ac:dyDescent="0.2">
      <c r="A617" s="382" t="str">
        <f t="shared" si="22"/>
        <v>T14</v>
      </c>
      <c r="B617" s="388" t="str">
        <f t="shared" si="21"/>
        <v>T=2s</v>
      </c>
      <c r="C617" s="396" t="str">
        <f>'Tabelle Dashboard'!R280</f>
        <v>Scenario 1</v>
      </c>
      <c r="D617" s="398">
        <f>'Tabelle Dashboard'!S280</f>
        <v>4.3999999999999997E-2</v>
      </c>
      <c r="E617" s="399">
        <f>'Tabelle Dashboard'!T280</f>
        <v>6.3E-2</v>
      </c>
      <c r="F617" s="398">
        <f>'Tabelle Dashboard'!U280</f>
        <v>4.3999999999999997E-2</v>
      </c>
      <c r="G617" s="399">
        <f>'Tabelle Dashboard'!V280</f>
        <v>6.7000000000000002E-3</v>
      </c>
      <c r="H617" s="398">
        <f>'Tabelle Dashboard'!W280</f>
        <v>6.7000000000000002E-3</v>
      </c>
    </row>
    <row r="618" spans="1:8" x14ac:dyDescent="0.2">
      <c r="A618" s="382" t="str">
        <f t="shared" si="22"/>
        <v>T14</v>
      </c>
      <c r="B618" s="388" t="str">
        <f t="shared" si="21"/>
        <v>T=2s</v>
      </c>
      <c r="C618" s="396" t="str">
        <f>'Tabelle Dashboard'!R281</f>
        <v>Scenario 2</v>
      </c>
      <c r="D618" s="398">
        <f>'Tabelle Dashboard'!S281</f>
        <v>4.4999999999999998E-2</v>
      </c>
      <c r="E618" s="399">
        <f>'Tabelle Dashboard'!T281</f>
        <v>6.4000000000000001E-2</v>
      </c>
      <c r="F618" s="398">
        <f>'Tabelle Dashboard'!U281</f>
        <v>4.4999999999999998E-2</v>
      </c>
      <c r="G618" s="399">
        <f>'Tabelle Dashboard'!V281</f>
        <v>6.7999999999999996E-3</v>
      </c>
      <c r="H618" s="398">
        <f>'Tabelle Dashboard'!W281</f>
        <v>6.7999999999999996E-3</v>
      </c>
    </row>
    <row r="619" spans="1:8" x14ac:dyDescent="0.2">
      <c r="A619" s="382" t="str">
        <f t="shared" si="22"/>
        <v>T14</v>
      </c>
      <c r="B619" s="388" t="str">
        <f t="shared" si="21"/>
        <v>T=2s</v>
      </c>
      <c r="C619" s="396" t="str">
        <f>'Tabelle Dashboard'!R282</f>
        <v>Scenario 3</v>
      </c>
      <c r="D619" s="398">
        <f>'Tabelle Dashboard'!S282</f>
        <v>4.4999999999999998E-2</v>
      </c>
      <c r="E619" s="399">
        <f>'Tabelle Dashboard'!T282</f>
        <v>6.4000000000000001E-2</v>
      </c>
      <c r="F619" s="398">
        <f>'Tabelle Dashboard'!U282</f>
        <v>4.4999999999999998E-2</v>
      </c>
      <c r="G619" s="399">
        <f>'Tabelle Dashboard'!V282</f>
        <v>6.8999999999999999E-3</v>
      </c>
      <c r="H619" s="398">
        <f>'Tabelle Dashboard'!W282</f>
        <v>6.8999999999999999E-3</v>
      </c>
    </row>
    <row r="620" spans="1:8" x14ac:dyDescent="0.2">
      <c r="A620" s="382" t="str">
        <f t="shared" si="22"/>
        <v>T14</v>
      </c>
      <c r="B620" s="388" t="str">
        <f t="shared" si="21"/>
        <v>T=2s</v>
      </c>
      <c r="C620" s="396" t="str">
        <f>'Tabelle Dashboard'!R283</f>
        <v>Scenario 4</v>
      </c>
      <c r="D620" s="398">
        <f>'Tabelle Dashboard'!S283</f>
        <v>4.4999999999999998E-2</v>
      </c>
      <c r="E620" s="399">
        <f>'Tabelle Dashboard'!T283</f>
        <v>6.4000000000000001E-2</v>
      </c>
      <c r="F620" s="398">
        <f>'Tabelle Dashboard'!U283</f>
        <v>4.4999999999999998E-2</v>
      </c>
      <c r="G620" s="399">
        <f>'Tabelle Dashboard'!V283</f>
        <v>6.7999999999999996E-3</v>
      </c>
      <c r="H620" s="398">
        <f>'Tabelle Dashboard'!W283</f>
        <v>6.8999999999999999E-3</v>
      </c>
    </row>
    <row r="621" spans="1:8" x14ac:dyDescent="0.2">
      <c r="A621" s="382" t="str">
        <f t="shared" si="22"/>
        <v>T14</v>
      </c>
      <c r="B621" s="388" t="str">
        <f t="shared" si="21"/>
        <v>T=2s</v>
      </c>
      <c r="C621" s="396" t="str">
        <f>'Tabelle Dashboard'!R284</f>
        <v>Scenario 5</v>
      </c>
      <c r="D621" s="398">
        <f>'Tabelle Dashboard'!S284</f>
        <v>4.4999999999999998E-2</v>
      </c>
      <c r="E621" s="399">
        <f>'Tabelle Dashboard'!T284</f>
        <v>6.4000000000000001E-2</v>
      </c>
      <c r="F621" s="398">
        <f>'Tabelle Dashboard'!U284</f>
        <v>4.4999999999999998E-2</v>
      </c>
      <c r="G621" s="399">
        <f>'Tabelle Dashboard'!V284</f>
        <v>6.7999999999999996E-3</v>
      </c>
      <c r="H621" s="398">
        <f>'Tabelle Dashboard'!W284</f>
        <v>6.7999999999999996E-3</v>
      </c>
    </row>
    <row r="622" spans="1:8" x14ac:dyDescent="0.2">
      <c r="A622" s="382" t="str">
        <f t="shared" si="22"/>
        <v>T14</v>
      </c>
      <c r="B622" s="388" t="str">
        <f t="shared" si="21"/>
        <v>T=2s</v>
      </c>
      <c r="C622" s="396" t="str">
        <f>'Tabelle Dashboard'!R285</f>
        <v>Scenario 6</v>
      </c>
      <c r="D622" s="398">
        <f>'Tabelle Dashboard'!S285</f>
        <v>4.4999999999999998E-2</v>
      </c>
      <c r="E622" s="399">
        <f>'Tabelle Dashboard'!T285</f>
        <v>6.4000000000000001E-2</v>
      </c>
      <c r="F622" s="398">
        <f>'Tabelle Dashboard'!U285</f>
        <v>4.4999999999999998E-2</v>
      </c>
      <c r="G622" s="399">
        <f>'Tabelle Dashboard'!V285</f>
        <v>6.8999999999999999E-3</v>
      </c>
      <c r="H622" s="398">
        <f>'Tabelle Dashboard'!W285</f>
        <v>6.8999999999999999E-3</v>
      </c>
    </row>
    <row r="623" spans="1:8" x14ac:dyDescent="0.2">
      <c r="A623" s="382" t="str">
        <f t="shared" si="22"/>
        <v>T14</v>
      </c>
      <c r="B623" s="388" t="str">
        <f t="shared" si="21"/>
        <v>T=2s</v>
      </c>
      <c r="C623" s="396" t="str">
        <f>'Tabelle Dashboard'!R286</f>
        <v>Scenario 7</v>
      </c>
      <c r="D623" s="398">
        <f>'Tabelle Dashboard'!S286</f>
        <v>4.3999999999999997E-2</v>
      </c>
      <c r="E623" s="399">
        <f>'Tabelle Dashboard'!T286</f>
        <v>6.2E-2</v>
      </c>
      <c r="F623" s="398">
        <f>'Tabelle Dashboard'!U286</f>
        <v>4.3999999999999997E-2</v>
      </c>
      <c r="G623" s="399">
        <f>'Tabelle Dashboard'!V286</f>
        <v>6.7000000000000002E-3</v>
      </c>
      <c r="H623" s="398">
        <f>'Tabelle Dashboard'!W286</f>
        <v>6.7000000000000002E-3</v>
      </c>
    </row>
    <row r="624" spans="1:8" x14ac:dyDescent="0.2">
      <c r="A624" s="382" t="str">
        <f t="shared" si="22"/>
        <v>T14</v>
      </c>
      <c r="B624" s="388" t="str">
        <f t="shared" si="21"/>
        <v>T=2s</v>
      </c>
      <c r="C624" s="396" t="str">
        <f>'Tabelle Dashboard'!R287</f>
        <v>Scenario 8</v>
      </c>
      <c r="D624" s="398">
        <f>'Tabelle Dashboard'!S287</f>
        <v>4.4999999999999998E-2</v>
      </c>
      <c r="E624" s="399">
        <f>'Tabelle Dashboard'!T287</f>
        <v>6.3E-2</v>
      </c>
      <c r="F624" s="398">
        <f>'Tabelle Dashboard'!U287</f>
        <v>4.4999999999999998E-2</v>
      </c>
      <c r="G624" s="399">
        <f>'Tabelle Dashboard'!V287</f>
        <v>6.7000000000000002E-3</v>
      </c>
      <c r="H624" s="398">
        <f>'Tabelle Dashboard'!W287</f>
        <v>6.7000000000000002E-3</v>
      </c>
    </row>
    <row r="625" spans="1:8" x14ac:dyDescent="0.2">
      <c r="A625" s="382" t="str">
        <f t="shared" si="22"/>
        <v>T14</v>
      </c>
      <c r="B625" s="388" t="str">
        <f t="shared" si="21"/>
        <v>T=2s</v>
      </c>
      <c r="C625" s="396" t="str">
        <f>'Tabelle Dashboard'!R288</f>
        <v>Scenario 9</v>
      </c>
      <c r="D625" s="398">
        <f>'Tabelle Dashboard'!S288</f>
        <v>4.3999999999999997E-2</v>
      </c>
      <c r="E625" s="399">
        <f>'Tabelle Dashboard'!T288</f>
        <v>6.0999999999999999E-2</v>
      </c>
      <c r="F625" s="398">
        <f>'Tabelle Dashboard'!U288</f>
        <v>4.3999999999999997E-2</v>
      </c>
      <c r="G625" s="399">
        <f>'Tabelle Dashboard'!V288</f>
        <v>6.6E-3</v>
      </c>
      <c r="H625" s="398">
        <f>'Tabelle Dashboard'!W288</f>
        <v>6.4999999999999997E-3</v>
      </c>
    </row>
    <row r="626" spans="1:8" x14ac:dyDescent="0.2">
      <c r="A626" s="382" t="str">
        <f t="shared" si="22"/>
        <v>T14</v>
      </c>
      <c r="B626" s="388" t="str">
        <f t="shared" si="21"/>
        <v>T=2s</v>
      </c>
      <c r="C626" s="396" t="str">
        <f>'Tabelle Dashboard'!R289</f>
        <v>Scenario 10</v>
      </c>
      <c r="D626" s="398">
        <f>'Tabelle Dashboard'!S289</f>
        <v>4.5999999999999999E-2</v>
      </c>
      <c r="E626" s="399">
        <f>'Tabelle Dashboard'!T289</f>
        <v>6.5000000000000002E-2</v>
      </c>
      <c r="F626" s="398">
        <f>'Tabelle Dashboard'!U289</f>
        <v>4.5999999999999999E-2</v>
      </c>
      <c r="G626" s="399">
        <f>'Tabelle Dashboard'!V289</f>
        <v>6.8999999999999999E-3</v>
      </c>
      <c r="H626" s="398">
        <f>'Tabelle Dashboard'!W289</f>
        <v>6.8999999999999999E-3</v>
      </c>
    </row>
    <row r="627" spans="1:8" x14ac:dyDescent="0.2">
      <c r="A627" s="382" t="str">
        <f t="shared" si="22"/>
        <v>T14</v>
      </c>
      <c r="B627" s="388" t="str">
        <f t="shared" si="21"/>
        <v>T=2s</v>
      </c>
      <c r="C627" s="396" t="str">
        <f>'Tabelle Dashboard'!R290</f>
        <v>Scenario 11</v>
      </c>
      <c r="D627" s="398">
        <f>'Tabelle Dashboard'!S290</f>
        <v>4.4999999999999998E-2</v>
      </c>
      <c r="E627" s="399">
        <f>'Tabelle Dashboard'!T290</f>
        <v>6.3E-2</v>
      </c>
      <c r="F627" s="398">
        <f>'Tabelle Dashboard'!U290</f>
        <v>4.4999999999999998E-2</v>
      </c>
      <c r="G627" s="399">
        <f>'Tabelle Dashboard'!V290</f>
        <v>6.7000000000000002E-3</v>
      </c>
      <c r="H627" s="398">
        <f>'Tabelle Dashboard'!W290</f>
        <v>6.7000000000000002E-3</v>
      </c>
    </row>
    <row r="628" spans="1:8" x14ac:dyDescent="0.2">
      <c r="A628" s="382" t="str">
        <f t="shared" si="22"/>
        <v>T14</v>
      </c>
      <c r="B628" s="388" t="str">
        <f t="shared" si="21"/>
        <v>T=2s</v>
      </c>
      <c r="C628" s="396" t="str">
        <f>'Tabelle Dashboard'!R291</f>
        <v>Scenario 12</v>
      </c>
      <c r="D628" s="398">
        <f>'Tabelle Dashboard'!S291</f>
        <v>4.3999999999999997E-2</v>
      </c>
      <c r="E628" s="399">
        <f>'Tabelle Dashboard'!T291</f>
        <v>6.0999999999999999E-2</v>
      </c>
      <c r="F628" s="398">
        <f>'Tabelle Dashboard'!U291</f>
        <v>4.3999999999999997E-2</v>
      </c>
      <c r="G628" s="399">
        <f>'Tabelle Dashboard'!V291</f>
        <v>6.6E-3</v>
      </c>
      <c r="H628" s="398">
        <f>'Tabelle Dashboard'!W291</f>
        <v>6.7000000000000002E-3</v>
      </c>
    </row>
    <row r="629" spans="1:8" x14ac:dyDescent="0.2">
      <c r="A629" s="382" t="str">
        <f t="shared" si="22"/>
        <v>T14</v>
      </c>
      <c r="B629" s="388" t="str">
        <f t="shared" si="21"/>
        <v>T=2s</v>
      </c>
      <c r="C629" s="396" t="str">
        <f>'Tabelle Dashboard'!R292</f>
        <v>Scenario 13</v>
      </c>
      <c r="D629" s="398">
        <f>'Tabelle Dashboard'!S292</f>
        <v>4.5999999999999999E-2</v>
      </c>
      <c r="E629" s="399">
        <f>'Tabelle Dashboard'!T292</f>
        <v>6.5000000000000002E-2</v>
      </c>
      <c r="F629" s="398">
        <f>'Tabelle Dashboard'!U292</f>
        <v>4.5999999999999999E-2</v>
      </c>
      <c r="G629" s="399">
        <f>'Tabelle Dashboard'!V292</f>
        <v>6.8999999999999999E-3</v>
      </c>
      <c r="H629" s="398">
        <f>'Tabelle Dashboard'!W292</f>
        <v>6.8999999999999999E-3</v>
      </c>
    </row>
    <row r="630" spans="1:8" x14ac:dyDescent="0.2">
      <c r="A630" s="382" t="str">
        <f t="shared" si="22"/>
        <v>T14</v>
      </c>
      <c r="B630" s="388" t="str">
        <f t="shared" si="21"/>
        <v>T=2s</v>
      </c>
      <c r="C630" s="396" t="str">
        <f>'Tabelle Dashboard'!R293</f>
        <v>Scenario 14</v>
      </c>
      <c r="D630" s="398">
        <f>'Tabelle Dashboard'!S293</f>
        <v>4.4999999999999998E-2</v>
      </c>
      <c r="E630" s="399">
        <f>'Tabelle Dashboard'!T293</f>
        <v>6.3E-2</v>
      </c>
      <c r="F630" s="398">
        <f>'Tabelle Dashboard'!U293</f>
        <v>4.4999999999999998E-2</v>
      </c>
      <c r="G630" s="399">
        <f>'Tabelle Dashboard'!V293</f>
        <v>6.7000000000000002E-3</v>
      </c>
      <c r="H630" s="398">
        <f>'Tabelle Dashboard'!W293</f>
        <v>6.7000000000000002E-3</v>
      </c>
    </row>
    <row r="631" spans="1:8" x14ac:dyDescent="0.2">
      <c r="A631" s="382" t="str">
        <f t="shared" si="22"/>
        <v>T14</v>
      </c>
      <c r="B631" s="388" t="str">
        <f t="shared" si="21"/>
        <v>T=2s</v>
      </c>
      <c r="C631" s="396" t="str">
        <f>'Tabelle Dashboard'!R294</f>
        <v>Scenario 15</v>
      </c>
      <c r="D631" s="398">
        <f>'Tabelle Dashboard'!S294</f>
        <v>4.4999999999999998E-2</v>
      </c>
      <c r="E631" s="399">
        <f>'Tabelle Dashboard'!T294</f>
        <v>6.3E-2</v>
      </c>
      <c r="F631" s="398">
        <f>'Tabelle Dashboard'!U294</f>
        <v>4.4999999999999998E-2</v>
      </c>
      <c r="G631" s="399">
        <f>'Tabelle Dashboard'!V294</f>
        <v>6.7000000000000002E-3</v>
      </c>
      <c r="H631" s="398">
        <f>'Tabelle Dashboard'!W294</f>
        <v>6.7000000000000002E-3</v>
      </c>
    </row>
    <row r="632" spans="1:8" x14ac:dyDescent="0.2">
      <c r="A632" s="382" t="s">
        <v>1184</v>
      </c>
      <c r="B632" s="388" t="str">
        <f t="shared" si="21"/>
        <v>T=0s</v>
      </c>
      <c r="C632" s="396" t="str">
        <f>'Tabelle Dashboard'!B301</f>
        <v>Scenario 1</v>
      </c>
      <c r="D632" s="398">
        <f>'Tabelle Dashboard'!C301</f>
        <v>4.5999999999999999E-2</v>
      </c>
      <c r="E632" s="399">
        <f>'Tabelle Dashboard'!D301</f>
        <v>6.4000000000000001E-2</v>
      </c>
      <c r="F632" s="398">
        <f>'Tabelle Dashboard'!E301</f>
        <v>4.4999999999999998E-2</v>
      </c>
      <c r="G632" s="399">
        <f>'Tabelle Dashboard'!F301</f>
        <v>6.7999999999999996E-3</v>
      </c>
      <c r="H632" s="398">
        <f>'Tabelle Dashboard'!G301</f>
        <v>6.7999999999999996E-3</v>
      </c>
    </row>
    <row r="633" spans="1:8" x14ac:dyDescent="0.2">
      <c r="A633" s="382" t="str">
        <f t="shared" si="22"/>
        <v>T15</v>
      </c>
      <c r="B633" s="388" t="str">
        <f t="shared" si="21"/>
        <v>T=0s</v>
      </c>
      <c r="C633" s="396" t="str">
        <f>'Tabelle Dashboard'!B302</f>
        <v>Scenario 2</v>
      </c>
      <c r="D633" s="398">
        <f>'Tabelle Dashboard'!C302</f>
        <v>4.5999999999999999E-2</v>
      </c>
      <c r="E633" s="399">
        <f>'Tabelle Dashboard'!D302</f>
        <v>6.5000000000000002E-2</v>
      </c>
      <c r="F633" s="398">
        <f>'Tabelle Dashboard'!E302</f>
        <v>4.5999999999999999E-2</v>
      </c>
      <c r="G633" s="399">
        <f>'Tabelle Dashboard'!F302</f>
        <v>7.0000000000000001E-3</v>
      </c>
      <c r="H633" s="398">
        <f>'Tabelle Dashboard'!G302</f>
        <v>6.7999999999999996E-3</v>
      </c>
    </row>
    <row r="634" spans="1:8" x14ac:dyDescent="0.2">
      <c r="A634" s="382" t="str">
        <f t="shared" si="22"/>
        <v>T15</v>
      </c>
      <c r="B634" s="388" t="str">
        <f t="shared" si="21"/>
        <v>T=0s</v>
      </c>
      <c r="C634" s="396" t="str">
        <f>'Tabelle Dashboard'!B303</f>
        <v>Scenario 3</v>
      </c>
      <c r="D634" s="398">
        <f>'Tabelle Dashboard'!C303</f>
        <v>4.3999999999999997E-2</v>
      </c>
      <c r="E634" s="399">
        <f>'Tabelle Dashboard'!D303</f>
        <v>6.2E-2</v>
      </c>
      <c r="F634" s="398">
        <f>'Tabelle Dashboard'!E303</f>
        <v>4.3999999999999997E-2</v>
      </c>
      <c r="G634" s="399">
        <f>'Tabelle Dashboard'!F303</f>
        <v>6.7000000000000002E-3</v>
      </c>
      <c r="H634" s="398">
        <f>'Tabelle Dashboard'!G303</f>
        <v>6.6E-3</v>
      </c>
    </row>
    <row r="635" spans="1:8" x14ac:dyDescent="0.2">
      <c r="A635" s="382" t="str">
        <f t="shared" si="22"/>
        <v>T15</v>
      </c>
      <c r="B635" s="388" t="str">
        <f t="shared" si="21"/>
        <v>T=0s</v>
      </c>
      <c r="C635" s="396" t="str">
        <f>'Tabelle Dashboard'!B304</f>
        <v>Scenario 4</v>
      </c>
      <c r="D635" s="398">
        <f>'Tabelle Dashboard'!C304</f>
        <v>4.5999999999999999E-2</v>
      </c>
      <c r="E635" s="399">
        <f>'Tabelle Dashboard'!D304</f>
        <v>6.4000000000000001E-2</v>
      </c>
      <c r="F635" s="398">
        <f>'Tabelle Dashboard'!E304</f>
        <v>4.5999999999999999E-2</v>
      </c>
      <c r="G635" s="399">
        <f>'Tabelle Dashboard'!F304</f>
        <v>6.8999999999999999E-3</v>
      </c>
      <c r="H635" s="398">
        <f>'Tabelle Dashboard'!G304</f>
        <v>6.8999999999999999E-3</v>
      </c>
    </row>
    <row r="636" spans="1:8" x14ac:dyDescent="0.2">
      <c r="A636" s="382" t="str">
        <f t="shared" si="22"/>
        <v>T15</v>
      </c>
      <c r="B636" s="388" t="str">
        <f t="shared" si="21"/>
        <v>T=0s</v>
      </c>
      <c r="C636" s="396" t="str">
        <f>'Tabelle Dashboard'!B305</f>
        <v>Scenario 5</v>
      </c>
      <c r="D636" s="398">
        <f>'Tabelle Dashboard'!C305</f>
        <v>4.4999999999999998E-2</v>
      </c>
      <c r="E636" s="399">
        <f>'Tabelle Dashboard'!D305</f>
        <v>6.4000000000000001E-2</v>
      </c>
      <c r="F636" s="398">
        <f>'Tabelle Dashboard'!E305</f>
        <v>4.4999999999999998E-2</v>
      </c>
      <c r="G636" s="399">
        <f>'Tabelle Dashboard'!F305</f>
        <v>6.8999999999999999E-3</v>
      </c>
      <c r="H636" s="398">
        <f>'Tabelle Dashboard'!G305</f>
        <v>6.7000000000000002E-3</v>
      </c>
    </row>
    <row r="637" spans="1:8" x14ac:dyDescent="0.2">
      <c r="A637" s="382" t="str">
        <f t="shared" si="22"/>
        <v>T15</v>
      </c>
      <c r="B637" s="388" t="str">
        <f t="shared" si="21"/>
        <v>T=0s</v>
      </c>
      <c r="C637" s="396" t="str">
        <f>'Tabelle Dashboard'!B306</f>
        <v>Scenario 6</v>
      </c>
      <c r="D637" s="398">
        <f>'Tabelle Dashboard'!C306</f>
        <v>4.5999999999999999E-2</v>
      </c>
      <c r="E637" s="399">
        <f>'Tabelle Dashboard'!D306</f>
        <v>6.4000000000000001E-2</v>
      </c>
      <c r="F637" s="398">
        <f>'Tabelle Dashboard'!E306</f>
        <v>4.4999999999999998E-2</v>
      </c>
      <c r="G637" s="399">
        <f>'Tabelle Dashboard'!F306</f>
        <v>6.8999999999999999E-3</v>
      </c>
      <c r="H637" s="398">
        <f>'Tabelle Dashboard'!G306</f>
        <v>6.7999999999999996E-3</v>
      </c>
    </row>
    <row r="638" spans="1:8" x14ac:dyDescent="0.2">
      <c r="A638" s="382" t="str">
        <f t="shared" si="22"/>
        <v>T15</v>
      </c>
      <c r="B638" s="388" t="str">
        <f t="shared" si="21"/>
        <v>T=0s</v>
      </c>
      <c r="C638" s="396" t="str">
        <f>'Tabelle Dashboard'!B307</f>
        <v>Scenario 7</v>
      </c>
      <c r="D638" s="398">
        <f>'Tabelle Dashboard'!C307</f>
        <v>4.5999999999999999E-2</v>
      </c>
      <c r="E638" s="399">
        <f>'Tabelle Dashboard'!D307</f>
        <v>6.4000000000000001E-2</v>
      </c>
      <c r="F638" s="398">
        <f>'Tabelle Dashboard'!E307</f>
        <v>4.4999999999999998E-2</v>
      </c>
      <c r="G638" s="399">
        <f>'Tabelle Dashboard'!F307</f>
        <v>6.8999999999999999E-3</v>
      </c>
      <c r="H638" s="398">
        <f>'Tabelle Dashboard'!G307</f>
        <v>6.7000000000000002E-3</v>
      </c>
    </row>
    <row r="639" spans="1:8" x14ac:dyDescent="0.2">
      <c r="A639" s="382" t="str">
        <f t="shared" si="22"/>
        <v>T15</v>
      </c>
      <c r="B639" s="388" t="str">
        <f t="shared" si="21"/>
        <v>T=0s</v>
      </c>
      <c r="C639" s="396" t="str">
        <f>'Tabelle Dashboard'!B308</f>
        <v>Scenario 8</v>
      </c>
      <c r="D639" s="398">
        <f>'Tabelle Dashboard'!C308</f>
        <v>4.5999999999999999E-2</v>
      </c>
      <c r="E639" s="399">
        <f>'Tabelle Dashboard'!D308</f>
        <v>6.4000000000000001E-2</v>
      </c>
      <c r="F639" s="398">
        <f>'Tabelle Dashboard'!E308</f>
        <v>4.4999999999999998E-2</v>
      </c>
      <c r="G639" s="399">
        <f>'Tabelle Dashboard'!F308</f>
        <v>6.8999999999999999E-3</v>
      </c>
      <c r="H639" s="398">
        <f>'Tabelle Dashboard'!G308</f>
        <v>6.8999999999999999E-3</v>
      </c>
    </row>
    <row r="640" spans="1:8" x14ac:dyDescent="0.2">
      <c r="A640" s="382" t="str">
        <f t="shared" si="22"/>
        <v>T15</v>
      </c>
      <c r="B640" s="388" t="str">
        <f t="shared" si="21"/>
        <v>T=0s</v>
      </c>
      <c r="C640" s="396" t="str">
        <f>'Tabelle Dashboard'!B309</f>
        <v>Scenario 9</v>
      </c>
      <c r="D640" s="398">
        <f>'Tabelle Dashboard'!C309</f>
        <v>4.8000000000000001E-2</v>
      </c>
      <c r="E640" s="399">
        <f>'Tabelle Dashboard'!D309</f>
        <v>6.7000000000000004E-2</v>
      </c>
      <c r="F640" s="398">
        <f>'Tabelle Dashboard'!E309</f>
        <v>4.8000000000000001E-2</v>
      </c>
      <c r="G640" s="399">
        <f>'Tabelle Dashboard'!F309</f>
        <v>7.1999999999999998E-3</v>
      </c>
      <c r="H640" s="398">
        <f>'Tabelle Dashboard'!G309</f>
        <v>7.1999999999999998E-3</v>
      </c>
    </row>
    <row r="641" spans="1:8" x14ac:dyDescent="0.2">
      <c r="A641" s="382" t="str">
        <f t="shared" si="22"/>
        <v>T15</v>
      </c>
      <c r="B641" s="388" t="str">
        <f t="shared" si="21"/>
        <v>T=0s</v>
      </c>
      <c r="C641" s="396" t="str">
        <f>'Tabelle Dashboard'!B310</f>
        <v>Scenario 10</v>
      </c>
      <c r="D641" s="398">
        <f>'Tabelle Dashboard'!C310</f>
        <v>4.48E-2</v>
      </c>
      <c r="E641" s="399">
        <f>'Tabelle Dashboard'!D310</f>
        <v>6.8000000000000005E-2</v>
      </c>
      <c r="F641" s="398">
        <f>'Tabelle Dashboard'!E310</f>
        <v>4.8000000000000001E-2</v>
      </c>
      <c r="G641" s="399">
        <f>'Tabelle Dashboard'!F310</f>
        <v>7.3000000000000001E-3</v>
      </c>
      <c r="H641" s="398">
        <f>'Tabelle Dashboard'!G310</f>
        <v>7.3000000000000001E-3</v>
      </c>
    </row>
    <row r="642" spans="1:8" x14ac:dyDescent="0.2">
      <c r="A642" s="382" t="str">
        <f t="shared" si="22"/>
        <v>T15</v>
      </c>
      <c r="B642" s="388" t="str">
        <f t="shared" si="21"/>
        <v>T=0s</v>
      </c>
      <c r="C642" s="396" t="str">
        <f>'Tabelle Dashboard'!B311</f>
        <v>Scenario 11</v>
      </c>
      <c r="D642" s="398">
        <f>'Tabelle Dashboard'!C311</f>
        <v>4.5999999999999999E-2</v>
      </c>
      <c r="E642" s="399">
        <f>'Tabelle Dashboard'!D311</f>
        <v>6.5000000000000002E-2</v>
      </c>
      <c r="F642" s="398">
        <f>'Tabelle Dashboard'!E311</f>
        <v>4.5999999999999999E-2</v>
      </c>
      <c r="G642" s="399">
        <f>'Tabelle Dashboard'!F311</f>
        <v>6.8999999999999999E-3</v>
      </c>
      <c r="H642" s="398">
        <f>'Tabelle Dashboard'!G311</f>
        <v>6.8999999999999999E-3</v>
      </c>
    </row>
    <row r="643" spans="1:8" x14ac:dyDescent="0.2">
      <c r="A643" s="382" t="str">
        <f t="shared" si="22"/>
        <v>T15</v>
      </c>
      <c r="B643" s="388" t="str">
        <f t="shared" si="21"/>
        <v>T=0s</v>
      </c>
      <c r="C643" s="396" t="str">
        <f>'Tabelle Dashboard'!B312</f>
        <v>Scenario 12</v>
      </c>
      <c r="D643" s="398">
        <f>'Tabelle Dashboard'!C312</f>
        <v>4.4999999999999998E-2</v>
      </c>
      <c r="E643" s="399">
        <f>'Tabelle Dashboard'!D312</f>
        <v>6.4000000000000001E-2</v>
      </c>
      <c r="F643" s="398">
        <f>'Tabelle Dashboard'!E312</f>
        <v>4.4999999999999998E-2</v>
      </c>
      <c r="G643" s="399">
        <f>'Tabelle Dashboard'!F312</f>
        <v>6.7999999999999996E-3</v>
      </c>
      <c r="H643" s="398">
        <f>'Tabelle Dashboard'!G312</f>
        <v>6.7000000000000002E-3</v>
      </c>
    </row>
    <row r="644" spans="1:8" x14ac:dyDescent="0.2">
      <c r="A644" s="382" t="str">
        <f t="shared" si="22"/>
        <v>T15</v>
      </c>
      <c r="B644" s="388" t="str">
        <f t="shared" si="21"/>
        <v>T=0s</v>
      </c>
      <c r="C644" s="396" t="str">
        <f>'Tabelle Dashboard'!B313</f>
        <v>Scenario 13</v>
      </c>
      <c r="D644" s="398">
        <f>'Tabelle Dashboard'!C313</f>
        <v>4.8000000000000001E-2</v>
      </c>
      <c r="E644" s="399">
        <f>'Tabelle Dashboard'!D313</f>
        <v>6.8000000000000005E-2</v>
      </c>
      <c r="F644" s="398">
        <f>'Tabelle Dashboard'!E313</f>
        <v>4.8000000000000001E-2</v>
      </c>
      <c r="G644" s="399">
        <f>'Tabelle Dashboard'!F313</f>
        <v>7.3000000000000001E-3</v>
      </c>
      <c r="H644" s="398">
        <f>'Tabelle Dashboard'!G313</f>
        <v>7.3000000000000001E-3</v>
      </c>
    </row>
    <row r="645" spans="1:8" x14ac:dyDescent="0.2">
      <c r="A645" s="382" t="str">
        <f t="shared" si="22"/>
        <v>T15</v>
      </c>
      <c r="B645" s="388" t="str">
        <f t="shared" si="21"/>
        <v>T=0s</v>
      </c>
      <c r="C645" s="396" t="str">
        <f>'Tabelle Dashboard'!B314</f>
        <v>Scenario 14</v>
      </c>
      <c r="D645" s="398">
        <f>'Tabelle Dashboard'!C314</f>
        <v>4.5999999999999999E-2</v>
      </c>
      <c r="E645" s="399">
        <f>'Tabelle Dashboard'!D314</f>
        <v>6.5000000000000002E-2</v>
      </c>
      <c r="F645" s="398">
        <f>'Tabelle Dashboard'!E314</f>
        <v>4.5999999999999999E-2</v>
      </c>
      <c r="G645" s="399">
        <f>'Tabelle Dashboard'!F314</f>
        <v>7.0000000000000001E-3</v>
      </c>
      <c r="H645" s="398">
        <f>'Tabelle Dashboard'!G314</f>
        <v>7.0000000000000001E-3</v>
      </c>
    </row>
    <row r="646" spans="1:8" x14ac:dyDescent="0.2">
      <c r="A646" s="382" t="str">
        <f t="shared" si="22"/>
        <v>T15</v>
      </c>
      <c r="B646" s="388" t="str">
        <f t="shared" si="21"/>
        <v>T=0s</v>
      </c>
      <c r="C646" s="396" t="str">
        <f>'Tabelle Dashboard'!B315</f>
        <v>Scenario 15</v>
      </c>
      <c r="D646" s="398">
        <f>'Tabelle Dashboard'!C315</f>
        <v>4.7E-2</v>
      </c>
      <c r="E646" s="399">
        <f>'Tabelle Dashboard'!D315</f>
        <v>6.6000000000000003E-2</v>
      </c>
      <c r="F646" s="398">
        <f>'Tabelle Dashboard'!E315</f>
        <v>4.5999999999999999E-2</v>
      </c>
      <c r="G646" s="399">
        <f>'Tabelle Dashboard'!F315</f>
        <v>7.1000000000000004E-3</v>
      </c>
      <c r="H646" s="398">
        <f>'Tabelle Dashboard'!G315</f>
        <v>7.0000000000000001E-3</v>
      </c>
    </row>
    <row r="647" spans="1:8" x14ac:dyDescent="0.2">
      <c r="A647" s="382" t="str">
        <f t="shared" si="22"/>
        <v>T15</v>
      </c>
      <c r="B647" s="388" t="str">
        <f t="shared" si="21"/>
        <v>T=1s</v>
      </c>
      <c r="C647" s="396" t="str">
        <f>'Tabelle Dashboard'!J301</f>
        <v>Scenario 1</v>
      </c>
      <c r="D647" s="398">
        <f>'Tabelle Dashboard'!K301</f>
        <v>4.5999999999999999E-2</v>
      </c>
      <c r="E647" s="399">
        <f>'Tabelle Dashboard'!L301</f>
        <v>6.5000000000000002E-2</v>
      </c>
      <c r="F647" s="398">
        <f>'Tabelle Dashboard'!M301</f>
        <v>4.5999999999999999E-2</v>
      </c>
      <c r="G647" s="399">
        <f>'Tabelle Dashboard'!N301</f>
        <v>6.8999999999999999E-3</v>
      </c>
      <c r="H647" s="398">
        <f>'Tabelle Dashboard'!O301</f>
        <v>6.8999999999999999E-3</v>
      </c>
    </row>
    <row r="648" spans="1:8" x14ac:dyDescent="0.2">
      <c r="A648" s="382" t="str">
        <f t="shared" si="22"/>
        <v>T15</v>
      </c>
      <c r="B648" s="388" t="str">
        <f t="shared" si="21"/>
        <v>T=1s</v>
      </c>
      <c r="C648" s="396" t="str">
        <f>'Tabelle Dashboard'!J302</f>
        <v>Scenario 2</v>
      </c>
      <c r="D648" s="398">
        <f>'Tabelle Dashboard'!K302</f>
        <v>4.3999999999999997E-2</v>
      </c>
      <c r="E648" s="399">
        <f>'Tabelle Dashboard'!L302</f>
        <v>6.2E-2</v>
      </c>
      <c r="F648" s="398">
        <f>'Tabelle Dashboard'!M302</f>
        <v>4.3999999999999997E-2</v>
      </c>
      <c r="G648" s="399">
        <f>'Tabelle Dashboard'!N302</f>
        <v>6.7000000000000002E-3</v>
      </c>
      <c r="H648" s="398">
        <f>'Tabelle Dashboard'!O302</f>
        <v>6.6E-3</v>
      </c>
    </row>
    <row r="649" spans="1:8" x14ac:dyDescent="0.2">
      <c r="A649" s="382" t="str">
        <f t="shared" si="22"/>
        <v>T15</v>
      </c>
      <c r="B649" s="388" t="str">
        <f t="shared" si="21"/>
        <v>T=1s</v>
      </c>
      <c r="C649" s="396" t="str">
        <f>'Tabelle Dashboard'!J303</f>
        <v>Scenario 3</v>
      </c>
      <c r="D649" s="398">
        <f>'Tabelle Dashboard'!K303</f>
        <v>4.7E-2</v>
      </c>
      <c r="E649" s="399">
        <f>'Tabelle Dashboard'!L303</f>
        <v>6.6000000000000003E-2</v>
      </c>
      <c r="F649" s="398">
        <f>'Tabelle Dashboard'!M303</f>
        <v>4.7E-2</v>
      </c>
      <c r="G649" s="399">
        <f>'Tabelle Dashboard'!N303</f>
        <v>7.1000000000000004E-3</v>
      </c>
      <c r="H649" s="398">
        <f>'Tabelle Dashboard'!O303</f>
        <v>7.1000000000000004E-3</v>
      </c>
    </row>
    <row r="650" spans="1:8" x14ac:dyDescent="0.2">
      <c r="A650" s="382" t="str">
        <f t="shared" si="22"/>
        <v>T15</v>
      </c>
      <c r="B650" s="388" t="str">
        <f t="shared" si="21"/>
        <v>T=1s</v>
      </c>
      <c r="C650" s="396" t="str">
        <f>'Tabelle Dashboard'!J304</f>
        <v>Scenario 4</v>
      </c>
      <c r="D650" s="398">
        <f>'Tabelle Dashboard'!K304</f>
        <v>4.7E-2</v>
      </c>
      <c r="E650" s="399">
        <f>'Tabelle Dashboard'!L304</f>
        <v>6.5000000000000002E-2</v>
      </c>
      <c r="F650" s="398">
        <f>'Tabelle Dashboard'!M304</f>
        <v>4.5999999999999999E-2</v>
      </c>
      <c r="G650" s="399">
        <f>'Tabelle Dashboard'!N304</f>
        <v>7.0000000000000001E-3</v>
      </c>
      <c r="H650" s="398">
        <f>'Tabelle Dashboard'!O304</f>
        <v>7.0000000000000001E-3</v>
      </c>
    </row>
    <row r="651" spans="1:8" x14ac:dyDescent="0.2">
      <c r="A651" s="382" t="str">
        <f t="shared" si="22"/>
        <v>T15</v>
      </c>
      <c r="B651" s="388" t="str">
        <f t="shared" si="21"/>
        <v>T=1s</v>
      </c>
      <c r="C651" s="396" t="str">
        <f>'Tabelle Dashboard'!J305</f>
        <v>Scenario 5</v>
      </c>
      <c r="D651" s="398">
        <f>'Tabelle Dashboard'!K305</f>
        <v>4.5999999999999999E-2</v>
      </c>
      <c r="E651" s="399">
        <f>'Tabelle Dashboard'!L305</f>
        <v>6.5000000000000002E-2</v>
      </c>
      <c r="F651" s="398">
        <f>'Tabelle Dashboard'!M305</f>
        <v>4.5999999999999999E-2</v>
      </c>
      <c r="G651" s="399">
        <f>'Tabelle Dashboard'!N305</f>
        <v>7.0000000000000001E-3</v>
      </c>
      <c r="H651" s="398">
        <f>'Tabelle Dashboard'!O305</f>
        <v>7.0000000000000001E-3</v>
      </c>
    </row>
    <row r="652" spans="1:8" x14ac:dyDescent="0.2">
      <c r="A652" s="382" t="str">
        <f t="shared" si="22"/>
        <v>T15</v>
      </c>
      <c r="B652" s="388" t="str">
        <f t="shared" si="21"/>
        <v>T=1s</v>
      </c>
      <c r="C652" s="396" t="str">
        <f>'Tabelle Dashboard'!J306</f>
        <v>Scenario 6</v>
      </c>
      <c r="D652" s="398">
        <f>'Tabelle Dashboard'!K306</f>
        <v>4.7E-2</v>
      </c>
      <c r="E652" s="399">
        <f>'Tabelle Dashboard'!L306</f>
        <v>6.6000000000000003E-2</v>
      </c>
      <c r="F652" s="398">
        <f>'Tabelle Dashboard'!M306</f>
        <v>4.7E-2</v>
      </c>
      <c r="G652" s="399">
        <f>'Tabelle Dashboard'!N306</f>
        <v>7.1000000000000004E-3</v>
      </c>
      <c r="H652" s="398">
        <f>'Tabelle Dashboard'!O306</f>
        <v>7.0000000000000001E-3</v>
      </c>
    </row>
    <row r="653" spans="1:8" x14ac:dyDescent="0.2">
      <c r="A653" s="382" t="str">
        <f t="shared" si="22"/>
        <v>T15</v>
      </c>
      <c r="B653" s="388" t="str">
        <f t="shared" si="21"/>
        <v>T=1s</v>
      </c>
      <c r="C653" s="396" t="str">
        <f>'Tabelle Dashboard'!J307</f>
        <v>Scenario 7</v>
      </c>
      <c r="D653" s="398">
        <f>'Tabelle Dashboard'!K307</f>
        <v>4.4999999999999998E-2</v>
      </c>
      <c r="E653" s="399">
        <f>'Tabelle Dashboard'!L307</f>
        <v>6.4000000000000001E-2</v>
      </c>
      <c r="F653" s="398">
        <f>'Tabelle Dashboard'!M307</f>
        <v>4.4999999999999998E-2</v>
      </c>
      <c r="G653" s="399">
        <f>'Tabelle Dashboard'!N307</f>
        <v>6.7999999999999996E-3</v>
      </c>
      <c r="H653" s="398">
        <f>'Tabelle Dashboard'!O307</f>
        <v>6.7999999999999996E-3</v>
      </c>
    </row>
    <row r="654" spans="1:8" x14ac:dyDescent="0.2">
      <c r="A654" s="382" t="str">
        <f t="shared" si="22"/>
        <v>T15</v>
      </c>
      <c r="B654" s="388" t="str">
        <f t="shared" si="21"/>
        <v>T=1s</v>
      </c>
      <c r="C654" s="396" t="str">
        <f>'Tabelle Dashboard'!J308</f>
        <v>Scenario 8</v>
      </c>
      <c r="D654" s="398">
        <f>'Tabelle Dashboard'!K308</f>
        <v>4.5999999999999999E-2</v>
      </c>
      <c r="E654" s="399">
        <f>'Tabelle Dashboard'!L308</f>
        <v>6.5000000000000002E-2</v>
      </c>
      <c r="F654" s="398">
        <f>'Tabelle Dashboard'!M308</f>
        <v>4.5999999999999999E-2</v>
      </c>
      <c r="G654" s="399">
        <f>'Tabelle Dashboard'!N308</f>
        <v>7.0000000000000001E-3</v>
      </c>
      <c r="H654" s="398">
        <f>'Tabelle Dashboard'!O308</f>
        <v>7.0000000000000001E-3</v>
      </c>
    </row>
    <row r="655" spans="1:8" x14ac:dyDescent="0.2">
      <c r="A655" s="382" t="str">
        <f t="shared" si="22"/>
        <v>T15</v>
      </c>
      <c r="B655" s="388" t="str">
        <f t="shared" si="21"/>
        <v>T=1s</v>
      </c>
      <c r="C655" s="396" t="str">
        <f>'Tabelle Dashboard'!J309</f>
        <v>Scenario 9</v>
      </c>
      <c r="D655" s="398">
        <f>'Tabelle Dashboard'!K309</f>
        <v>4.7E-2</v>
      </c>
      <c r="E655" s="399">
        <f>'Tabelle Dashboard'!L309</f>
        <v>6.6000000000000003E-2</v>
      </c>
      <c r="F655" s="398">
        <f>'Tabelle Dashboard'!M309</f>
        <v>4.7E-2</v>
      </c>
      <c r="G655" s="399">
        <f>'Tabelle Dashboard'!N309</f>
        <v>7.1000000000000004E-3</v>
      </c>
      <c r="H655" s="398">
        <f>'Tabelle Dashboard'!O309</f>
        <v>7.0000000000000001E-3</v>
      </c>
    </row>
    <row r="656" spans="1:8" x14ac:dyDescent="0.2">
      <c r="A656" s="382" t="str">
        <f t="shared" si="22"/>
        <v>T15</v>
      </c>
      <c r="B656" s="388" t="str">
        <f t="shared" si="21"/>
        <v>T=1s</v>
      </c>
      <c r="C656" s="396" t="str">
        <f>'Tabelle Dashboard'!J310</f>
        <v>Scenario 10</v>
      </c>
      <c r="D656" s="398">
        <f>'Tabelle Dashboard'!K310</f>
        <v>4.9000000000000002E-2</v>
      </c>
      <c r="E656" s="399">
        <f>'Tabelle Dashboard'!L310</f>
        <v>6.9000000000000006E-2</v>
      </c>
      <c r="F656" s="398">
        <f>'Tabelle Dashboard'!M310</f>
        <v>4.9000000000000002E-2</v>
      </c>
      <c r="G656" s="399">
        <f>'Tabelle Dashboard'!N310</f>
        <v>7.3000000000000001E-3</v>
      </c>
      <c r="H656" s="398">
        <f>'Tabelle Dashboard'!O310</f>
        <v>7.4000000000000003E-3</v>
      </c>
    </row>
    <row r="657" spans="1:8" x14ac:dyDescent="0.2">
      <c r="A657" s="382" t="str">
        <f t="shared" si="22"/>
        <v>T15</v>
      </c>
      <c r="B657" s="388" t="str">
        <f t="shared" ref="B657" si="23">B612</f>
        <v>T=1s</v>
      </c>
      <c r="C657" s="396" t="str">
        <f>'Tabelle Dashboard'!J311</f>
        <v>Scenario 11</v>
      </c>
      <c r="D657" s="398">
        <f>'Tabelle Dashboard'!K311</f>
        <v>4.5999999999999999E-2</v>
      </c>
      <c r="E657" s="399">
        <f>'Tabelle Dashboard'!L311</f>
        <v>6.5000000000000002E-2</v>
      </c>
      <c r="F657" s="398">
        <f>'Tabelle Dashboard'!M311</f>
        <v>4.5999999999999999E-2</v>
      </c>
      <c r="G657" s="399">
        <f>'Tabelle Dashboard'!N311</f>
        <v>7.0000000000000001E-3</v>
      </c>
      <c r="H657" s="398">
        <f>'Tabelle Dashboard'!O311</f>
        <v>7.0000000000000001E-3</v>
      </c>
    </row>
    <row r="658" spans="1:8" x14ac:dyDescent="0.2">
      <c r="A658" s="382" t="str">
        <f t="shared" ref="A658:A721" si="24">A657</f>
        <v>T15</v>
      </c>
      <c r="B658" s="388" t="str">
        <f t="shared" si="21"/>
        <v>T=1s</v>
      </c>
      <c r="C658" s="396" t="str">
        <f>'Tabelle Dashboard'!J312</f>
        <v>Scenario 12</v>
      </c>
      <c r="D658" s="398">
        <f>'Tabelle Dashboard'!K312</f>
        <v>4.4999999999999998E-2</v>
      </c>
      <c r="E658" s="399">
        <f>'Tabelle Dashboard'!L312</f>
        <v>6.4000000000000001E-2</v>
      </c>
      <c r="F658" s="398">
        <f>'Tabelle Dashboard'!M312</f>
        <v>4.4999999999999998E-2</v>
      </c>
      <c r="G658" s="399">
        <f>'Tabelle Dashboard'!N312</f>
        <v>6.7999999999999996E-3</v>
      </c>
      <c r="H658" s="398">
        <f>'Tabelle Dashboard'!O312</f>
        <v>6.7000000000000002E-3</v>
      </c>
    </row>
    <row r="659" spans="1:8" x14ac:dyDescent="0.2">
      <c r="A659" s="382" t="str">
        <f t="shared" si="24"/>
        <v>T15</v>
      </c>
      <c r="B659" s="388" t="str">
        <f t="shared" ref="B659:B722" si="25">B614</f>
        <v>T=1s</v>
      </c>
      <c r="C659" s="396" t="str">
        <f>'Tabelle Dashboard'!J313</f>
        <v>Scenario 13</v>
      </c>
      <c r="D659" s="398">
        <f>'Tabelle Dashboard'!K313</f>
        <v>4.9000000000000002E-2</v>
      </c>
      <c r="E659" s="399">
        <f>'Tabelle Dashboard'!L313</f>
        <v>6.9000000000000006E-2</v>
      </c>
      <c r="F659" s="398">
        <f>'Tabelle Dashboard'!M313</f>
        <v>4.9000000000000002E-2</v>
      </c>
      <c r="G659" s="399">
        <f>'Tabelle Dashboard'!N313</f>
        <v>7.3000000000000001E-3</v>
      </c>
      <c r="H659" s="398">
        <f>'Tabelle Dashboard'!O313</f>
        <v>7.4000000000000003E-3</v>
      </c>
    </row>
    <row r="660" spans="1:8" x14ac:dyDescent="0.2">
      <c r="A660" s="382" t="str">
        <f t="shared" si="24"/>
        <v>T15</v>
      </c>
      <c r="B660" s="388" t="str">
        <f t="shared" si="25"/>
        <v>T=1s</v>
      </c>
      <c r="C660" s="396" t="str">
        <f>'Tabelle Dashboard'!J314</f>
        <v>Scenario 14</v>
      </c>
      <c r="D660" s="398">
        <f>'Tabelle Dashboard'!K314</f>
        <v>4.5999999999999999E-2</v>
      </c>
      <c r="E660" s="399">
        <f>'Tabelle Dashboard'!L314</f>
        <v>6.5000000000000002E-2</v>
      </c>
      <c r="F660" s="398">
        <f>'Tabelle Dashboard'!M314</f>
        <v>4.5999999999999999E-2</v>
      </c>
      <c r="G660" s="399">
        <f>'Tabelle Dashboard'!N314</f>
        <v>7.0000000000000001E-3</v>
      </c>
      <c r="H660" s="398">
        <f>'Tabelle Dashboard'!O314</f>
        <v>7.0000000000000001E-3</v>
      </c>
    </row>
    <row r="661" spans="1:8" x14ac:dyDescent="0.2">
      <c r="A661" s="382" t="str">
        <f t="shared" si="24"/>
        <v>T15</v>
      </c>
      <c r="B661" s="388" t="str">
        <f t="shared" si="25"/>
        <v>T=1s</v>
      </c>
      <c r="C661" s="396" t="str">
        <f>'Tabelle Dashboard'!J315</f>
        <v>Scenario 15</v>
      </c>
      <c r="D661" s="398">
        <f>'Tabelle Dashboard'!K315</f>
        <v>4.8000000000000001E-2</v>
      </c>
      <c r="E661" s="399">
        <f>'Tabelle Dashboard'!L315</f>
        <v>6.7000000000000004E-2</v>
      </c>
      <c r="F661" s="398">
        <f>'Tabelle Dashboard'!M315</f>
        <v>4.8000000000000001E-2</v>
      </c>
      <c r="G661" s="399">
        <f>'Tabelle Dashboard'!N315</f>
        <v>7.1999999999999998E-3</v>
      </c>
      <c r="H661" s="398">
        <f>'Tabelle Dashboard'!O315</f>
        <v>7.1999999999999998E-3</v>
      </c>
    </row>
    <row r="662" spans="1:8" x14ac:dyDescent="0.2">
      <c r="A662" s="382" t="str">
        <f t="shared" si="24"/>
        <v>T15</v>
      </c>
      <c r="B662" s="388" t="str">
        <f t="shared" si="25"/>
        <v>T=2s</v>
      </c>
      <c r="C662" s="396" t="str">
        <f>'Tabelle Dashboard'!R301</f>
        <v>Scenario 1</v>
      </c>
      <c r="D662" s="398">
        <f>'Tabelle Dashboard'!S301</f>
        <v>4.4999999999999998E-2</v>
      </c>
      <c r="E662" s="399">
        <f>'Tabelle Dashboard'!T301</f>
        <v>6.4000000000000001E-2</v>
      </c>
      <c r="F662" s="398">
        <f>'Tabelle Dashboard'!U301</f>
        <v>4.4999999999999998E-2</v>
      </c>
      <c r="G662" s="399">
        <f>'Tabelle Dashboard'!V301</f>
        <v>6.8999999999999999E-3</v>
      </c>
      <c r="H662" s="398">
        <f>'Tabelle Dashboard'!W301</f>
        <v>6.8999999999999999E-3</v>
      </c>
    </row>
    <row r="663" spans="1:8" x14ac:dyDescent="0.2">
      <c r="A663" s="382" t="str">
        <f t="shared" si="24"/>
        <v>T15</v>
      </c>
      <c r="B663" s="388" t="str">
        <f t="shared" si="25"/>
        <v>T=2s</v>
      </c>
      <c r="C663" s="396" t="str">
        <f>'Tabelle Dashboard'!R302</f>
        <v>Scenario 2</v>
      </c>
      <c r="D663" s="398">
        <f>'Tabelle Dashboard'!S302</f>
        <v>4.5999999999999999E-2</v>
      </c>
      <c r="E663" s="399">
        <f>'Tabelle Dashboard'!T302</f>
        <v>6.5000000000000002E-2</v>
      </c>
      <c r="F663" s="398">
        <f>'Tabelle Dashboard'!U302</f>
        <v>4.5999999999999999E-2</v>
      </c>
      <c r="G663" s="399">
        <f>'Tabelle Dashboard'!V302</f>
        <v>6.8999999999999999E-3</v>
      </c>
      <c r="H663" s="398">
        <f>'Tabelle Dashboard'!W302</f>
        <v>6.8999999999999999E-3</v>
      </c>
    </row>
    <row r="664" spans="1:8" x14ac:dyDescent="0.2">
      <c r="A664" s="382" t="str">
        <f t="shared" si="24"/>
        <v>T15</v>
      </c>
      <c r="B664" s="388" t="str">
        <f t="shared" si="25"/>
        <v>T=2s</v>
      </c>
      <c r="C664" s="396" t="str">
        <f>'Tabelle Dashboard'!R303</f>
        <v>Scenario 3</v>
      </c>
      <c r="D664" s="398">
        <f>'Tabelle Dashboard'!S303</f>
        <v>4.7E-2</v>
      </c>
      <c r="E664" s="399">
        <f>'Tabelle Dashboard'!T303</f>
        <v>6.6000000000000003E-2</v>
      </c>
      <c r="F664" s="398">
        <f>'Tabelle Dashboard'!U303</f>
        <v>4.7E-2</v>
      </c>
      <c r="G664" s="399">
        <f>'Tabelle Dashboard'!V303</f>
        <v>7.0000000000000001E-3</v>
      </c>
      <c r="H664" s="398">
        <f>'Tabelle Dashboard'!W303</f>
        <v>7.0000000000000001E-3</v>
      </c>
    </row>
    <row r="665" spans="1:8" x14ac:dyDescent="0.2">
      <c r="A665" s="382" t="str">
        <f t="shared" si="24"/>
        <v>T15</v>
      </c>
      <c r="B665" s="388" t="str">
        <f t="shared" si="25"/>
        <v>T=2s</v>
      </c>
      <c r="C665" s="396" t="str">
        <f>'Tabelle Dashboard'!R304</f>
        <v>Scenario 4</v>
      </c>
      <c r="D665" s="398">
        <f>'Tabelle Dashboard'!S304</f>
        <v>4.5999999999999999E-2</v>
      </c>
      <c r="E665" s="399">
        <f>'Tabelle Dashboard'!T304</f>
        <v>6.5000000000000002E-2</v>
      </c>
      <c r="F665" s="398">
        <f>'Tabelle Dashboard'!U304</f>
        <v>4.5999999999999999E-2</v>
      </c>
      <c r="G665" s="399">
        <f>'Tabelle Dashboard'!V304</f>
        <v>7.0000000000000001E-3</v>
      </c>
      <c r="H665" s="398">
        <f>'Tabelle Dashboard'!W304</f>
        <v>7.0000000000000001E-3</v>
      </c>
    </row>
    <row r="666" spans="1:8" x14ac:dyDescent="0.2">
      <c r="A666" s="382" t="str">
        <f t="shared" si="24"/>
        <v>T15</v>
      </c>
      <c r="B666" s="388" t="str">
        <f t="shared" si="25"/>
        <v>T=2s</v>
      </c>
      <c r="C666" s="396" t="str">
        <f>'Tabelle Dashboard'!R305</f>
        <v>Scenario 5</v>
      </c>
      <c r="D666" s="398">
        <f>'Tabelle Dashboard'!S305</f>
        <v>4.5999999999999999E-2</v>
      </c>
      <c r="E666" s="399">
        <f>'Tabelle Dashboard'!T305</f>
        <v>6.5000000000000002E-2</v>
      </c>
      <c r="F666" s="398">
        <f>'Tabelle Dashboard'!U305</f>
        <v>4.5999999999999999E-2</v>
      </c>
      <c r="G666" s="399">
        <f>'Tabelle Dashboard'!V305</f>
        <v>7.0000000000000001E-3</v>
      </c>
      <c r="H666" s="398">
        <f>'Tabelle Dashboard'!W305</f>
        <v>7.0000000000000001E-3</v>
      </c>
    </row>
    <row r="667" spans="1:8" x14ac:dyDescent="0.2">
      <c r="A667" s="382" t="str">
        <f t="shared" si="24"/>
        <v>T15</v>
      </c>
      <c r="B667" s="388" t="str">
        <f t="shared" si="25"/>
        <v>T=2s</v>
      </c>
      <c r="C667" s="396" t="str">
        <f>'Tabelle Dashboard'!R306</f>
        <v>Scenario 6</v>
      </c>
      <c r="D667" s="398">
        <f>'Tabelle Dashboard'!S306</f>
        <v>4.7E-2</v>
      </c>
      <c r="E667" s="399">
        <f>'Tabelle Dashboard'!T306</f>
        <v>6.6000000000000003E-2</v>
      </c>
      <c r="F667" s="398">
        <f>'Tabelle Dashboard'!U306</f>
        <v>4.7E-2</v>
      </c>
      <c r="G667" s="399">
        <f>'Tabelle Dashboard'!V306</f>
        <v>7.0000000000000001E-3</v>
      </c>
      <c r="H667" s="398">
        <f>'Tabelle Dashboard'!W306</f>
        <v>7.0000000000000001E-3</v>
      </c>
    </row>
    <row r="668" spans="1:8" x14ac:dyDescent="0.2">
      <c r="A668" s="382" t="str">
        <f t="shared" si="24"/>
        <v>T15</v>
      </c>
      <c r="B668" s="388" t="str">
        <f t="shared" si="25"/>
        <v>T=2s</v>
      </c>
      <c r="C668" s="396" t="str">
        <f>'Tabelle Dashboard'!R307</f>
        <v>Scenario 7</v>
      </c>
      <c r="D668" s="398">
        <f>'Tabelle Dashboard'!S307</f>
        <v>4.4999999999999998E-2</v>
      </c>
      <c r="E668" s="399">
        <f>'Tabelle Dashboard'!T307</f>
        <v>6.3E-2</v>
      </c>
      <c r="F668" s="398">
        <f>'Tabelle Dashboard'!U307</f>
        <v>4.4999999999999998E-2</v>
      </c>
      <c r="G668" s="399">
        <f>'Tabelle Dashboard'!V307</f>
        <v>6.7999999999999996E-3</v>
      </c>
      <c r="H668" s="398">
        <f>'Tabelle Dashboard'!W307</f>
        <v>6.7999999999999996E-3</v>
      </c>
    </row>
    <row r="669" spans="1:8" x14ac:dyDescent="0.2">
      <c r="A669" s="382" t="str">
        <f t="shared" si="24"/>
        <v>T15</v>
      </c>
      <c r="B669" s="388" t="str">
        <f t="shared" si="25"/>
        <v>T=2s</v>
      </c>
      <c r="C669" s="396" t="str">
        <f>'Tabelle Dashboard'!R308</f>
        <v>Scenario 8</v>
      </c>
      <c r="D669" s="398">
        <f>'Tabelle Dashboard'!S308</f>
        <v>4.5999999999999999E-2</v>
      </c>
      <c r="E669" s="399">
        <f>'Tabelle Dashboard'!T308</f>
        <v>6.4000000000000001E-2</v>
      </c>
      <c r="F669" s="398">
        <f>'Tabelle Dashboard'!U308</f>
        <v>4.5999999999999999E-2</v>
      </c>
      <c r="G669" s="399">
        <f>'Tabelle Dashboard'!V308</f>
        <v>6.8999999999999999E-3</v>
      </c>
      <c r="H669" s="398">
        <f>'Tabelle Dashboard'!W308</f>
        <v>6.8999999999999999E-3</v>
      </c>
    </row>
    <row r="670" spans="1:8" x14ac:dyDescent="0.2">
      <c r="A670" s="382" t="str">
        <f t="shared" si="24"/>
        <v>T15</v>
      </c>
      <c r="B670" s="388" t="str">
        <f t="shared" si="25"/>
        <v>T=2s</v>
      </c>
      <c r="C670" s="396" t="str">
        <f>'Tabelle Dashboard'!R309</f>
        <v>Scenario 9</v>
      </c>
      <c r="D670" s="398">
        <f>'Tabelle Dashboard'!S309</f>
        <v>4.3999999999999997E-2</v>
      </c>
      <c r="E670" s="399">
        <f>'Tabelle Dashboard'!T309</f>
        <v>6.2E-2</v>
      </c>
      <c r="F670" s="398">
        <f>'Tabelle Dashboard'!U309</f>
        <v>4.3999999999999997E-2</v>
      </c>
      <c r="G670" s="399">
        <f>'Tabelle Dashboard'!V309</f>
        <v>6.6E-3</v>
      </c>
      <c r="H670" s="398">
        <f>'Tabelle Dashboard'!W309</f>
        <v>6.6E-3</v>
      </c>
    </row>
    <row r="671" spans="1:8" x14ac:dyDescent="0.2">
      <c r="A671" s="382" t="str">
        <f t="shared" si="24"/>
        <v>T15</v>
      </c>
      <c r="B671" s="388" t="str">
        <f t="shared" si="25"/>
        <v>T=2s</v>
      </c>
      <c r="C671" s="396" t="str">
        <f>'Tabelle Dashboard'!R310</f>
        <v>Scenario 10</v>
      </c>
      <c r="D671" s="398">
        <f>'Tabelle Dashboard'!S310</f>
        <v>4.7E-2</v>
      </c>
      <c r="E671" s="399">
        <f>'Tabelle Dashboard'!T310</f>
        <v>6.7000000000000004E-2</v>
      </c>
      <c r="F671" s="398">
        <f>'Tabelle Dashboard'!U310</f>
        <v>4.7E-2</v>
      </c>
      <c r="G671" s="399">
        <f>'Tabelle Dashboard'!V310</f>
        <v>7.1000000000000004E-3</v>
      </c>
      <c r="H671" s="398">
        <f>'Tabelle Dashboard'!W310</f>
        <v>7.1999999999999998E-3</v>
      </c>
    </row>
    <row r="672" spans="1:8" x14ac:dyDescent="0.2">
      <c r="A672" s="382" t="str">
        <f t="shared" si="24"/>
        <v>T15</v>
      </c>
      <c r="B672" s="388" t="str">
        <f t="shared" si="25"/>
        <v>T=2s</v>
      </c>
      <c r="C672" s="396" t="str">
        <f>'Tabelle Dashboard'!R311</f>
        <v>Scenario 11</v>
      </c>
      <c r="D672" s="398">
        <f>'Tabelle Dashboard'!S311</f>
        <v>4.4999999999999998E-2</v>
      </c>
      <c r="E672" s="399">
        <f>'Tabelle Dashboard'!T311</f>
        <v>6.4000000000000001E-2</v>
      </c>
      <c r="F672" s="398">
        <f>'Tabelle Dashboard'!U311</f>
        <v>4.5999999999999999E-2</v>
      </c>
      <c r="G672" s="399">
        <f>'Tabelle Dashboard'!V311</f>
        <v>6.8999999999999999E-3</v>
      </c>
      <c r="H672" s="398">
        <f>'Tabelle Dashboard'!W311</f>
        <v>6.8999999999999999E-3</v>
      </c>
    </row>
    <row r="673" spans="1:8" x14ac:dyDescent="0.2">
      <c r="A673" s="382" t="str">
        <f t="shared" si="24"/>
        <v>T15</v>
      </c>
      <c r="B673" s="388" t="str">
        <f t="shared" si="25"/>
        <v>T=2s</v>
      </c>
      <c r="C673" s="396" t="str">
        <f>'Tabelle Dashboard'!R312</f>
        <v>Scenario 12</v>
      </c>
      <c r="D673" s="398">
        <f>'Tabelle Dashboard'!S312</f>
        <v>4.3999999999999997E-2</v>
      </c>
      <c r="E673" s="399">
        <f>'Tabelle Dashboard'!T312</f>
        <v>6.2E-2</v>
      </c>
      <c r="F673" s="398">
        <f>'Tabelle Dashboard'!U312</f>
        <v>4.3999999999999997E-2</v>
      </c>
      <c r="G673" s="399">
        <f>'Tabelle Dashboard'!V312</f>
        <v>6.7000000000000002E-3</v>
      </c>
      <c r="H673" s="398">
        <f>'Tabelle Dashboard'!W312</f>
        <v>6.7000000000000002E-3</v>
      </c>
    </row>
    <row r="674" spans="1:8" x14ac:dyDescent="0.2">
      <c r="A674" s="382" t="str">
        <f t="shared" si="24"/>
        <v>T15</v>
      </c>
      <c r="B674" s="388" t="str">
        <f t="shared" si="25"/>
        <v>T=2s</v>
      </c>
      <c r="C674" s="396" t="str">
        <f>'Tabelle Dashboard'!R313</f>
        <v>Scenario 13</v>
      </c>
      <c r="D674" s="398">
        <f>'Tabelle Dashboard'!S313</f>
        <v>4.7E-2</v>
      </c>
      <c r="E674" s="399">
        <f>'Tabelle Dashboard'!T313</f>
        <v>6.7000000000000004E-2</v>
      </c>
      <c r="F674" s="398">
        <f>'Tabelle Dashboard'!U313</f>
        <v>4.7E-2</v>
      </c>
      <c r="G674" s="399">
        <f>'Tabelle Dashboard'!V313</f>
        <v>7.1000000000000004E-3</v>
      </c>
      <c r="H674" s="398">
        <f>'Tabelle Dashboard'!W313</f>
        <v>7.3000000000000001E-3</v>
      </c>
    </row>
    <row r="675" spans="1:8" x14ac:dyDescent="0.2">
      <c r="A675" s="382" t="str">
        <f t="shared" si="24"/>
        <v>T15</v>
      </c>
      <c r="B675" s="388" t="str">
        <f t="shared" si="25"/>
        <v>T=2s</v>
      </c>
      <c r="C675" s="396" t="str">
        <f>'Tabelle Dashboard'!R314</f>
        <v>Scenario 14</v>
      </c>
      <c r="D675" s="398">
        <f>'Tabelle Dashboard'!S314</f>
        <v>4.4999999999999998E-2</v>
      </c>
      <c r="E675" s="399">
        <f>'Tabelle Dashboard'!T314</f>
        <v>6.4000000000000001E-2</v>
      </c>
      <c r="F675" s="398">
        <f>'Tabelle Dashboard'!U314</f>
        <v>4.5999999999999999E-2</v>
      </c>
      <c r="G675" s="399">
        <f>'Tabelle Dashboard'!V314</f>
        <v>6.8999999999999999E-3</v>
      </c>
      <c r="H675" s="398">
        <f>'Tabelle Dashboard'!W314</f>
        <v>6.8999999999999999E-3</v>
      </c>
    </row>
    <row r="676" spans="1:8" x14ac:dyDescent="0.2">
      <c r="A676" s="382" t="str">
        <f t="shared" si="24"/>
        <v>T15</v>
      </c>
      <c r="B676" s="388" t="str">
        <f t="shared" si="25"/>
        <v>T=2s</v>
      </c>
      <c r="C676" s="396" t="str">
        <f>'Tabelle Dashboard'!R315</f>
        <v>Scenario 15</v>
      </c>
      <c r="D676" s="398">
        <f>'Tabelle Dashboard'!S315</f>
        <v>4.5999999999999999E-2</v>
      </c>
      <c r="E676" s="399">
        <f>'Tabelle Dashboard'!T315</f>
        <v>6.4000000000000001E-2</v>
      </c>
      <c r="F676" s="398">
        <f>'Tabelle Dashboard'!U315</f>
        <v>4.5999999999999999E-2</v>
      </c>
      <c r="G676" s="399">
        <f>'Tabelle Dashboard'!V315</f>
        <v>6.8999999999999999E-3</v>
      </c>
      <c r="H676" s="398">
        <f>'Tabelle Dashboard'!W315</f>
        <v>6.8999999999999999E-3</v>
      </c>
    </row>
    <row r="677" spans="1:8" x14ac:dyDescent="0.2">
      <c r="A677" s="382" t="s">
        <v>1185</v>
      </c>
      <c r="B677" s="388" t="str">
        <f t="shared" si="25"/>
        <v>T=0s</v>
      </c>
      <c r="C677" s="396" t="str">
        <f>'Tabelle Dashboard'!B322</f>
        <v>Scenario 1</v>
      </c>
      <c r="D677" s="398">
        <f>'Tabelle Dashboard'!C322</f>
        <v>4.5999999999999999E-2</v>
      </c>
      <c r="E677" s="399">
        <f>'Tabelle Dashboard'!D322</f>
        <v>6.5000000000000002E-2</v>
      </c>
      <c r="F677" s="398">
        <f>'Tabelle Dashboard'!E322</f>
        <v>4.5999999999999999E-2</v>
      </c>
      <c r="G677" s="399">
        <f>'Tabelle Dashboard'!F322</f>
        <v>7.0000000000000001E-3</v>
      </c>
      <c r="H677" s="398">
        <f>'Tabelle Dashboard'!G322</f>
        <v>6.8999999999999999E-3</v>
      </c>
    </row>
    <row r="678" spans="1:8" x14ac:dyDescent="0.2">
      <c r="A678" s="382" t="str">
        <f t="shared" si="24"/>
        <v>T16</v>
      </c>
      <c r="B678" s="388" t="str">
        <f t="shared" si="25"/>
        <v>T=0s</v>
      </c>
      <c r="C678" s="396" t="str">
        <f>'Tabelle Dashboard'!B323</f>
        <v>Scenario 2</v>
      </c>
      <c r="D678" s="398">
        <f>'Tabelle Dashboard'!C323</f>
        <v>4.8000000000000001E-2</v>
      </c>
      <c r="E678" s="399">
        <f>'Tabelle Dashboard'!D323</f>
        <v>6.7000000000000004E-2</v>
      </c>
      <c r="F678" s="398">
        <f>'Tabelle Dashboard'!E323</f>
        <v>4.8000000000000001E-2</v>
      </c>
      <c r="G678" s="399">
        <f>'Tabelle Dashboard'!F323</f>
        <v>7.1999999999999998E-3</v>
      </c>
      <c r="H678" s="398">
        <f>'Tabelle Dashboard'!G323</f>
        <v>7.9000000000000008E-3</v>
      </c>
    </row>
    <row r="679" spans="1:8" x14ac:dyDescent="0.2">
      <c r="A679" s="382" t="str">
        <f t="shared" si="24"/>
        <v>T16</v>
      </c>
      <c r="B679" s="388" t="str">
        <f t="shared" si="25"/>
        <v>T=0s</v>
      </c>
      <c r="C679" s="396" t="str">
        <f>'Tabelle Dashboard'!B324</f>
        <v>Scenario 3</v>
      </c>
      <c r="D679" s="398">
        <f>'Tabelle Dashboard'!C324</f>
        <v>4.3999999999999997E-2</v>
      </c>
      <c r="E679" s="399">
        <f>'Tabelle Dashboard'!D324</f>
        <v>6.3E-2</v>
      </c>
      <c r="F679" s="398">
        <f>'Tabelle Dashboard'!E324</f>
        <v>4.3999999999999997E-2</v>
      </c>
      <c r="G679" s="399">
        <f>'Tabelle Dashboard'!F324</f>
        <v>6.7000000000000002E-3</v>
      </c>
      <c r="H679" s="398">
        <f>'Tabelle Dashboard'!G324</f>
        <v>6.7000000000000002E-3</v>
      </c>
    </row>
    <row r="680" spans="1:8" x14ac:dyDescent="0.2">
      <c r="A680" s="382" t="str">
        <f t="shared" si="24"/>
        <v>T16</v>
      </c>
      <c r="B680" s="388" t="str">
        <f t="shared" si="25"/>
        <v>T=0s</v>
      </c>
      <c r="C680" s="396" t="str">
        <f>'Tabelle Dashboard'!B325</f>
        <v>Scenario 4</v>
      </c>
      <c r="D680" s="398">
        <f>'Tabelle Dashboard'!C325</f>
        <v>4.3999999999999997E-2</v>
      </c>
      <c r="E680" s="399">
        <f>'Tabelle Dashboard'!D325</f>
        <v>6.2E-2</v>
      </c>
      <c r="F680" s="398">
        <f>'Tabelle Dashboard'!E325</f>
        <v>4.3999999999999997E-2</v>
      </c>
      <c r="G680" s="399">
        <f>'Tabelle Dashboard'!F325</f>
        <v>6.7999999999999996E-3</v>
      </c>
      <c r="H680" s="398">
        <f>'Tabelle Dashboard'!G325</f>
        <v>6.8999999999999999E-3</v>
      </c>
    </row>
    <row r="681" spans="1:8" x14ac:dyDescent="0.2">
      <c r="A681" s="382" t="str">
        <f t="shared" si="24"/>
        <v>T16</v>
      </c>
      <c r="B681" s="388" t="str">
        <f t="shared" si="25"/>
        <v>T=0s</v>
      </c>
      <c r="C681" s="396" t="str">
        <f>'Tabelle Dashboard'!B326</f>
        <v>Scenario 5</v>
      </c>
      <c r="D681" s="398">
        <f>'Tabelle Dashboard'!C326</f>
        <v>4.5999999999999999E-2</v>
      </c>
      <c r="E681" s="399">
        <f>'Tabelle Dashboard'!D326</f>
        <v>6.5000000000000002E-2</v>
      </c>
      <c r="F681" s="398">
        <f>'Tabelle Dashboard'!E326</f>
        <v>4.5999999999999999E-2</v>
      </c>
      <c r="G681" s="399">
        <f>'Tabelle Dashboard'!F326</f>
        <v>7.0000000000000001E-3</v>
      </c>
      <c r="H681" s="398">
        <f>'Tabelle Dashboard'!G326</f>
        <v>6.7999999999999996E-3</v>
      </c>
    </row>
    <row r="682" spans="1:8" x14ac:dyDescent="0.2">
      <c r="A682" s="382" t="str">
        <f t="shared" si="24"/>
        <v>T16</v>
      </c>
      <c r="B682" s="388" t="str">
        <f t="shared" si="25"/>
        <v>T=0s</v>
      </c>
      <c r="C682" s="396" t="str">
        <f>'Tabelle Dashboard'!B327</f>
        <v>Scenario 6</v>
      </c>
      <c r="D682" s="398">
        <f>'Tabelle Dashboard'!C327</f>
        <v>4.7E-2</v>
      </c>
      <c r="E682" s="399">
        <f>'Tabelle Dashboard'!D327</f>
        <v>6.5000000000000002E-2</v>
      </c>
      <c r="F682" s="398">
        <f>'Tabelle Dashboard'!E327</f>
        <v>4.5999999999999999E-2</v>
      </c>
      <c r="G682" s="399">
        <f>'Tabelle Dashboard'!F327</f>
        <v>7.0000000000000001E-3</v>
      </c>
      <c r="H682" s="398">
        <f>'Tabelle Dashboard'!G327</f>
        <v>7.0000000000000001E-3</v>
      </c>
    </row>
    <row r="683" spans="1:8" x14ac:dyDescent="0.2">
      <c r="A683" s="382" t="str">
        <f t="shared" si="24"/>
        <v>T16</v>
      </c>
      <c r="B683" s="388" t="str">
        <f t="shared" si="25"/>
        <v>T=0s</v>
      </c>
      <c r="C683" s="396" t="str">
        <f>'Tabelle Dashboard'!B328</f>
        <v>Scenario 7</v>
      </c>
      <c r="D683" s="398">
        <f>'Tabelle Dashboard'!C328</f>
        <v>4.4999999999999998E-2</v>
      </c>
      <c r="E683" s="399">
        <f>'Tabelle Dashboard'!D328</f>
        <v>6.3E-2</v>
      </c>
      <c r="F683" s="398">
        <f>'Tabelle Dashboard'!E328</f>
        <v>4.4999999999999998E-2</v>
      </c>
      <c r="G683" s="399">
        <f>'Tabelle Dashboard'!F328</f>
        <v>6.8999999999999999E-3</v>
      </c>
      <c r="H683" s="398">
        <f>'Tabelle Dashboard'!G328</f>
        <v>6.7999999999999996E-3</v>
      </c>
    </row>
    <row r="684" spans="1:8" x14ac:dyDescent="0.2">
      <c r="A684" s="382" t="str">
        <f t="shared" si="24"/>
        <v>T16</v>
      </c>
      <c r="B684" s="388" t="str">
        <f t="shared" si="25"/>
        <v>T=0s</v>
      </c>
      <c r="C684" s="396" t="str">
        <f>'Tabelle Dashboard'!B329</f>
        <v>Scenario 8</v>
      </c>
      <c r="D684" s="398">
        <f>'Tabelle Dashboard'!C329</f>
        <v>4.7E-2</v>
      </c>
      <c r="E684" s="399">
        <f>'Tabelle Dashboard'!D329</f>
        <v>6.5000000000000002E-2</v>
      </c>
      <c r="F684" s="398">
        <f>'Tabelle Dashboard'!E329</f>
        <v>4.5999999999999999E-2</v>
      </c>
      <c r="G684" s="399">
        <f>'Tabelle Dashboard'!F329</f>
        <v>7.0000000000000001E-3</v>
      </c>
      <c r="H684" s="398">
        <f>'Tabelle Dashboard'!G329</f>
        <v>7.0000000000000001E-3</v>
      </c>
    </row>
    <row r="685" spans="1:8" x14ac:dyDescent="0.2">
      <c r="A685" s="382" t="str">
        <f t="shared" si="24"/>
        <v>T16</v>
      </c>
      <c r="B685" s="388" t="str">
        <f t="shared" si="25"/>
        <v>T=0s</v>
      </c>
      <c r="C685" s="396" t="str">
        <f>'Tabelle Dashboard'!B330</f>
        <v>Scenario 9</v>
      </c>
      <c r="D685" s="398">
        <f>'Tabelle Dashboard'!C330</f>
        <v>0.05</v>
      </c>
      <c r="E685" s="399">
        <f>'Tabelle Dashboard'!D330</f>
        <v>6.7000000000000004E-2</v>
      </c>
      <c r="F685" s="398">
        <f>'Tabelle Dashboard'!E330</f>
        <v>0.05</v>
      </c>
      <c r="G685" s="399">
        <f>'Tabelle Dashboard'!F330</f>
        <v>7.6E-3</v>
      </c>
      <c r="H685" s="398">
        <f>'Tabelle Dashboard'!G330</f>
        <v>7.4999999999999997E-3</v>
      </c>
    </row>
    <row r="686" spans="1:8" x14ac:dyDescent="0.2">
      <c r="A686" s="382" t="str">
        <f t="shared" si="24"/>
        <v>T16</v>
      </c>
      <c r="B686" s="388" t="str">
        <f t="shared" si="25"/>
        <v>T=0s</v>
      </c>
      <c r="C686" s="396" t="str">
        <f>'Tabelle Dashboard'!B331</f>
        <v>Scenario 10</v>
      </c>
      <c r="D686" s="398">
        <f>'Tabelle Dashboard'!C331</f>
        <v>0.05</v>
      </c>
      <c r="E686" s="399">
        <f>'Tabelle Dashboard'!D331</f>
        <v>7.0999999999999994E-2</v>
      </c>
      <c r="F686" s="398">
        <f>'Tabelle Dashboard'!E331</f>
        <v>0.05</v>
      </c>
      <c r="G686" s="399">
        <f>'Tabelle Dashboard'!F331</f>
        <v>7.6E-3</v>
      </c>
      <c r="H686" s="398">
        <f>'Tabelle Dashboard'!G331</f>
        <v>7.4999999999999997E-3</v>
      </c>
    </row>
    <row r="687" spans="1:8" x14ac:dyDescent="0.2">
      <c r="A687" s="382" t="str">
        <f t="shared" si="24"/>
        <v>T16</v>
      </c>
      <c r="B687" s="388" t="str">
        <f t="shared" si="25"/>
        <v>T=0s</v>
      </c>
      <c r="C687" s="396" t="str">
        <f>'Tabelle Dashboard'!B332</f>
        <v>Scenario 11</v>
      </c>
      <c r="D687" s="398">
        <f>'Tabelle Dashboard'!C332</f>
        <v>4.7E-2</v>
      </c>
      <c r="E687" s="399">
        <f>'Tabelle Dashboard'!D332</f>
        <v>6.6000000000000003E-2</v>
      </c>
      <c r="F687" s="398">
        <f>'Tabelle Dashboard'!E332</f>
        <v>4.7E-2</v>
      </c>
      <c r="G687" s="399">
        <f>'Tabelle Dashboard'!F332</f>
        <v>7.1000000000000004E-3</v>
      </c>
      <c r="H687" s="398">
        <f>'Tabelle Dashboard'!G332</f>
        <v>7.0000000000000001E-3</v>
      </c>
    </row>
    <row r="688" spans="1:8" x14ac:dyDescent="0.2">
      <c r="A688" s="382" t="str">
        <f t="shared" si="24"/>
        <v>T16</v>
      </c>
      <c r="B688" s="388" t="str">
        <f t="shared" si="25"/>
        <v>T=0s</v>
      </c>
      <c r="C688" s="396" t="str">
        <f>'Tabelle Dashboard'!B333</f>
        <v>Scenario 12</v>
      </c>
      <c r="D688" s="398">
        <f>'Tabelle Dashboard'!C333</f>
        <v>4.4999999999999998E-2</v>
      </c>
      <c r="E688" s="399">
        <f>'Tabelle Dashboard'!D333</f>
        <v>6.4000000000000001E-2</v>
      </c>
      <c r="F688" s="398">
        <f>'Tabelle Dashboard'!E333</f>
        <v>4.4999999999999998E-2</v>
      </c>
      <c r="G688" s="399">
        <f>'Tabelle Dashboard'!F333</f>
        <v>6.7999999999999996E-3</v>
      </c>
      <c r="H688" s="398">
        <f>'Tabelle Dashboard'!G333</f>
        <v>6.7999999999999996E-3</v>
      </c>
    </row>
    <row r="689" spans="1:8" x14ac:dyDescent="0.2">
      <c r="A689" s="382" t="str">
        <f t="shared" si="24"/>
        <v>T16</v>
      </c>
      <c r="B689" s="388" t="str">
        <f t="shared" si="25"/>
        <v>T=0s</v>
      </c>
      <c r="C689" s="396" t="str">
        <f>'Tabelle Dashboard'!B334</f>
        <v>Scenario 13</v>
      </c>
      <c r="D689" s="398">
        <f>'Tabelle Dashboard'!C334</f>
        <v>5.0999999999999997E-2</v>
      </c>
      <c r="E689" s="399">
        <f>'Tabelle Dashboard'!D334</f>
        <v>7.0999999999999994E-2</v>
      </c>
      <c r="F689" s="398">
        <f>'Tabelle Dashboard'!E334</f>
        <v>0.05</v>
      </c>
      <c r="G689" s="399">
        <f>'Tabelle Dashboard'!F334</f>
        <v>7.6E-3</v>
      </c>
      <c r="H689" s="398">
        <f>'Tabelle Dashboard'!G334</f>
        <v>7.4999999999999997E-3</v>
      </c>
    </row>
    <row r="690" spans="1:8" x14ac:dyDescent="0.2">
      <c r="A690" s="382" t="str">
        <f t="shared" si="24"/>
        <v>T16</v>
      </c>
      <c r="B690" s="388" t="str">
        <f t="shared" si="25"/>
        <v>T=0s</v>
      </c>
      <c r="C690" s="396" t="str">
        <f>'Tabelle Dashboard'!B335</f>
        <v>Scenario 14</v>
      </c>
      <c r="D690" s="398">
        <f>'Tabelle Dashboard'!C335</f>
        <v>4.8000000000000001E-2</v>
      </c>
      <c r="E690" s="399">
        <f>'Tabelle Dashboard'!D335</f>
        <v>6.7000000000000004E-2</v>
      </c>
      <c r="F690" s="398">
        <f>'Tabelle Dashboard'!E335</f>
        <v>4.7E-2</v>
      </c>
      <c r="G690" s="399">
        <f>'Tabelle Dashboard'!F335</f>
        <v>7.1999999999999998E-3</v>
      </c>
      <c r="H690" s="398">
        <f>'Tabelle Dashboard'!G335</f>
        <v>7.1999999999999998E-3</v>
      </c>
    </row>
    <row r="691" spans="1:8" x14ac:dyDescent="0.2">
      <c r="A691" s="382" t="str">
        <f t="shared" si="24"/>
        <v>T16</v>
      </c>
      <c r="B691" s="388" t="str">
        <f t="shared" si="25"/>
        <v>T=0s</v>
      </c>
      <c r="C691" s="396" t="str">
        <f>'Tabelle Dashboard'!B336</f>
        <v>Scenario 15</v>
      </c>
      <c r="D691" s="398">
        <f>'Tabelle Dashboard'!C336</f>
        <v>4.8000000000000001E-2</v>
      </c>
      <c r="E691" s="399">
        <f>'Tabelle Dashboard'!D336</f>
        <v>6.8000000000000005E-2</v>
      </c>
      <c r="F691" s="398">
        <f>'Tabelle Dashboard'!E336</f>
        <v>4.8000000000000001E-2</v>
      </c>
      <c r="G691" s="399">
        <f>'Tabelle Dashboard'!F336</f>
        <v>7.3000000000000001E-3</v>
      </c>
      <c r="H691" s="398">
        <f>'Tabelle Dashboard'!G336</f>
        <v>7.1999999999999998E-3</v>
      </c>
    </row>
    <row r="692" spans="1:8" x14ac:dyDescent="0.2">
      <c r="A692" s="382" t="str">
        <f t="shared" si="24"/>
        <v>T16</v>
      </c>
      <c r="B692" s="388" t="str">
        <f t="shared" si="25"/>
        <v>T=1s</v>
      </c>
      <c r="C692" s="396" t="str">
        <f>'Tabelle Dashboard'!J322</f>
        <v>Scenario 1</v>
      </c>
      <c r="D692" s="398">
        <f>'Tabelle Dashboard'!K322</f>
        <v>4.7E-2</v>
      </c>
      <c r="E692" s="399">
        <f>'Tabelle Dashboard'!L322</f>
        <v>6.6000000000000003E-2</v>
      </c>
      <c r="F692" s="398">
        <f>'Tabelle Dashboard'!M322</f>
        <v>4.7E-2</v>
      </c>
      <c r="G692" s="399">
        <f>'Tabelle Dashboard'!N322</f>
        <v>7.1000000000000004E-3</v>
      </c>
      <c r="H692" s="398">
        <f>'Tabelle Dashboard'!O322</f>
        <v>7.1000000000000004E-3</v>
      </c>
    </row>
    <row r="693" spans="1:8" x14ac:dyDescent="0.2">
      <c r="A693" s="382" t="str">
        <f t="shared" si="24"/>
        <v>T16</v>
      </c>
      <c r="B693" s="388" t="str">
        <f t="shared" si="25"/>
        <v>T=1s</v>
      </c>
      <c r="C693" s="396" t="str">
        <f>'Tabelle Dashboard'!J323</f>
        <v>Scenario 2</v>
      </c>
      <c r="D693" s="398">
        <f>'Tabelle Dashboard'!K323</f>
        <v>4.4999999999999998E-2</v>
      </c>
      <c r="E693" s="399">
        <f>'Tabelle Dashboard'!L323</f>
        <v>6.3E-2</v>
      </c>
      <c r="F693" s="398">
        <f>'Tabelle Dashboard'!M323</f>
        <v>4.4999999999999998E-2</v>
      </c>
      <c r="G693" s="399">
        <f>'Tabelle Dashboard'!N323</f>
        <v>6.7000000000000002E-3</v>
      </c>
      <c r="H693" s="398">
        <f>'Tabelle Dashboard'!O323</f>
        <v>6.7000000000000002E-3</v>
      </c>
    </row>
    <row r="694" spans="1:8" x14ac:dyDescent="0.2">
      <c r="A694" s="382" t="str">
        <f t="shared" si="24"/>
        <v>T16</v>
      </c>
      <c r="B694" s="388" t="str">
        <f t="shared" si="25"/>
        <v>T=1s</v>
      </c>
      <c r="C694" s="396" t="str">
        <f>'Tabelle Dashboard'!J324</f>
        <v>Scenario 3</v>
      </c>
      <c r="D694" s="398">
        <f>'Tabelle Dashboard'!K324</f>
        <v>4.9000000000000002E-2</v>
      </c>
      <c r="E694" s="399">
        <f>'Tabelle Dashboard'!L324</f>
        <v>6.8000000000000005E-2</v>
      </c>
      <c r="F694" s="398">
        <f>'Tabelle Dashboard'!M324</f>
        <v>4.9000000000000002E-2</v>
      </c>
      <c r="G694" s="399">
        <f>'Tabelle Dashboard'!N324</f>
        <v>7.3000000000000001E-3</v>
      </c>
      <c r="H694" s="398">
        <f>'Tabelle Dashboard'!O324</f>
        <v>7.3000000000000001E-3</v>
      </c>
    </row>
    <row r="695" spans="1:8" x14ac:dyDescent="0.2">
      <c r="A695" s="382" t="str">
        <f t="shared" si="24"/>
        <v>T16</v>
      </c>
      <c r="B695" s="388" t="str">
        <f t="shared" si="25"/>
        <v>T=1s</v>
      </c>
      <c r="C695" s="396" t="str">
        <f>'Tabelle Dashboard'!J325</f>
        <v>Scenario 4</v>
      </c>
      <c r="D695" s="398">
        <f>'Tabelle Dashboard'!K325</f>
        <v>4.4999999999999998E-2</v>
      </c>
      <c r="E695" s="399">
        <f>'Tabelle Dashboard'!L325</f>
        <v>6.4000000000000001E-2</v>
      </c>
      <c r="F695" s="398">
        <f>'Tabelle Dashboard'!M325</f>
        <v>4.5999999999999999E-2</v>
      </c>
      <c r="G695" s="399">
        <f>'Tabelle Dashboard'!N325</f>
        <v>6.8999999999999999E-3</v>
      </c>
      <c r="H695" s="398">
        <f>'Tabelle Dashboard'!O325</f>
        <v>6.8999999999999999E-3</v>
      </c>
    </row>
    <row r="696" spans="1:8" x14ac:dyDescent="0.2">
      <c r="A696" s="382" t="str">
        <f t="shared" si="24"/>
        <v>T16</v>
      </c>
      <c r="B696" s="388" t="str">
        <f t="shared" si="25"/>
        <v>T=1s</v>
      </c>
      <c r="C696" s="396" t="str">
        <f>'Tabelle Dashboard'!J326</f>
        <v>Scenario 5</v>
      </c>
      <c r="D696" s="398">
        <f>'Tabelle Dashboard'!K326</f>
        <v>4.8000000000000001E-2</v>
      </c>
      <c r="E696" s="399">
        <f>'Tabelle Dashboard'!L326</f>
        <v>6.7000000000000004E-2</v>
      </c>
      <c r="F696" s="398">
        <f>'Tabelle Dashboard'!M326</f>
        <v>4.8000000000000001E-2</v>
      </c>
      <c r="G696" s="399">
        <f>'Tabelle Dashboard'!N326</f>
        <v>7.1999999999999998E-3</v>
      </c>
      <c r="H696" s="398">
        <f>'Tabelle Dashboard'!O326</f>
        <v>7.1999999999999998E-3</v>
      </c>
    </row>
    <row r="697" spans="1:8" x14ac:dyDescent="0.2">
      <c r="A697" s="382" t="str">
        <f t="shared" si="24"/>
        <v>T16</v>
      </c>
      <c r="B697" s="388" t="str">
        <f t="shared" si="25"/>
        <v>T=1s</v>
      </c>
      <c r="C697" s="396" t="str">
        <f>'Tabelle Dashboard'!J327</f>
        <v>Scenario 6</v>
      </c>
      <c r="D697" s="398">
        <f>'Tabelle Dashboard'!K327</f>
        <v>4.8000000000000001E-2</v>
      </c>
      <c r="E697" s="399">
        <f>'Tabelle Dashboard'!L327</f>
        <v>6.7000000000000004E-2</v>
      </c>
      <c r="F697" s="398">
        <f>'Tabelle Dashboard'!M327</f>
        <v>4.8000000000000001E-2</v>
      </c>
      <c r="G697" s="399">
        <f>'Tabelle Dashboard'!N327</f>
        <v>7.3000000000000001E-3</v>
      </c>
      <c r="H697" s="398">
        <f>'Tabelle Dashboard'!O327</f>
        <v>7.1999999999999998E-3</v>
      </c>
    </row>
    <row r="698" spans="1:8" x14ac:dyDescent="0.2">
      <c r="A698" s="382" t="str">
        <f t="shared" si="24"/>
        <v>T16</v>
      </c>
      <c r="B698" s="388" t="str">
        <f t="shared" si="25"/>
        <v>T=1s</v>
      </c>
      <c r="C698" s="396" t="str">
        <f>'Tabelle Dashboard'!J328</f>
        <v>Scenario 7</v>
      </c>
      <c r="D698" s="398">
        <f>'Tabelle Dashboard'!K328</f>
        <v>4.5999999999999999E-2</v>
      </c>
      <c r="E698" s="399">
        <f>'Tabelle Dashboard'!L328</f>
        <v>6.5000000000000002E-2</v>
      </c>
      <c r="F698" s="398">
        <f>'Tabelle Dashboard'!M328</f>
        <v>4.5999999999999999E-2</v>
      </c>
      <c r="G698" s="399">
        <f>'Tabelle Dashboard'!N328</f>
        <v>6.8999999999999999E-3</v>
      </c>
      <c r="H698" s="398">
        <f>'Tabelle Dashboard'!O328</f>
        <v>6.8999999999999999E-3</v>
      </c>
    </row>
    <row r="699" spans="1:8" x14ac:dyDescent="0.2">
      <c r="A699" s="382" t="str">
        <f t="shared" si="24"/>
        <v>T16</v>
      </c>
      <c r="B699" s="388" t="str">
        <f t="shared" si="25"/>
        <v>T=1s</v>
      </c>
      <c r="C699" s="396" t="str">
        <f>'Tabelle Dashboard'!J329</f>
        <v>Scenario 8</v>
      </c>
      <c r="D699" s="398">
        <f>'Tabelle Dashboard'!K329</f>
        <v>4.7E-2</v>
      </c>
      <c r="E699" s="399">
        <f>'Tabelle Dashboard'!L329</f>
        <v>6.6000000000000003E-2</v>
      </c>
      <c r="F699" s="398">
        <f>'Tabelle Dashboard'!M329</f>
        <v>4.7E-2</v>
      </c>
      <c r="G699" s="399">
        <f>'Tabelle Dashboard'!N329</f>
        <v>7.1000000000000004E-3</v>
      </c>
      <c r="H699" s="398">
        <f>'Tabelle Dashboard'!O329</f>
        <v>7.1000000000000004E-3</v>
      </c>
    </row>
    <row r="700" spans="1:8" x14ac:dyDescent="0.2">
      <c r="A700" s="382" t="str">
        <f t="shared" si="24"/>
        <v>T16</v>
      </c>
      <c r="B700" s="388" t="str">
        <f t="shared" si="25"/>
        <v>T=1s</v>
      </c>
      <c r="C700" s="396" t="str">
        <f>'Tabelle Dashboard'!J330</f>
        <v>Scenario 9</v>
      </c>
      <c r="D700" s="398">
        <f>'Tabelle Dashboard'!K330</f>
        <v>4.8000000000000001E-2</v>
      </c>
      <c r="E700" s="399">
        <f>'Tabelle Dashboard'!L330</f>
        <v>6.8000000000000005E-2</v>
      </c>
      <c r="F700" s="398">
        <f>'Tabelle Dashboard'!M330</f>
        <v>4.8000000000000001E-2</v>
      </c>
      <c r="G700" s="399">
        <f>'Tabelle Dashboard'!N330</f>
        <v>7.3000000000000001E-3</v>
      </c>
      <c r="H700" s="398">
        <f>'Tabelle Dashboard'!O330</f>
        <v>7.1999999999999998E-3</v>
      </c>
    </row>
    <row r="701" spans="1:8" x14ac:dyDescent="0.2">
      <c r="A701" s="382" t="str">
        <f t="shared" si="24"/>
        <v>T16</v>
      </c>
      <c r="B701" s="388" t="str">
        <f t="shared" si="25"/>
        <v>T=1s</v>
      </c>
      <c r="C701" s="396" t="str">
        <f>'Tabelle Dashboard'!J331</f>
        <v>Scenario 10</v>
      </c>
      <c r="D701" s="398">
        <f>'Tabelle Dashboard'!K331</f>
        <v>5.0999999999999997E-2</v>
      </c>
      <c r="E701" s="399">
        <f>'Tabelle Dashboard'!L331</f>
        <v>7.1999999999999995E-2</v>
      </c>
      <c r="F701" s="398">
        <f>'Tabelle Dashboard'!M331</f>
        <v>5.0999999999999997E-2</v>
      </c>
      <c r="G701" s="399">
        <f>'Tabelle Dashboard'!N331</f>
        <v>7.7000000000000002E-3</v>
      </c>
      <c r="H701" s="398">
        <f>'Tabelle Dashboard'!O331</f>
        <v>7.7000000000000002E-3</v>
      </c>
    </row>
    <row r="702" spans="1:8" x14ac:dyDescent="0.2">
      <c r="A702" s="382" t="str">
        <f t="shared" si="24"/>
        <v>T16</v>
      </c>
      <c r="B702" s="388" t="str">
        <f t="shared" si="25"/>
        <v>T=1s</v>
      </c>
      <c r="C702" s="396" t="str">
        <f>'Tabelle Dashboard'!J332</f>
        <v>Scenario 11</v>
      </c>
      <c r="D702" s="398">
        <f>'Tabelle Dashboard'!K332</f>
        <v>4.7E-2</v>
      </c>
      <c r="E702" s="399">
        <f>'Tabelle Dashboard'!L332</f>
        <v>6.7000000000000004E-2</v>
      </c>
      <c r="F702" s="398">
        <f>'Tabelle Dashboard'!M332</f>
        <v>4.7E-2</v>
      </c>
      <c r="G702" s="399">
        <f>'Tabelle Dashboard'!N332</f>
        <v>7.1000000000000004E-3</v>
      </c>
      <c r="H702" s="398">
        <f>'Tabelle Dashboard'!O332</f>
        <v>7.1000000000000004E-3</v>
      </c>
    </row>
    <row r="703" spans="1:8" x14ac:dyDescent="0.2">
      <c r="A703" s="382" t="str">
        <f t="shared" si="24"/>
        <v>T16</v>
      </c>
      <c r="B703" s="388" t="str">
        <f t="shared" si="25"/>
        <v>T=1s</v>
      </c>
      <c r="C703" s="396" t="str">
        <f>'Tabelle Dashboard'!J333</f>
        <v>Scenario 12</v>
      </c>
      <c r="D703" s="398">
        <f>'Tabelle Dashboard'!K333</f>
        <v>4.4999999999999998E-2</v>
      </c>
      <c r="E703" s="399">
        <f>'Tabelle Dashboard'!L333</f>
        <v>6.4000000000000001E-2</v>
      </c>
      <c r="F703" s="398">
        <f>'Tabelle Dashboard'!M333</f>
        <v>4.4999999999999998E-2</v>
      </c>
      <c r="G703" s="399">
        <f>'Tabelle Dashboard'!N333</f>
        <v>6.7999999999999996E-3</v>
      </c>
      <c r="H703" s="398">
        <f>'Tabelle Dashboard'!O333</f>
        <v>6.7999999999999996E-3</v>
      </c>
    </row>
    <row r="704" spans="1:8" x14ac:dyDescent="0.2">
      <c r="A704" s="382" t="str">
        <f t="shared" si="24"/>
        <v>T16</v>
      </c>
      <c r="B704" s="388" t="str">
        <f t="shared" si="25"/>
        <v>T=1s</v>
      </c>
      <c r="C704" s="396" t="str">
        <f>'Tabelle Dashboard'!J334</f>
        <v>Scenario 13</v>
      </c>
      <c r="D704" s="398">
        <f>'Tabelle Dashboard'!K334</f>
        <v>5.0999999999999997E-2</v>
      </c>
      <c r="E704" s="399">
        <f>'Tabelle Dashboard'!L334</f>
        <v>7.1999999999999995E-2</v>
      </c>
      <c r="F704" s="398">
        <f>'Tabelle Dashboard'!M334</f>
        <v>5.0999999999999997E-2</v>
      </c>
      <c r="G704" s="399">
        <f>'Tabelle Dashboard'!N334</f>
        <v>7.7000000000000002E-3</v>
      </c>
      <c r="H704" s="398">
        <f>'Tabelle Dashboard'!O334</f>
        <v>7.7000000000000002E-3</v>
      </c>
    </row>
    <row r="705" spans="1:8" x14ac:dyDescent="0.2">
      <c r="A705" s="382" t="str">
        <f t="shared" si="24"/>
        <v>T16</v>
      </c>
      <c r="B705" s="388" t="str">
        <f t="shared" si="25"/>
        <v>T=1s</v>
      </c>
      <c r="C705" s="396" t="str">
        <f>'Tabelle Dashboard'!J335</f>
        <v>Scenario 14</v>
      </c>
      <c r="D705" s="398">
        <f>'Tabelle Dashboard'!K335</f>
        <v>4.8000000000000001E-2</v>
      </c>
      <c r="E705" s="399">
        <f>'Tabelle Dashboard'!L335</f>
        <v>6.7000000000000004E-2</v>
      </c>
      <c r="F705" s="398">
        <f>'Tabelle Dashboard'!M335</f>
        <v>4.8000000000000001E-2</v>
      </c>
      <c r="G705" s="399">
        <f>'Tabelle Dashboard'!N335</f>
        <v>7.1999999999999998E-3</v>
      </c>
      <c r="H705" s="398">
        <f>'Tabelle Dashboard'!O335</f>
        <v>7.1999999999999998E-3</v>
      </c>
    </row>
    <row r="706" spans="1:8" x14ac:dyDescent="0.2">
      <c r="A706" s="382" t="str">
        <f t="shared" si="24"/>
        <v>T16</v>
      </c>
      <c r="B706" s="388" t="str">
        <f t="shared" si="25"/>
        <v>T=1s</v>
      </c>
      <c r="C706" s="396" t="str">
        <f>'Tabelle Dashboard'!J336</f>
        <v>Scenario 15</v>
      </c>
      <c r="D706" s="398">
        <f>'Tabelle Dashboard'!K336</f>
        <v>4.9000000000000002E-2</v>
      </c>
      <c r="E706" s="399">
        <f>'Tabelle Dashboard'!L336</f>
        <v>6.9000000000000006E-2</v>
      </c>
      <c r="F706" s="398">
        <f>'Tabelle Dashboard'!M336</f>
        <v>4.9000000000000002E-2</v>
      </c>
      <c r="G706" s="399">
        <f>'Tabelle Dashboard'!N336</f>
        <v>7.4999999999999997E-3</v>
      </c>
      <c r="H706" s="398">
        <f>'Tabelle Dashboard'!O336</f>
        <v>7.4000000000000003E-3</v>
      </c>
    </row>
    <row r="707" spans="1:8" x14ac:dyDescent="0.2">
      <c r="A707" s="382" t="str">
        <f t="shared" si="24"/>
        <v>T16</v>
      </c>
      <c r="B707" s="388" t="str">
        <f t="shared" si="25"/>
        <v>T=2s</v>
      </c>
      <c r="C707" s="396" t="str">
        <f>'Tabelle Dashboard'!R322</f>
        <v>Scenario 1</v>
      </c>
      <c r="D707" s="398">
        <f>'Tabelle Dashboard'!S322</f>
        <v>0.04</v>
      </c>
      <c r="E707" s="399">
        <f>'Tabelle Dashboard'!T322</f>
        <v>6.6000000000000003E-2</v>
      </c>
      <c r="F707" s="398">
        <f>'Tabelle Dashboard'!U322</f>
        <v>4.7E-2</v>
      </c>
      <c r="G707" s="399">
        <f>'Tabelle Dashboard'!V322</f>
        <v>7.0000000000000001E-3</v>
      </c>
      <c r="H707" s="398">
        <f>'Tabelle Dashboard'!W322</f>
        <v>7.0000000000000001E-3</v>
      </c>
    </row>
    <row r="708" spans="1:8" x14ac:dyDescent="0.2">
      <c r="A708" s="382" t="str">
        <f t="shared" si="24"/>
        <v>T16</v>
      </c>
      <c r="B708" s="388" t="str">
        <f t="shared" si="25"/>
        <v>T=2s</v>
      </c>
      <c r="C708" s="396" t="str">
        <f>'Tabelle Dashboard'!R323</f>
        <v>Scenario 2</v>
      </c>
      <c r="D708" s="398">
        <f>'Tabelle Dashboard'!S323</f>
        <v>4.7E-2</v>
      </c>
      <c r="E708" s="399">
        <f>'Tabelle Dashboard'!T323</f>
        <v>6.7000000000000004E-2</v>
      </c>
      <c r="F708" s="398">
        <f>'Tabelle Dashboard'!U323</f>
        <v>4.7E-2</v>
      </c>
      <c r="G708" s="399">
        <f>'Tabelle Dashboard'!V323</f>
        <v>7.1000000000000004E-3</v>
      </c>
      <c r="H708" s="398">
        <f>'Tabelle Dashboard'!W323</f>
        <v>7.1999999999999998E-3</v>
      </c>
    </row>
    <row r="709" spans="1:8" x14ac:dyDescent="0.2">
      <c r="A709" s="382" t="str">
        <f t="shared" si="24"/>
        <v>T16</v>
      </c>
      <c r="B709" s="388" t="str">
        <f t="shared" si="25"/>
        <v>T=2s</v>
      </c>
      <c r="C709" s="396" t="str">
        <f>'Tabelle Dashboard'!R324</f>
        <v>Scenario 3</v>
      </c>
      <c r="D709" s="398">
        <f>'Tabelle Dashboard'!S324</f>
        <v>4.8000000000000001E-2</v>
      </c>
      <c r="E709" s="399">
        <f>'Tabelle Dashboard'!T324</f>
        <v>6.7000000000000004E-2</v>
      </c>
      <c r="F709" s="398">
        <f>'Tabelle Dashboard'!U324</f>
        <v>4.8000000000000001E-2</v>
      </c>
      <c r="G709" s="399">
        <f>'Tabelle Dashboard'!V324</f>
        <v>7.1999999999999998E-3</v>
      </c>
      <c r="H709" s="398">
        <f>'Tabelle Dashboard'!W324</f>
        <v>7.1999999999999998E-3</v>
      </c>
    </row>
    <row r="710" spans="1:8" x14ac:dyDescent="0.2">
      <c r="A710" s="382" t="str">
        <f t="shared" si="24"/>
        <v>T16</v>
      </c>
      <c r="B710" s="388" t="str">
        <f t="shared" si="25"/>
        <v>T=2s</v>
      </c>
      <c r="C710" s="396" t="str">
        <f>'Tabelle Dashboard'!R325</f>
        <v>Scenario 4</v>
      </c>
      <c r="D710" s="398">
        <f>'Tabelle Dashboard'!S325</f>
        <v>4.4999999999999998E-2</v>
      </c>
      <c r="E710" s="399">
        <f>'Tabelle Dashboard'!T325</f>
        <v>6.4000000000000001E-2</v>
      </c>
      <c r="F710" s="398">
        <f>'Tabelle Dashboard'!U325</f>
        <v>4.4999999999999998E-2</v>
      </c>
      <c r="G710" s="399">
        <f>'Tabelle Dashboard'!V325</f>
        <v>6.7999999999999996E-3</v>
      </c>
      <c r="H710" s="398">
        <f>'Tabelle Dashboard'!W325</f>
        <v>6.7999999999999996E-3</v>
      </c>
    </row>
    <row r="711" spans="1:8" x14ac:dyDescent="0.2">
      <c r="A711" s="382" t="str">
        <f t="shared" si="24"/>
        <v>T16</v>
      </c>
      <c r="B711" s="388" t="str">
        <f t="shared" si="25"/>
        <v>T=2s</v>
      </c>
      <c r="C711" s="396" t="str">
        <f>'Tabelle Dashboard'!R326</f>
        <v>Scenario 5</v>
      </c>
      <c r="D711" s="398">
        <f>'Tabelle Dashboard'!S326</f>
        <v>4.8000000000000001E-2</v>
      </c>
      <c r="E711" s="399">
        <f>'Tabelle Dashboard'!T326</f>
        <v>6.7000000000000004E-2</v>
      </c>
      <c r="F711" s="398">
        <f>'Tabelle Dashboard'!U326</f>
        <v>4.8000000000000001E-2</v>
      </c>
      <c r="G711" s="399">
        <f>'Tabelle Dashboard'!V326</f>
        <v>7.1999999999999998E-3</v>
      </c>
      <c r="H711" s="398">
        <f>'Tabelle Dashboard'!W326</f>
        <v>7.1999999999999998E-3</v>
      </c>
    </row>
    <row r="712" spans="1:8" x14ac:dyDescent="0.2">
      <c r="A712" s="382" t="str">
        <f t="shared" si="24"/>
        <v>T16</v>
      </c>
      <c r="B712" s="388" t="str">
        <f t="shared" si="25"/>
        <v>T=2s</v>
      </c>
      <c r="C712" s="396" t="str">
        <f>'Tabelle Dashboard'!R327</f>
        <v>Scenario 6</v>
      </c>
      <c r="D712" s="398">
        <f>'Tabelle Dashboard'!S327</f>
        <v>4.8000000000000001E-2</v>
      </c>
      <c r="E712" s="399">
        <f>'Tabelle Dashboard'!T327</f>
        <v>6.8000000000000005E-2</v>
      </c>
      <c r="F712" s="398">
        <f>'Tabelle Dashboard'!U327</f>
        <v>4.8000000000000001E-2</v>
      </c>
      <c r="G712" s="399">
        <f>'Tabelle Dashboard'!V327</f>
        <v>7.3000000000000001E-3</v>
      </c>
      <c r="H712" s="398">
        <f>'Tabelle Dashboard'!W327</f>
        <v>7.3000000000000001E-3</v>
      </c>
    </row>
    <row r="713" spans="1:8" x14ac:dyDescent="0.2">
      <c r="A713" s="382" t="str">
        <f t="shared" si="24"/>
        <v>T16</v>
      </c>
      <c r="B713" s="388" t="str">
        <f t="shared" si="25"/>
        <v>T=2s</v>
      </c>
      <c r="C713" s="396" t="str">
        <f>'Tabelle Dashboard'!R328</f>
        <v>Scenario 7</v>
      </c>
      <c r="D713" s="398">
        <f>'Tabelle Dashboard'!S328</f>
        <v>4.5999999999999999E-2</v>
      </c>
      <c r="E713" s="399">
        <f>'Tabelle Dashboard'!T328</f>
        <v>6.4000000000000001E-2</v>
      </c>
      <c r="F713" s="398">
        <f>'Tabelle Dashboard'!U328</f>
        <v>4.5999999999999999E-2</v>
      </c>
      <c r="G713" s="399">
        <f>'Tabelle Dashboard'!V328</f>
        <v>6.8999999999999999E-3</v>
      </c>
      <c r="H713" s="398">
        <f>'Tabelle Dashboard'!W328</f>
        <v>6.8999999999999999E-3</v>
      </c>
    </row>
    <row r="714" spans="1:8" x14ac:dyDescent="0.2">
      <c r="A714" s="382" t="str">
        <f t="shared" si="24"/>
        <v>T16</v>
      </c>
      <c r="B714" s="388" t="str">
        <f t="shared" si="25"/>
        <v>T=2s</v>
      </c>
      <c r="C714" s="396" t="str">
        <f>'Tabelle Dashboard'!R329</f>
        <v>Scenario 8</v>
      </c>
      <c r="D714" s="398">
        <f>'Tabelle Dashboard'!S329</f>
        <v>4.5999999999999999E-2</v>
      </c>
      <c r="E714" s="399">
        <f>'Tabelle Dashboard'!T329</f>
        <v>6.5000000000000002E-2</v>
      </c>
      <c r="F714" s="398">
        <f>'Tabelle Dashboard'!U329</f>
        <v>4.7E-2</v>
      </c>
      <c r="G714" s="399">
        <f>'Tabelle Dashboard'!V329</f>
        <v>7.0000000000000001E-3</v>
      </c>
      <c r="H714" s="398">
        <f>'Tabelle Dashboard'!W329</f>
        <v>7.0000000000000001E-3</v>
      </c>
    </row>
    <row r="715" spans="1:8" x14ac:dyDescent="0.2">
      <c r="A715" s="382" t="str">
        <f t="shared" si="24"/>
        <v>T16</v>
      </c>
      <c r="B715" s="388" t="str">
        <f t="shared" si="25"/>
        <v>T=2s</v>
      </c>
      <c r="C715" s="396" t="str">
        <f>'Tabelle Dashboard'!R330</f>
        <v>Scenario 9</v>
      </c>
      <c r="D715" s="398">
        <f>'Tabelle Dashboard'!S330</f>
        <v>4.3999999999999997E-2</v>
      </c>
      <c r="E715" s="399">
        <f>'Tabelle Dashboard'!T330</f>
        <v>6.2E-2</v>
      </c>
      <c r="F715" s="398">
        <f>'Tabelle Dashboard'!U330</f>
        <v>4.3999999999999997E-2</v>
      </c>
      <c r="G715" s="399">
        <f>'Tabelle Dashboard'!V330</f>
        <v>6.7000000000000002E-3</v>
      </c>
      <c r="H715" s="398">
        <f>'Tabelle Dashboard'!W330</f>
        <v>6.6E-3</v>
      </c>
    </row>
    <row r="716" spans="1:8" x14ac:dyDescent="0.2">
      <c r="A716" s="382" t="str">
        <f t="shared" si="24"/>
        <v>T16</v>
      </c>
      <c r="B716" s="388" t="str">
        <f t="shared" si="25"/>
        <v>T=2s</v>
      </c>
      <c r="C716" s="396" t="str">
        <f>'Tabelle Dashboard'!R331</f>
        <v>Scenario 10</v>
      </c>
      <c r="D716" s="398">
        <f>'Tabelle Dashboard'!S331</f>
        <v>4.9000000000000002E-2</v>
      </c>
      <c r="E716" s="399">
        <f>'Tabelle Dashboard'!T331</f>
        <v>6.9000000000000006E-2</v>
      </c>
      <c r="F716" s="398">
        <f>'Tabelle Dashboard'!U331</f>
        <v>4.9000000000000002E-2</v>
      </c>
      <c r="G716" s="399">
        <f>'Tabelle Dashboard'!V331</f>
        <v>7.4000000000000003E-3</v>
      </c>
      <c r="H716" s="398">
        <f>'Tabelle Dashboard'!W331</f>
        <v>7.4999999999999997E-3</v>
      </c>
    </row>
    <row r="717" spans="1:8" x14ac:dyDescent="0.2">
      <c r="A717" s="382" t="str">
        <f t="shared" si="24"/>
        <v>T16</v>
      </c>
      <c r="B717" s="388" t="str">
        <f t="shared" si="25"/>
        <v>T=2s</v>
      </c>
      <c r="C717" s="396" t="str">
        <f>'Tabelle Dashboard'!R332</f>
        <v>Scenario 11</v>
      </c>
      <c r="D717" s="398">
        <f>'Tabelle Dashboard'!S332</f>
        <v>4.5999999999999999E-2</v>
      </c>
      <c r="E717" s="399">
        <f>'Tabelle Dashboard'!T332</f>
        <v>6.5000000000000002E-2</v>
      </c>
      <c r="F717" s="398">
        <f>'Tabelle Dashboard'!U332</f>
        <v>4.7E-2</v>
      </c>
      <c r="G717" s="399">
        <f>'Tabelle Dashboard'!V332</f>
        <v>7.0000000000000001E-3</v>
      </c>
      <c r="H717" s="398">
        <f>'Tabelle Dashboard'!W332</f>
        <v>7.0000000000000001E-3</v>
      </c>
    </row>
    <row r="718" spans="1:8" x14ac:dyDescent="0.2">
      <c r="A718" s="382" t="str">
        <f t="shared" si="24"/>
        <v>T16</v>
      </c>
      <c r="B718" s="388" t="str">
        <f t="shared" si="25"/>
        <v>T=2s</v>
      </c>
      <c r="C718" s="396" t="str">
        <f>'Tabelle Dashboard'!R333</f>
        <v>Scenario 12</v>
      </c>
      <c r="D718" s="398">
        <f>'Tabelle Dashboard'!S333</f>
        <v>4.3999999999999997E-2</v>
      </c>
      <c r="E718" s="399">
        <f>'Tabelle Dashboard'!T333</f>
        <v>6.3E-2</v>
      </c>
      <c r="F718" s="398">
        <f>'Tabelle Dashboard'!U333</f>
        <v>4.3999999999999997E-2</v>
      </c>
      <c r="G718" s="399">
        <f>'Tabelle Dashboard'!V333</f>
        <v>6.7000000000000002E-3</v>
      </c>
      <c r="H718" s="398">
        <f>'Tabelle Dashboard'!W333</f>
        <v>6.7000000000000002E-3</v>
      </c>
    </row>
    <row r="719" spans="1:8" x14ac:dyDescent="0.2">
      <c r="A719" s="382" t="str">
        <f t="shared" si="24"/>
        <v>T16</v>
      </c>
      <c r="B719" s="388" t="str">
        <f t="shared" si="25"/>
        <v>T=2s</v>
      </c>
      <c r="C719" s="396" t="str">
        <f>'Tabelle Dashboard'!R334</f>
        <v>Scenario 13</v>
      </c>
      <c r="D719" s="398">
        <f>'Tabelle Dashboard'!S334</f>
        <v>4.9000000000000002E-2</v>
      </c>
      <c r="E719" s="399">
        <f>'Tabelle Dashboard'!T334</f>
        <v>7.0000000000000007E-2</v>
      </c>
      <c r="F719" s="398">
        <f>'Tabelle Dashboard'!U334</f>
        <v>4.9000000000000002E-2</v>
      </c>
      <c r="G719" s="399">
        <f>'Tabelle Dashboard'!V334</f>
        <v>7.4000000000000003E-3</v>
      </c>
      <c r="H719" s="398">
        <f>'Tabelle Dashboard'!W334</f>
        <v>7.7000000000000002E-3</v>
      </c>
    </row>
    <row r="720" spans="1:8" x14ac:dyDescent="0.2">
      <c r="A720" s="382" t="str">
        <f t="shared" si="24"/>
        <v>T16</v>
      </c>
      <c r="B720" s="388" t="str">
        <f t="shared" si="25"/>
        <v>T=2s</v>
      </c>
      <c r="C720" s="396" t="str">
        <f>'Tabelle Dashboard'!R335</f>
        <v>Scenario 14</v>
      </c>
      <c r="D720" s="398">
        <f>'Tabelle Dashboard'!S335</f>
        <v>4.5999999999999999E-2</v>
      </c>
      <c r="E720" s="399">
        <f>'Tabelle Dashboard'!T335</f>
        <v>6.5000000000000002E-2</v>
      </c>
      <c r="F720" s="398">
        <f>'Tabelle Dashboard'!U335</f>
        <v>4.7E-2</v>
      </c>
      <c r="G720" s="399">
        <f>'Tabelle Dashboard'!V335</f>
        <v>7.1000000000000004E-3</v>
      </c>
      <c r="H720" s="398">
        <f>'Tabelle Dashboard'!W335</f>
        <v>7.0000000000000001E-3</v>
      </c>
    </row>
    <row r="721" spans="1:8" x14ac:dyDescent="0.2">
      <c r="A721" s="382" t="str">
        <f t="shared" si="24"/>
        <v>T16</v>
      </c>
      <c r="B721" s="388" t="str">
        <f t="shared" si="25"/>
        <v>T=2s</v>
      </c>
      <c r="C721" s="396" t="str">
        <f>'Tabelle Dashboard'!R336</f>
        <v>Scenario 15</v>
      </c>
      <c r="D721" s="398">
        <f>'Tabelle Dashboard'!S336</f>
        <v>4.5999999999999999E-2</v>
      </c>
      <c r="E721" s="399">
        <f>'Tabelle Dashboard'!T336</f>
        <v>6.5000000000000002E-2</v>
      </c>
      <c r="F721" s="398">
        <f>'Tabelle Dashboard'!U336</f>
        <v>4.5999999999999999E-2</v>
      </c>
      <c r="G721" s="399">
        <f>'Tabelle Dashboard'!V336</f>
        <v>7.0000000000000001E-3</v>
      </c>
      <c r="H721" s="398">
        <f>'Tabelle Dashboard'!W336</f>
        <v>7.0000000000000001E-3</v>
      </c>
    </row>
    <row r="722" spans="1:8" x14ac:dyDescent="0.2">
      <c r="A722" s="382" t="s">
        <v>1186</v>
      </c>
      <c r="B722" s="388" t="str">
        <f t="shared" si="25"/>
        <v>T=0s</v>
      </c>
      <c r="C722" s="396" t="str">
        <f>'Tabelle Dashboard'!B343</f>
        <v>Scenario 1</v>
      </c>
      <c r="D722" s="398">
        <f>'Tabelle Dashboard'!C343</f>
        <v>4.7E-2</v>
      </c>
      <c r="E722" s="399">
        <f>'Tabelle Dashboard'!D343</f>
        <v>6.6000000000000003E-2</v>
      </c>
      <c r="F722" s="398">
        <f>'Tabelle Dashboard'!E343</f>
        <v>4.7E-2</v>
      </c>
      <c r="G722" s="399">
        <f>'Tabelle Dashboard'!F343</f>
        <v>7.1000000000000004E-3</v>
      </c>
      <c r="H722" s="398">
        <f>'Tabelle Dashboard'!G343</f>
        <v>7.1000000000000004E-3</v>
      </c>
    </row>
    <row r="723" spans="1:8" x14ac:dyDescent="0.2">
      <c r="A723" s="382" t="str">
        <f t="shared" ref="A723:A786" si="26">A722</f>
        <v>T17</v>
      </c>
      <c r="B723" s="388" t="str">
        <f t="shared" ref="B723:B786" si="27">B678</f>
        <v>T=0s</v>
      </c>
      <c r="C723" s="396" t="str">
        <f>'Tabelle Dashboard'!B344</f>
        <v>Scenario 2</v>
      </c>
      <c r="D723" s="398">
        <f>'Tabelle Dashboard'!C344</f>
        <v>0.05</v>
      </c>
      <c r="E723" s="399">
        <f>'Tabelle Dashboard'!D344</f>
        <v>7.0000000000000007E-2</v>
      </c>
      <c r="F723" s="398">
        <f>'Tabelle Dashboard'!E344</f>
        <v>4.9000000000000002E-2</v>
      </c>
      <c r="G723" s="399">
        <f>'Tabelle Dashboard'!F344</f>
        <v>7.4999999999999997E-3</v>
      </c>
      <c r="H723" s="398">
        <f>'Tabelle Dashboard'!G344</f>
        <v>7.1999999999999998E-3</v>
      </c>
    </row>
    <row r="724" spans="1:8" x14ac:dyDescent="0.2">
      <c r="A724" s="382" t="str">
        <f t="shared" si="26"/>
        <v>T17</v>
      </c>
      <c r="B724" s="388" t="str">
        <f t="shared" si="27"/>
        <v>T=0s</v>
      </c>
      <c r="C724" s="396" t="str">
        <f>'Tabelle Dashboard'!B345</f>
        <v>Scenario 3</v>
      </c>
      <c r="D724" s="398">
        <f>'Tabelle Dashboard'!C345</f>
        <v>4.4999999999999998E-2</v>
      </c>
      <c r="E724" s="399">
        <f>'Tabelle Dashboard'!D345</f>
        <v>6.3E-2</v>
      </c>
      <c r="F724" s="398">
        <f>'Tabelle Dashboard'!E345</f>
        <v>4.4999999999999998E-2</v>
      </c>
      <c r="G724" s="399">
        <f>'Tabelle Dashboard'!F345</f>
        <v>6.7999999999999996E-3</v>
      </c>
      <c r="H724" s="398">
        <f>'Tabelle Dashboard'!G345</f>
        <v>6.7000000000000002E-3</v>
      </c>
    </row>
    <row r="725" spans="1:8" x14ac:dyDescent="0.2">
      <c r="A725" s="382" t="str">
        <f t="shared" si="26"/>
        <v>T17</v>
      </c>
      <c r="B725" s="388" t="str">
        <f t="shared" si="27"/>
        <v>T=0s</v>
      </c>
      <c r="C725" s="396" t="str">
        <f>'Tabelle Dashboard'!B346</f>
        <v>Scenario 4</v>
      </c>
      <c r="D725" s="398">
        <f>'Tabelle Dashboard'!C346</f>
        <v>4.7E-2</v>
      </c>
      <c r="E725" s="399">
        <f>'Tabelle Dashboard'!D346</f>
        <v>6.6000000000000003E-2</v>
      </c>
      <c r="F725" s="398">
        <f>'Tabelle Dashboard'!E346</f>
        <v>4.7E-2</v>
      </c>
      <c r="G725" s="399">
        <f>'Tabelle Dashboard'!F346</f>
        <v>7.1999999999999998E-3</v>
      </c>
      <c r="H725" s="398">
        <f>'Tabelle Dashboard'!G346</f>
        <v>7.1000000000000004E-3</v>
      </c>
    </row>
    <row r="726" spans="1:8" x14ac:dyDescent="0.2">
      <c r="A726" s="382" t="str">
        <f t="shared" si="26"/>
        <v>T17</v>
      </c>
      <c r="B726" s="388" t="str">
        <f t="shared" si="27"/>
        <v>T=0s</v>
      </c>
      <c r="C726" s="396" t="str">
        <f>'Tabelle Dashboard'!B347</f>
        <v>Scenario 5</v>
      </c>
      <c r="D726" s="398">
        <f>'Tabelle Dashboard'!C347</f>
        <v>4.8000000000000001E-2</v>
      </c>
      <c r="E726" s="399">
        <f>'Tabelle Dashboard'!D347</f>
        <v>6.6000000000000003E-2</v>
      </c>
      <c r="F726" s="398">
        <f>'Tabelle Dashboard'!E347</f>
        <v>4.7E-2</v>
      </c>
      <c r="G726" s="399">
        <f>'Tabelle Dashboard'!F347</f>
        <v>7.1999999999999998E-3</v>
      </c>
      <c r="H726" s="398">
        <f>'Tabelle Dashboard'!G347</f>
        <v>6.8999999999999999E-3</v>
      </c>
    </row>
    <row r="727" spans="1:8" x14ac:dyDescent="0.2">
      <c r="A727" s="382" t="str">
        <f t="shared" si="26"/>
        <v>T17</v>
      </c>
      <c r="B727" s="388" t="str">
        <f t="shared" si="27"/>
        <v>T=0s</v>
      </c>
      <c r="C727" s="396" t="str">
        <f>'Tabelle Dashboard'!B348</f>
        <v>Scenario 6</v>
      </c>
      <c r="D727" s="398">
        <f>'Tabelle Dashboard'!C348</f>
        <v>4.8000000000000001E-2</v>
      </c>
      <c r="E727" s="399">
        <f>'Tabelle Dashboard'!D348</f>
        <v>6.7000000000000004E-2</v>
      </c>
      <c r="F727" s="398">
        <f>'Tabelle Dashboard'!E348</f>
        <v>4.7E-2</v>
      </c>
      <c r="G727" s="399">
        <f>'Tabelle Dashboard'!F348</f>
        <v>7.1999999999999998E-3</v>
      </c>
      <c r="H727" s="398">
        <f>'Tabelle Dashboard'!G348</f>
        <v>7.1000000000000004E-3</v>
      </c>
    </row>
    <row r="728" spans="1:8" x14ac:dyDescent="0.2">
      <c r="A728" s="382" t="str">
        <f t="shared" si="26"/>
        <v>T17</v>
      </c>
      <c r="B728" s="388" t="str">
        <f t="shared" si="27"/>
        <v>T=0s</v>
      </c>
      <c r="C728" s="396" t="str">
        <f>'Tabelle Dashboard'!B349</f>
        <v>Scenario 7</v>
      </c>
      <c r="D728" s="398">
        <f>'Tabelle Dashboard'!C349</f>
        <v>4.4999999999999998E-2</v>
      </c>
      <c r="E728" s="399">
        <f>'Tabelle Dashboard'!D349</f>
        <v>6.4000000000000001E-2</v>
      </c>
      <c r="F728" s="398">
        <f>'Tabelle Dashboard'!E349</f>
        <v>4.4999999999999998E-2</v>
      </c>
      <c r="G728" s="399">
        <f>'Tabelle Dashboard'!F349</f>
        <v>7.0000000000000001E-3</v>
      </c>
      <c r="H728" s="398">
        <f>'Tabelle Dashboard'!G349</f>
        <v>6.8999999999999999E-3</v>
      </c>
    </row>
    <row r="729" spans="1:8" x14ac:dyDescent="0.2">
      <c r="A729" s="382" t="str">
        <f t="shared" si="26"/>
        <v>T17</v>
      </c>
      <c r="B729" s="388" t="str">
        <f t="shared" si="27"/>
        <v>T=0s</v>
      </c>
      <c r="C729" s="396" t="str">
        <f>'Tabelle Dashboard'!B350</f>
        <v>Scenario 8</v>
      </c>
      <c r="D729" s="398">
        <f>'Tabelle Dashboard'!C350</f>
        <v>4.8000000000000001E-2</v>
      </c>
      <c r="E729" s="399">
        <f>'Tabelle Dashboard'!D350</f>
        <v>6.7000000000000004E-2</v>
      </c>
      <c r="F729" s="398">
        <f>'Tabelle Dashboard'!E350</f>
        <v>4.7E-2</v>
      </c>
      <c r="G729" s="399">
        <f>'Tabelle Dashboard'!F350</f>
        <v>7.1999999999999998E-3</v>
      </c>
      <c r="H729" s="398">
        <f>'Tabelle Dashboard'!G350</f>
        <v>7.1000000000000004E-3</v>
      </c>
    </row>
    <row r="730" spans="1:8" x14ac:dyDescent="0.2">
      <c r="A730" s="382" t="str">
        <f t="shared" si="26"/>
        <v>T17</v>
      </c>
      <c r="B730" s="388" t="str">
        <f t="shared" si="27"/>
        <v>T=0s</v>
      </c>
      <c r="C730" s="396" t="str">
        <f>'Tabelle Dashboard'!B351</f>
        <v>Scenario 9</v>
      </c>
      <c r="D730" s="398">
        <f>'Tabelle Dashboard'!C351</f>
        <v>0.05</v>
      </c>
      <c r="E730" s="399">
        <f>'Tabelle Dashboard'!D351</f>
        <v>7.0000000000000007E-2</v>
      </c>
      <c r="F730" s="398">
        <f>'Tabelle Dashboard'!E351</f>
        <v>0.05</v>
      </c>
      <c r="G730" s="399">
        <f>'Tabelle Dashboard'!F351</f>
        <v>7.9000000000000008E-3</v>
      </c>
      <c r="H730" s="398">
        <f>'Tabelle Dashboard'!G351</f>
        <v>7.7999999999999996E-3</v>
      </c>
    </row>
    <row r="731" spans="1:8" x14ac:dyDescent="0.2">
      <c r="A731" s="382" t="str">
        <f t="shared" si="26"/>
        <v>T17</v>
      </c>
      <c r="B731" s="388" t="str">
        <f t="shared" si="27"/>
        <v>T=0s</v>
      </c>
      <c r="C731" s="396" t="str">
        <f>'Tabelle Dashboard'!B352</f>
        <v>Scenario 10</v>
      </c>
      <c r="D731" s="398">
        <f>'Tabelle Dashboard'!C352</f>
        <v>5.2999999999999999E-2</v>
      </c>
      <c r="E731" s="399">
        <f>'Tabelle Dashboard'!D352</f>
        <v>7.3999999999999996E-2</v>
      </c>
      <c r="F731" s="398">
        <f>'Tabelle Dashboard'!E352</f>
        <v>5.1999999999999998E-2</v>
      </c>
      <c r="G731" s="399">
        <f>'Tabelle Dashboard'!F352</f>
        <v>8.0000000000000002E-3</v>
      </c>
      <c r="H731" s="398">
        <f>'Tabelle Dashboard'!G352</f>
        <v>7.9000000000000008E-3</v>
      </c>
    </row>
    <row r="732" spans="1:8" x14ac:dyDescent="0.2">
      <c r="A732" s="382" t="str">
        <f t="shared" si="26"/>
        <v>T17</v>
      </c>
      <c r="B732" s="388" t="str">
        <f t="shared" si="27"/>
        <v>T=0s</v>
      </c>
      <c r="C732" s="396" t="str">
        <f>'Tabelle Dashboard'!B353</f>
        <v>Scenario 11</v>
      </c>
      <c r="D732" s="398">
        <f>'Tabelle Dashboard'!C353</f>
        <v>4.8000000000000001E-2</v>
      </c>
      <c r="E732" s="399">
        <f>'Tabelle Dashboard'!D353</f>
        <v>6.7000000000000004E-2</v>
      </c>
      <c r="F732" s="398">
        <f>'Tabelle Dashboard'!E353</f>
        <v>4.8000000000000001E-2</v>
      </c>
      <c r="G732" s="399">
        <f>'Tabelle Dashboard'!F353</f>
        <v>7.1999999999999998E-3</v>
      </c>
      <c r="H732" s="398">
        <f>'Tabelle Dashboard'!G353</f>
        <v>7.1999999999999998E-3</v>
      </c>
    </row>
    <row r="733" spans="1:8" x14ac:dyDescent="0.2">
      <c r="A733" s="382" t="str">
        <f t="shared" si="26"/>
        <v>T17</v>
      </c>
      <c r="B733" s="388" t="str">
        <f t="shared" si="27"/>
        <v>T=0s</v>
      </c>
      <c r="C733" s="396" t="str">
        <f>'Tabelle Dashboard'!B354</f>
        <v>Scenario 12</v>
      </c>
      <c r="D733" s="398">
        <f>'Tabelle Dashboard'!C354</f>
        <v>4.5999999999999999E-2</v>
      </c>
      <c r="E733" s="399">
        <f>'Tabelle Dashboard'!D354</f>
        <v>6.4000000000000001E-2</v>
      </c>
      <c r="F733" s="398">
        <f>'Tabelle Dashboard'!E354</f>
        <v>4.5999999999999999E-2</v>
      </c>
      <c r="G733" s="399">
        <f>'Tabelle Dashboard'!F354</f>
        <v>6.8999999999999999E-3</v>
      </c>
      <c r="H733" s="398">
        <f>'Tabelle Dashboard'!G354</f>
        <v>6.8999999999999999E-3</v>
      </c>
    </row>
    <row r="734" spans="1:8" x14ac:dyDescent="0.2">
      <c r="A734" s="382" t="str">
        <f t="shared" si="26"/>
        <v>T17</v>
      </c>
      <c r="B734" s="388" t="str">
        <f t="shared" si="27"/>
        <v>T=0s</v>
      </c>
      <c r="C734" s="396" t="str">
        <f>'Tabelle Dashboard'!B355</f>
        <v>Scenario 13</v>
      </c>
      <c r="D734" s="398">
        <f>'Tabelle Dashboard'!C355</f>
        <v>5.2999999999999999E-2</v>
      </c>
      <c r="E734" s="399">
        <f>'Tabelle Dashboard'!D355</f>
        <v>7.3999999999999996E-2</v>
      </c>
      <c r="F734" s="398">
        <f>'Tabelle Dashboard'!E355</f>
        <v>5.1999999999999998E-2</v>
      </c>
      <c r="G734" s="399">
        <f>'Tabelle Dashboard'!F355</f>
        <v>8.0000000000000002E-3</v>
      </c>
      <c r="H734" s="398">
        <f>'Tabelle Dashboard'!G355</f>
        <v>7.9000000000000008E-3</v>
      </c>
    </row>
    <row r="735" spans="1:8" x14ac:dyDescent="0.2">
      <c r="A735" s="382" t="str">
        <f t="shared" si="26"/>
        <v>T17</v>
      </c>
      <c r="B735" s="388" t="str">
        <f t="shared" si="27"/>
        <v>T=0s</v>
      </c>
      <c r="C735" s="396" t="str">
        <f>'Tabelle Dashboard'!B356</f>
        <v>Scenario 14</v>
      </c>
      <c r="D735" s="398">
        <f>'Tabelle Dashboard'!C356</f>
        <v>4.4999999999999998E-2</v>
      </c>
      <c r="E735" s="399">
        <f>'Tabelle Dashboard'!D356</f>
        <v>6.3E-2</v>
      </c>
      <c r="F735" s="398">
        <f>'Tabelle Dashboard'!E356</f>
        <v>4.4999999999999998E-2</v>
      </c>
      <c r="G735" s="399">
        <f>'Tabelle Dashboard'!F356</f>
        <v>6.7999999999999996E-3</v>
      </c>
      <c r="H735" s="398">
        <f>'Tabelle Dashboard'!G356</f>
        <v>6.7999999999999996E-3</v>
      </c>
    </row>
    <row r="736" spans="1:8" x14ac:dyDescent="0.2">
      <c r="A736" s="382" t="str">
        <f t="shared" si="26"/>
        <v>T17</v>
      </c>
      <c r="B736" s="388" t="str">
        <f t="shared" si="27"/>
        <v>T=0s</v>
      </c>
      <c r="C736" s="396" t="str">
        <f>'Tabelle Dashboard'!B357</f>
        <v>Scenario 15</v>
      </c>
      <c r="D736" s="398">
        <f>'Tabelle Dashboard'!C357</f>
        <v>0.05</v>
      </c>
      <c r="E736" s="399">
        <f>'Tabelle Dashboard'!D357</f>
        <v>7.0000000000000007E-2</v>
      </c>
      <c r="F736" s="398">
        <f>'Tabelle Dashboard'!E357</f>
        <v>0.05</v>
      </c>
      <c r="G736" s="399">
        <f>'Tabelle Dashboard'!F357</f>
        <v>7.6E-3</v>
      </c>
      <c r="H736" s="398">
        <f>'Tabelle Dashboard'!G357</f>
        <v>7.4999999999999997E-3</v>
      </c>
    </row>
    <row r="737" spans="1:8" x14ac:dyDescent="0.2">
      <c r="A737" s="382" t="str">
        <f t="shared" si="26"/>
        <v>T17</v>
      </c>
      <c r="B737" s="388" t="str">
        <f t="shared" si="27"/>
        <v>T=1s</v>
      </c>
      <c r="C737" s="396" t="str">
        <f>'Tabelle Dashboard'!J343</f>
        <v>Scenario 1</v>
      </c>
      <c r="D737" s="398">
        <f>'Tabelle Dashboard'!K343</f>
        <v>4.9000000000000002E-2</v>
      </c>
      <c r="E737" s="399">
        <f>'Tabelle Dashboard'!L343</f>
        <v>6.8000000000000005E-2</v>
      </c>
      <c r="F737" s="398">
        <f>'Tabelle Dashboard'!M343</f>
        <v>4.8000000000000001E-2</v>
      </c>
      <c r="G737" s="399">
        <f>'Tabelle Dashboard'!N343</f>
        <v>7.3000000000000001E-3</v>
      </c>
      <c r="H737" s="398">
        <f>'Tabelle Dashboard'!O343</f>
        <v>7.3000000000000001E-3</v>
      </c>
    </row>
    <row r="738" spans="1:8" x14ac:dyDescent="0.2">
      <c r="A738" s="382" t="str">
        <f t="shared" si="26"/>
        <v>T17</v>
      </c>
      <c r="B738" s="388" t="str">
        <f t="shared" si="27"/>
        <v>T=1s</v>
      </c>
      <c r="C738" s="396" t="str">
        <f>'Tabelle Dashboard'!J344</f>
        <v>Scenario 2</v>
      </c>
      <c r="D738" s="398">
        <f>'Tabelle Dashboard'!K344</f>
        <v>4.4999999999999998E-2</v>
      </c>
      <c r="E738" s="399">
        <f>'Tabelle Dashboard'!L344</f>
        <v>6.3E-2</v>
      </c>
      <c r="F738" s="398">
        <f>'Tabelle Dashboard'!M344</f>
        <v>4.4999999999999998E-2</v>
      </c>
      <c r="G738" s="399">
        <f>'Tabelle Dashboard'!N344</f>
        <v>6.7000000000000002E-3</v>
      </c>
      <c r="H738" s="398">
        <f>'Tabelle Dashboard'!O344</f>
        <v>6.7000000000000002E-3</v>
      </c>
    </row>
    <row r="739" spans="1:8" x14ac:dyDescent="0.2">
      <c r="A739" s="382" t="str">
        <f t="shared" si="26"/>
        <v>T17</v>
      </c>
      <c r="B739" s="388" t="str">
        <f t="shared" si="27"/>
        <v>T=1s</v>
      </c>
      <c r="C739" s="396" t="str">
        <f>'Tabelle Dashboard'!J345</f>
        <v>Scenario 3</v>
      </c>
      <c r="D739" s="398">
        <f>'Tabelle Dashboard'!K345</f>
        <v>5.0999999999999997E-2</v>
      </c>
      <c r="E739" s="399">
        <f>'Tabelle Dashboard'!L345</f>
        <v>7.0999999999999994E-2</v>
      </c>
      <c r="F739" s="398">
        <f>'Tabelle Dashboard'!M345</f>
        <v>5.0999999999999997E-2</v>
      </c>
      <c r="G739" s="399">
        <f>'Tabelle Dashboard'!N345</f>
        <v>7.6E-3</v>
      </c>
      <c r="H739" s="398">
        <f>'Tabelle Dashboard'!O345</f>
        <v>7.4999999999999997E-3</v>
      </c>
    </row>
    <row r="740" spans="1:8" x14ac:dyDescent="0.2">
      <c r="A740" s="382" t="str">
        <f t="shared" si="26"/>
        <v>T17</v>
      </c>
      <c r="B740" s="388" t="str">
        <f t="shared" si="27"/>
        <v>T=1s</v>
      </c>
      <c r="C740" s="396" t="str">
        <f>'Tabelle Dashboard'!J346</f>
        <v>Scenario 4</v>
      </c>
      <c r="D740" s="398">
        <f>'Tabelle Dashboard'!K346</f>
        <v>4.9000000000000002E-2</v>
      </c>
      <c r="E740" s="399">
        <f>'Tabelle Dashboard'!L346</f>
        <v>6.8000000000000005E-2</v>
      </c>
      <c r="F740" s="398">
        <f>'Tabelle Dashboard'!M346</f>
        <v>4.8000000000000001E-2</v>
      </c>
      <c r="G740" s="399">
        <f>'Tabelle Dashboard'!N346</f>
        <v>7.4000000000000003E-3</v>
      </c>
      <c r="H740" s="398">
        <f>'Tabelle Dashboard'!O346</f>
        <v>7.3000000000000001E-3</v>
      </c>
    </row>
    <row r="741" spans="1:8" x14ac:dyDescent="0.2">
      <c r="A741" s="382" t="str">
        <f t="shared" si="26"/>
        <v>T17</v>
      </c>
      <c r="B741" s="388" t="str">
        <f t="shared" si="27"/>
        <v>T=1s</v>
      </c>
      <c r="C741" s="396" t="str">
        <f>'Tabelle Dashboard'!J347</f>
        <v>Scenario 5</v>
      </c>
      <c r="D741" s="398">
        <f>'Tabelle Dashboard'!K347</f>
        <v>4.9000000000000002E-2</v>
      </c>
      <c r="E741" s="399">
        <f>'Tabelle Dashboard'!L347</f>
        <v>6.9000000000000006E-2</v>
      </c>
      <c r="F741" s="398">
        <f>'Tabelle Dashboard'!M347</f>
        <v>4.8000000000000001E-2</v>
      </c>
      <c r="G741" s="399">
        <f>'Tabelle Dashboard'!N347</f>
        <v>7.4000000000000003E-3</v>
      </c>
      <c r="H741" s="398">
        <f>'Tabelle Dashboard'!O347</f>
        <v>7.4000000000000003E-3</v>
      </c>
    </row>
    <row r="742" spans="1:8" x14ac:dyDescent="0.2">
      <c r="A742" s="382" t="str">
        <f t="shared" si="26"/>
        <v>T17</v>
      </c>
      <c r="B742" s="388" t="str">
        <f t="shared" si="27"/>
        <v>T=1s</v>
      </c>
      <c r="C742" s="396" t="str">
        <f>'Tabelle Dashboard'!J348</f>
        <v>Scenario 6</v>
      </c>
      <c r="D742" s="398">
        <f>'Tabelle Dashboard'!K348</f>
        <v>0.05</v>
      </c>
      <c r="E742" s="399">
        <f>'Tabelle Dashboard'!L348</f>
        <v>7.0000000000000007E-2</v>
      </c>
      <c r="F742" s="398">
        <f>'Tabelle Dashboard'!M348</f>
        <v>4.9000000000000002E-2</v>
      </c>
      <c r="G742" s="399">
        <f>'Tabelle Dashboard'!N348</f>
        <v>7.4999999999999997E-3</v>
      </c>
      <c r="H742" s="398">
        <f>'Tabelle Dashboard'!O348</f>
        <v>7.4000000000000003E-3</v>
      </c>
    </row>
    <row r="743" spans="1:8" x14ac:dyDescent="0.2">
      <c r="A743" s="382" t="str">
        <f t="shared" si="26"/>
        <v>T17</v>
      </c>
      <c r="B743" s="388" t="str">
        <f t="shared" si="27"/>
        <v>T=1s</v>
      </c>
      <c r="C743" s="396" t="str">
        <f>'Tabelle Dashboard'!J349</f>
        <v>Scenario 7</v>
      </c>
      <c r="D743" s="398">
        <f>'Tabelle Dashboard'!K349</f>
        <v>4.7E-2</v>
      </c>
      <c r="E743" s="399">
        <f>'Tabelle Dashboard'!L349</f>
        <v>6.6000000000000003E-2</v>
      </c>
      <c r="F743" s="398">
        <f>'Tabelle Dashboard'!M349</f>
        <v>4.7E-2</v>
      </c>
      <c r="G743" s="399">
        <f>'Tabelle Dashboard'!N349</f>
        <v>7.1000000000000004E-3</v>
      </c>
      <c r="H743" s="398">
        <f>'Tabelle Dashboard'!O349</f>
        <v>7.0000000000000001E-3</v>
      </c>
    </row>
    <row r="744" spans="1:8" x14ac:dyDescent="0.2">
      <c r="A744" s="382" t="str">
        <f t="shared" si="26"/>
        <v>T17</v>
      </c>
      <c r="B744" s="388" t="str">
        <f t="shared" si="27"/>
        <v>T=1s</v>
      </c>
      <c r="C744" s="396" t="str">
        <f>'Tabelle Dashboard'!J350</f>
        <v>Scenario 8</v>
      </c>
      <c r="D744" s="398">
        <f>'Tabelle Dashboard'!K350</f>
        <v>4.8000000000000001E-2</v>
      </c>
      <c r="E744" s="399">
        <f>'Tabelle Dashboard'!L350</f>
        <v>6.8000000000000005E-2</v>
      </c>
      <c r="F744" s="398">
        <f>'Tabelle Dashboard'!M350</f>
        <v>4.8000000000000001E-2</v>
      </c>
      <c r="G744" s="399">
        <f>'Tabelle Dashboard'!N350</f>
        <v>7.3000000000000001E-3</v>
      </c>
      <c r="H744" s="398">
        <f>'Tabelle Dashboard'!O350</f>
        <v>7.3000000000000001E-3</v>
      </c>
    </row>
    <row r="745" spans="1:8" x14ac:dyDescent="0.2">
      <c r="A745" s="382" t="str">
        <f t="shared" si="26"/>
        <v>T17</v>
      </c>
      <c r="B745" s="388" t="str">
        <f t="shared" si="27"/>
        <v>T=1s</v>
      </c>
      <c r="C745" s="396" t="str">
        <f>'Tabelle Dashboard'!J351</f>
        <v>Scenario 9</v>
      </c>
      <c r="D745" s="398">
        <f>'Tabelle Dashboard'!K351</f>
        <v>0.05</v>
      </c>
      <c r="E745" s="399">
        <f>'Tabelle Dashboard'!L351</f>
        <v>7.0000000000000007E-2</v>
      </c>
      <c r="F745" s="398">
        <f>'Tabelle Dashboard'!M351</f>
        <v>4.9000000000000002E-2</v>
      </c>
      <c r="G745" s="399">
        <f>'Tabelle Dashboard'!N351</f>
        <v>7.4999999999999997E-3</v>
      </c>
      <c r="H745" s="398">
        <f>'Tabelle Dashboard'!O351</f>
        <v>7.4000000000000003E-3</v>
      </c>
    </row>
    <row r="746" spans="1:8" x14ac:dyDescent="0.2">
      <c r="A746" s="382" t="str">
        <f t="shared" si="26"/>
        <v>T17</v>
      </c>
      <c r="B746" s="388" t="str">
        <f t="shared" si="27"/>
        <v>T=1s</v>
      </c>
      <c r="C746" s="396" t="str">
        <f>'Tabelle Dashboard'!J352</f>
        <v>Scenario 10</v>
      </c>
      <c r="D746" s="398">
        <f>'Tabelle Dashboard'!K352</f>
        <v>5.2999999999999999E-2</v>
      </c>
      <c r="E746" s="399">
        <f>'Tabelle Dashboard'!L352</f>
        <v>7.4999999999999997E-2</v>
      </c>
      <c r="F746" s="398">
        <f>'Tabelle Dashboard'!M352</f>
        <v>5.2999999999999999E-2</v>
      </c>
      <c r="G746" s="399">
        <f>'Tabelle Dashboard'!N352</f>
        <v>8.0000000000000002E-3</v>
      </c>
      <c r="H746" s="398">
        <f>'Tabelle Dashboard'!O352</f>
        <v>8.0999999999999996E-3</v>
      </c>
    </row>
    <row r="747" spans="1:8" x14ac:dyDescent="0.2">
      <c r="A747" s="382" t="str">
        <f t="shared" si="26"/>
        <v>T17</v>
      </c>
      <c r="B747" s="388" t="str">
        <f t="shared" si="27"/>
        <v>T=1s</v>
      </c>
      <c r="C747" s="396" t="str">
        <f>'Tabelle Dashboard'!J353</f>
        <v>Scenario 11</v>
      </c>
      <c r="D747" s="398">
        <f>'Tabelle Dashboard'!K353</f>
        <v>4.8000000000000001E-2</v>
      </c>
      <c r="E747" s="399">
        <f>'Tabelle Dashboard'!L353</f>
        <v>6.8000000000000005E-2</v>
      </c>
      <c r="F747" s="398">
        <f>'Tabelle Dashboard'!M353</f>
        <v>4.8000000000000001E-2</v>
      </c>
      <c r="G747" s="399">
        <f>'Tabelle Dashboard'!N353</f>
        <v>7.3000000000000001E-3</v>
      </c>
      <c r="H747" s="398">
        <f>'Tabelle Dashboard'!O353</f>
        <v>7.3000000000000001E-3</v>
      </c>
    </row>
    <row r="748" spans="1:8" x14ac:dyDescent="0.2">
      <c r="A748" s="382" t="str">
        <f t="shared" si="26"/>
        <v>T17</v>
      </c>
      <c r="B748" s="388" t="str">
        <f t="shared" si="27"/>
        <v>T=1s</v>
      </c>
      <c r="C748" s="396" t="str">
        <f>'Tabelle Dashboard'!J354</f>
        <v>Scenario 12</v>
      </c>
      <c r="D748" s="398">
        <f>'Tabelle Dashboard'!K354</f>
        <v>4.5999999999999999E-2</v>
      </c>
      <c r="E748" s="399">
        <f>'Tabelle Dashboard'!L354</f>
        <v>6.5000000000000002E-2</v>
      </c>
      <c r="F748" s="398">
        <f>'Tabelle Dashboard'!M354</f>
        <v>4.5999999999999999E-2</v>
      </c>
      <c r="G748" s="399">
        <f>'Tabelle Dashboard'!N354</f>
        <v>6.8999999999999999E-3</v>
      </c>
      <c r="H748" s="398">
        <f>'Tabelle Dashboard'!O354</f>
        <v>6.8999999999999999E-3</v>
      </c>
    </row>
    <row r="749" spans="1:8" x14ac:dyDescent="0.2">
      <c r="A749" s="382" t="str">
        <f t="shared" si="26"/>
        <v>T17</v>
      </c>
      <c r="B749" s="388" t="str">
        <f t="shared" si="27"/>
        <v>T=1s</v>
      </c>
      <c r="C749" s="396" t="str">
        <f>'Tabelle Dashboard'!J355</f>
        <v>Scenario 13</v>
      </c>
      <c r="D749" s="398">
        <f>'Tabelle Dashboard'!K355</f>
        <v>5.2999999999999999E-2</v>
      </c>
      <c r="E749" s="399">
        <f>'Tabelle Dashboard'!L355</f>
        <v>7.4999999999999997E-2</v>
      </c>
      <c r="F749" s="398">
        <f>'Tabelle Dashboard'!M355</f>
        <v>5.3999999999999999E-2</v>
      </c>
      <c r="G749" s="399">
        <f>'Tabelle Dashboard'!N355</f>
        <v>8.0000000000000002E-3</v>
      </c>
      <c r="H749" s="398">
        <f>'Tabelle Dashboard'!O355</f>
        <v>8.0999999999999996E-3</v>
      </c>
    </row>
    <row r="750" spans="1:8" x14ac:dyDescent="0.2">
      <c r="A750" s="382" t="str">
        <f t="shared" si="26"/>
        <v>T17</v>
      </c>
      <c r="B750" s="388" t="str">
        <f t="shared" si="27"/>
        <v>T=1s</v>
      </c>
      <c r="C750" s="396" t="str">
        <f>'Tabelle Dashboard'!J356</f>
        <v>Scenario 14</v>
      </c>
      <c r="D750" s="398">
        <f>'Tabelle Dashboard'!K356</f>
        <v>4.4999999999999998E-2</v>
      </c>
      <c r="E750" s="399">
        <f>'Tabelle Dashboard'!L356</f>
        <v>6.3E-2</v>
      </c>
      <c r="F750" s="398">
        <f>'Tabelle Dashboard'!M356</f>
        <v>4.4999999999999998E-2</v>
      </c>
      <c r="G750" s="399">
        <f>'Tabelle Dashboard'!N356</f>
        <v>6.7999999999999996E-3</v>
      </c>
      <c r="H750" s="398">
        <f>'Tabelle Dashboard'!O356</f>
        <v>6.7999999999999996E-3</v>
      </c>
    </row>
    <row r="751" spans="1:8" x14ac:dyDescent="0.2">
      <c r="A751" s="382" t="str">
        <f t="shared" si="26"/>
        <v>T17</v>
      </c>
      <c r="B751" s="388" t="str">
        <f t="shared" si="27"/>
        <v>T=1s</v>
      </c>
      <c r="C751" s="396" t="str">
        <f>'Tabelle Dashboard'!J357</f>
        <v>Scenario 15</v>
      </c>
      <c r="D751" s="398">
        <f>'Tabelle Dashboard'!K357</f>
        <v>5.2999999999999999E-2</v>
      </c>
      <c r="E751" s="399">
        <f>'Tabelle Dashboard'!L357</f>
        <v>7.1999999999999995E-2</v>
      </c>
      <c r="F751" s="398">
        <f>'Tabelle Dashboard'!M357</f>
        <v>5.1999999999999998E-2</v>
      </c>
      <c r="G751" s="399">
        <f>'Tabelle Dashboard'!N357</f>
        <v>7.7999999999999996E-3</v>
      </c>
      <c r="H751" s="398">
        <f>'Tabelle Dashboard'!O357</f>
        <v>7.7000000000000002E-3</v>
      </c>
    </row>
    <row r="752" spans="1:8" x14ac:dyDescent="0.2">
      <c r="A752" s="382" t="str">
        <f t="shared" si="26"/>
        <v>T17</v>
      </c>
      <c r="B752" s="388" t="str">
        <f t="shared" si="27"/>
        <v>T=2s</v>
      </c>
      <c r="C752" s="396" t="str">
        <f>'Tabelle Dashboard'!R343</f>
        <v>Scenario 1</v>
      </c>
      <c r="D752" s="398">
        <f>'Tabelle Dashboard'!S343</f>
        <v>4.8000000000000001E-2</v>
      </c>
      <c r="E752" s="399">
        <f>'Tabelle Dashboard'!T343</f>
        <v>6.8000000000000005E-2</v>
      </c>
      <c r="F752" s="398">
        <f>'Tabelle Dashboard'!U343</f>
        <v>4.8000000000000001E-2</v>
      </c>
      <c r="G752" s="399">
        <f>'Tabelle Dashboard'!V343</f>
        <v>7.3000000000000001E-3</v>
      </c>
      <c r="H752" s="398">
        <f>'Tabelle Dashboard'!W343</f>
        <v>7.3000000000000001E-3</v>
      </c>
    </row>
    <row r="753" spans="1:8" x14ac:dyDescent="0.2">
      <c r="A753" s="382" t="str">
        <f t="shared" si="26"/>
        <v>T17</v>
      </c>
      <c r="B753" s="388" t="str">
        <f t="shared" si="27"/>
        <v>T=2s</v>
      </c>
      <c r="C753" s="396" t="str">
        <f>'Tabelle Dashboard'!R344</f>
        <v>Scenario 2</v>
      </c>
      <c r="D753" s="398">
        <f>'Tabelle Dashboard'!S344</f>
        <v>0.05</v>
      </c>
      <c r="E753" s="399">
        <f>'Tabelle Dashboard'!T344</f>
        <v>6.9000000000000006E-2</v>
      </c>
      <c r="F753" s="398">
        <f>'Tabelle Dashboard'!U344</f>
        <v>0.05</v>
      </c>
      <c r="G753" s="399">
        <f>'Tabelle Dashboard'!V344</f>
        <v>7.4000000000000003E-3</v>
      </c>
      <c r="H753" s="398">
        <f>'Tabelle Dashboard'!W344</f>
        <v>7.4000000000000003E-3</v>
      </c>
    </row>
    <row r="754" spans="1:8" x14ac:dyDescent="0.2">
      <c r="A754" s="382" t="str">
        <f t="shared" si="26"/>
        <v>T17</v>
      </c>
      <c r="B754" s="388" t="str">
        <f t="shared" si="27"/>
        <v>T=2s</v>
      </c>
      <c r="C754" s="396" t="str">
        <f>'Tabelle Dashboard'!R345</f>
        <v>Scenario 3</v>
      </c>
      <c r="D754" s="398">
        <f>'Tabelle Dashboard'!S345</f>
        <v>5.0999999999999997E-2</v>
      </c>
      <c r="E754" s="399">
        <f>'Tabelle Dashboard'!T345</f>
        <v>6.9000000000000006E-2</v>
      </c>
      <c r="F754" s="398">
        <f>'Tabelle Dashboard'!U345</f>
        <v>5.0999999999999997E-2</v>
      </c>
      <c r="G754" s="399">
        <f>'Tabelle Dashboard'!V345</f>
        <v>7.4000000000000003E-3</v>
      </c>
      <c r="H754" s="398">
        <f>'Tabelle Dashboard'!W345</f>
        <v>7.4999999999999997E-3</v>
      </c>
    </row>
    <row r="755" spans="1:8" x14ac:dyDescent="0.2">
      <c r="A755" s="382" t="str">
        <f t="shared" si="26"/>
        <v>T17</v>
      </c>
      <c r="B755" s="388" t="str">
        <f t="shared" si="27"/>
        <v>T=2s</v>
      </c>
      <c r="C755" s="396" t="str">
        <f>'Tabelle Dashboard'!R346</f>
        <v>Scenario 4</v>
      </c>
      <c r="D755" s="398">
        <f>'Tabelle Dashboard'!S346</f>
        <v>4.9000000000000002E-2</v>
      </c>
      <c r="E755" s="399">
        <f>'Tabelle Dashboard'!T346</f>
        <v>6.9000000000000006E-2</v>
      </c>
      <c r="F755" s="398">
        <f>'Tabelle Dashboard'!U346</f>
        <v>4.9000000000000002E-2</v>
      </c>
      <c r="G755" s="399">
        <f>'Tabelle Dashboard'!V346</f>
        <v>7.3000000000000001E-3</v>
      </c>
      <c r="H755" s="398">
        <f>'Tabelle Dashboard'!W346</f>
        <v>7.3000000000000001E-3</v>
      </c>
    </row>
    <row r="756" spans="1:8" x14ac:dyDescent="0.2">
      <c r="A756" s="382" t="str">
        <f t="shared" si="26"/>
        <v>T17</v>
      </c>
      <c r="B756" s="388" t="str">
        <f t="shared" si="27"/>
        <v>T=2s</v>
      </c>
      <c r="C756" s="396" t="str">
        <f>'Tabelle Dashboard'!R347</f>
        <v>Scenario 5</v>
      </c>
      <c r="D756" s="398">
        <f>'Tabelle Dashboard'!S347</f>
        <v>4.9000000000000002E-2</v>
      </c>
      <c r="E756" s="399">
        <f>'Tabelle Dashboard'!T347</f>
        <v>6.9000000000000006E-2</v>
      </c>
      <c r="F756" s="398">
        <f>'Tabelle Dashboard'!U347</f>
        <v>4.9000000000000002E-2</v>
      </c>
      <c r="G756" s="399">
        <f>'Tabelle Dashboard'!V347</f>
        <v>7.4000000000000003E-3</v>
      </c>
      <c r="H756" s="398">
        <f>'Tabelle Dashboard'!W347</f>
        <v>7.4000000000000003E-3</v>
      </c>
    </row>
    <row r="757" spans="1:8" x14ac:dyDescent="0.2">
      <c r="A757" s="382" t="str">
        <f t="shared" si="26"/>
        <v>T17</v>
      </c>
      <c r="B757" s="388" t="str">
        <f t="shared" si="27"/>
        <v>T=2s</v>
      </c>
      <c r="C757" s="396" t="str">
        <f>'Tabelle Dashboard'!R348</f>
        <v>Scenario 6</v>
      </c>
      <c r="D757" s="398">
        <f>'Tabelle Dashboard'!S348</f>
        <v>0.05</v>
      </c>
      <c r="E757" s="399">
        <f>'Tabelle Dashboard'!T348</f>
        <v>7.0000000000000007E-2</v>
      </c>
      <c r="F757" s="398">
        <f>'Tabelle Dashboard'!U348</f>
        <v>0.05</v>
      </c>
      <c r="G757" s="399">
        <f>'Tabelle Dashboard'!V348</f>
        <v>7.4999999999999997E-3</v>
      </c>
      <c r="H757" s="398">
        <f>'Tabelle Dashboard'!W348</f>
        <v>7.4999999999999997E-3</v>
      </c>
    </row>
    <row r="758" spans="1:8" x14ac:dyDescent="0.2">
      <c r="A758" s="382" t="str">
        <f t="shared" si="26"/>
        <v>T17</v>
      </c>
      <c r="B758" s="388" t="str">
        <f t="shared" si="27"/>
        <v>T=2s</v>
      </c>
      <c r="C758" s="396" t="str">
        <f>'Tabelle Dashboard'!R349</f>
        <v>Scenario 7</v>
      </c>
      <c r="D758" s="398">
        <f>'Tabelle Dashboard'!S349</f>
        <v>4.7E-2</v>
      </c>
      <c r="E758" s="399">
        <f>'Tabelle Dashboard'!T349</f>
        <v>6.6000000000000003E-2</v>
      </c>
      <c r="F758" s="398">
        <f>'Tabelle Dashboard'!U349</f>
        <v>4.7E-2</v>
      </c>
      <c r="G758" s="399">
        <f>'Tabelle Dashboard'!V349</f>
        <v>7.0000000000000001E-3</v>
      </c>
      <c r="H758" s="398">
        <f>'Tabelle Dashboard'!W349</f>
        <v>7.0000000000000001E-3</v>
      </c>
    </row>
    <row r="759" spans="1:8" x14ac:dyDescent="0.2">
      <c r="A759" s="382" t="str">
        <f t="shared" si="26"/>
        <v>T17</v>
      </c>
      <c r="B759" s="388" t="str">
        <f t="shared" si="27"/>
        <v>T=2s</v>
      </c>
      <c r="C759" s="396" t="str">
        <f>'Tabelle Dashboard'!R350</f>
        <v>Scenario 8</v>
      </c>
      <c r="D759" s="398">
        <f>'Tabelle Dashboard'!S350</f>
        <v>4.7E-2</v>
      </c>
      <c r="E759" s="399">
        <f>'Tabelle Dashboard'!T350</f>
        <v>6.7000000000000004E-2</v>
      </c>
      <c r="F759" s="398">
        <f>'Tabelle Dashboard'!U350</f>
        <v>4.7E-2</v>
      </c>
      <c r="G759" s="399">
        <f>'Tabelle Dashboard'!V350</f>
        <v>7.1999999999999998E-3</v>
      </c>
      <c r="H759" s="398">
        <f>'Tabelle Dashboard'!W350</f>
        <v>7.1999999999999998E-3</v>
      </c>
    </row>
    <row r="760" spans="1:8" x14ac:dyDescent="0.2">
      <c r="A760" s="382" t="str">
        <f t="shared" si="26"/>
        <v>T17</v>
      </c>
      <c r="B760" s="388" t="str">
        <f t="shared" si="27"/>
        <v>T=2s</v>
      </c>
      <c r="C760" s="396" t="str">
        <f>'Tabelle Dashboard'!R351</f>
        <v>Scenario 9</v>
      </c>
      <c r="D760" s="398">
        <f>'Tabelle Dashboard'!S351</f>
        <v>4.4999999999999998E-2</v>
      </c>
      <c r="E760" s="399">
        <f>'Tabelle Dashboard'!T351</f>
        <v>6.3E-2</v>
      </c>
      <c r="F760" s="398">
        <f>'Tabelle Dashboard'!U351</f>
        <v>4.4999999999999998E-2</v>
      </c>
      <c r="G760" s="399">
        <f>'Tabelle Dashboard'!V351</f>
        <v>6.7000000000000002E-3</v>
      </c>
      <c r="H760" s="398">
        <f>'Tabelle Dashboard'!W351</f>
        <v>6.7000000000000002E-3</v>
      </c>
    </row>
    <row r="761" spans="1:8" x14ac:dyDescent="0.2">
      <c r="A761" s="382" t="str">
        <f t="shared" si="26"/>
        <v>T17</v>
      </c>
      <c r="B761" s="388" t="str">
        <f t="shared" si="27"/>
        <v>T=2s</v>
      </c>
      <c r="C761" s="396" t="str">
        <f>'Tabelle Dashboard'!R352</f>
        <v>Scenario 10</v>
      </c>
      <c r="D761" s="398">
        <f>'Tabelle Dashboard'!S352</f>
        <v>5.0999999999999997E-2</v>
      </c>
      <c r="E761" s="399">
        <f>'Tabelle Dashboard'!T352</f>
        <v>7.1999999999999995E-2</v>
      </c>
      <c r="F761" s="398">
        <f>'Tabelle Dashboard'!U352</f>
        <v>5.1999999999999998E-2</v>
      </c>
      <c r="G761" s="399">
        <f>'Tabelle Dashboard'!V352</f>
        <v>7.7000000000000002E-3</v>
      </c>
      <c r="H761" s="398">
        <f>'Tabelle Dashboard'!W352</f>
        <v>7.7999999999999996E-3</v>
      </c>
    </row>
    <row r="762" spans="1:8" x14ac:dyDescent="0.2">
      <c r="A762" s="382" t="str">
        <f t="shared" si="26"/>
        <v>T17</v>
      </c>
      <c r="B762" s="388" t="str">
        <f t="shared" si="27"/>
        <v>T=2s</v>
      </c>
      <c r="C762" s="396" t="str">
        <f>'Tabelle Dashboard'!R353</f>
        <v>Scenario 11</v>
      </c>
      <c r="D762" s="398">
        <f>'Tabelle Dashboard'!S353</f>
        <v>4.7E-2</v>
      </c>
      <c r="E762" s="399">
        <f>'Tabelle Dashboard'!T353</f>
        <v>6.7000000000000004E-2</v>
      </c>
      <c r="F762" s="398">
        <f>'Tabelle Dashboard'!U353</f>
        <v>4.8000000000000001E-2</v>
      </c>
      <c r="G762" s="399">
        <f>'Tabelle Dashboard'!V353</f>
        <v>7.1999999999999998E-3</v>
      </c>
      <c r="H762" s="398">
        <f>'Tabelle Dashboard'!W353</f>
        <v>7.1999999999999998E-3</v>
      </c>
    </row>
    <row r="763" spans="1:8" x14ac:dyDescent="0.2">
      <c r="A763" s="382" t="str">
        <f t="shared" si="26"/>
        <v>T17</v>
      </c>
      <c r="B763" s="388" t="str">
        <f t="shared" si="27"/>
        <v>T=2s</v>
      </c>
      <c r="C763" s="396" t="str">
        <f>'Tabelle Dashboard'!R354</f>
        <v>Scenario 12</v>
      </c>
      <c r="D763" s="398">
        <f>'Tabelle Dashboard'!S354</f>
        <v>4.4999999999999998E-2</v>
      </c>
      <c r="E763" s="399">
        <f>'Tabelle Dashboard'!T354</f>
        <v>6.3E-2</v>
      </c>
      <c r="F763" s="398">
        <f>'Tabelle Dashboard'!U354</f>
        <v>4.4999999999999998E-2</v>
      </c>
      <c r="G763" s="399">
        <f>'Tabelle Dashboard'!V354</f>
        <v>6.7000000000000002E-3</v>
      </c>
      <c r="H763" s="398">
        <f>'Tabelle Dashboard'!W354</f>
        <v>6.7999999999999996E-3</v>
      </c>
    </row>
    <row r="764" spans="1:8" x14ac:dyDescent="0.2">
      <c r="A764" s="382" t="str">
        <f t="shared" si="26"/>
        <v>T17</v>
      </c>
      <c r="B764" s="388" t="str">
        <f t="shared" si="27"/>
        <v>T=2s</v>
      </c>
      <c r="C764" s="396" t="str">
        <f>'Tabelle Dashboard'!R355</f>
        <v>Scenario 13</v>
      </c>
      <c r="D764" s="398">
        <f>'Tabelle Dashboard'!S355</f>
        <v>5.0999999999999997E-2</v>
      </c>
      <c r="E764" s="399">
        <f>'Tabelle Dashboard'!T355</f>
        <v>7.1999999999999995E-2</v>
      </c>
      <c r="F764" s="398">
        <f>'Tabelle Dashboard'!U355</f>
        <v>5.1999999999999998E-2</v>
      </c>
      <c r="G764" s="399">
        <f>'Tabelle Dashboard'!V355</f>
        <v>7.7000000000000002E-3</v>
      </c>
      <c r="H764" s="398">
        <f>'Tabelle Dashboard'!W355</f>
        <v>7.9000000000000008E-3</v>
      </c>
    </row>
    <row r="765" spans="1:8" x14ac:dyDescent="0.2">
      <c r="A765" s="382" t="str">
        <f t="shared" si="26"/>
        <v>T17</v>
      </c>
      <c r="B765" s="388" t="str">
        <f t="shared" si="27"/>
        <v>T=2s</v>
      </c>
      <c r="C765" s="396" t="str">
        <f>'Tabelle Dashboard'!R356</f>
        <v>Scenario 14</v>
      </c>
      <c r="D765" s="398">
        <f>'Tabelle Dashboard'!S356</f>
        <v>4.3999999999999997E-2</v>
      </c>
      <c r="E765" s="399">
        <f>'Tabelle Dashboard'!T356</f>
        <v>6.2E-2</v>
      </c>
      <c r="F765" s="398">
        <f>'Tabelle Dashboard'!U356</f>
        <v>4.3999999999999997E-2</v>
      </c>
      <c r="G765" s="399">
        <f>'Tabelle Dashboard'!V356</f>
        <v>6.7000000000000002E-3</v>
      </c>
      <c r="H765" s="398">
        <f>'Tabelle Dashboard'!W356</f>
        <v>6.7000000000000002E-3</v>
      </c>
    </row>
    <row r="766" spans="1:8" x14ac:dyDescent="0.2">
      <c r="A766" s="382" t="str">
        <f t="shared" si="26"/>
        <v>T17</v>
      </c>
      <c r="B766" s="388" t="str">
        <f t="shared" si="27"/>
        <v>T=2s</v>
      </c>
      <c r="C766" s="396" t="str">
        <f>'Tabelle Dashboard'!R357</f>
        <v>Scenario 15</v>
      </c>
      <c r="D766" s="398">
        <f>'Tabelle Dashboard'!S357</f>
        <v>4.7E-2</v>
      </c>
      <c r="E766" s="399">
        <f>'Tabelle Dashboard'!T357</f>
        <v>6.7000000000000004E-2</v>
      </c>
      <c r="F766" s="398">
        <f>'Tabelle Dashboard'!U357</f>
        <v>4.8000000000000001E-2</v>
      </c>
      <c r="G766" s="399">
        <f>'Tabelle Dashboard'!V357</f>
        <v>7.1999999999999998E-3</v>
      </c>
      <c r="H766" s="398">
        <f>'Tabelle Dashboard'!W357</f>
        <v>7.1999999999999998E-3</v>
      </c>
    </row>
    <row r="767" spans="1:8" x14ac:dyDescent="0.2">
      <c r="A767" s="382" t="s">
        <v>1187</v>
      </c>
      <c r="B767" s="388" t="str">
        <f t="shared" si="27"/>
        <v>T=0s</v>
      </c>
      <c r="C767" s="396" t="str">
        <f>'Tabelle Dashboard'!B364</f>
        <v>Scenario 1</v>
      </c>
      <c r="D767" s="398">
        <f>'Tabelle Dashboard'!C364</f>
        <v>4.8000000000000001E-2</v>
      </c>
      <c r="E767" s="399">
        <f>'Tabelle Dashboard'!D364</f>
        <v>6.8000000000000005E-2</v>
      </c>
      <c r="F767" s="398">
        <f>'Tabelle Dashboard'!E364</f>
        <v>4.8000000000000001E-2</v>
      </c>
      <c r="G767" s="399">
        <f>'Tabelle Dashboard'!F364</f>
        <v>7.3000000000000001E-3</v>
      </c>
      <c r="H767" s="398">
        <f>'Tabelle Dashboard'!G364</f>
        <v>7.1999999999999998E-3</v>
      </c>
    </row>
    <row r="768" spans="1:8" x14ac:dyDescent="0.2">
      <c r="A768" s="382" t="str">
        <f t="shared" si="26"/>
        <v>T18</v>
      </c>
      <c r="B768" s="388" t="str">
        <f t="shared" si="27"/>
        <v>T=0s</v>
      </c>
      <c r="C768" s="396" t="str">
        <f>'Tabelle Dashboard'!B365</f>
        <v>Scenario 2</v>
      </c>
      <c r="D768" s="398">
        <f>'Tabelle Dashboard'!C365</f>
        <v>5.1999999999999998E-2</v>
      </c>
      <c r="E768" s="399">
        <f>'Tabelle Dashboard'!D365</f>
        <v>7.1999999999999995E-2</v>
      </c>
      <c r="F768" s="398">
        <f>'Tabelle Dashboard'!E365</f>
        <v>5.0999999999999997E-2</v>
      </c>
      <c r="G768" s="399">
        <f>'Tabelle Dashboard'!F365</f>
        <v>7.7999999999999996E-3</v>
      </c>
      <c r="H768" s="398">
        <f>'Tabelle Dashboard'!G365</f>
        <v>7.4000000000000003E-3</v>
      </c>
    </row>
    <row r="769" spans="1:8" x14ac:dyDescent="0.2">
      <c r="A769" s="382" t="str">
        <f t="shared" si="26"/>
        <v>T18</v>
      </c>
      <c r="B769" s="388" t="str">
        <f t="shared" si="27"/>
        <v>T=0s</v>
      </c>
      <c r="C769" s="396" t="str">
        <f>'Tabelle Dashboard'!B366</f>
        <v>Scenario 3</v>
      </c>
      <c r="D769" s="398">
        <f>'Tabelle Dashboard'!C366</f>
        <v>4.4999999999999998E-2</v>
      </c>
      <c r="E769" s="399">
        <f>'Tabelle Dashboard'!D366</f>
        <v>6.3E-2</v>
      </c>
      <c r="F769" s="398">
        <f>'Tabelle Dashboard'!E366</f>
        <v>4.4999999999999998E-2</v>
      </c>
      <c r="G769" s="399">
        <f>'Tabelle Dashboard'!F366</f>
        <v>6.7999999999999996E-3</v>
      </c>
      <c r="H769" s="398">
        <f>'Tabelle Dashboard'!G366</f>
        <v>6.7999999999999996E-3</v>
      </c>
    </row>
    <row r="770" spans="1:8" x14ac:dyDescent="0.2">
      <c r="A770" s="382" t="str">
        <f t="shared" si="26"/>
        <v>T18</v>
      </c>
      <c r="B770" s="388" t="str">
        <f t="shared" si="27"/>
        <v>T=0s</v>
      </c>
      <c r="C770" s="396" t="str">
        <f>'Tabelle Dashboard'!B367</f>
        <v>Scenario 4</v>
      </c>
      <c r="D770" s="398">
        <f>'Tabelle Dashboard'!C367</f>
        <v>4.8000000000000001E-2</v>
      </c>
      <c r="E770" s="399">
        <f>'Tabelle Dashboard'!D367</f>
        <v>6.7000000000000004E-2</v>
      </c>
      <c r="F770" s="398">
        <f>'Tabelle Dashboard'!E367</f>
        <v>4.9000000000000002E-2</v>
      </c>
      <c r="G770" s="399">
        <f>'Tabelle Dashboard'!F367</f>
        <v>7.1999999999999998E-3</v>
      </c>
      <c r="H770" s="398">
        <f>'Tabelle Dashboard'!G367</f>
        <v>7.1000000000000004E-3</v>
      </c>
    </row>
    <row r="771" spans="1:8" x14ac:dyDescent="0.2">
      <c r="A771" s="382" t="str">
        <f t="shared" si="26"/>
        <v>T18</v>
      </c>
      <c r="B771" s="388" t="str">
        <f t="shared" si="27"/>
        <v>T=0s</v>
      </c>
      <c r="C771" s="396" t="str">
        <f>'Tabelle Dashboard'!B368</f>
        <v>Scenario 5</v>
      </c>
      <c r="D771" s="398">
        <f>'Tabelle Dashboard'!C368</f>
        <v>4.9000000000000002E-2</v>
      </c>
      <c r="E771" s="399">
        <f>'Tabelle Dashboard'!D368</f>
        <v>6.8000000000000005E-2</v>
      </c>
      <c r="F771" s="398">
        <f>'Tabelle Dashboard'!E368</f>
        <v>4.8000000000000001E-2</v>
      </c>
      <c r="G771" s="399">
        <f>'Tabelle Dashboard'!F368</f>
        <v>7.1999999999999998E-3</v>
      </c>
      <c r="H771" s="398">
        <f>'Tabelle Dashboard'!G368</f>
        <v>7.1000000000000004E-3</v>
      </c>
    </row>
    <row r="772" spans="1:8" x14ac:dyDescent="0.2">
      <c r="A772" s="382" t="str">
        <f t="shared" si="26"/>
        <v>T18</v>
      </c>
      <c r="B772" s="388" t="str">
        <f t="shared" si="27"/>
        <v>T=0s</v>
      </c>
      <c r="C772" s="396" t="str">
        <f>'Tabelle Dashboard'!B369</f>
        <v>Scenario 6</v>
      </c>
      <c r="D772" s="398">
        <f>'Tabelle Dashboard'!C369</f>
        <v>4.9000000000000002E-2</v>
      </c>
      <c r="E772" s="399">
        <f>'Tabelle Dashboard'!D369</f>
        <v>6.8000000000000005E-2</v>
      </c>
      <c r="F772" s="398">
        <f>'Tabelle Dashboard'!E369</f>
        <v>4.8000000000000001E-2</v>
      </c>
      <c r="G772" s="399">
        <f>'Tabelle Dashboard'!F369</f>
        <v>7.4000000000000003E-3</v>
      </c>
      <c r="H772" s="398">
        <f>'Tabelle Dashboard'!G369</f>
        <v>7.1999999999999998E-3</v>
      </c>
    </row>
    <row r="773" spans="1:8" x14ac:dyDescent="0.2">
      <c r="A773" s="382" t="str">
        <f t="shared" si="26"/>
        <v>T18</v>
      </c>
      <c r="B773" s="388" t="str">
        <f t="shared" si="27"/>
        <v>T=0s</v>
      </c>
      <c r="C773" s="396" t="str">
        <f>'Tabelle Dashboard'!B370</f>
        <v>Scenario 7</v>
      </c>
      <c r="D773" s="398">
        <f>'Tabelle Dashboard'!C370</f>
        <v>4.5999999999999999E-2</v>
      </c>
      <c r="E773" s="399">
        <f>'Tabelle Dashboard'!D370</f>
        <v>6.4000000000000001E-2</v>
      </c>
      <c r="F773" s="398">
        <f>'Tabelle Dashboard'!E370</f>
        <v>4.5999999999999999E-2</v>
      </c>
      <c r="G773" s="399">
        <f>'Tabelle Dashboard'!F370</f>
        <v>7.0000000000000001E-3</v>
      </c>
      <c r="H773" s="398">
        <f>'Tabelle Dashboard'!G370</f>
        <v>6.8999999999999999E-3</v>
      </c>
    </row>
    <row r="774" spans="1:8" x14ac:dyDescent="0.2">
      <c r="A774" s="382" t="str">
        <f t="shared" si="26"/>
        <v>T18</v>
      </c>
      <c r="B774" s="388" t="str">
        <f t="shared" si="27"/>
        <v>T=0s</v>
      </c>
      <c r="C774" s="396" t="str">
        <f>'Tabelle Dashboard'!B371</f>
        <v>Scenario 8</v>
      </c>
      <c r="D774" s="398">
        <f>'Tabelle Dashboard'!C371</f>
        <v>4.9000000000000002E-2</v>
      </c>
      <c r="E774" s="399">
        <f>'Tabelle Dashboard'!D371</f>
        <v>6.8000000000000005E-2</v>
      </c>
      <c r="F774" s="398">
        <f>'Tabelle Dashboard'!E371</f>
        <v>4.8000000000000001E-2</v>
      </c>
      <c r="G774" s="399">
        <f>'Tabelle Dashboard'!F371</f>
        <v>7.4000000000000003E-3</v>
      </c>
      <c r="H774" s="398">
        <f>'Tabelle Dashboard'!G371</f>
        <v>7.1999999999999998E-3</v>
      </c>
    </row>
    <row r="775" spans="1:8" x14ac:dyDescent="0.2">
      <c r="A775" s="382" t="str">
        <f t="shared" si="26"/>
        <v>T18</v>
      </c>
      <c r="B775" s="388" t="str">
        <f t="shared" si="27"/>
        <v>T=0s</v>
      </c>
      <c r="C775" s="396" t="str">
        <f>'Tabelle Dashboard'!B372</f>
        <v>Scenario 9</v>
      </c>
      <c r="D775" s="398">
        <f>'Tabelle Dashboard'!C372</f>
        <v>5.2999999999999999E-2</v>
      </c>
      <c r="E775" s="399">
        <f>'Tabelle Dashboard'!D372</f>
        <v>7.3999999999999996E-2</v>
      </c>
      <c r="F775" s="398">
        <f>'Tabelle Dashboard'!E372</f>
        <v>5.2999999999999999E-2</v>
      </c>
      <c r="G775" s="399">
        <f>'Tabelle Dashboard'!F372</f>
        <v>8.3000000000000001E-3</v>
      </c>
      <c r="H775" s="398">
        <f>'Tabelle Dashboard'!G372</f>
        <v>8.2000000000000007E-3</v>
      </c>
    </row>
    <row r="776" spans="1:8" x14ac:dyDescent="0.2">
      <c r="A776" s="382" t="str">
        <f t="shared" si="26"/>
        <v>T18</v>
      </c>
      <c r="B776" s="388" t="str">
        <f t="shared" si="27"/>
        <v>T=0s</v>
      </c>
      <c r="C776" s="396" t="str">
        <f>'Tabelle Dashboard'!B373</f>
        <v>Scenario 10</v>
      </c>
      <c r="D776" s="398">
        <f>'Tabelle Dashboard'!C373</f>
        <v>5.5E-2</v>
      </c>
      <c r="E776" s="399">
        <f>'Tabelle Dashboard'!D373</f>
        <v>7.8E-2</v>
      </c>
      <c r="F776" s="398">
        <f>'Tabelle Dashboard'!E373</f>
        <v>5.3999999999999999E-2</v>
      </c>
      <c r="G776" s="399">
        <f>'Tabelle Dashboard'!F373</f>
        <v>8.3999999999999995E-3</v>
      </c>
      <c r="H776" s="398">
        <f>'Tabelle Dashboard'!G373</f>
        <v>8.5000000000000006E-3</v>
      </c>
    </row>
    <row r="777" spans="1:8" x14ac:dyDescent="0.2">
      <c r="A777" s="382" t="str">
        <f t="shared" si="26"/>
        <v>T18</v>
      </c>
      <c r="B777" s="388" t="str">
        <f t="shared" si="27"/>
        <v>T=0s</v>
      </c>
      <c r="C777" s="396" t="str">
        <f>'Tabelle Dashboard'!B374</f>
        <v>Scenario 11</v>
      </c>
      <c r="D777" s="398">
        <f>'Tabelle Dashboard'!C374</f>
        <v>4.9000000000000002E-2</v>
      </c>
      <c r="E777" s="399">
        <f>'Tabelle Dashboard'!D374</f>
        <v>6.9000000000000006E-2</v>
      </c>
      <c r="F777" s="398">
        <f>'Tabelle Dashboard'!E374</f>
        <v>4.8000000000000001E-2</v>
      </c>
      <c r="G777" s="399">
        <f>'Tabelle Dashboard'!F374</f>
        <v>7.4000000000000003E-3</v>
      </c>
      <c r="H777" s="398">
        <f>'Tabelle Dashboard'!G374</f>
        <v>7.3000000000000001E-3</v>
      </c>
    </row>
    <row r="778" spans="1:8" x14ac:dyDescent="0.2">
      <c r="A778" s="382" t="str">
        <f t="shared" si="26"/>
        <v>T18</v>
      </c>
      <c r="B778" s="388" t="str">
        <f t="shared" si="27"/>
        <v>T=0s</v>
      </c>
      <c r="C778" s="396" t="str">
        <f>'Tabelle Dashboard'!B375</f>
        <v>Scenario 12</v>
      </c>
      <c r="D778" s="398">
        <f>'Tabelle Dashboard'!C375</f>
        <v>4.5999999999999999E-2</v>
      </c>
      <c r="E778" s="399">
        <f>'Tabelle Dashboard'!D375</f>
        <v>6.4000000000000001E-2</v>
      </c>
      <c r="F778" s="398">
        <f>'Tabelle Dashboard'!E375</f>
        <v>4.5999999999999999E-2</v>
      </c>
      <c r="G778" s="399">
        <f>'Tabelle Dashboard'!F375</f>
        <v>6.8999999999999999E-3</v>
      </c>
      <c r="H778" s="398">
        <f>'Tabelle Dashboard'!G375</f>
        <v>6.8999999999999999E-3</v>
      </c>
    </row>
    <row r="779" spans="1:8" x14ac:dyDescent="0.2">
      <c r="A779" s="382" t="str">
        <f t="shared" si="26"/>
        <v>T18</v>
      </c>
      <c r="B779" s="388" t="str">
        <f t="shared" si="27"/>
        <v>T=0s</v>
      </c>
      <c r="C779" s="396" t="str">
        <f>'Tabelle Dashboard'!B376</f>
        <v>Scenario 13</v>
      </c>
      <c r="D779" s="398">
        <f>'Tabelle Dashboard'!C376</f>
        <v>5.6000000000000001E-2</v>
      </c>
      <c r="E779" s="399">
        <f>'Tabelle Dashboard'!D376</f>
        <v>7.8E-2</v>
      </c>
      <c r="F779" s="398">
        <f>'Tabelle Dashboard'!E376</f>
        <v>5.5E-2</v>
      </c>
      <c r="G779" s="399">
        <f>'Tabelle Dashboard'!F376</f>
        <v>8.3999999999999995E-3</v>
      </c>
      <c r="H779" s="398">
        <f>'Tabelle Dashboard'!G376</f>
        <v>8.2000000000000007E-3</v>
      </c>
    </row>
    <row r="780" spans="1:8" x14ac:dyDescent="0.2">
      <c r="A780" s="382" t="str">
        <f t="shared" si="26"/>
        <v>T18</v>
      </c>
      <c r="B780" s="388" t="str">
        <f t="shared" si="27"/>
        <v>T=0s</v>
      </c>
      <c r="C780" s="396" t="str">
        <f>'Tabelle Dashboard'!B377</f>
        <v>Scenario 14</v>
      </c>
      <c r="D780" s="398">
        <f>'Tabelle Dashboard'!C377</f>
        <v>0.05</v>
      </c>
      <c r="E780" s="399">
        <f>'Tabelle Dashboard'!D377</f>
        <v>7.0999999999999994E-2</v>
      </c>
      <c r="F780" s="398">
        <f>'Tabelle Dashboard'!E377</f>
        <v>0.05</v>
      </c>
      <c r="G780" s="399">
        <f>'Tabelle Dashboard'!F377</f>
        <v>7.6E-3</v>
      </c>
      <c r="H780" s="398">
        <f>'Tabelle Dashboard'!G377</f>
        <v>7.6E-3</v>
      </c>
    </row>
    <row r="781" spans="1:8" x14ac:dyDescent="0.2">
      <c r="A781" s="382" t="str">
        <f t="shared" si="26"/>
        <v>T18</v>
      </c>
      <c r="B781" s="388" t="str">
        <f t="shared" si="27"/>
        <v>T=0s</v>
      </c>
      <c r="C781" s="396" t="str">
        <f>'Tabelle Dashboard'!B378</f>
        <v>Scenario 15</v>
      </c>
      <c r="D781" s="398">
        <f>'Tabelle Dashboard'!C378</f>
        <v>5.1999999999999998E-2</v>
      </c>
      <c r="E781" s="399">
        <f>'Tabelle Dashboard'!D378</f>
        <v>7.2999999999999995E-2</v>
      </c>
      <c r="F781" s="398">
        <f>'Tabelle Dashboard'!E378</f>
        <v>5.0999999999999997E-2</v>
      </c>
      <c r="G781" s="399">
        <f>'Tabelle Dashboard'!F378</f>
        <v>7.9000000000000008E-3</v>
      </c>
      <c r="H781" s="398">
        <f>'Tabelle Dashboard'!G378</f>
        <v>7.7000000000000002E-3</v>
      </c>
    </row>
    <row r="782" spans="1:8" x14ac:dyDescent="0.2">
      <c r="A782" s="382" t="str">
        <f t="shared" si="26"/>
        <v>T18</v>
      </c>
      <c r="B782" s="388" t="str">
        <f t="shared" si="27"/>
        <v>T=1s</v>
      </c>
      <c r="C782" s="396" t="str">
        <f>'Tabelle Dashboard'!J364</f>
        <v>Scenario 1</v>
      </c>
      <c r="D782" s="398">
        <f>'Tabelle Dashboard'!K364</f>
        <v>0.05</v>
      </c>
      <c r="E782" s="399">
        <f>'Tabelle Dashboard'!L364</f>
        <v>7.0000000000000007E-2</v>
      </c>
      <c r="F782" s="398">
        <f>'Tabelle Dashboard'!M364</f>
        <v>0.05</v>
      </c>
      <c r="G782" s="399">
        <f>'Tabelle Dashboard'!N364</f>
        <v>7.6E-3</v>
      </c>
      <c r="H782" s="398">
        <f>'Tabelle Dashboard'!O364</f>
        <v>7.3000000000000001E-3</v>
      </c>
    </row>
    <row r="783" spans="1:8" x14ac:dyDescent="0.2">
      <c r="A783" s="382" t="str">
        <f t="shared" si="26"/>
        <v>T18</v>
      </c>
      <c r="B783" s="388" t="str">
        <f t="shared" si="27"/>
        <v>T=1s</v>
      </c>
      <c r="C783" s="396" t="str">
        <f>'Tabelle Dashboard'!J365</f>
        <v>Scenario 2</v>
      </c>
      <c r="D783" s="398">
        <f>'Tabelle Dashboard'!K365</f>
        <v>4.4999999999999998E-2</v>
      </c>
      <c r="E783" s="399">
        <f>'Tabelle Dashboard'!L365</f>
        <v>6.3E-2</v>
      </c>
      <c r="F783" s="398">
        <f>'Tabelle Dashboard'!M365</f>
        <v>4.4999999999999998E-2</v>
      </c>
      <c r="G783" s="399">
        <f>'Tabelle Dashboard'!N365</f>
        <v>6.7999999999999996E-3</v>
      </c>
      <c r="H783" s="398">
        <f>'Tabelle Dashboard'!O365</f>
        <v>6.7999999999999996E-3</v>
      </c>
    </row>
    <row r="784" spans="1:8" x14ac:dyDescent="0.2">
      <c r="A784" s="382" t="str">
        <f t="shared" si="26"/>
        <v>T18</v>
      </c>
      <c r="B784" s="388" t="str">
        <f t="shared" si="27"/>
        <v>T=1s</v>
      </c>
      <c r="C784" s="396" t="str">
        <f>'Tabelle Dashboard'!J366</f>
        <v>Scenario 3</v>
      </c>
      <c r="D784" s="398">
        <f>'Tabelle Dashboard'!K366</f>
        <v>5.1999999999999998E-2</v>
      </c>
      <c r="E784" s="399">
        <f>'Tabelle Dashboard'!L366</f>
        <v>7.2999999999999995E-2</v>
      </c>
      <c r="F784" s="398">
        <f>'Tabelle Dashboard'!M366</f>
        <v>5.1999999999999998E-2</v>
      </c>
      <c r="G784" s="399">
        <f>'Tabelle Dashboard'!N366</f>
        <v>7.7999999999999996E-3</v>
      </c>
      <c r="H784" s="398">
        <f>'Tabelle Dashboard'!O366</f>
        <v>7.7999999999999996E-3</v>
      </c>
    </row>
    <row r="785" spans="1:8" x14ac:dyDescent="0.2">
      <c r="A785" s="382" t="str">
        <f t="shared" si="26"/>
        <v>T18</v>
      </c>
      <c r="B785" s="388" t="str">
        <f t="shared" si="27"/>
        <v>T=1s</v>
      </c>
      <c r="C785" s="396" t="str">
        <f>'Tabelle Dashboard'!J367</f>
        <v>Scenario 4</v>
      </c>
      <c r="D785" s="398">
        <f>'Tabelle Dashboard'!K367</f>
        <v>5.0999999999999997E-2</v>
      </c>
      <c r="E785" s="399">
        <f>'Tabelle Dashboard'!L367</f>
        <v>7.0999999999999994E-2</v>
      </c>
      <c r="F785" s="398">
        <f>'Tabelle Dashboard'!M367</f>
        <v>0.05</v>
      </c>
      <c r="G785" s="399">
        <f>'Tabelle Dashboard'!N367</f>
        <v>7.6E-3</v>
      </c>
      <c r="H785" s="398">
        <f>'Tabelle Dashboard'!O367</f>
        <v>7.4000000000000003E-3</v>
      </c>
    </row>
    <row r="786" spans="1:8" x14ac:dyDescent="0.2">
      <c r="A786" s="382" t="str">
        <f t="shared" si="26"/>
        <v>T18</v>
      </c>
      <c r="B786" s="388" t="str">
        <f t="shared" si="27"/>
        <v>T=1s</v>
      </c>
      <c r="C786" s="396" t="str">
        <f>'Tabelle Dashboard'!J368</f>
        <v>Scenario 5</v>
      </c>
      <c r="D786" s="398">
        <f>'Tabelle Dashboard'!K368</f>
        <v>5.0999999999999997E-2</v>
      </c>
      <c r="E786" s="399">
        <f>'Tabelle Dashboard'!L368</f>
        <v>7.0999999999999994E-2</v>
      </c>
      <c r="F786" s="398">
        <f>'Tabelle Dashboard'!M368</f>
        <v>0.05</v>
      </c>
      <c r="G786" s="399">
        <f>'Tabelle Dashboard'!N368</f>
        <v>7.7000000000000002E-3</v>
      </c>
      <c r="H786" s="398">
        <f>'Tabelle Dashboard'!O368</f>
        <v>7.4999999999999997E-3</v>
      </c>
    </row>
    <row r="787" spans="1:8" x14ac:dyDescent="0.2">
      <c r="A787" s="382" t="str">
        <f t="shared" ref="A787:A850" si="28">A786</f>
        <v>T18</v>
      </c>
      <c r="B787" s="388" t="str">
        <f t="shared" ref="B787:B851" si="29">B742</f>
        <v>T=1s</v>
      </c>
      <c r="C787" s="396" t="str">
        <f>'Tabelle Dashboard'!J369</f>
        <v>Scenario 6</v>
      </c>
      <c r="D787" s="398">
        <f>'Tabelle Dashboard'!K369</f>
        <v>5.1999999999999998E-2</v>
      </c>
      <c r="E787" s="399">
        <f>'Tabelle Dashboard'!L369</f>
        <v>7.1999999999999995E-2</v>
      </c>
      <c r="F787" s="398">
        <f>'Tabelle Dashboard'!M369</f>
        <v>5.0999999999999997E-2</v>
      </c>
      <c r="G787" s="399">
        <f>'Tabelle Dashboard'!N369</f>
        <v>7.7999999999999996E-3</v>
      </c>
      <c r="H787" s="398">
        <f>'Tabelle Dashboard'!O369</f>
        <v>7.4999999999999997E-3</v>
      </c>
    </row>
    <row r="788" spans="1:8" x14ac:dyDescent="0.2">
      <c r="A788" s="382" t="str">
        <f t="shared" si="28"/>
        <v>T18</v>
      </c>
      <c r="B788" s="388" t="str">
        <f t="shared" si="29"/>
        <v>T=1s</v>
      </c>
      <c r="C788" s="396" t="str">
        <f>'Tabelle Dashboard'!J370</f>
        <v>Scenario 7</v>
      </c>
      <c r="D788" s="398">
        <f>'Tabelle Dashboard'!K370</f>
        <v>4.8000000000000001E-2</v>
      </c>
      <c r="E788" s="399">
        <f>'Tabelle Dashboard'!L370</f>
        <v>6.7000000000000004E-2</v>
      </c>
      <c r="F788" s="398">
        <f>'Tabelle Dashboard'!M370</f>
        <v>4.7E-2</v>
      </c>
      <c r="G788" s="399">
        <f>'Tabelle Dashboard'!N370</f>
        <v>7.1999999999999998E-3</v>
      </c>
      <c r="H788" s="398">
        <f>'Tabelle Dashboard'!O370</f>
        <v>7.1000000000000004E-3</v>
      </c>
    </row>
    <row r="789" spans="1:8" x14ac:dyDescent="0.2">
      <c r="A789" s="382" t="str">
        <f t="shared" si="28"/>
        <v>T18</v>
      </c>
      <c r="B789" s="388" t="str">
        <f t="shared" si="29"/>
        <v>T=1s</v>
      </c>
      <c r="C789" s="396" t="str">
        <f>'Tabelle Dashboard'!J371</f>
        <v>Scenario 8</v>
      </c>
      <c r="D789" s="398">
        <f>'Tabelle Dashboard'!K371</f>
        <v>0.05</v>
      </c>
      <c r="E789" s="399">
        <f>'Tabelle Dashboard'!L371</f>
        <v>7.0000000000000007E-2</v>
      </c>
      <c r="F789" s="398">
        <f>'Tabelle Dashboard'!M371</f>
        <v>0.05</v>
      </c>
      <c r="G789" s="399">
        <f>'Tabelle Dashboard'!N371</f>
        <v>7.4999999999999997E-3</v>
      </c>
      <c r="H789" s="398">
        <f>'Tabelle Dashboard'!O371</f>
        <v>7.4999999999999997E-3</v>
      </c>
    </row>
    <row r="790" spans="1:8" x14ac:dyDescent="0.2">
      <c r="A790" s="382" t="str">
        <f t="shared" si="28"/>
        <v>T18</v>
      </c>
      <c r="B790" s="388" t="str">
        <f t="shared" si="29"/>
        <v>T=1s</v>
      </c>
      <c r="C790" s="396" t="str">
        <f>'Tabelle Dashboard'!J372</f>
        <v>Scenario 9</v>
      </c>
      <c r="D790" s="398">
        <f>'Tabelle Dashboard'!K372</f>
        <v>5.1999999999999998E-2</v>
      </c>
      <c r="E790" s="399">
        <f>'Tabelle Dashboard'!L372</f>
        <v>7.1999999999999995E-2</v>
      </c>
      <c r="F790" s="398">
        <f>'Tabelle Dashboard'!M372</f>
        <v>5.0999999999999997E-2</v>
      </c>
      <c r="G790" s="399">
        <f>'Tabelle Dashboard'!N372</f>
        <v>7.7999999999999996E-3</v>
      </c>
      <c r="H790" s="398">
        <f>'Tabelle Dashboard'!O372</f>
        <v>7.6E-3</v>
      </c>
    </row>
    <row r="791" spans="1:8" x14ac:dyDescent="0.2">
      <c r="A791" s="382" t="str">
        <f t="shared" si="28"/>
        <v>T18</v>
      </c>
      <c r="B791" s="388" t="str">
        <f t="shared" si="29"/>
        <v>T=1s</v>
      </c>
      <c r="C791" s="396" t="str">
        <f>'Tabelle Dashboard'!J373</f>
        <v>Scenario 10</v>
      </c>
      <c r="D791" s="398">
        <f>'Tabelle Dashboard'!K373</f>
        <v>5.6000000000000001E-2</v>
      </c>
      <c r="E791" s="399">
        <f>'Tabelle Dashboard'!L373</f>
        <v>0.08</v>
      </c>
      <c r="F791" s="398">
        <f>'Tabelle Dashboard'!M373</f>
        <v>5.7000000000000002E-2</v>
      </c>
      <c r="G791" s="399">
        <f>'Tabelle Dashboard'!N373</f>
        <v>8.5000000000000006E-3</v>
      </c>
      <c r="H791" s="398">
        <f>'Tabelle Dashboard'!O373</f>
        <v>8.5000000000000006E-3</v>
      </c>
    </row>
    <row r="792" spans="1:8" x14ac:dyDescent="0.2">
      <c r="A792" s="382" t="str">
        <f t="shared" si="28"/>
        <v>T18</v>
      </c>
      <c r="B792" s="388" t="str">
        <f t="shared" si="29"/>
        <v>T=1s</v>
      </c>
      <c r="C792" s="396" t="str">
        <f>'Tabelle Dashboard'!J374</f>
        <v>Scenario 11</v>
      </c>
      <c r="D792" s="398">
        <f>'Tabelle Dashboard'!K374</f>
        <v>0.05</v>
      </c>
      <c r="E792" s="399">
        <f>'Tabelle Dashboard'!L374</f>
        <v>7.0000000000000007E-2</v>
      </c>
      <c r="F792" s="398">
        <f>'Tabelle Dashboard'!M374</f>
        <v>0.05</v>
      </c>
      <c r="G792" s="399">
        <f>'Tabelle Dashboard'!N374</f>
        <v>7.4999999999999997E-3</v>
      </c>
      <c r="H792" s="398">
        <f>'Tabelle Dashboard'!O374</f>
        <v>7.4999999999999997E-3</v>
      </c>
    </row>
    <row r="793" spans="1:8" x14ac:dyDescent="0.2">
      <c r="A793" s="382" t="str">
        <f t="shared" si="28"/>
        <v>T18</v>
      </c>
      <c r="B793" s="388" t="str">
        <f t="shared" si="29"/>
        <v>T=1s</v>
      </c>
      <c r="C793" s="396" t="str">
        <f>'Tabelle Dashboard'!J375</f>
        <v>Scenario 12</v>
      </c>
      <c r="D793" s="398">
        <f>'Tabelle Dashboard'!K375</f>
        <v>4.5999999999999999E-2</v>
      </c>
      <c r="E793" s="399">
        <f>'Tabelle Dashboard'!L375</f>
        <v>6.5000000000000002E-2</v>
      </c>
      <c r="F793" s="398">
        <f>'Tabelle Dashboard'!M375</f>
        <v>4.5999999999999999E-2</v>
      </c>
      <c r="G793" s="399">
        <f>'Tabelle Dashboard'!N375</f>
        <v>6.8999999999999999E-3</v>
      </c>
      <c r="H793" s="398">
        <f>'Tabelle Dashboard'!O375</f>
        <v>6.8999999999999999E-3</v>
      </c>
    </row>
    <row r="794" spans="1:8" x14ac:dyDescent="0.2">
      <c r="A794" s="382" t="str">
        <f t="shared" si="28"/>
        <v>T18</v>
      </c>
      <c r="B794" s="388" t="str">
        <f t="shared" si="29"/>
        <v>T=1s</v>
      </c>
      <c r="C794" s="396" t="str">
        <f>'Tabelle Dashboard'!J376</f>
        <v>Scenario 13</v>
      </c>
      <c r="D794" s="398">
        <f>'Tabelle Dashboard'!K376</f>
        <v>5.6000000000000001E-2</v>
      </c>
      <c r="E794" s="399">
        <f>'Tabelle Dashboard'!L376</f>
        <v>0.08</v>
      </c>
      <c r="F794" s="398">
        <f>'Tabelle Dashboard'!M376</f>
        <v>5.7000000000000002E-2</v>
      </c>
      <c r="G794" s="399">
        <f>'Tabelle Dashboard'!N376</f>
        <v>8.5000000000000006E-3</v>
      </c>
      <c r="H794" s="398">
        <f>'Tabelle Dashboard'!O376</f>
        <v>8.5000000000000006E-3</v>
      </c>
    </row>
    <row r="795" spans="1:8" x14ac:dyDescent="0.2">
      <c r="A795" s="382" t="str">
        <f t="shared" si="28"/>
        <v>T18</v>
      </c>
      <c r="B795" s="388" t="str">
        <f t="shared" si="29"/>
        <v>T=1s</v>
      </c>
      <c r="C795" s="396" t="str">
        <f>'Tabelle Dashboard'!J377</f>
        <v>Scenario 14</v>
      </c>
      <c r="D795" s="398">
        <f>'Tabelle Dashboard'!K377</f>
        <v>0.05</v>
      </c>
      <c r="E795" s="399">
        <f>'Tabelle Dashboard'!L377</f>
        <v>7.0999999999999994E-2</v>
      </c>
      <c r="F795" s="398">
        <f>'Tabelle Dashboard'!M377</f>
        <v>0.05</v>
      </c>
      <c r="G795" s="399">
        <f>'Tabelle Dashboard'!N377</f>
        <v>7.6E-3</v>
      </c>
      <c r="H795" s="398">
        <f>'Tabelle Dashboard'!O377</f>
        <v>7.6E-3</v>
      </c>
    </row>
    <row r="796" spans="1:8" x14ac:dyDescent="0.2">
      <c r="A796" s="382" t="str">
        <f t="shared" si="28"/>
        <v>T18</v>
      </c>
      <c r="B796" s="388" t="str">
        <f t="shared" si="29"/>
        <v>T=1s</v>
      </c>
      <c r="C796" s="396" t="str">
        <f>'Tabelle Dashboard'!J378</f>
        <v>Scenario 15</v>
      </c>
      <c r="D796" s="398">
        <f>'Tabelle Dashboard'!K378</f>
        <v>5.3999999999999999E-2</v>
      </c>
      <c r="E796" s="399">
        <f>'Tabelle Dashboard'!L378</f>
        <v>7.4999999999999997E-2</v>
      </c>
      <c r="F796" s="398">
        <f>'Tabelle Dashboard'!M378</f>
        <v>5.3999999999999999E-2</v>
      </c>
      <c r="G796" s="399">
        <f>'Tabelle Dashboard'!N378</f>
        <v>8.2000000000000007E-3</v>
      </c>
      <c r="H796" s="398">
        <f>'Tabelle Dashboard'!O378</f>
        <v>8.0000000000000002E-3</v>
      </c>
    </row>
    <row r="797" spans="1:8" x14ac:dyDescent="0.2">
      <c r="A797" s="382" t="str">
        <f t="shared" si="28"/>
        <v>T18</v>
      </c>
      <c r="B797" s="388" t="str">
        <f t="shared" si="29"/>
        <v>T=2s</v>
      </c>
      <c r="C797" s="396" t="str">
        <f>'Tabelle Dashboard'!R364</f>
        <v>Scenario 1</v>
      </c>
      <c r="D797" s="398">
        <f>'Tabelle Dashboard'!S364</f>
        <v>0.05</v>
      </c>
      <c r="E797" s="399">
        <f>'Tabelle Dashboard'!T364</f>
        <v>7.0000000000000007E-2</v>
      </c>
      <c r="F797" s="398">
        <f>'Tabelle Dashboard'!U364</f>
        <v>0.05</v>
      </c>
      <c r="G797" s="399">
        <f>'Tabelle Dashboard'!V364</f>
        <v>7.4999999999999997E-3</v>
      </c>
      <c r="H797" s="398">
        <f>'Tabelle Dashboard'!W364</f>
        <v>7.4999999999999997E-3</v>
      </c>
    </row>
    <row r="798" spans="1:8" x14ac:dyDescent="0.2">
      <c r="A798" s="382" t="str">
        <f t="shared" si="28"/>
        <v>T18</v>
      </c>
      <c r="B798" s="388" t="str">
        <f t="shared" si="29"/>
        <v>T=2s</v>
      </c>
      <c r="C798" s="396" t="str">
        <f>'Tabelle Dashboard'!R365</f>
        <v>Scenario 2</v>
      </c>
      <c r="D798" s="398">
        <f>'Tabelle Dashboard'!S365</f>
        <v>5.0999999999999997E-2</v>
      </c>
      <c r="E798" s="399">
        <f>'Tabelle Dashboard'!T365</f>
        <v>7.2999999999999995E-2</v>
      </c>
      <c r="F798" s="398">
        <f>'Tabelle Dashboard'!U365</f>
        <v>5.0999999999999997E-2</v>
      </c>
      <c r="G798" s="399">
        <f>'Tabelle Dashboard'!V365</f>
        <v>7.7000000000000002E-3</v>
      </c>
      <c r="H798" s="398">
        <f>'Tabelle Dashboard'!W365</f>
        <v>7.7000000000000002E-3</v>
      </c>
    </row>
    <row r="799" spans="1:8" x14ac:dyDescent="0.2">
      <c r="A799" s="382" t="str">
        <f t="shared" si="28"/>
        <v>T18</v>
      </c>
      <c r="B799" s="388" t="str">
        <f t="shared" si="29"/>
        <v>T=2s</v>
      </c>
      <c r="C799" s="396" t="str">
        <f>'Tabelle Dashboard'!R366</f>
        <v>Scenario 3</v>
      </c>
      <c r="D799" s="398">
        <f>'Tabelle Dashboard'!S366</f>
        <v>5.0999999999999997E-2</v>
      </c>
      <c r="E799" s="399">
        <f>'Tabelle Dashboard'!T366</f>
        <v>7.1999999999999995E-2</v>
      </c>
      <c r="F799" s="398">
        <f>'Tabelle Dashboard'!U366</f>
        <v>5.0999999999999997E-2</v>
      </c>
      <c r="G799" s="399">
        <f>'Tabelle Dashboard'!V366</f>
        <v>7.6E-3</v>
      </c>
      <c r="H799" s="398">
        <f>'Tabelle Dashboard'!W366</f>
        <v>7.7000000000000002E-3</v>
      </c>
    </row>
    <row r="800" spans="1:8" x14ac:dyDescent="0.2">
      <c r="A800" s="382" t="str">
        <f t="shared" si="28"/>
        <v>T18</v>
      </c>
      <c r="B800" s="388" t="str">
        <f t="shared" si="29"/>
        <v>T=2s</v>
      </c>
      <c r="C800" s="396" t="str">
        <f>'Tabelle Dashboard'!R367</f>
        <v>Scenario 4</v>
      </c>
      <c r="D800" s="398">
        <f>'Tabelle Dashboard'!S367</f>
        <v>0.05</v>
      </c>
      <c r="E800" s="399">
        <f>'Tabelle Dashboard'!T367</f>
        <v>7.0999999999999994E-2</v>
      </c>
      <c r="F800" s="398">
        <f>'Tabelle Dashboard'!U367</f>
        <v>0.05</v>
      </c>
      <c r="G800" s="399">
        <f>'Tabelle Dashboard'!V367</f>
        <v>7.4999999999999997E-3</v>
      </c>
      <c r="H800" s="398">
        <f>'Tabelle Dashboard'!W367</f>
        <v>7.4999999999999997E-3</v>
      </c>
    </row>
    <row r="801" spans="1:8" x14ac:dyDescent="0.2">
      <c r="A801" s="382" t="str">
        <f t="shared" si="28"/>
        <v>T18</v>
      </c>
      <c r="B801" s="388" t="str">
        <f t="shared" si="29"/>
        <v>T=2s</v>
      </c>
      <c r="C801" s="396" t="str">
        <f>'Tabelle Dashboard'!R368</f>
        <v>Scenario 5</v>
      </c>
      <c r="D801" s="398">
        <f>'Tabelle Dashboard'!S368</f>
        <v>0.05</v>
      </c>
      <c r="E801" s="399">
        <f>'Tabelle Dashboard'!T368</f>
        <v>7.0999999999999994E-2</v>
      </c>
      <c r="F801" s="398">
        <f>'Tabelle Dashboard'!U368</f>
        <v>0.05</v>
      </c>
      <c r="G801" s="399">
        <f>'Tabelle Dashboard'!V368</f>
        <v>7.7000000000000002E-3</v>
      </c>
      <c r="H801" s="398">
        <f>'Tabelle Dashboard'!W368</f>
        <v>7.6E-3</v>
      </c>
    </row>
    <row r="802" spans="1:8" x14ac:dyDescent="0.2">
      <c r="A802" s="382" t="str">
        <f t="shared" si="28"/>
        <v>T18</v>
      </c>
      <c r="B802" s="388" t="str">
        <f t="shared" si="29"/>
        <v>T=2s</v>
      </c>
      <c r="C802" s="396" t="str">
        <f>'Tabelle Dashboard'!R369</f>
        <v>Scenario 6</v>
      </c>
      <c r="D802" s="398">
        <f>'Tabelle Dashboard'!S369</f>
        <v>5.1999999999999998E-2</v>
      </c>
      <c r="E802" s="399">
        <f>'Tabelle Dashboard'!T369</f>
        <v>7.2999999999999995E-2</v>
      </c>
      <c r="F802" s="398">
        <f>'Tabelle Dashboard'!U369</f>
        <v>5.1999999999999998E-2</v>
      </c>
      <c r="G802" s="399">
        <f>'Tabelle Dashboard'!V369</f>
        <v>7.7999999999999996E-3</v>
      </c>
      <c r="H802" s="398">
        <f>'Tabelle Dashboard'!W369</f>
        <v>7.7999999999999996E-3</v>
      </c>
    </row>
    <row r="803" spans="1:8" x14ac:dyDescent="0.2">
      <c r="A803" s="382" t="str">
        <f t="shared" si="28"/>
        <v>T18</v>
      </c>
      <c r="B803" s="388" t="str">
        <f t="shared" si="29"/>
        <v>T=2s</v>
      </c>
      <c r="C803" s="396" t="str">
        <f>'Tabelle Dashboard'!R370</f>
        <v>Scenario 7</v>
      </c>
      <c r="D803" s="398">
        <f>'Tabelle Dashboard'!S370</f>
        <v>4.7E-2</v>
      </c>
      <c r="E803" s="399">
        <f>'Tabelle Dashboard'!T370</f>
        <v>6.7000000000000004E-2</v>
      </c>
      <c r="F803" s="398">
        <f>'Tabelle Dashboard'!U370</f>
        <v>4.7E-2</v>
      </c>
      <c r="G803" s="399">
        <f>'Tabelle Dashboard'!V370</f>
        <v>7.1000000000000004E-3</v>
      </c>
      <c r="H803" s="398">
        <f>'Tabelle Dashboard'!W370</f>
        <v>7.1000000000000004E-3</v>
      </c>
    </row>
    <row r="804" spans="1:8" x14ac:dyDescent="0.2">
      <c r="A804" s="382" t="str">
        <f t="shared" si="28"/>
        <v>T18</v>
      </c>
      <c r="B804" s="388" t="str">
        <f t="shared" si="29"/>
        <v>T=2s</v>
      </c>
      <c r="C804" s="396" t="str">
        <f>'Tabelle Dashboard'!R371</f>
        <v>Scenario 8</v>
      </c>
      <c r="D804" s="398">
        <f>'Tabelle Dashboard'!S371</f>
        <v>4.9000000000000002E-2</v>
      </c>
      <c r="E804" s="399">
        <f>'Tabelle Dashboard'!T371</f>
        <v>6.9000000000000006E-2</v>
      </c>
      <c r="F804" s="398">
        <f>'Tabelle Dashboard'!U371</f>
        <v>4.9000000000000002E-2</v>
      </c>
      <c r="G804" s="399">
        <f>'Tabelle Dashboard'!V371</f>
        <v>7.3000000000000001E-3</v>
      </c>
      <c r="H804" s="398">
        <f>'Tabelle Dashboard'!W371</f>
        <v>7.4000000000000003E-3</v>
      </c>
    </row>
    <row r="805" spans="1:8" x14ac:dyDescent="0.2">
      <c r="A805" s="382" t="str">
        <f t="shared" si="28"/>
        <v>T18</v>
      </c>
      <c r="B805" s="388" t="str">
        <f t="shared" si="29"/>
        <v>T=2s</v>
      </c>
      <c r="C805" s="396" t="str">
        <f>'Tabelle Dashboard'!R372</f>
        <v>Scenario 9</v>
      </c>
      <c r="D805" s="398">
        <f>'Tabelle Dashboard'!S372</f>
        <v>4.4999999999999998E-2</v>
      </c>
      <c r="E805" s="399">
        <f>'Tabelle Dashboard'!T372</f>
        <v>6.3E-2</v>
      </c>
      <c r="F805" s="398">
        <f>'Tabelle Dashboard'!U372</f>
        <v>4.4999999999999998E-2</v>
      </c>
      <c r="G805" s="399">
        <f>'Tabelle Dashboard'!V372</f>
        <v>6.7000000000000002E-3</v>
      </c>
      <c r="H805" s="398">
        <f>'Tabelle Dashboard'!W372</f>
        <v>6.7000000000000002E-3</v>
      </c>
    </row>
    <row r="806" spans="1:8" x14ac:dyDescent="0.2">
      <c r="A806" s="382" t="str">
        <f t="shared" si="28"/>
        <v>T18</v>
      </c>
      <c r="B806" s="388" t="str">
        <f t="shared" si="29"/>
        <v>T=2s</v>
      </c>
      <c r="C806" s="396" t="str">
        <f>'Tabelle Dashboard'!R373</f>
        <v>Scenario 10</v>
      </c>
      <c r="D806" s="398">
        <f>'Tabelle Dashboard'!S373</f>
        <v>5.2999999999999999E-2</v>
      </c>
      <c r="E806" s="399">
        <f>'Tabelle Dashboard'!T373</f>
        <v>7.5999999999999998E-2</v>
      </c>
      <c r="F806" s="398">
        <f>'Tabelle Dashboard'!U373</f>
        <v>5.3999999999999999E-2</v>
      </c>
      <c r="G806" s="399">
        <f>'Tabelle Dashboard'!V373</f>
        <v>8.0000000000000002E-3</v>
      </c>
      <c r="H806" s="398">
        <f>'Tabelle Dashboard'!W373</f>
        <v>8.2000000000000007E-3</v>
      </c>
    </row>
    <row r="807" spans="1:8" x14ac:dyDescent="0.2">
      <c r="A807" s="382" t="str">
        <f t="shared" si="28"/>
        <v>T18</v>
      </c>
      <c r="B807" s="388" t="str">
        <f t="shared" si="29"/>
        <v>T=2s</v>
      </c>
      <c r="C807" s="396" t="str">
        <f>'Tabelle Dashboard'!R374</f>
        <v>Scenario 11</v>
      </c>
      <c r="D807" s="398">
        <f>'Tabelle Dashboard'!S374</f>
        <v>4.9000000000000002E-2</v>
      </c>
      <c r="E807" s="399">
        <f>'Tabelle Dashboard'!T374</f>
        <v>6.9000000000000006E-2</v>
      </c>
      <c r="F807" s="398">
        <f>'Tabelle Dashboard'!U374</f>
        <v>4.9000000000000002E-2</v>
      </c>
      <c r="G807" s="399">
        <f>'Tabelle Dashboard'!V374</f>
        <v>7.3000000000000001E-3</v>
      </c>
      <c r="H807" s="398">
        <f>'Tabelle Dashboard'!W374</f>
        <v>7.4000000000000003E-3</v>
      </c>
    </row>
    <row r="808" spans="1:8" x14ac:dyDescent="0.2">
      <c r="A808" s="382" t="str">
        <f t="shared" si="28"/>
        <v>T18</v>
      </c>
      <c r="B808" s="388" t="str">
        <f t="shared" si="29"/>
        <v>T=2s</v>
      </c>
      <c r="C808" s="396" t="str">
        <f>'Tabelle Dashboard'!R375</f>
        <v>Scenario 12</v>
      </c>
      <c r="D808" s="398">
        <f>'Tabelle Dashboard'!S375</f>
        <v>4.4999999999999998E-2</v>
      </c>
      <c r="E808" s="399">
        <f>'Tabelle Dashboard'!T375</f>
        <v>6.3E-2</v>
      </c>
      <c r="F808" s="398">
        <f>'Tabelle Dashboard'!U375</f>
        <v>4.4999999999999998E-2</v>
      </c>
      <c r="G808" s="399">
        <f>'Tabelle Dashboard'!V375</f>
        <v>6.7999999999999996E-3</v>
      </c>
      <c r="H808" s="398">
        <f>'Tabelle Dashboard'!W375</f>
        <v>6.7999999999999996E-3</v>
      </c>
    </row>
    <row r="809" spans="1:8" x14ac:dyDescent="0.2">
      <c r="A809" s="382" t="str">
        <f t="shared" si="28"/>
        <v>T18</v>
      </c>
      <c r="B809" s="388" t="str">
        <f t="shared" si="29"/>
        <v>T=2s</v>
      </c>
      <c r="C809" s="396" t="str">
        <f>'Tabelle Dashboard'!R376</f>
        <v>Scenario 13</v>
      </c>
      <c r="D809" s="398">
        <f>'Tabelle Dashboard'!S376</f>
        <v>5.2999999999999999E-2</v>
      </c>
      <c r="E809" s="399">
        <f>'Tabelle Dashboard'!T376</f>
        <v>7.5999999999999998E-2</v>
      </c>
      <c r="F809" s="398">
        <f>'Tabelle Dashboard'!U376</f>
        <v>5.3999999999999999E-2</v>
      </c>
      <c r="G809" s="399">
        <f>'Tabelle Dashboard'!V376</f>
        <v>8.0999999999999996E-3</v>
      </c>
      <c r="H809" s="398">
        <f>'Tabelle Dashboard'!W376</f>
        <v>8.2000000000000007E-3</v>
      </c>
    </row>
    <row r="810" spans="1:8" x14ac:dyDescent="0.2">
      <c r="A810" s="382" t="str">
        <f t="shared" si="28"/>
        <v>T18</v>
      </c>
      <c r="B810" s="388" t="str">
        <f t="shared" si="29"/>
        <v>T=2s</v>
      </c>
      <c r="C810" s="396" t="str">
        <f>'Tabelle Dashboard'!R377</f>
        <v>Scenario 14</v>
      </c>
      <c r="D810" s="398">
        <f>'Tabelle Dashboard'!S377</f>
        <v>4.9000000000000002E-2</v>
      </c>
      <c r="E810" s="399">
        <f>'Tabelle Dashboard'!T377</f>
        <v>6.9000000000000006E-2</v>
      </c>
      <c r="F810" s="398">
        <f>'Tabelle Dashboard'!U377</f>
        <v>4.9000000000000002E-2</v>
      </c>
      <c r="G810" s="399">
        <f>'Tabelle Dashboard'!V377</f>
        <v>7.3000000000000001E-3</v>
      </c>
      <c r="H810" s="398">
        <f>'Tabelle Dashboard'!W377</f>
        <v>7.4000000000000003E-3</v>
      </c>
    </row>
    <row r="811" spans="1:8" x14ac:dyDescent="0.2">
      <c r="A811" s="382" t="str">
        <f t="shared" si="28"/>
        <v>T18</v>
      </c>
      <c r="B811" s="388" t="str">
        <f t="shared" si="29"/>
        <v>T=2s</v>
      </c>
      <c r="C811" s="396" t="str">
        <f>'Tabelle Dashboard'!R378</f>
        <v>Scenario 15</v>
      </c>
      <c r="D811" s="398">
        <f>'Tabelle Dashboard'!S378</f>
        <v>4.9000000000000002E-2</v>
      </c>
      <c r="E811" s="399">
        <f>'Tabelle Dashboard'!T378</f>
        <v>7.0000000000000007E-2</v>
      </c>
      <c r="F811" s="398">
        <f>'Tabelle Dashboard'!U378</f>
        <v>4.9000000000000002E-2</v>
      </c>
      <c r="G811" s="399">
        <f>'Tabelle Dashboard'!V378</f>
        <v>7.3000000000000001E-3</v>
      </c>
      <c r="H811" s="398">
        <f>'Tabelle Dashboard'!W378</f>
        <v>7.4000000000000003E-3</v>
      </c>
    </row>
    <row r="812" spans="1:8" x14ac:dyDescent="0.2">
      <c r="A812" s="382" t="s">
        <v>1188</v>
      </c>
      <c r="B812" s="388" t="str">
        <f t="shared" si="29"/>
        <v>T=0s</v>
      </c>
      <c r="C812" s="396" t="str">
        <f>'Tabelle Dashboard'!B385</f>
        <v>Scenario 1</v>
      </c>
      <c r="D812" s="398">
        <f>'Tabelle Dashboard'!C385</f>
        <v>0.05</v>
      </c>
      <c r="E812" s="399">
        <f>'Tabelle Dashboard'!D385</f>
        <v>6.9000000000000006E-2</v>
      </c>
      <c r="F812" s="398">
        <f>'Tabelle Dashboard'!E385</f>
        <v>4.9000000000000002E-2</v>
      </c>
      <c r="G812" s="399">
        <f>'Tabelle Dashboard'!F385</f>
        <v>7.4999999999999997E-3</v>
      </c>
      <c r="H812" s="398">
        <f>'Tabelle Dashboard'!G385</f>
        <v>7.4000000000000003E-3</v>
      </c>
    </row>
    <row r="813" spans="1:8" x14ac:dyDescent="0.2">
      <c r="A813" s="382" t="str">
        <f t="shared" si="28"/>
        <v>T19</v>
      </c>
      <c r="B813" s="388" t="str">
        <f t="shared" si="29"/>
        <v>T=0s</v>
      </c>
      <c r="C813" s="396" t="str">
        <f>'Tabelle Dashboard'!B386</f>
        <v>Scenario 2</v>
      </c>
      <c r="D813" s="398">
        <f>'Tabelle Dashboard'!C386</f>
        <v>5.3999999999999999E-2</v>
      </c>
      <c r="E813" s="399">
        <f>'Tabelle Dashboard'!D386</f>
        <v>7.4999999999999997E-2</v>
      </c>
      <c r="F813" s="398">
        <f>'Tabelle Dashboard'!E386</f>
        <v>5.2999999999999999E-2</v>
      </c>
      <c r="G813" s="399">
        <f>'Tabelle Dashboard'!F386</f>
        <v>8.0999999999999996E-3</v>
      </c>
      <c r="H813" s="398">
        <f>'Tabelle Dashboard'!G386</f>
        <v>7.7000000000000002E-3</v>
      </c>
    </row>
    <row r="814" spans="1:8" x14ac:dyDescent="0.2">
      <c r="A814" s="382" t="str">
        <f t="shared" si="28"/>
        <v>T19</v>
      </c>
      <c r="B814" s="388" t="str">
        <f t="shared" si="29"/>
        <v>T=0s</v>
      </c>
      <c r="C814" s="396" t="str">
        <f>'Tabelle Dashboard'!B387</f>
        <v>Scenario 3</v>
      </c>
      <c r="D814" s="398">
        <f>'Tabelle Dashboard'!C387</f>
        <v>4.4999999999999998E-2</v>
      </c>
      <c r="E814" s="399">
        <f>'Tabelle Dashboard'!D387</f>
        <v>6.3E-2</v>
      </c>
      <c r="F814" s="398">
        <f>'Tabelle Dashboard'!E387</f>
        <v>4.4999999999999998E-2</v>
      </c>
      <c r="G814" s="399">
        <f>'Tabelle Dashboard'!F387</f>
        <v>6.7999999999999996E-3</v>
      </c>
      <c r="H814" s="398">
        <f>'Tabelle Dashboard'!G387</f>
        <v>6.7999999999999996E-3</v>
      </c>
    </row>
    <row r="815" spans="1:8" x14ac:dyDescent="0.2">
      <c r="A815" s="382" t="str">
        <f t="shared" si="28"/>
        <v>T19</v>
      </c>
      <c r="B815" s="388" t="str">
        <f t="shared" si="29"/>
        <v>T=0s</v>
      </c>
      <c r="C815" s="396" t="str">
        <f>'Tabelle Dashboard'!B388</f>
        <v>Scenario 4</v>
      </c>
      <c r="D815" s="398">
        <f>'Tabelle Dashboard'!C388</f>
        <v>4.9000000000000002E-2</v>
      </c>
      <c r="E815" s="399">
        <f>'Tabelle Dashboard'!D388</f>
        <v>6.8000000000000005E-2</v>
      </c>
      <c r="F815" s="398">
        <f>'Tabelle Dashboard'!E388</f>
        <v>4.9000000000000002E-2</v>
      </c>
      <c r="G815" s="399">
        <f>'Tabelle Dashboard'!F388</f>
        <v>7.4000000000000003E-3</v>
      </c>
      <c r="H815" s="398">
        <f>'Tabelle Dashboard'!G388</f>
        <v>7.1999999999999998E-3</v>
      </c>
    </row>
    <row r="816" spans="1:8" x14ac:dyDescent="0.2">
      <c r="A816" s="382" t="str">
        <f t="shared" si="28"/>
        <v>T19</v>
      </c>
      <c r="B816" s="388" t="str">
        <f t="shared" si="29"/>
        <v>T=0s</v>
      </c>
      <c r="C816" s="396" t="str">
        <f>'Tabelle Dashboard'!B389</f>
        <v>Scenario 5</v>
      </c>
      <c r="D816" s="398">
        <f>'Tabelle Dashboard'!C389</f>
        <v>0.05</v>
      </c>
      <c r="E816" s="399">
        <f>'Tabelle Dashboard'!D389</f>
        <v>6.9000000000000006E-2</v>
      </c>
      <c r="F816" s="398">
        <f>'Tabelle Dashboard'!E389</f>
        <v>4.9000000000000002E-2</v>
      </c>
      <c r="G816" s="399">
        <f>'Tabelle Dashboard'!F389</f>
        <v>7.4000000000000003E-3</v>
      </c>
      <c r="H816" s="398">
        <f>'Tabelle Dashboard'!G389</f>
        <v>7.1999999999999998E-3</v>
      </c>
    </row>
    <row r="817" spans="1:8" x14ac:dyDescent="0.2">
      <c r="A817" s="382" t="str">
        <f t="shared" si="28"/>
        <v>T19</v>
      </c>
      <c r="B817" s="388" t="str">
        <f t="shared" si="29"/>
        <v>T=0s</v>
      </c>
      <c r="C817" s="396" t="str">
        <f>'Tabelle Dashboard'!B390</f>
        <v>Scenario 6</v>
      </c>
      <c r="D817" s="398">
        <f>'Tabelle Dashboard'!C390</f>
        <v>0.05</v>
      </c>
      <c r="E817" s="399">
        <f>'Tabelle Dashboard'!D390</f>
        <v>6.9000000000000006E-2</v>
      </c>
      <c r="F817" s="398">
        <f>'Tabelle Dashboard'!E390</f>
        <v>4.9000000000000002E-2</v>
      </c>
      <c r="G817" s="399">
        <f>'Tabelle Dashboard'!F390</f>
        <v>7.6E-3</v>
      </c>
      <c r="H817" s="398">
        <f>'Tabelle Dashboard'!G390</f>
        <v>7.3000000000000001E-3</v>
      </c>
    </row>
    <row r="818" spans="1:8" x14ac:dyDescent="0.2">
      <c r="A818" s="382" t="str">
        <f t="shared" si="28"/>
        <v>T19</v>
      </c>
      <c r="B818" s="388" t="str">
        <f t="shared" si="29"/>
        <v>T=0s</v>
      </c>
      <c r="C818" s="396" t="str">
        <f>'Tabelle Dashboard'!B391</f>
        <v>Scenario 7</v>
      </c>
      <c r="D818" s="398">
        <f>'Tabelle Dashboard'!C391</f>
        <v>4.5999999999999999E-2</v>
      </c>
      <c r="E818" s="399">
        <f>'Tabelle Dashboard'!D391</f>
        <v>6.5000000000000002E-2</v>
      </c>
      <c r="F818" s="398">
        <f>'Tabelle Dashboard'!E391</f>
        <v>4.5999999999999999E-2</v>
      </c>
      <c r="G818" s="399">
        <f>'Tabelle Dashboard'!F391</f>
        <v>7.1000000000000004E-3</v>
      </c>
      <c r="H818" s="398">
        <f>'Tabelle Dashboard'!G391</f>
        <v>7.0000000000000001E-3</v>
      </c>
    </row>
    <row r="819" spans="1:8" x14ac:dyDescent="0.2">
      <c r="A819" s="382" t="str">
        <f t="shared" si="28"/>
        <v>T19</v>
      </c>
      <c r="B819" s="388" t="str">
        <f t="shared" si="29"/>
        <v>T=0s</v>
      </c>
      <c r="C819" s="396" t="str">
        <f>'Tabelle Dashboard'!B392</f>
        <v>Scenario 8</v>
      </c>
      <c r="D819" s="398">
        <f>'Tabelle Dashboard'!C392</f>
        <v>4.7E-2</v>
      </c>
      <c r="E819" s="399">
        <f>'Tabelle Dashboard'!D392</f>
        <v>6.5000000000000002E-2</v>
      </c>
      <c r="F819" s="398">
        <f>'Tabelle Dashboard'!E392</f>
        <v>4.5999999999999999E-2</v>
      </c>
      <c r="G819" s="399">
        <f>'Tabelle Dashboard'!F392</f>
        <v>7.0000000000000001E-3</v>
      </c>
      <c r="H819" s="398">
        <f>'Tabelle Dashboard'!G392</f>
        <v>7.0000000000000001E-3</v>
      </c>
    </row>
    <row r="820" spans="1:8" x14ac:dyDescent="0.2">
      <c r="A820" s="382" t="str">
        <f t="shared" si="28"/>
        <v>T19</v>
      </c>
      <c r="B820" s="388" t="str">
        <f t="shared" si="29"/>
        <v>T=0s</v>
      </c>
      <c r="C820" s="396" t="str">
        <f>'Tabelle Dashboard'!B393</f>
        <v>Scenario 9</v>
      </c>
      <c r="D820" s="398">
        <f>'Tabelle Dashboard'!C393</f>
        <v>5.5E-2</v>
      </c>
      <c r="E820" s="399">
        <f>'Tabelle Dashboard'!D393</f>
        <v>7.6999999999999999E-2</v>
      </c>
      <c r="F820" s="398">
        <f>'Tabelle Dashboard'!E393</f>
        <v>5.5E-2</v>
      </c>
      <c r="G820" s="399">
        <f>'Tabelle Dashboard'!F393</f>
        <v>8.6999999999999994E-3</v>
      </c>
      <c r="H820" s="398">
        <f>'Tabelle Dashboard'!G393</f>
        <v>8.6E-3</v>
      </c>
    </row>
    <row r="821" spans="1:8" x14ac:dyDescent="0.2">
      <c r="A821" s="382" t="str">
        <f t="shared" si="28"/>
        <v>T19</v>
      </c>
      <c r="B821" s="388" t="str">
        <f t="shared" si="29"/>
        <v>T=0s</v>
      </c>
      <c r="C821" s="396" t="str">
        <f>'Tabelle Dashboard'!B394</f>
        <v>Scenario 10</v>
      </c>
      <c r="D821" s="398">
        <f>'Tabelle Dashboard'!C394</f>
        <v>5.8000000000000003E-2</v>
      </c>
      <c r="E821" s="399">
        <f>'Tabelle Dashboard'!D394</f>
        <v>8.1000000000000003E-2</v>
      </c>
      <c r="F821" s="398">
        <f>'Tabelle Dashboard'!E394</f>
        <v>5.7000000000000002E-2</v>
      </c>
      <c r="G821" s="399">
        <f>'Tabelle Dashboard'!F394</f>
        <v>8.8000000000000005E-3</v>
      </c>
      <c r="H821" s="398">
        <f>'Tabelle Dashboard'!G394</f>
        <v>8.6999999999999994E-3</v>
      </c>
    </row>
    <row r="822" spans="1:8" x14ac:dyDescent="0.2">
      <c r="A822" s="382" t="str">
        <f t="shared" si="28"/>
        <v>T19</v>
      </c>
      <c r="B822" s="388" t="str">
        <f t="shared" si="29"/>
        <v>T=0s</v>
      </c>
      <c r="C822" s="396" t="str">
        <f>'Tabelle Dashboard'!B395</f>
        <v>Scenario 11</v>
      </c>
      <c r="D822" s="398">
        <f>'Tabelle Dashboard'!C395</f>
        <v>0.05</v>
      </c>
      <c r="E822" s="399">
        <f>'Tabelle Dashboard'!D395</f>
        <v>7.0000000000000007E-2</v>
      </c>
      <c r="F822" s="398">
        <f>'Tabelle Dashboard'!E395</f>
        <v>4.9000000000000002E-2</v>
      </c>
      <c r="G822" s="399">
        <f>'Tabelle Dashboard'!F395</f>
        <v>7.4999999999999997E-3</v>
      </c>
      <c r="H822" s="398">
        <f>'Tabelle Dashboard'!G395</f>
        <v>7.4000000000000003E-3</v>
      </c>
    </row>
    <row r="823" spans="1:8" x14ac:dyDescent="0.2">
      <c r="A823" s="382" t="str">
        <f t="shared" si="28"/>
        <v>T19</v>
      </c>
      <c r="B823" s="388" t="str">
        <f t="shared" si="29"/>
        <v>T=0s</v>
      </c>
      <c r="C823" s="396" t="str">
        <f>'Tabelle Dashboard'!B396</f>
        <v>Scenario 12</v>
      </c>
      <c r="D823" s="398">
        <f>'Tabelle Dashboard'!C396</f>
        <v>4.5999999999999999E-2</v>
      </c>
      <c r="E823" s="399">
        <f>'Tabelle Dashboard'!D396</f>
        <v>6.5000000000000002E-2</v>
      </c>
      <c r="F823" s="398">
        <f>'Tabelle Dashboard'!E396</f>
        <v>4.5999999999999999E-2</v>
      </c>
      <c r="G823" s="399">
        <f>'Tabelle Dashboard'!F396</f>
        <v>6.8999999999999999E-3</v>
      </c>
      <c r="H823" s="398">
        <f>'Tabelle Dashboard'!G396</f>
        <v>6.8999999999999999E-3</v>
      </c>
    </row>
    <row r="824" spans="1:8" x14ac:dyDescent="0.2">
      <c r="A824" s="382" t="str">
        <f t="shared" si="28"/>
        <v>T19</v>
      </c>
      <c r="B824" s="388" t="str">
        <f t="shared" si="29"/>
        <v>T=0s</v>
      </c>
      <c r="C824" s="396" t="str">
        <f>'Tabelle Dashboard'!B397</f>
        <v>Scenario 13</v>
      </c>
      <c r="D824" s="398">
        <f>'Tabelle Dashboard'!C397</f>
        <v>5.8000000000000003E-2</v>
      </c>
      <c r="E824" s="399">
        <f>'Tabelle Dashboard'!D397</f>
        <v>8.1000000000000003E-2</v>
      </c>
      <c r="F824" s="398">
        <f>'Tabelle Dashboard'!E397</f>
        <v>5.7000000000000002E-2</v>
      </c>
      <c r="G824" s="399">
        <f>'Tabelle Dashboard'!F397</f>
        <v>8.8000000000000005E-3</v>
      </c>
      <c r="H824" s="398">
        <f>'Tabelle Dashboard'!G397</f>
        <v>8.6E-3</v>
      </c>
    </row>
    <row r="825" spans="1:8" x14ac:dyDescent="0.2">
      <c r="A825" s="382" t="str">
        <f t="shared" si="28"/>
        <v>T19</v>
      </c>
      <c r="B825" s="388" t="str">
        <f t="shared" si="29"/>
        <v>T=0s</v>
      </c>
      <c r="C825" s="396" t="str">
        <f>'Tabelle Dashboard'!B398</f>
        <v>Scenario 14</v>
      </c>
      <c r="D825" s="398">
        <f>'Tabelle Dashboard'!C398</f>
        <v>5.0999999999999997E-2</v>
      </c>
      <c r="E825" s="399">
        <f>'Tabelle Dashboard'!D398</f>
        <v>7.1999999999999995E-2</v>
      </c>
      <c r="F825" s="398">
        <f>'Tabelle Dashboard'!E398</f>
        <v>5.0999999999999997E-2</v>
      </c>
      <c r="G825" s="399">
        <f>'Tabelle Dashboard'!F398</f>
        <v>7.7999999999999996E-3</v>
      </c>
      <c r="H825" s="398">
        <f>'Tabelle Dashboard'!G398</f>
        <v>7.7999999999999996E-3</v>
      </c>
    </row>
    <row r="826" spans="1:8" x14ac:dyDescent="0.2">
      <c r="A826" s="382" t="str">
        <f t="shared" si="28"/>
        <v>T19</v>
      </c>
      <c r="B826" s="388" t="str">
        <f t="shared" si="29"/>
        <v>T=0s</v>
      </c>
      <c r="C826" s="396" t="str">
        <f>'Tabelle Dashboard'!B399</f>
        <v>Scenario 15</v>
      </c>
      <c r="D826" s="398">
        <f>'Tabelle Dashboard'!C399</f>
        <v>5.3999999999999999E-2</v>
      </c>
      <c r="E826" s="399">
        <f>'Tabelle Dashboard'!D399</f>
        <v>7.4999999999999997E-2</v>
      </c>
      <c r="F826" s="398">
        <f>'Tabelle Dashboard'!E399</f>
        <v>5.2999999999999999E-2</v>
      </c>
      <c r="G826" s="399">
        <f>'Tabelle Dashboard'!F399</f>
        <v>8.2000000000000007E-3</v>
      </c>
      <c r="H826" s="398">
        <f>'Tabelle Dashboard'!G399</f>
        <v>8.0000000000000002E-3</v>
      </c>
    </row>
    <row r="827" spans="1:8" x14ac:dyDescent="0.2">
      <c r="A827" s="382" t="str">
        <f t="shared" si="28"/>
        <v>T19</v>
      </c>
      <c r="B827" s="388" t="str">
        <f t="shared" si="29"/>
        <v>T=1s</v>
      </c>
      <c r="C827" s="396" t="str">
        <f>'Tabelle Dashboard'!J385</f>
        <v>Scenario 1</v>
      </c>
      <c r="D827" s="398">
        <f>'Tabelle Dashboard'!K385</f>
        <v>5.1999999999999998E-2</v>
      </c>
      <c r="E827" s="399">
        <f>'Tabelle Dashboard'!L385</f>
        <v>7.2999999999999995E-2</v>
      </c>
      <c r="F827" s="398">
        <f>'Tabelle Dashboard'!M385</f>
        <v>5.0999999999999997E-2</v>
      </c>
      <c r="G827" s="399">
        <f>'Tabelle Dashboard'!N385</f>
        <v>7.7999999999999996E-3</v>
      </c>
      <c r="H827" s="398">
        <f>'Tabelle Dashboard'!O385</f>
        <v>7.7000000000000002E-3</v>
      </c>
    </row>
    <row r="828" spans="1:8" x14ac:dyDescent="0.2">
      <c r="A828" s="382" t="str">
        <f t="shared" si="28"/>
        <v>T19</v>
      </c>
      <c r="B828" s="388" t="str">
        <f t="shared" si="29"/>
        <v>T=1s</v>
      </c>
      <c r="C828" s="396" t="str">
        <f>'Tabelle Dashboard'!J386</f>
        <v>Scenario 2</v>
      </c>
      <c r="D828" s="398">
        <f>'Tabelle Dashboard'!K386</f>
        <v>4.5999999999999999E-2</v>
      </c>
      <c r="E828" s="399">
        <f>'Tabelle Dashboard'!L386</f>
        <v>6.4000000000000001E-2</v>
      </c>
      <c r="F828" s="398">
        <f>'Tabelle Dashboard'!M386</f>
        <v>4.5999999999999999E-2</v>
      </c>
      <c r="G828" s="399">
        <f>'Tabelle Dashboard'!N386</f>
        <v>6.7999999999999996E-3</v>
      </c>
      <c r="H828" s="398">
        <f>'Tabelle Dashboard'!O386</f>
        <v>6.7999999999999996E-3</v>
      </c>
    </row>
    <row r="829" spans="1:8" x14ac:dyDescent="0.2">
      <c r="A829" s="382" t="str">
        <f t="shared" si="28"/>
        <v>T19</v>
      </c>
      <c r="B829" s="388" t="str">
        <f t="shared" si="29"/>
        <v>T=1s</v>
      </c>
      <c r="C829" s="396" t="str">
        <f>'Tabelle Dashboard'!J387</f>
        <v>Scenario 3</v>
      </c>
      <c r="D829" s="398">
        <f>'Tabelle Dashboard'!K387</f>
        <v>5.2999999999999999E-2</v>
      </c>
      <c r="E829" s="399">
        <f>'Tabelle Dashboard'!L387</f>
        <v>7.4999999999999997E-2</v>
      </c>
      <c r="F829" s="398">
        <f>'Tabelle Dashboard'!M387</f>
        <v>5.2999999999999999E-2</v>
      </c>
      <c r="G829" s="399">
        <f>'Tabelle Dashboard'!N387</f>
        <v>8.0000000000000002E-3</v>
      </c>
      <c r="H829" s="398">
        <f>'Tabelle Dashboard'!O387</f>
        <v>7.9000000000000008E-3</v>
      </c>
    </row>
    <row r="830" spans="1:8" x14ac:dyDescent="0.2">
      <c r="A830" s="382" t="str">
        <f t="shared" si="28"/>
        <v>T19</v>
      </c>
      <c r="B830" s="388" t="str">
        <f t="shared" si="29"/>
        <v>T=1s</v>
      </c>
      <c r="C830" s="396" t="str">
        <f>'Tabelle Dashboard'!J388</f>
        <v>Scenario 4</v>
      </c>
      <c r="D830" s="398">
        <f>'Tabelle Dashboard'!K388</f>
        <v>5.0999999999999997E-2</v>
      </c>
      <c r="E830" s="399">
        <f>'Tabelle Dashboard'!L388</f>
        <v>7.1999999999999995E-2</v>
      </c>
      <c r="F830" s="398">
        <f>'Tabelle Dashboard'!M388</f>
        <v>0.05</v>
      </c>
      <c r="G830" s="399">
        <f>'Tabelle Dashboard'!N388</f>
        <v>7.7000000000000002E-3</v>
      </c>
      <c r="H830" s="398">
        <f>'Tabelle Dashboard'!O388</f>
        <v>7.6E-3</v>
      </c>
    </row>
    <row r="831" spans="1:8" x14ac:dyDescent="0.2">
      <c r="A831" s="382" t="str">
        <f t="shared" si="28"/>
        <v>T19</v>
      </c>
      <c r="B831" s="388" t="str">
        <f t="shared" si="29"/>
        <v>T=1s</v>
      </c>
      <c r="C831" s="396" t="str">
        <f>'Tabelle Dashboard'!J389</f>
        <v>Scenario 5</v>
      </c>
      <c r="D831" s="398">
        <f>'Tabelle Dashboard'!K389</f>
        <v>5.1999999999999998E-2</v>
      </c>
      <c r="E831" s="399">
        <f>'Tabelle Dashboard'!L389</f>
        <v>7.2999999999999995E-2</v>
      </c>
      <c r="F831" s="398">
        <f>'Tabelle Dashboard'!M389</f>
        <v>0.05</v>
      </c>
      <c r="G831" s="399">
        <f>'Tabelle Dashboard'!N389</f>
        <v>7.9000000000000008E-3</v>
      </c>
      <c r="H831" s="398">
        <f>'Tabelle Dashboard'!O389</f>
        <v>7.7000000000000002E-3</v>
      </c>
    </row>
    <row r="832" spans="1:8" x14ac:dyDescent="0.2">
      <c r="A832" s="382" t="str">
        <f t="shared" si="28"/>
        <v>T19</v>
      </c>
      <c r="B832" s="388" t="str">
        <f t="shared" si="29"/>
        <v>T=1s</v>
      </c>
      <c r="C832" s="396" t="str">
        <f>'Tabelle Dashboard'!J390</f>
        <v>Scenario 6</v>
      </c>
      <c r="D832" s="398">
        <f>'Tabelle Dashboard'!K390</f>
        <v>5.2999999999999999E-2</v>
      </c>
      <c r="E832" s="399">
        <f>'Tabelle Dashboard'!L390</f>
        <v>7.3999999999999996E-2</v>
      </c>
      <c r="F832" s="398">
        <f>'Tabelle Dashboard'!M390</f>
        <v>5.1999999999999998E-2</v>
      </c>
      <c r="G832" s="399">
        <f>'Tabelle Dashboard'!N390</f>
        <v>8.0999999999999996E-3</v>
      </c>
      <c r="H832" s="398">
        <f>'Tabelle Dashboard'!O390</f>
        <v>7.7999999999999996E-3</v>
      </c>
    </row>
    <row r="833" spans="1:8" x14ac:dyDescent="0.2">
      <c r="A833" s="382" t="str">
        <f t="shared" si="28"/>
        <v>T19</v>
      </c>
      <c r="B833" s="388" t="str">
        <f t="shared" si="29"/>
        <v>T=1s</v>
      </c>
      <c r="C833" s="396" t="str">
        <f>'Tabelle Dashboard'!J391</f>
        <v>Scenario 7</v>
      </c>
      <c r="D833" s="398">
        <f>'Tabelle Dashboard'!K391</f>
        <v>4.8000000000000001E-2</v>
      </c>
      <c r="E833" s="399">
        <f>'Tabelle Dashboard'!L391</f>
        <v>6.7000000000000004E-2</v>
      </c>
      <c r="F833" s="398">
        <f>'Tabelle Dashboard'!M391</f>
        <v>4.8000000000000001E-2</v>
      </c>
      <c r="G833" s="399">
        <f>'Tabelle Dashboard'!N391</f>
        <v>7.3000000000000001E-3</v>
      </c>
      <c r="H833" s="398">
        <f>'Tabelle Dashboard'!O391</f>
        <v>7.1999999999999998E-3</v>
      </c>
    </row>
    <row r="834" spans="1:8" x14ac:dyDescent="0.2">
      <c r="A834" s="382" t="str">
        <f t="shared" si="28"/>
        <v>T19</v>
      </c>
      <c r="B834" s="388" t="str">
        <f t="shared" si="29"/>
        <v>T=1s</v>
      </c>
      <c r="C834" s="396" t="str">
        <f>'Tabelle Dashboard'!J392</f>
        <v>Scenario 8</v>
      </c>
      <c r="D834" s="398">
        <f>'Tabelle Dashboard'!K392</f>
        <v>4.7E-2</v>
      </c>
      <c r="E834" s="399">
        <f>'Tabelle Dashboard'!L392</f>
        <v>6.6000000000000003E-2</v>
      </c>
      <c r="F834" s="398">
        <f>'Tabelle Dashboard'!M392</f>
        <v>4.7E-2</v>
      </c>
      <c r="G834" s="399">
        <f>'Tabelle Dashboard'!N392</f>
        <v>7.1000000000000004E-3</v>
      </c>
      <c r="H834" s="398">
        <f>'Tabelle Dashboard'!O392</f>
        <v>7.1000000000000004E-3</v>
      </c>
    </row>
    <row r="835" spans="1:8" x14ac:dyDescent="0.2">
      <c r="A835" s="382" t="str">
        <f t="shared" si="28"/>
        <v>T19</v>
      </c>
      <c r="B835" s="388" t="str">
        <f t="shared" si="29"/>
        <v>T=1s</v>
      </c>
      <c r="C835" s="396" t="str">
        <f>'Tabelle Dashboard'!J393</f>
        <v>Scenario 9</v>
      </c>
      <c r="D835" s="398">
        <f>'Tabelle Dashboard'!K393</f>
        <v>5.3999999999999999E-2</v>
      </c>
      <c r="E835" s="399">
        <f>'Tabelle Dashboard'!L393</f>
        <v>7.3999999999999996E-2</v>
      </c>
      <c r="F835" s="398">
        <f>'Tabelle Dashboard'!M393</f>
        <v>5.1999999999999998E-2</v>
      </c>
      <c r="G835" s="399">
        <f>'Tabelle Dashboard'!N393</f>
        <v>8.0999999999999996E-3</v>
      </c>
      <c r="H835" s="398">
        <f>'Tabelle Dashboard'!O393</f>
        <v>7.7999999999999996E-3</v>
      </c>
    </row>
    <row r="836" spans="1:8" x14ac:dyDescent="0.2">
      <c r="A836" s="382" t="str">
        <f t="shared" si="28"/>
        <v>T19</v>
      </c>
      <c r="B836" s="388" t="str">
        <f t="shared" si="29"/>
        <v>T=1s</v>
      </c>
      <c r="C836" s="396" t="str">
        <f>'Tabelle Dashboard'!J394</f>
        <v>Scenario 10</v>
      </c>
      <c r="D836" s="398">
        <f>'Tabelle Dashboard'!K394</f>
        <v>5.8999999999999997E-2</v>
      </c>
      <c r="E836" s="399">
        <f>'Tabelle Dashboard'!L394</f>
        <v>8.4000000000000005E-2</v>
      </c>
      <c r="F836" s="398">
        <f>'Tabelle Dashboard'!M394</f>
        <v>5.8999999999999997E-2</v>
      </c>
      <c r="G836" s="399">
        <f>'Tabelle Dashboard'!N394</f>
        <v>8.8999999999999999E-3</v>
      </c>
      <c r="H836" s="398">
        <f>'Tabelle Dashboard'!O394</f>
        <v>8.9999999999999993E-3</v>
      </c>
    </row>
    <row r="837" spans="1:8" x14ac:dyDescent="0.2">
      <c r="A837" s="382" t="str">
        <f t="shared" si="28"/>
        <v>T19</v>
      </c>
      <c r="B837" s="388" t="str">
        <f t="shared" si="29"/>
        <v>T=1s</v>
      </c>
      <c r="C837" s="396" t="str">
        <f>'Tabelle Dashboard'!J395</f>
        <v>Scenario 11</v>
      </c>
      <c r="D837" s="398">
        <f>'Tabelle Dashboard'!K395</f>
        <v>5.0999999999999997E-2</v>
      </c>
      <c r="E837" s="399">
        <f>'Tabelle Dashboard'!L395</f>
        <v>7.0999999999999994E-2</v>
      </c>
      <c r="F837" s="398">
        <f>'Tabelle Dashboard'!M395</f>
        <v>5.0999999999999997E-2</v>
      </c>
      <c r="G837" s="399">
        <f>'Tabelle Dashboard'!N395</f>
        <v>7.7000000000000002E-3</v>
      </c>
      <c r="H837" s="398">
        <f>'Tabelle Dashboard'!O395</f>
        <v>7.6E-3</v>
      </c>
    </row>
    <row r="838" spans="1:8" x14ac:dyDescent="0.2">
      <c r="A838" s="382" t="str">
        <f t="shared" si="28"/>
        <v>T19</v>
      </c>
      <c r="B838" s="388" t="str">
        <f t="shared" si="29"/>
        <v>T=1s</v>
      </c>
      <c r="C838" s="396" t="str">
        <f>'Tabelle Dashboard'!J396</f>
        <v>Scenario 12</v>
      </c>
      <c r="D838" s="398">
        <f>'Tabelle Dashboard'!K396</f>
        <v>4.5999999999999999E-2</v>
      </c>
      <c r="E838" s="399">
        <f>'Tabelle Dashboard'!L396</f>
        <v>6.5000000000000002E-2</v>
      </c>
      <c r="F838" s="398">
        <f>'Tabelle Dashboard'!M396</f>
        <v>4.5999999999999999E-2</v>
      </c>
      <c r="G838" s="399">
        <f>'Tabelle Dashboard'!N396</f>
        <v>6.8999999999999999E-3</v>
      </c>
      <c r="H838" s="398">
        <f>'Tabelle Dashboard'!O396</f>
        <v>6.8999999999999999E-3</v>
      </c>
    </row>
    <row r="839" spans="1:8" x14ac:dyDescent="0.2">
      <c r="A839" s="382" t="str">
        <f t="shared" si="28"/>
        <v>T19</v>
      </c>
      <c r="B839" s="388" t="str">
        <f t="shared" si="29"/>
        <v>T=1s</v>
      </c>
      <c r="C839" s="396" t="str">
        <f>'Tabelle Dashboard'!J397</f>
        <v>Scenario 13</v>
      </c>
      <c r="D839" s="398">
        <f>'Tabelle Dashboard'!K397</f>
        <v>5.8999999999999997E-2</v>
      </c>
      <c r="E839" s="399">
        <f>'Tabelle Dashboard'!L397</f>
        <v>8.3000000000000004E-2</v>
      </c>
      <c r="F839" s="398">
        <f>'Tabelle Dashboard'!M397</f>
        <v>5.8999999999999997E-2</v>
      </c>
      <c r="G839" s="399">
        <f>'Tabelle Dashboard'!N397</f>
        <v>8.8999999999999999E-3</v>
      </c>
      <c r="H839" s="398">
        <f>'Tabelle Dashboard'!O397</f>
        <v>8.9999999999999993E-3</v>
      </c>
    </row>
    <row r="840" spans="1:8" x14ac:dyDescent="0.2">
      <c r="A840" s="382" t="str">
        <f t="shared" si="28"/>
        <v>T19</v>
      </c>
      <c r="B840" s="388" t="str">
        <f t="shared" si="29"/>
        <v>T=1s</v>
      </c>
      <c r="C840" s="396" t="str">
        <f>'Tabelle Dashboard'!J398</f>
        <v>Scenario 14</v>
      </c>
      <c r="D840" s="398">
        <f>'Tabelle Dashboard'!K398</f>
        <v>5.0999999999999997E-2</v>
      </c>
      <c r="E840" s="399">
        <f>'Tabelle Dashboard'!L398</f>
        <v>7.1999999999999995E-2</v>
      </c>
      <c r="F840" s="398">
        <f>'Tabelle Dashboard'!M398</f>
        <v>5.1999999999999998E-2</v>
      </c>
      <c r="G840" s="399">
        <f>'Tabelle Dashboard'!N398</f>
        <v>7.7000000000000002E-3</v>
      </c>
      <c r="H840" s="398">
        <f>'Tabelle Dashboard'!O398</f>
        <v>7.7999999999999996E-3</v>
      </c>
    </row>
    <row r="841" spans="1:8" x14ac:dyDescent="0.2">
      <c r="A841" s="382" t="str">
        <f t="shared" si="28"/>
        <v>T19</v>
      </c>
      <c r="B841" s="388" t="str">
        <f t="shared" si="29"/>
        <v>T=1s</v>
      </c>
      <c r="C841" s="396" t="str">
        <f>'Tabelle Dashboard'!J399</f>
        <v>Scenario 15</v>
      </c>
      <c r="D841" s="398">
        <f>'Tabelle Dashboard'!K399</f>
        <v>5.6000000000000001E-2</v>
      </c>
      <c r="E841" s="399">
        <f>'Tabelle Dashboard'!L399</f>
        <v>7.9000000000000001E-2</v>
      </c>
      <c r="F841" s="398">
        <f>'Tabelle Dashboard'!M399</f>
        <v>5.6000000000000001E-2</v>
      </c>
      <c r="G841" s="399">
        <f>'Tabelle Dashboard'!N399</f>
        <v>8.3999999999999995E-3</v>
      </c>
      <c r="H841" s="398">
        <f>'Tabelle Dashboard'!O399</f>
        <v>8.5000000000000006E-3</v>
      </c>
    </row>
    <row r="842" spans="1:8" x14ac:dyDescent="0.2">
      <c r="A842" s="382" t="str">
        <f t="shared" si="28"/>
        <v>T19</v>
      </c>
      <c r="B842" s="388" t="str">
        <f t="shared" si="29"/>
        <v>T=2s</v>
      </c>
      <c r="C842" s="396" t="str">
        <f>'Tabelle Dashboard'!R385</f>
        <v>Scenario 1</v>
      </c>
      <c r="D842" s="398">
        <f>'Tabelle Dashboard'!S385</f>
        <v>5.0999999999999997E-2</v>
      </c>
      <c r="E842" s="399">
        <f>'Tabelle Dashboard'!T385</f>
        <v>7.1999999999999995E-2</v>
      </c>
      <c r="F842" s="398">
        <f>'Tabelle Dashboard'!U385</f>
        <v>5.0999999999999997E-2</v>
      </c>
      <c r="G842" s="399">
        <f>'Tabelle Dashboard'!V385</f>
        <v>7.7000000000000002E-3</v>
      </c>
      <c r="H842" s="398">
        <f>'Tabelle Dashboard'!W385</f>
        <v>7.7000000000000002E-3</v>
      </c>
    </row>
    <row r="843" spans="1:8" x14ac:dyDescent="0.2">
      <c r="A843" s="382" t="str">
        <f t="shared" si="28"/>
        <v>T19</v>
      </c>
      <c r="B843" s="388" t="str">
        <f t="shared" si="29"/>
        <v>T=2s</v>
      </c>
      <c r="C843" s="396" t="str">
        <f>'Tabelle Dashboard'!R386</f>
        <v>Scenario 2</v>
      </c>
      <c r="D843" s="398">
        <f>'Tabelle Dashboard'!S386</f>
        <v>5.2999999999999999E-2</v>
      </c>
      <c r="E843" s="399">
        <f>'Tabelle Dashboard'!T386</f>
        <v>7.4999999999999997E-2</v>
      </c>
      <c r="F843" s="398">
        <f>'Tabelle Dashboard'!U386</f>
        <v>5.2999999999999999E-2</v>
      </c>
      <c r="G843" s="399">
        <f>'Tabelle Dashboard'!V386</f>
        <v>7.9000000000000008E-3</v>
      </c>
      <c r="H843" s="398">
        <f>'Tabelle Dashboard'!W386</f>
        <v>8.0999999999999996E-3</v>
      </c>
    </row>
    <row r="844" spans="1:8" x14ac:dyDescent="0.2">
      <c r="A844" s="382" t="str">
        <f t="shared" si="28"/>
        <v>T19</v>
      </c>
      <c r="B844" s="388" t="str">
        <f t="shared" si="29"/>
        <v>T=2s</v>
      </c>
      <c r="C844" s="396" t="str">
        <f>'Tabelle Dashboard'!R387</f>
        <v>Scenario 3</v>
      </c>
      <c r="D844" s="398">
        <f>'Tabelle Dashboard'!S387</f>
        <v>5.1999999999999998E-2</v>
      </c>
      <c r="E844" s="399">
        <f>'Tabelle Dashboard'!T387</f>
        <v>7.3999999999999996E-2</v>
      </c>
      <c r="F844" s="398">
        <f>'Tabelle Dashboard'!U387</f>
        <v>5.1999999999999998E-2</v>
      </c>
      <c r="G844" s="399">
        <f>'Tabelle Dashboard'!V387</f>
        <v>7.7999999999999996E-3</v>
      </c>
      <c r="H844" s="398">
        <f>'Tabelle Dashboard'!W387</f>
        <v>8.0000000000000002E-3</v>
      </c>
    </row>
    <row r="845" spans="1:8" x14ac:dyDescent="0.2">
      <c r="A845" s="382" t="str">
        <f t="shared" si="28"/>
        <v>T19</v>
      </c>
      <c r="B845" s="388" t="str">
        <f t="shared" si="29"/>
        <v>T=2s</v>
      </c>
      <c r="C845" s="396" t="str">
        <f>'Tabelle Dashboard'!R388</f>
        <v>Scenario 4</v>
      </c>
      <c r="D845" s="398">
        <f>'Tabelle Dashboard'!S388</f>
        <v>5.0999999999999997E-2</v>
      </c>
      <c r="E845" s="399">
        <f>'Tabelle Dashboard'!T388</f>
        <v>7.1999999999999995E-2</v>
      </c>
      <c r="F845" s="398">
        <f>'Tabelle Dashboard'!U388</f>
        <v>5.0999999999999997E-2</v>
      </c>
      <c r="G845" s="399">
        <f>'Tabelle Dashboard'!V388</f>
        <v>7.7000000000000002E-3</v>
      </c>
      <c r="H845" s="398">
        <f>'Tabelle Dashboard'!W388</f>
        <v>7.7000000000000002E-3</v>
      </c>
    </row>
    <row r="846" spans="1:8" x14ac:dyDescent="0.2">
      <c r="A846" s="382" t="str">
        <f t="shared" si="28"/>
        <v>T19</v>
      </c>
      <c r="B846" s="388" t="str">
        <f t="shared" si="29"/>
        <v>T=2s</v>
      </c>
      <c r="C846" s="396" t="str">
        <f>'Tabelle Dashboard'!R389</f>
        <v>Scenario 5</v>
      </c>
      <c r="D846" s="398">
        <f>'Tabelle Dashboard'!S389</f>
        <v>5.0999999999999997E-2</v>
      </c>
      <c r="E846" s="399">
        <f>'Tabelle Dashboard'!T389</f>
        <v>7.2999999999999995E-2</v>
      </c>
      <c r="F846" s="398">
        <f>'Tabelle Dashboard'!U389</f>
        <v>5.1999999999999998E-2</v>
      </c>
      <c r="G846" s="399">
        <f>'Tabelle Dashboard'!V389</f>
        <v>7.9000000000000008E-3</v>
      </c>
      <c r="H846" s="398">
        <f>'Tabelle Dashboard'!W389</f>
        <v>7.7000000000000002E-3</v>
      </c>
    </row>
    <row r="847" spans="1:8" x14ac:dyDescent="0.2">
      <c r="A847" s="382" t="str">
        <f t="shared" si="28"/>
        <v>T19</v>
      </c>
      <c r="B847" s="388" t="str">
        <f t="shared" si="29"/>
        <v>T=2s</v>
      </c>
      <c r="C847" s="396" t="str">
        <f>'Tabelle Dashboard'!R390</f>
        <v>Scenario 6</v>
      </c>
      <c r="D847" s="398">
        <f>'Tabelle Dashboard'!S390</f>
        <v>5.3999999999999999E-2</v>
      </c>
      <c r="E847" s="399">
        <f>'Tabelle Dashboard'!T390</f>
        <v>7.5999999999999998E-2</v>
      </c>
      <c r="F847" s="398">
        <f>'Tabelle Dashboard'!U390</f>
        <v>5.2999999999999999E-2</v>
      </c>
      <c r="G847" s="399">
        <f>'Tabelle Dashboard'!V390</f>
        <v>8.0999999999999996E-3</v>
      </c>
      <c r="H847" s="398">
        <f>'Tabelle Dashboard'!W390</f>
        <v>8.0000000000000002E-3</v>
      </c>
    </row>
    <row r="848" spans="1:8" x14ac:dyDescent="0.2">
      <c r="A848" s="382" t="str">
        <f t="shared" si="28"/>
        <v>T19</v>
      </c>
      <c r="B848" s="388" t="str">
        <f t="shared" si="29"/>
        <v>T=2s</v>
      </c>
      <c r="C848" s="396" t="str">
        <f>'Tabelle Dashboard'!R391</f>
        <v>Scenario 7</v>
      </c>
      <c r="D848" s="398">
        <f>'Tabelle Dashboard'!S391</f>
        <v>4.8000000000000001E-2</v>
      </c>
      <c r="E848" s="399">
        <f>'Tabelle Dashboard'!T391</f>
        <v>6.8000000000000005E-2</v>
      </c>
      <c r="F848" s="398">
        <f>'Tabelle Dashboard'!U391</f>
        <v>4.8000000000000001E-2</v>
      </c>
      <c r="G848" s="399">
        <f>'Tabelle Dashboard'!V391</f>
        <v>7.1999999999999998E-3</v>
      </c>
      <c r="H848" s="398">
        <f>'Tabelle Dashboard'!W391</f>
        <v>7.1999999999999998E-3</v>
      </c>
    </row>
    <row r="849" spans="1:8" x14ac:dyDescent="0.2">
      <c r="A849" s="382" t="str">
        <f t="shared" si="28"/>
        <v>T19</v>
      </c>
      <c r="B849" s="388" t="str">
        <f t="shared" si="29"/>
        <v>T=2s</v>
      </c>
      <c r="C849" s="396" t="str">
        <f>'Tabelle Dashboard'!R392</f>
        <v>Scenario 8</v>
      </c>
      <c r="D849" s="398">
        <f>'Tabelle Dashboard'!S392</f>
        <v>4.5999999999999999E-2</v>
      </c>
      <c r="E849" s="399">
        <f>'Tabelle Dashboard'!T392</f>
        <v>6.5000000000000002E-2</v>
      </c>
      <c r="F849" s="398">
        <f>'Tabelle Dashboard'!U392</f>
        <v>4.7E-2</v>
      </c>
      <c r="G849" s="399">
        <f>'Tabelle Dashboard'!V392</f>
        <v>7.0000000000000001E-3</v>
      </c>
      <c r="H849" s="398">
        <f>'Tabelle Dashboard'!W392</f>
        <v>7.0000000000000001E-3</v>
      </c>
    </row>
    <row r="850" spans="1:8" x14ac:dyDescent="0.2">
      <c r="A850" s="382" t="str">
        <f t="shared" si="28"/>
        <v>T19</v>
      </c>
      <c r="B850" s="388" t="str">
        <f t="shared" si="29"/>
        <v>T=2s</v>
      </c>
      <c r="C850" s="396" t="str">
        <f>'Tabelle Dashboard'!R393</f>
        <v>Scenario 9</v>
      </c>
      <c r="D850" s="398">
        <f>'Tabelle Dashboard'!S393</f>
        <v>4.4999999999999998E-2</v>
      </c>
      <c r="E850" s="399">
        <f>'Tabelle Dashboard'!T393</f>
        <v>6.3E-2</v>
      </c>
      <c r="F850" s="398">
        <f>'Tabelle Dashboard'!U393</f>
        <v>4.4999999999999998E-2</v>
      </c>
      <c r="G850" s="399">
        <f>'Tabelle Dashboard'!V393</f>
        <v>6.7999999999999996E-3</v>
      </c>
      <c r="H850" s="398">
        <f>'Tabelle Dashboard'!W393</f>
        <v>6.7999999999999996E-3</v>
      </c>
    </row>
    <row r="851" spans="1:8" x14ac:dyDescent="0.2">
      <c r="A851" s="382" t="str">
        <f t="shared" ref="A851:A914" si="30">A850</f>
        <v>T19</v>
      </c>
      <c r="B851" s="388" t="str">
        <f t="shared" si="29"/>
        <v>T=2s</v>
      </c>
      <c r="C851" s="396" t="str">
        <f>'Tabelle Dashboard'!R394</f>
        <v>Scenario 10</v>
      </c>
      <c r="D851" s="398">
        <f>'Tabelle Dashboard'!S394</f>
        <v>5.6000000000000001E-2</v>
      </c>
      <c r="E851" s="399">
        <f>'Tabelle Dashboard'!T394</f>
        <v>7.9000000000000001E-2</v>
      </c>
      <c r="F851" s="398">
        <f>'Tabelle Dashboard'!U394</f>
        <v>5.7000000000000002E-2</v>
      </c>
      <c r="G851" s="399">
        <f>'Tabelle Dashboard'!V394</f>
        <v>8.3000000000000001E-3</v>
      </c>
      <c r="H851" s="398">
        <f>'Tabelle Dashboard'!W394</f>
        <v>8.6E-3</v>
      </c>
    </row>
    <row r="852" spans="1:8" x14ac:dyDescent="0.2">
      <c r="A852" s="382" t="str">
        <f t="shared" si="30"/>
        <v>T19</v>
      </c>
      <c r="B852" s="388" t="str">
        <f t="shared" ref="B852:B915" si="31">B807</f>
        <v>T=2s</v>
      </c>
      <c r="C852" s="396" t="str">
        <f>'Tabelle Dashboard'!R395</f>
        <v>Scenario 11</v>
      </c>
      <c r="D852" s="398">
        <f>'Tabelle Dashboard'!S395</f>
        <v>4.9000000000000002E-2</v>
      </c>
      <c r="E852" s="399">
        <f>'Tabelle Dashboard'!T395</f>
        <v>7.0000000000000007E-2</v>
      </c>
      <c r="F852" s="398">
        <f>'Tabelle Dashboard'!U395</f>
        <v>0.05</v>
      </c>
      <c r="G852" s="399">
        <f>'Tabelle Dashboard'!V395</f>
        <v>7.4999999999999997E-3</v>
      </c>
      <c r="H852" s="398">
        <f>'Tabelle Dashboard'!W395</f>
        <v>7.4999999999999997E-3</v>
      </c>
    </row>
    <row r="853" spans="1:8" x14ac:dyDescent="0.2">
      <c r="A853" s="382" t="str">
        <f t="shared" si="30"/>
        <v>T19</v>
      </c>
      <c r="B853" s="388" t="str">
        <f t="shared" si="31"/>
        <v>T=2s</v>
      </c>
      <c r="C853" s="396" t="str">
        <f>'Tabelle Dashboard'!R396</f>
        <v>Scenario 12</v>
      </c>
      <c r="D853" s="398">
        <f>'Tabelle Dashboard'!S396</f>
        <v>4.4999999999999998E-2</v>
      </c>
      <c r="E853" s="399">
        <f>'Tabelle Dashboard'!T396</f>
        <v>6.3E-2</v>
      </c>
      <c r="F853" s="398">
        <f>'Tabelle Dashboard'!U396</f>
        <v>4.4999999999999998E-2</v>
      </c>
      <c r="G853" s="399">
        <f>'Tabelle Dashboard'!V396</f>
        <v>6.7999999999999996E-3</v>
      </c>
      <c r="H853" s="398">
        <f>'Tabelle Dashboard'!W396</f>
        <v>6.7999999999999996E-3</v>
      </c>
    </row>
    <row r="854" spans="1:8" x14ac:dyDescent="0.2">
      <c r="A854" s="382" t="str">
        <f t="shared" si="30"/>
        <v>T19</v>
      </c>
      <c r="B854" s="388" t="str">
        <f t="shared" si="31"/>
        <v>T=2s</v>
      </c>
      <c r="C854" s="396" t="str">
        <f>'Tabelle Dashboard'!R397</f>
        <v>Scenario 13</v>
      </c>
      <c r="D854" s="398">
        <f>'Tabelle Dashboard'!S397</f>
        <v>5.6000000000000001E-2</v>
      </c>
      <c r="E854" s="399">
        <f>'Tabelle Dashboard'!T397</f>
        <v>7.9000000000000001E-2</v>
      </c>
      <c r="F854" s="398">
        <f>'Tabelle Dashboard'!U397</f>
        <v>5.7000000000000002E-2</v>
      </c>
      <c r="G854" s="399">
        <f>'Tabelle Dashboard'!V397</f>
        <v>8.3000000000000001E-3</v>
      </c>
      <c r="H854" s="398">
        <f>'Tabelle Dashboard'!W397</f>
        <v>8.6E-3</v>
      </c>
    </row>
    <row r="855" spans="1:8" x14ac:dyDescent="0.2">
      <c r="A855" s="382" t="str">
        <f t="shared" si="30"/>
        <v>T19</v>
      </c>
      <c r="B855" s="388" t="str">
        <f t="shared" si="31"/>
        <v>T=2s</v>
      </c>
      <c r="C855" s="396" t="str">
        <f>'Tabelle Dashboard'!R398</f>
        <v>Scenario 14</v>
      </c>
      <c r="D855" s="398">
        <f>'Tabelle Dashboard'!S398</f>
        <v>0.05</v>
      </c>
      <c r="E855" s="399">
        <f>'Tabelle Dashboard'!T398</f>
        <v>7.0000000000000007E-2</v>
      </c>
      <c r="F855" s="398">
        <f>'Tabelle Dashboard'!U398</f>
        <v>0.05</v>
      </c>
      <c r="G855" s="399">
        <f>'Tabelle Dashboard'!V398</f>
        <v>7.4999999999999997E-3</v>
      </c>
      <c r="H855" s="398">
        <f>'Tabelle Dashboard'!W398</f>
        <v>7.6E-3</v>
      </c>
    </row>
    <row r="856" spans="1:8" x14ac:dyDescent="0.2">
      <c r="A856" s="382" t="str">
        <f t="shared" si="30"/>
        <v>T19</v>
      </c>
      <c r="B856" s="388" t="str">
        <f t="shared" si="31"/>
        <v>T=2s</v>
      </c>
      <c r="C856" s="396" t="str">
        <f>'Tabelle Dashboard'!R399</f>
        <v>Scenario 15</v>
      </c>
      <c r="D856" s="398">
        <f>'Tabelle Dashboard'!S399</f>
        <v>4.9000000000000002E-2</v>
      </c>
      <c r="E856" s="399">
        <f>'Tabelle Dashboard'!T399</f>
        <v>7.0999999999999994E-2</v>
      </c>
      <c r="F856" s="398">
        <f>'Tabelle Dashboard'!U399</f>
        <v>0.05</v>
      </c>
      <c r="G856" s="399">
        <f>'Tabelle Dashboard'!V399</f>
        <v>7.4999999999999997E-3</v>
      </c>
      <c r="H856" s="398">
        <f>'Tabelle Dashboard'!W399</f>
        <v>7.6E-3</v>
      </c>
    </row>
    <row r="857" spans="1:8" x14ac:dyDescent="0.2">
      <c r="A857" s="382" t="s">
        <v>1189</v>
      </c>
      <c r="B857" s="388" t="str">
        <f t="shared" si="31"/>
        <v>T=0s</v>
      </c>
      <c r="C857" s="396" t="str">
        <f>'Tabelle Dashboard'!B406</f>
        <v>Scenario 1</v>
      </c>
      <c r="D857" s="398">
        <f>'Tabelle Dashboard'!C406</f>
        <v>5.0999999999999997E-2</v>
      </c>
      <c r="E857" s="399">
        <f>'Tabelle Dashboard'!D406</f>
        <v>7.0999999999999994E-2</v>
      </c>
      <c r="F857" s="398">
        <f>'Tabelle Dashboard'!E406</f>
        <v>0.05</v>
      </c>
      <c r="G857" s="399">
        <f>'Tabelle Dashboard'!F406</f>
        <v>7.7000000000000002E-3</v>
      </c>
      <c r="H857" s="398">
        <f>'Tabelle Dashboard'!G406</f>
        <v>7.4999999999999997E-3</v>
      </c>
    </row>
    <row r="858" spans="1:8" x14ac:dyDescent="0.2">
      <c r="A858" s="382" t="str">
        <f t="shared" si="30"/>
        <v>T20</v>
      </c>
      <c r="B858" s="388" t="str">
        <f t="shared" si="31"/>
        <v>T=0s</v>
      </c>
      <c r="C858" s="396" t="str">
        <f>'Tabelle Dashboard'!B407</f>
        <v>Scenario 2</v>
      </c>
      <c r="D858" s="398">
        <f>'Tabelle Dashboard'!C407</f>
        <v>5.6000000000000001E-2</v>
      </c>
      <c r="E858" s="399">
        <f>'Tabelle Dashboard'!D407</f>
        <v>7.8E-2</v>
      </c>
      <c r="F858" s="398">
        <f>'Tabelle Dashboard'!E407</f>
        <v>5.5E-2</v>
      </c>
      <c r="G858" s="399">
        <f>'Tabelle Dashboard'!F407</f>
        <v>8.3999999999999995E-3</v>
      </c>
      <c r="H858" s="398">
        <f>'Tabelle Dashboard'!G407</f>
        <v>8.0000000000000002E-3</v>
      </c>
    </row>
    <row r="859" spans="1:8" x14ac:dyDescent="0.2">
      <c r="A859" s="382" t="str">
        <f t="shared" si="30"/>
        <v>T20</v>
      </c>
      <c r="B859" s="388" t="str">
        <f t="shared" si="31"/>
        <v>T=0s</v>
      </c>
      <c r="C859" s="396" t="str">
        <f>'Tabelle Dashboard'!B408</f>
        <v>Scenario 3</v>
      </c>
      <c r="D859" s="398">
        <f>'Tabelle Dashboard'!C408</f>
        <v>4.4999999999999998E-2</v>
      </c>
      <c r="E859" s="399">
        <f>'Tabelle Dashboard'!D408</f>
        <v>6.3E-2</v>
      </c>
      <c r="F859" s="398">
        <f>'Tabelle Dashboard'!E408</f>
        <v>4.4999999999999998E-2</v>
      </c>
      <c r="G859" s="399">
        <f>'Tabelle Dashboard'!F408</f>
        <v>6.7000000000000002E-3</v>
      </c>
      <c r="H859" s="398">
        <f>'Tabelle Dashboard'!G408</f>
        <v>6.7999999999999996E-3</v>
      </c>
    </row>
    <row r="860" spans="1:8" x14ac:dyDescent="0.2">
      <c r="A860" s="382" t="str">
        <f t="shared" si="30"/>
        <v>T20</v>
      </c>
      <c r="B860" s="388" t="str">
        <f t="shared" si="31"/>
        <v>T=0s</v>
      </c>
      <c r="C860" s="396" t="str">
        <f>'Tabelle Dashboard'!B409</f>
        <v>Scenario 4</v>
      </c>
      <c r="D860" s="398">
        <f>'Tabelle Dashboard'!C409</f>
        <v>4.9000000000000002E-2</v>
      </c>
      <c r="E860" s="399">
        <f>'Tabelle Dashboard'!D409</f>
        <v>6.8000000000000005E-2</v>
      </c>
      <c r="F860" s="398">
        <f>'Tabelle Dashboard'!E409</f>
        <v>4.8000000000000001E-2</v>
      </c>
      <c r="G860" s="399">
        <f>'Tabelle Dashboard'!F409</f>
        <v>7.4000000000000003E-3</v>
      </c>
      <c r="H860" s="398">
        <f>'Tabelle Dashboard'!G409</f>
        <v>7.1999999999999998E-3</v>
      </c>
    </row>
    <row r="861" spans="1:8" x14ac:dyDescent="0.2">
      <c r="A861" s="382" t="str">
        <f t="shared" si="30"/>
        <v>T20</v>
      </c>
      <c r="B861" s="388" t="str">
        <f t="shared" si="31"/>
        <v>T=0s</v>
      </c>
      <c r="C861" s="396" t="str">
        <f>'Tabelle Dashboard'!B410</f>
        <v>Scenario 5</v>
      </c>
      <c r="D861" s="398">
        <f>'Tabelle Dashboard'!C410</f>
        <v>0.05</v>
      </c>
      <c r="E861" s="399">
        <f>'Tabelle Dashboard'!D410</f>
        <v>7.0000000000000007E-2</v>
      </c>
      <c r="F861" s="398">
        <f>'Tabelle Dashboard'!E410</f>
        <v>4.9000000000000002E-2</v>
      </c>
      <c r="G861" s="399">
        <f>'Tabelle Dashboard'!F410</f>
        <v>7.4999999999999997E-3</v>
      </c>
      <c r="H861" s="398">
        <f>'Tabelle Dashboard'!G410</f>
        <v>7.3000000000000001E-3</v>
      </c>
    </row>
    <row r="862" spans="1:8" x14ac:dyDescent="0.2">
      <c r="A862" s="382" t="str">
        <f t="shared" si="30"/>
        <v>T20</v>
      </c>
      <c r="B862" s="388" t="str">
        <f t="shared" si="31"/>
        <v>T=0s</v>
      </c>
      <c r="C862" s="396" t="str">
        <f>'Tabelle Dashboard'!B411</f>
        <v>Scenario 6</v>
      </c>
      <c r="D862" s="398">
        <f>'Tabelle Dashboard'!C411</f>
        <v>5.0999999999999997E-2</v>
      </c>
      <c r="E862" s="399">
        <f>'Tabelle Dashboard'!D411</f>
        <v>7.0000000000000007E-2</v>
      </c>
      <c r="F862" s="398">
        <f>'Tabelle Dashboard'!E411</f>
        <v>4.9000000000000002E-2</v>
      </c>
      <c r="G862" s="399">
        <f>'Tabelle Dashboard'!F411</f>
        <v>7.7000000000000002E-3</v>
      </c>
      <c r="H862" s="398">
        <f>'Tabelle Dashboard'!G411</f>
        <v>7.4000000000000003E-3</v>
      </c>
    </row>
    <row r="863" spans="1:8" x14ac:dyDescent="0.2">
      <c r="A863" s="382" t="str">
        <f t="shared" si="30"/>
        <v>T20</v>
      </c>
      <c r="B863" s="388" t="str">
        <f t="shared" si="31"/>
        <v>T=0s</v>
      </c>
      <c r="C863" s="396" t="str">
        <f>'Tabelle Dashboard'!B412</f>
        <v>Scenario 7</v>
      </c>
      <c r="D863" s="398">
        <f>'Tabelle Dashboard'!C412</f>
        <v>4.7E-2</v>
      </c>
      <c r="E863" s="399">
        <f>'Tabelle Dashboard'!D412</f>
        <v>6.5000000000000002E-2</v>
      </c>
      <c r="F863" s="398">
        <f>'Tabelle Dashboard'!E412</f>
        <v>4.5999999999999999E-2</v>
      </c>
      <c r="G863" s="399">
        <f>'Tabelle Dashboard'!F412</f>
        <v>7.1000000000000004E-3</v>
      </c>
      <c r="H863" s="398">
        <f>'Tabelle Dashboard'!G412</f>
        <v>7.0000000000000001E-3</v>
      </c>
    </row>
    <row r="864" spans="1:8" x14ac:dyDescent="0.2">
      <c r="A864" s="382" t="str">
        <f t="shared" si="30"/>
        <v>T20</v>
      </c>
      <c r="B864" s="388" t="str">
        <f t="shared" si="31"/>
        <v>T=0s</v>
      </c>
      <c r="C864" s="396" t="str">
        <f>'Tabelle Dashboard'!B413</f>
        <v>Scenario 8</v>
      </c>
      <c r="D864" s="398">
        <f>'Tabelle Dashboard'!C413</f>
        <v>5.0999999999999997E-2</v>
      </c>
      <c r="E864" s="399">
        <f>'Tabelle Dashboard'!D413</f>
        <v>7.0000000000000007E-2</v>
      </c>
      <c r="F864" s="398">
        <f>'Tabelle Dashboard'!E413</f>
        <v>0.05</v>
      </c>
      <c r="G864" s="399">
        <f>'Tabelle Dashboard'!F413</f>
        <v>7.6E-3</v>
      </c>
      <c r="H864" s="398">
        <f>'Tabelle Dashboard'!G413</f>
        <v>7.4999999999999997E-3</v>
      </c>
    </row>
    <row r="865" spans="1:8" x14ac:dyDescent="0.2">
      <c r="A865" s="382" t="str">
        <f t="shared" si="30"/>
        <v>T20</v>
      </c>
      <c r="B865" s="388" t="str">
        <f t="shared" si="31"/>
        <v>T=0s</v>
      </c>
      <c r="C865" s="396" t="str">
        <f>'Tabelle Dashboard'!B414</f>
        <v>Scenario 9</v>
      </c>
      <c r="D865" s="398">
        <f>'Tabelle Dashboard'!C414</f>
        <v>5.8000000000000003E-2</v>
      </c>
      <c r="E865" s="399">
        <f>'Tabelle Dashboard'!D414</f>
        <v>8.1000000000000003E-2</v>
      </c>
      <c r="F865" s="398">
        <f>'Tabelle Dashboard'!E414</f>
        <v>5.7000000000000002E-2</v>
      </c>
      <c r="G865" s="399">
        <f>'Tabelle Dashboard'!F414</f>
        <v>9.1000000000000004E-3</v>
      </c>
      <c r="H865" s="398">
        <f>'Tabelle Dashboard'!G414</f>
        <v>8.8999999999999999E-3</v>
      </c>
    </row>
    <row r="866" spans="1:8" x14ac:dyDescent="0.2">
      <c r="A866" s="382" t="str">
        <f t="shared" si="30"/>
        <v>T20</v>
      </c>
      <c r="B866" s="388" t="str">
        <f t="shared" si="31"/>
        <v>T=0s</v>
      </c>
      <c r="C866" s="396" t="str">
        <f>'Tabelle Dashboard'!B415</f>
        <v>Scenario 10</v>
      </c>
      <c r="D866" s="398">
        <f>'Tabelle Dashboard'!C415</f>
        <v>0.06</v>
      </c>
      <c r="E866" s="399">
        <f>'Tabelle Dashboard'!D415</f>
        <v>8.5000000000000006E-2</v>
      </c>
      <c r="F866" s="398">
        <f>'Tabelle Dashboard'!E415</f>
        <v>0.06</v>
      </c>
      <c r="G866" s="399">
        <f>'Tabelle Dashboard'!F415</f>
        <v>9.1000000000000004E-3</v>
      </c>
      <c r="H866" s="398">
        <f>'Tabelle Dashboard'!G415</f>
        <v>8.9999999999999993E-3</v>
      </c>
    </row>
    <row r="867" spans="1:8" x14ac:dyDescent="0.2">
      <c r="A867" s="382" t="str">
        <f t="shared" si="30"/>
        <v>T20</v>
      </c>
      <c r="B867" s="388" t="str">
        <f t="shared" si="31"/>
        <v>T=0s</v>
      </c>
      <c r="C867" s="396" t="str">
        <f>'Tabelle Dashboard'!B416</f>
        <v>Scenario 11</v>
      </c>
      <c r="D867" s="398">
        <f>'Tabelle Dashboard'!C416</f>
        <v>5.0999999999999997E-2</v>
      </c>
      <c r="E867" s="399">
        <f>'Tabelle Dashboard'!D416</f>
        <v>7.0999999999999994E-2</v>
      </c>
      <c r="F867" s="398">
        <f>'Tabelle Dashboard'!E416</f>
        <v>0.05</v>
      </c>
      <c r="G867" s="399">
        <f>'Tabelle Dashboard'!F416</f>
        <v>7.6E-3</v>
      </c>
      <c r="H867" s="398">
        <f>'Tabelle Dashboard'!G416</f>
        <v>7.4999999999999997E-3</v>
      </c>
    </row>
    <row r="868" spans="1:8" x14ac:dyDescent="0.2">
      <c r="A868" s="382" t="str">
        <f t="shared" si="30"/>
        <v>T20</v>
      </c>
      <c r="B868" s="388" t="str">
        <f t="shared" si="31"/>
        <v>T=0s</v>
      </c>
      <c r="C868" s="396" t="str">
        <f>'Tabelle Dashboard'!B417</f>
        <v>Scenario 12</v>
      </c>
      <c r="D868" s="398">
        <f>'Tabelle Dashboard'!C417</f>
        <v>4.5999999999999999E-2</v>
      </c>
      <c r="E868" s="399">
        <f>'Tabelle Dashboard'!D417</f>
        <v>6.5000000000000002E-2</v>
      </c>
      <c r="F868" s="398">
        <f>'Tabelle Dashboard'!E417</f>
        <v>4.5999999999999999E-2</v>
      </c>
      <c r="G868" s="399">
        <f>'Tabelle Dashboard'!F417</f>
        <v>6.8999999999999999E-3</v>
      </c>
      <c r="H868" s="398">
        <f>'Tabelle Dashboard'!G417</f>
        <v>6.8999999999999999E-3</v>
      </c>
    </row>
    <row r="869" spans="1:8" x14ac:dyDescent="0.2">
      <c r="A869" s="382" t="str">
        <f t="shared" si="30"/>
        <v>T20</v>
      </c>
      <c r="B869" s="388" t="str">
        <f t="shared" si="31"/>
        <v>T=0s</v>
      </c>
      <c r="C869" s="396" t="str">
        <f>'Tabelle Dashboard'!B418</f>
        <v>Scenario 13</v>
      </c>
      <c r="D869" s="398">
        <f>'Tabelle Dashboard'!C418</f>
        <v>6.0999999999999999E-2</v>
      </c>
      <c r="E869" s="399">
        <f>'Tabelle Dashboard'!D418</f>
        <v>8.5000000000000006E-2</v>
      </c>
      <c r="F869" s="398">
        <f>'Tabelle Dashboard'!E418</f>
        <v>0.06</v>
      </c>
      <c r="G869" s="399">
        <f>'Tabelle Dashboard'!F418</f>
        <v>9.1999999999999998E-3</v>
      </c>
      <c r="H869" s="398">
        <f>'Tabelle Dashboard'!G418</f>
        <v>8.8999999999999999E-3</v>
      </c>
    </row>
    <row r="870" spans="1:8" x14ac:dyDescent="0.2">
      <c r="A870" s="382" t="str">
        <f t="shared" si="30"/>
        <v>T20</v>
      </c>
      <c r="B870" s="388" t="str">
        <f t="shared" si="31"/>
        <v>T=0s</v>
      </c>
      <c r="C870" s="396" t="str">
        <f>'Tabelle Dashboard'!B419</f>
        <v>Scenario 14</v>
      </c>
      <c r="D870" s="398">
        <f>'Tabelle Dashboard'!C419</f>
        <v>5.2999999999999999E-2</v>
      </c>
      <c r="E870" s="399">
        <f>'Tabelle Dashboard'!D419</f>
        <v>7.3999999999999996E-2</v>
      </c>
      <c r="F870" s="398">
        <f>'Tabelle Dashboard'!E419</f>
        <v>5.2999999999999999E-2</v>
      </c>
      <c r="G870" s="399">
        <f>'Tabelle Dashboard'!F419</f>
        <v>7.9000000000000008E-3</v>
      </c>
      <c r="H870" s="398">
        <f>'Tabelle Dashboard'!G419</f>
        <v>7.9000000000000008E-3</v>
      </c>
    </row>
    <row r="871" spans="1:8" x14ac:dyDescent="0.2">
      <c r="A871" s="382" t="str">
        <f t="shared" si="30"/>
        <v>T20</v>
      </c>
      <c r="B871" s="388" t="str">
        <f t="shared" si="31"/>
        <v>T=0s</v>
      </c>
      <c r="C871" s="396" t="str">
        <f>'Tabelle Dashboard'!B420</f>
        <v>Scenario 15</v>
      </c>
      <c r="D871" s="398">
        <f>'Tabelle Dashboard'!C420</f>
        <v>5.5E-2</v>
      </c>
      <c r="E871" s="399">
        <f>'Tabelle Dashboard'!D420</f>
        <v>7.6999999999999999E-2</v>
      </c>
      <c r="F871" s="398">
        <f>'Tabelle Dashboard'!E420</f>
        <v>5.5E-2</v>
      </c>
      <c r="G871" s="399">
        <f>'Tabelle Dashboard'!F420</f>
        <v>8.3999999999999995E-3</v>
      </c>
      <c r="H871" s="398">
        <f>'Tabelle Dashboard'!G420</f>
        <v>8.2000000000000007E-3</v>
      </c>
    </row>
    <row r="872" spans="1:8" x14ac:dyDescent="0.2">
      <c r="A872" s="382" t="str">
        <f t="shared" si="30"/>
        <v>T20</v>
      </c>
      <c r="B872" s="388" t="str">
        <f t="shared" si="31"/>
        <v>T=1s</v>
      </c>
      <c r="C872" s="396" t="str">
        <f>'Tabelle Dashboard'!J406</f>
        <v>Scenario 1</v>
      </c>
      <c r="D872" s="398">
        <f>'Tabelle Dashboard'!K406</f>
        <v>5.3999999999999999E-2</v>
      </c>
      <c r="E872" s="399">
        <f>'Tabelle Dashboard'!L406</f>
        <v>7.4999999999999997E-2</v>
      </c>
      <c r="F872" s="398">
        <f>'Tabelle Dashboard'!M406</f>
        <v>5.2999999999999999E-2</v>
      </c>
      <c r="G872" s="399">
        <f>'Tabelle Dashboard'!N406</f>
        <v>8.0999999999999996E-3</v>
      </c>
      <c r="H872" s="398">
        <f>'Tabelle Dashboard'!O406</f>
        <v>8.0000000000000002E-3</v>
      </c>
    </row>
    <row r="873" spans="1:8" x14ac:dyDescent="0.2">
      <c r="A873" s="382" t="str">
        <f t="shared" si="30"/>
        <v>T20</v>
      </c>
      <c r="B873" s="388" t="str">
        <f t="shared" si="31"/>
        <v>T=1s</v>
      </c>
      <c r="C873" s="396" t="str">
        <f>'Tabelle Dashboard'!J407</f>
        <v>Scenario 2</v>
      </c>
      <c r="D873" s="398">
        <f>'Tabelle Dashboard'!K407</f>
        <v>4.5999999999999999E-2</v>
      </c>
      <c r="E873" s="399">
        <f>'Tabelle Dashboard'!L407</f>
        <v>6.3E-2</v>
      </c>
      <c r="F873" s="398">
        <f>'Tabelle Dashboard'!M407</f>
        <v>4.5999999999999999E-2</v>
      </c>
      <c r="G873" s="399">
        <f>'Tabelle Dashboard'!N407</f>
        <v>6.8999999999999999E-3</v>
      </c>
      <c r="H873" s="398">
        <f>'Tabelle Dashboard'!O407</f>
        <v>6.8999999999999999E-3</v>
      </c>
    </row>
    <row r="874" spans="1:8" x14ac:dyDescent="0.2">
      <c r="A874" s="382" t="str">
        <f t="shared" si="30"/>
        <v>T20</v>
      </c>
      <c r="B874" s="388" t="str">
        <f t="shared" si="31"/>
        <v>T=1s</v>
      </c>
      <c r="C874" s="396" t="str">
        <f>'Tabelle Dashboard'!J408</f>
        <v>Scenario 3</v>
      </c>
      <c r="D874" s="398">
        <f>'Tabelle Dashboard'!K408</f>
        <v>5.5E-2</v>
      </c>
      <c r="E874" s="399">
        <f>'Tabelle Dashboard'!L408</f>
        <v>7.5999999999999998E-2</v>
      </c>
      <c r="F874" s="398">
        <f>'Tabelle Dashboard'!M408</f>
        <v>5.5E-2</v>
      </c>
      <c r="G874" s="399">
        <f>'Tabelle Dashboard'!N408</f>
        <v>8.2000000000000007E-3</v>
      </c>
      <c r="H874" s="398">
        <f>'Tabelle Dashboard'!O408</f>
        <v>8.0999999999999996E-3</v>
      </c>
    </row>
    <row r="875" spans="1:8" x14ac:dyDescent="0.2">
      <c r="A875" s="382" t="str">
        <f t="shared" si="30"/>
        <v>T20</v>
      </c>
      <c r="B875" s="388" t="str">
        <f t="shared" si="31"/>
        <v>T=1s</v>
      </c>
      <c r="C875" s="396" t="str">
        <f>'Tabelle Dashboard'!J409</f>
        <v>Scenario 4</v>
      </c>
      <c r="D875" s="398">
        <f>'Tabelle Dashboard'!K409</f>
        <v>5.1999999999999998E-2</v>
      </c>
      <c r="E875" s="399">
        <f>'Tabelle Dashboard'!L409</f>
        <v>7.2999999999999995E-2</v>
      </c>
      <c r="F875" s="398">
        <f>'Tabelle Dashboard'!M409</f>
        <v>5.0999999999999997E-2</v>
      </c>
      <c r="G875" s="399">
        <f>'Tabelle Dashboard'!N409</f>
        <v>7.7999999999999996E-3</v>
      </c>
      <c r="H875" s="398">
        <f>'Tabelle Dashboard'!O409</f>
        <v>7.6E-3</v>
      </c>
    </row>
    <row r="876" spans="1:8" x14ac:dyDescent="0.2">
      <c r="A876" s="382" t="str">
        <f t="shared" si="30"/>
        <v>T20</v>
      </c>
      <c r="B876" s="388" t="str">
        <f t="shared" si="31"/>
        <v>T=1s</v>
      </c>
      <c r="C876" s="396" t="str">
        <f>'Tabelle Dashboard'!J410</f>
        <v>Scenario 5</v>
      </c>
      <c r="D876" s="398">
        <f>'Tabelle Dashboard'!K410</f>
        <v>5.2999999999999999E-2</v>
      </c>
      <c r="E876" s="399">
        <f>'Tabelle Dashboard'!L410</f>
        <v>7.3999999999999996E-2</v>
      </c>
      <c r="F876" s="398">
        <f>'Tabelle Dashboard'!M410</f>
        <v>5.1999999999999998E-2</v>
      </c>
      <c r="G876" s="399">
        <f>'Tabelle Dashboard'!N410</f>
        <v>7.7999999999999996E-3</v>
      </c>
      <c r="H876" s="398">
        <f>'Tabelle Dashboard'!O410</f>
        <v>7.9000000000000008E-3</v>
      </c>
    </row>
    <row r="877" spans="1:8" x14ac:dyDescent="0.2">
      <c r="A877" s="382" t="str">
        <f t="shared" si="30"/>
        <v>T20</v>
      </c>
      <c r="B877" s="388" t="str">
        <f t="shared" si="31"/>
        <v>T=1s</v>
      </c>
      <c r="C877" s="396" t="str">
        <f>'Tabelle Dashboard'!J411</f>
        <v>Scenario 6</v>
      </c>
      <c r="D877" s="398">
        <f>'Tabelle Dashboard'!K411</f>
        <v>5.5E-2</v>
      </c>
      <c r="E877" s="399">
        <f>'Tabelle Dashboard'!L411</f>
        <v>7.5999999999999998E-2</v>
      </c>
      <c r="F877" s="398">
        <f>'Tabelle Dashboard'!M411</f>
        <v>5.2999999999999999E-2</v>
      </c>
      <c r="G877" s="399">
        <f>'Tabelle Dashboard'!N411</f>
        <v>8.3000000000000001E-3</v>
      </c>
      <c r="H877" s="398">
        <f>'Tabelle Dashboard'!O411</f>
        <v>8.0000000000000002E-3</v>
      </c>
    </row>
    <row r="878" spans="1:8" x14ac:dyDescent="0.2">
      <c r="A878" s="382" t="str">
        <f t="shared" si="30"/>
        <v>T20</v>
      </c>
      <c r="B878" s="388" t="str">
        <f t="shared" si="31"/>
        <v>T=1s</v>
      </c>
      <c r="C878" s="396" t="str">
        <f>'Tabelle Dashboard'!J412</f>
        <v>Scenario 7</v>
      </c>
      <c r="D878" s="398">
        <f>'Tabelle Dashboard'!K412</f>
        <v>4.9000000000000002E-2</v>
      </c>
      <c r="E878" s="399">
        <f>'Tabelle Dashboard'!L412</f>
        <v>6.8000000000000005E-2</v>
      </c>
      <c r="F878" s="398">
        <f>'Tabelle Dashboard'!M412</f>
        <v>4.8000000000000001E-2</v>
      </c>
      <c r="G878" s="399">
        <f>'Tabelle Dashboard'!N412</f>
        <v>7.3000000000000001E-3</v>
      </c>
      <c r="H878" s="398">
        <f>'Tabelle Dashboard'!O412</f>
        <v>7.1999999999999998E-3</v>
      </c>
    </row>
    <row r="879" spans="1:8" x14ac:dyDescent="0.2">
      <c r="A879" s="382" t="str">
        <f t="shared" si="30"/>
        <v>T20</v>
      </c>
      <c r="B879" s="388" t="str">
        <f t="shared" si="31"/>
        <v>T=1s</v>
      </c>
      <c r="C879" s="396" t="str">
        <f>'Tabelle Dashboard'!J413</f>
        <v>Scenario 8</v>
      </c>
      <c r="D879" s="398">
        <f>'Tabelle Dashboard'!K413</f>
        <v>5.1999999999999998E-2</v>
      </c>
      <c r="E879" s="399">
        <f>'Tabelle Dashboard'!L413</f>
        <v>7.2999999999999995E-2</v>
      </c>
      <c r="F879" s="398">
        <f>'Tabelle Dashboard'!M413</f>
        <v>5.1999999999999998E-2</v>
      </c>
      <c r="G879" s="399">
        <f>'Tabelle Dashboard'!N413</f>
        <v>7.7999999999999996E-3</v>
      </c>
      <c r="H879" s="398">
        <f>'Tabelle Dashboard'!O413</f>
        <v>7.7999999999999996E-3</v>
      </c>
    </row>
    <row r="880" spans="1:8" x14ac:dyDescent="0.2">
      <c r="A880" s="382" t="str">
        <f t="shared" si="30"/>
        <v>T20</v>
      </c>
      <c r="B880" s="388" t="str">
        <f t="shared" si="31"/>
        <v>T=1s</v>
      </c>
      <c r="C880" s="396" t="str">
        <f>'Tabelle Dashboard'!J414</f>
        <v>Scenario 9</v>
      </c>
      <c r="D880" s="398">
        <f>'Tabelle Dashboard'!K414</f>
        <v>5.5E-2</v>
      </c>
      <c r="E880" s="399">
        <f>'Tabelle Dashboard'!L414</f>
        <v>7.5999999999999998E-2</v>
      </c>
      <c r="F880" s="398">
        <f>'Tabelle Dashboard'!M414</f>
        <v>5.2999999999999999E-2</v>
      </c>
      <c r="G880" s="399">
        <f>'Tabelle Dashboard'!N414</f>
        <v>8.3000000000000001E-3</v>
      </c>
      <c r="H880" s="398">
        <f>'Tabelle Dashboard'!O414</f>
        <v>8.0000000000000002E-3</v>
      </c>
    </row>
    <row r="881" spans="1:8" x14ac:dyDescent="0.2">
      <c r="A881" s="382" t="str">
        <f t="shared" si="30"/>
        <v>T20</v>
      </c>
      <c r="B881" s="388" t="str">
        <f t="shared" si="31"/>
        <v>T=1s</v>
      </c>
      <c r="C881" s="396" t="str">
        <f>'Tabelle Dashboard'!J415</f>
        <v>Scenario 10</v>
      </c>
      <c r="D881" s="398">
        <f>'Tabelle Dashboard'!K415</f>
        <v>6.2E-2</v>
      </c>
      <c r="E881" s="399">
        <f>'Tabelle Dashboard'!L415</f>
        <v>8.6999999999999994E-2</v>
      </c>
      <c r="F881" s="398">
        <f>'Tabelle Dashboard'!M415</f>
        <v>6.2E-2</v>
      </c>
      <c r="G881" s="399">
        <f>'Tabelle Dashboard'!N415</f>
        <v>9.2999999999999992E-3</v>
      </c>
      <c r="H881" s="398">
        <f>'Tabelle Dashboard'!O415</f>
        <v>9.4000000000000004E-3</v>
      </c>
    </row>
    <row r="882" spans="1:8" x14ac:dyDescent="0.2">
      <c r="A882" s="382" t="str">
        <f t="shared" si="30"/>
        <v>T20</v>
      </c>
      <c r="B882" s="388" t="str">
        <f t="shared" si="31"/>
        <v>T=1s</v>
      </c>
      <c r="C882" s="396" t="str">
        <f>'Tabelle Dashboard'!J416</f>
        <v>Scenario 11</v>
      </c>
      <c r="D882" s="398">
        <f>'Tabelle Dashboard'!K416</f>
        <v>5.1999999999999998E-2</v>
      </c>
      <c r="E882" s="399">
        <f>'Tabelle Dashboard'!L416</f>
        <v>7.2999999999999995E-2</v>
      </c>
      <c r="F882" s="398">
        <f>'Tabelle Dashboard'!M416</f>
        <v>5.1999999999999998E-2</v>
      </c>
      <c r="G882" s="399">
        <f>'Tabelle Dashboard'!N416</f>
        <v>7.7999999999999996E-3</v>
      </c>
      <c r="H882" s="398">
        <f>'Tabelle Dashboard'!O416</f>
        <v>7.7999999999999996E-3</v>
      </c>
    </row>
    <row r="883" spans="1:8" x14ac:dyDescent="0.2">
      <c r="A883" s="382" t="str">
        <f t="shared" si="30"/>
        <v>T20</v>
      </c>
      <c r="B883" s="388" t="str">
        <f t="shared" si="31"/>
        <v>T=1s</v>
      </c>
      <c r="C883" s="396" t="str">
        <f>'Tabelle Dashboard'!J417</f>
        <v>Scenario 12</v>
      </c>
      <c r="D883" s="398">
        <f>'Tabelle Dashboard'!K417</f>
        <v>4.5999999999999999E-2</v>
      </c>
      <c r="E883" s="399">
        <f>'Tabelle Dashboard'!L417</f>
        <v>6.5000000000000002E-2</v>
      </c>
      <c r="F883" s="398">
        <f>'Tabelle Dashboard'!M417</f>
        <v>4.5999999999999999E-2</v>
      </c>
      <c r="G883" s="399">
        <f>'Tabelle Dashboard'!N417</f>
        <v>6.8999999999999999E-3</v>
      </c>
      <c r="H883" s="398">
        <f>'Tabelle Dashboard'!O417</f>
        <v>6.8999999999999999E-3</v>
      </c>
    </row>
    <row r="884" spans="1:8" x14ac:dyDescent="0.2">
      <c r="A884" s="382" t="str">
        <f t="shared" si="30"/>
        <v>T20</v>
      </c>
      <c r="B884" s="388" t="str">
        <f t="shared" si="31"/>
        <v>T=1s</v>
      </c>
      <c r="C884" s="396" t="str">
        <f>'Tabelle Dashboard'!J418</f>
        <v>Scenario 13</v>
      </c>
      <c r="D884" s="398">
        <f>'Tabelle Dashboard'!K418</f>
        <v>6.2E-2</v>
      </c>
      <c r="E884" s="399">
        <f>'Tabelle Dashboard'!L418</f>
        <v>8.6999999999999994E-2</v>
      </c>
      <c r="F884" s="398">
        <f>'Tabelle Dashboard'!M418</f>
        <v>6.2E-2</v>
      </c>
      <c r="G884" s="399">
        <f>'Tabelle Dashboard'!N418</f>
        <v>9.4000000000000004E-3</v>
      </c>
      <c r="H884" s="398">
        <f>'Tabelle Dashboard'!O418</f>
        <v>9.4000000000000004E-3</v>
      </c>
    </row>
    <row r="885" spans="1:8" x14ac:dyDescent="0.2">
      <c r="A885" s="382" t="str">
        <f t="shared" si="30"/>
        <v>T20</v>
      </c>
      <c r="B885" s="388" t="str">
        <f t="shared" si="31"/>
        <v>T=1s</v>
      </c>
      <c r="C885" s="396" t="str">
        <f>'Tabelle Dashboard'!J419</f>
        <v>Scenario 14</v>
      </c>
      <c r="D885" s="398">
        <f>'Tabelle Dashboard'!K419</f>
        <v>5.1999999999999998E-2</v>
      </c>
      <c r="E885" s="399">
        <f>'Tabelle Dashboard'!L419</f>
        <v>7.3999999999999996E-2</v>
      </c>
      <c r="F885" s="398">
        <f>'Tabelle Dashboard'!M419</f>
        <v>5.2999999999999999E-2</v>
      </c>
      <c r="G885" s="399">
        <f>'Tabelle Dashboard'!N419</f>
        <v>7.9000000000000008E-3</v>
      </c>
      <c r="H885" s="398">
        <f>'Tabelle Dashboard'!O419</f>
        <v>8.0000000000000002E-3</v>
      </c>
    </row>
    <row r="886" spans="1:8" x14ac:dyDescent="0.2">
      <c r="A886" s="382" t="str">
        <f t="shared" si="30"/>
        <v>T20</v>
      </c>
      <c r="B886" s="388" t="str">
        <f t="shared" si="31"/>
        <v>T=1s</v>
      </c>
      <c r="C886" s="396" t="str">
        <f>'Tabelle Dashboard'!J420</f>
        <v>Scenario 15</v>
      </c>
      <c r="D886" s="398">
        <f>'Tabelle Dashboard'!K420</f>
        <v>5.8000000000000003E-2</v>
      </c>
      <c r="E886" s="399">
        <f>'Tabelle Dashboard'!L420</f>
        <v>8.1000000000000003E-2</v>
      </c>
      <c r="F886" s="398">
        <f>'Tabelle Dashboard'!M420</f>
        <v>5.7000000000000002E-2</v>
      </c>
      <c r="G886" s="399">
        <f>'Tabelle Dashboard'!N420</f>
        <v>8.8000000000000005E-3</v>
      </c>
      <c r="H886" s="398">
        <f>'Tabelle Dashboard'!O420</f>
        <v>8.6999999999999994E-3</v>
      </c>
    </row>
    <row r="887" spans="1:8" x14ac:dyDescent="0.2">
      <c r="A887" s="382" t="str">
        <f t="shared" si="30"/>
        <v>T20</v>
      </c>
      <c r="B887" s="388" t="str">
        <f t="shared" si="31"/>
        <v>T=2s</v>
      </c>
      <c r="C887" s="396" t="str">
        <f>'Tabelle Dashboard'!R406</f>
        <v>Scenario 1</v>
      </c>
      <c r="D887" s="398">
        <f>'Tabelle Dashboard'!S406</f>
        <v>5.2999999999999999E-2</v>
      </c>
      <c r="E887" s="399">
        <f>'Tabelle Dashboard'!T406</f>
        <v>7.4999999999999997E-2</v>
      </c>
      <c r="F887" s="398">
        <f>'Tabelle Dashboard'!U406</f>
        <v>5.2999999999999999E-2</v>
      </c>
      <c r="G887" s="399">
        <f>'Tabelle Dashboard'!V406</f>
        <v>7.9000000000000008E-3</v>
      </c>
      <c r="H887" s="398">
        <f>'Tabelle Dashboard'!W406</f>
        <v>8.0000000000000002E-3</v>
      </c>
    </row>
    <row r="888" spans="1:8" x14ac:dyDescent="0.2">
      <c r="A888" s="382" t="str">
        <f t="shared" si="30"/>
        <v>T20</v>
      </c>
      <c r="B888" s="388" t="str">
        <f t="shared" si="31"/>
        <v>T=2s</v>
      </c>
      <c r="C888" s="396" t="str">
        <f>'Tabelle Dashboard'!R407</f>
        <v>Scenario 2</v>
      </c>
      <c r="D888" s="398">
        <f>'Tabelle Dashboard'!S407</f>
        <v>5.5E-2</v>
      </c>
      <c r="E888" s="399">
        <f>'Tabelle Dashboard'!T407</f>
        <v>7.8E-2</v>
      </c>
      <c r="F888" s="398">
        <f>'Tabelle Dashboard'!U407</f>
        <v>5.5E-2</v>
      </c>
      <c r="G888" s="399">
        <f>'Tabelle Dashboard'!V407</f>
        <v>8.2000000000000007E-3</v>
      </c>
      <c r="H888" s="398">
        <f>'Tabelle Dashboard'!W407</f>
        <v>8.3999999999999995E-3</v>
      </c>
    </row>
    <row r="889" spans="1:8" x14ac:dyDescent="0.2">
      <c r="A889" s="382" t="str">
        <f t="shared" si="30"/>
        <v>T20</v>
      </c>
      <c r="B889" s="388" t="str">
        <f t="shared" si="31"/>
        <v>T=2s</v>
      </c>
      <c r="C889" s="396" t="str">
        <f>'Tabelle Dashboard'!R408</f>
        <v>Scenario 3</v>
      </c>
      <c r="D889" s="398">
        <f>'Tabelle Dashboard'!S408</f>
        <v>5.2999999999999999E-2</v>
      </c>
      <c r="E889" s="399">
        <f>'Tabelle Dashboard'!T408</f>
        <v>7.4999999999999997E-2</v>
      </c>
      <c r="F889" s="398">
        <f>'Tabelle Dashboard'!U408</f>
        <v>5.2999999999999999E-2</v>
      </c>
      <c r="G889" s="399">
        <f>'Tabelle Dashboard'!V408</f>
        <v>7.9000000000000008E-3</v>
      </c>
      <c r="H889" s="398">
        <f>'Tabelle Dashboard'!W408</f>
        <v>8.0999999999999996E-3</v>
      </c>
    </row>
    <row r="890" spans="1:8" x14ac:dyDescent="0.2">
      <c r="A890" s="382" t="str">
        <f t="shared" si="30"/>
        <v>T20</v>
      </c>
      <c r="B890" s="388" t="str">
        <f t="shared" si="31"/>
        <v>T=2s</v>
      </c>
      <c r="C890" s="396" t="str">
        <f>'Tabelle Dashboard'!R409</f>
        <v>Scenario 4</v>
      </c>
      <c r="D890" s="398">
        <f>'Tabelle Dashboard'!S409</f>
        <v>5.1999999999999998E-2</v>
      </c>
      <c r="E890" s="399">
        <f>'Tabelle Dashboard'!T409</f>
        <v>7.2999999999999995E-2</v>
      </c>
      <c r="F890" s="398">
        <f>'Tabelle Dashboard'!U409</f>
        <v>5.1999999999999998E-2</v>
      </c>
      <c r="G890" s="399">
        <f>'Tabelle Dashboard'!V409</f>
        <v>7.7000000000000002E-3</v>
      </c>
      <c r="H890" s="398">
        <f>'Tabelle Dashboard'!W409</f>
        <v>7.7999999999999996E-3</v>
      </c>
    </row>
    <row r="891" spans="1:8" x14ac:dyDescent="0.2">
      <c r="A891" s="382" t="str">
        <f t="shared" si="30"/>
        <v>T20</v>
      </c>
      <c r="B891" s="388" t="str">
        <f t="shared" si="31"/>
        <v>T=2s</v>
      </c>
      <c r="C891" s="396" t="str">
        <f>'Tabelle Dashboard'!R410</f>
        <v>Scenario 5</v>
      </c>
      <c r="D891" s="398">
        <f>'Tabelle Dashboard'!S410</f>
        <v>5.2999999999999999E-2</v>
      </c>
      <c r="E891" s="399">
        <f>'Tabelle Dashboard'!T410</f>
        <v>7.3999999999999996E-2</v>
      </c>
      <c r="F891" s="398">
        <f>'Tabelle Dashboard'!U410</f>
        <v>5.2999999999999999E-2</v>
      </c>
      <c r="G891" s="399">
        <f>'Tabelle Dashboard'!V410</f>
        <v>8.0000000000000002E-3</v>
      </c>
      <c r="H891" s="398">
        <f>'Tabelle Dashboard'!W410</f>
        <v>8.0000000000000002E-3</v>
      </c>
    </row>
    <row r="892" spans="1:8" x14ac:dyDescent="0.2">
      <c r="A892" s="382" t="str">
        <f t="shared" si="30"/>
        <v>T20</v>
      </c>
      <c r="B892" s="388" t="str">
        <f t="shared" si="31"/>
        <v>T=2s</v>
      </c>
      <c r="C892" s="396" t="str">
        <f>'Tabelle Dashboard'!R411</f>
        <v>Scenario 6</v>
      </c>
      <c r="D892" s="398">
        <f>'Tabelle Dashboard'!S411</f>
        <v>5.5E-2</v>
      </c>
      <c r="E892" s="399">
        <f>'Tabelle Dashboard'!T411</f>
        <v>7.8E-2</v>
      </c>
      <c r="F892" s="398">
        <f>'Tabelle Dashboard'!U411</f>
        <v>5.5E-2</v>
      </c>
      <c r="G892" s="399">
        <f>'Tabelle Dashboard'!V411</f>
        <v>8.3000000000000001E-3</v>
      </c>
      <c r="H892" s="398">
        <f>'Tabelle Dashboard'!W411</f>
        <v>8.3000000000000001E-3</v>
      </c>
    </row>
    <row r="893" spans="1:8" x14ac:dyDescent="0.2">
      <c r="A893" s="382" t="str">
        <f t="shared" si="30"/>
        <v>T20</v>
      </c>
      <c r="B893" s="388" t="str">
        <f t="shared" si="31"/>
        <v>T=2s</v>
      </c>
      <c r="C893" s="396" t="str">
        <f>'Tabelle Dashboard'!R412</f>
        <v>Scenario 7</v>
      </c>
      <c r="D893" s="398">
        <f>'Tabelle Dashboard'!S412</f>
        <v>4.9000000000000002E-2</v>
      </c>
      <c r="E893" s="399">
        <f>'Tabelle Dashboard'!T412</f>
        <v>6.8000000000000005E-2</v>
      </c>
      <c r="F893" s="398">
        <f>'Tabelle Dashboard'!U412</f>
        <v>4.9000000000000002E-2</v>
      </c>
      <c r="G893" s="399">
        <f>'Tabelle Dashboard'!V412</f>
        <v>7.3000000000000001E-3</v>
      </c>
      <c r="H893" s="398">
        <f>'Tabelle Dashboard'!W412</f>
        <v>7.3000000000000001E-3</v>
      </c>
    </row>
    <row r="894" spans="1:8" x14ac:dyDescent="0.2">
      <c r="A894" s="382" t="str">
        <f t="shared" si="30"/>
        <v>T20</v>
      </c>
      <c r="B894" s="388" t="str">
        <f t="shared" si="31"/>
        <v>T=2s</v>
      </c>
      <c r="C894" s="396" t="str">
        <f>'Tabelle Dashboard'!R413</f>
        <v>Scenario 8</v>
      </c>
      <c r="D894" s="398">
        <f>'Tabelle Dashboard'!S413</f>
        <v>5.0999999999999997E-2</v>
      </c>
      <c r="E894" s="399">
        <f>'Tabelle Dashboard'!T413</f>
        <v>7.0999999999999994E-2</v>
      </c>
      <c r="F894" s="398">
        <f>'Tabelle Dashboard'!U413</f>
        <v>0.05</v>
      </c>
      <c r="G894" s="399">
        <f>'Tabelle Dashboard'!V413</f>
        <v>7.7000000000000002E-3</v>
      </c>
      <c r="H894" s="398">
        <f>'Tabelle Dashboard'!W413</f>
        <v>7.7000000000000002E-3</v>
      </c>
    </row>
    <row r="895" spans="1:8" x14ac:dyDescent="0.2">
      <c r="A895" s="382" t="str">
        <f t="shared" si="30"/>
        <v>T20</v>
      </c>
      <c r="B895" s="388" t="str">
        <f t="shared" si="31"/>
        <v>T=2s</v>
      </c>
      <c r="C895" s="396" t="str">
        <f>'Tabelle Dashboard'!R414</f>
        <v>Scenario 9</v>
      </c>
      <c r="D895" s="398">
        <f>'Tabelle Dashboard'!S414</f>
        <v>4.4999999999999998E-2</v>
      </c>
      <c r="E895" s="399">
        <f>'Tabelle Dashboard'!T414</f>
        <v>6.3E-2</v>
      </c>
      <c r="F895" s="398">
        <f>'Tabelle Dashboard'!U414</f>
        <v>4.4999999999999998E-2</v>
      </c>
      <c r="G895" s="399">
        <f>'Tabelle Dashboard'!V414</f>
        <v>6.7000000000000002E-3</v>
      </c>
      <c r="H895" s="398">
        <f>'Tabelle Dashboard'!W414</f>
        <v>6.7000000000000002E-3</v>
      </c>
    </row>
    <row r="896" spans="1:8" x14ac:dyDescent="0.2">
      <c r="A896" s="382" t="str">
        <f t="shared" si="30"/>
        <v>T20</v>
      </c>
      <c r="B896" s="388" t="str">
        <f t="shared" si="31"/>
        <v>T=2s</v>
      </c>
      <c r="C896" s="396" t="str">
        <f>'Tabelle Dashboard'!R415</f>
        <v>Scenario 10</v>
      </c>
      <c r="D896" s="398">
        <f>'Tabelle Dashboard'!S415</f>
        <v>5.8000000000000003E-2</v>
      </c>
      <c r="E896" s="399">
        <f>'Tabelle Dashboard'!T415</f>
        <v>8.2000000000000003E-2</v>
      </c>
      <c r="F896" s="398">
        <f>'Tabelle Dashboard'!U415</f>
        <v>5.8999999999999997E-2</v>
      </c>
      <c r="G896" s="399">
        <f>'Tabelle Dashboard'!V415</f>
        <v>8.6E-3</v>
      </c>
      <c r="H896" s="398">
        <f>'Tabelle Dashboard'!W415</f>
        <v>8.8999999999999999E-3</v>
      </c>
    </row>
    <row r="897" spans="1:8" x14ac:dyDescent="0.2">
      <c r="A897" s="382" t="str">
        <f t="shared" si="30"/>
        <v>T20</v>
      </c>
      <c r="B897" s="388" t="str">
        <f t="shared" si="31"/>
        <v>T=2s</v>
      </c>
      <c r="C897" s="396" t="str">
        <f>'Tabelle Dashboard'!R416</f>
        <v>Scenario 11</v>
      </c>
      <c r="D897" s="398">
        <f>'Tabelle Dashboard'!S416</f>
        <v>0.05</v>
      </c>
      <c r="E897" s="399">
        <f>'Tabelle Dashboard'!T416</f>
        <v>7.0999999999999994E-2</v>
      </c>
      <c r="F897" s="398">
        <f>'Tabelle Dashboard'!U416</f>
        <v>5.0999999999999997E-2</v>
      </c>
      <c r="G897" s="399">
        <f>'Tabelle Dashboard'!V416</f>
        <v>7.6E-3</v>
      </c>
      <c r="H897" s="398">
        <f>'Tabelle Dashboard'!W416</f>
        <v>7.7000000000000002E-3</v>
      </c>
    </row>
    <row r="898" spans="1:8" x14ac:dyDescent="0.2">
      <c r="A898" s="382" t="str">
        <f t="shared" si="30"/>
        <v>T20</v>
      </c>
      <c r="B898" s="388" t="str">
        <f t="shared" si="31"/>
        <v>T=2s</v>
      </c>
      <c r="C898" s="396" t="str">
        <f>'Tabelle Dashboard'!R417</f>
        <v>Scenario 12</v>
      </c>
      <c r="D898" s="398">
        <f>'Tabelle Dashboard'!S417</f>
        <v>4.4999999999999998E-2</v>
      </c>
      <c r="E898" s="399">
        <f>'Tabelle Dashboard'!T417</f>
        <v>6.3E-2</v>
      </c>
      <c r="F898" s="398">
        <f>'Tabelle Dashboard'!U417</f>
        <v>4.4999999999999998E-2</v>
      </c>
      <c r="G898" s="399">
        <f>'Tabelle Dashboard'!V417</f>
        <v>6.7999999999999996E-3</v>
      </c>
      <c r="H898" s="398">
        <f>'Tabelle Dashboard'!W417</f>
        <v>6.7999999999999996E-3</v>
      </c>
    </row>
    <row r="899" spans="1:8" x14ac:dyDescent="0.2">
      <c r="A899" s="382" t="str">
        <f t="shared" si="30"/>
        <v>T20</v>
      </c>
      <c r="B899" s="388" t="str">
        <f t="shared" si="31"/>
        <v>T=2s</v>
      </c>
      <c r="C899" s="396" t="str">
        <f>'Tabelle Dashboard'!R418</f>
        <v>Scenario 13</v>
      </c>
      <c r="D899" s="398">
        <f>'Tabelle Dashboard'!S418</f>
        <v>5.8000000000000003E-2</v>
      </c>
      <c r="E899" s="399">
        <f>'Tabelle Dashboard'!T418</f>
        <v>8.2000000000000003E-2</v>
      </c>
      <c r="F899" s="398">
        <f>'Tabelle Dashboard'!U418</f>
        <v>5.8999999999999997E-2</v>
      </c>
      <c r="G899" s="399">
        <f>'Tabelle Dashboard'!V418</f>
        <v>8.6E-3</v>
      </c>
      <c r="H899" s="398">
        <f>'Tabelle Dashboard'!W418</f>
        <v>8.8999999999999999E-3</v>
      </c>
    </row>
    <row r="900" spans="1:8" x14ac:dyDescent="0.2">
      <c r="A900" s="382" t="str">
        <f t="shared" si="30"/>
        <v>T20</v>
      </c>
      <c r="B900" s="388" t="str">
        <f t="shared" si="31"/>
        <v>T=2s</v>
      </c>
      <c r="C900" s="396" t="str">
        <f>'Tabelle Dashboard'!R419</f>
        <v>Scenario 14</v>
      </c>
      <c r="D900" s="398">
        <f>'Tabelle Dashboard'!S419</f>
        <v>0.05</v>
      </c>
      <c r="E900" s="399">
        <f>'Tabelle Dashboard'!T419</f>
        <v>7.0999999999999994E-2</v>
      </c>
      <c r="F900" s="398">
        <f>'Tabelle Dashboard'!U419</f>
        <v>5.0999999999999997E-2</v>
      </c>
      <c r="G900" s="399">
        <f>'Tabelle Dashboard'!V419</f>
        <v>7.6E-3</v>
      </c>
      <c r="H900" s="398">
        <f>'Tabelle Dashboard'!W419</f>
        <v>7.7000000000000002E-3</v>
      </c>
    </row>
    <row r="901" spans="1:8" x14ac:dyDescent="0.2">
      <c r="A901" s="382" t="str">
        <f t="shared" si="30"/>
        <v>T20</v>
      </c>
      <c r="B901" s="388" t="str">
        <f t="shared" si="31"/>
        <v>T=2s</v>
      </c>
      <c r="C901" s="396" t="str">
        <f>'Tabelle Dashboard'!R420</f>
        <v>Scenario 15</v>
      </c>
      <c r="D901" s="398">
        <f>'Tabelle Dashboard'!S420</f>
        <v>0.05</v>
      </c>
      <c r="E901" s="399">
        <f>'Tabelle Dashboard'!T420</f>
        <v>7.0999999999999994E-2</v>
      </c>
      <c r="F901" s="398">
        <f>'Tabelle Dashboard'!U420</f>
        <v>5.0999999999999997E-2</v>
      </c>
      <c r="G901" s="399">
        <f>'Tabelle Dashboard'!V420</f>
        <v>7.6E-3</v>
      </c>
      <c r="H901" s="398">
        <f>'Tabelle Dashboard'!W420</f>
        <v>7.7000000000000002E-3</v>
      </c>
    </row>
    <row r="902" spans="1:8" x14ac:dyDescent="0.2">
      <c r="A902" s="382" t="s">
        <v>1190</v>
      </c>
      <c r="B902" s="388" t="str">
        <f t="shared" si="31"/>
        <v>T=0s</v>
      </c>
      <c r="C902" s="396" t="str">
        <f>'Tabelle Dashboard'!B427</f>
        <v>Scenario 1</v>
      </c>
      <c r="D902" s="398">
        <f>'Tabelle Dashboard'!C427</f>
        <v>5.1999999999999998E-2</v>
      </c>
      <c r="E902" s="399">
        <f>'Tabelle Dashboard'!D427</f>
        <v>7.2999999999999995E-2</v>
      </c>
      <c r="F902" s="398">
        <f>'Tabelle Dashboard'!E427</f>
        <v>5.0999999999999997E-2</v>
      </c>
      <c r="G902" s="399">
        <f>'Tabelle Dashboard'!F427</f>
        <v>7.9000000000000008E-3</v>
      </c>
      <c r="H902" s="398">
        <f>'Tabelle Dashboard'!G427</f>
        <v>7.6E-3</v>
      </c>
    </row>
    <row r="903" spans="1:8" x14ac:dyDescent="0.2">
      <c r="A903" s="382" t="str">
        <f t="shared" si="30"/>
        <v>T21</v>
      </c>
      <c r="B903" s="388" t="str">
        <f t="shared" si="31"/>
        <v>T=0s</v>
      </c>
      <c r="C903" s="396" t="str">
        <f>'Tabelle Dashboard'!B428</f>
        <v>Scenario 2</v>
      </c>
      <c r="D903" s="398">
        <f>'Tabelle Dashboard'!C428</f>
        <v>5.8000000000000003E-2</v>
      </c>
      <c r="E903" s="399">
        <f>'Tabelle Dashboard'!D428</f>
        <v>8.1000000000000003E-2</v>
      </c>
      <c r="F903" s="398">
        <f>'Tabelle Dashboard'!E428</f>
        <v>5.7000000000000002E-2</v>
      </c>
      <c r="G903" s="399">
        <f>'Tabelle Dashboard'!F428</f>
        <v>8.8000000000000005E-3</v>
      </c>
      <c r="H903" s="398">
        <f>'Tabelle Dashboard'!G428</f>
        <v>8.3000000000000001E-3</v>
      </c>
    </row>
    <row r="904" spans="1:8" x14ac:dyDescent="0.2">
      <c r="A904" s="382" t="str">
        <f t="shared" si="30"/>
        <v>T21</v>
      </c>
      <c r="B904" s="388" t="str">
        <f t="shared" si="31"/>
        <v>T=0s</v>
      </c>
      <c r="C904" s="396" t="str">
        <f>'Tabelle Dashboard'!B429</f>
        <v>Scenario 3</v>
      </c>
      <c r="D904" s="398">
        <f>'Tabelle Dashboard'!C429</f>
        <v>4.4999999999999998E-2</v>
      </c>
      <c r="E904" s="399">
        <f>'Tabelle Dashboard'!D429</f>
        <v>6.3E-2</v>
      </c>
      <c r="F904" s="398">
        <f>'Tabelle Dashboard'!E429</f>
        <v>4.4999999999999998E-2</v>
      </c>
      <c r="G904" s="399">
        <f>'Tabelle Dashboard'!F429</f>
        <v>6.7999999999999996E-3</v>
      </c>
      <c r="H904" s="398">
        <f>'Tabelle Dashboard'!G429</f>
        <v>6.7000000000000002E-3</v>
      </c>
    </row>
    <row r="905" spans="1:8" x14ac:dyDescent="0.2">
      <c r="A905" s="382" t="str">
        <f t="shared" si="30"/>
        <v>T21</v>
      </c>
      <c r="B905" s="388" t="str">
        <f t="shared" si="31"/>
        <v>T=0s</v>
      </c>
      <c r="C905" s="396" t="str">
        <f>'Tabelle Dashboard'!B430</f>
        <v>Scenario 4</v>
      </c>
      <c r="D905" s="398">
        <f>'Tabelle Dashboard'!C430</f>
        <v>4.9000000000000002E-2</v>
      </c>
      <c r="E905" s="399">
        <f>'Tabelle Dashboard'!D430</f>
        <v>6.8000000000000005E-2</v>
      </c>
      <c r="F905" s="398">
        <f>'Tabelle Dashboard'!E430</f>
        <v>4.8000000000000001E-2</v>
      </c>
      <c r="G905" s="399">
        <f>'Tabelle Dashboard'!F430</f>
        <v>7.4000000000000003E-3</v>
      </c>
      <c r="H905" s="398">
        <f>'Tabelle Dashboard'!G430</f>
        <v>7.1999999999999998E-3</v>
      </c>
    </row>
    <row r="906" spans="1:8" x14ac:dyDescent="0.2">
      <c r="A906" s="382" t="str">
        <f t="shared" si="30"/>
        <v>T21</v>
      </c>
      <c r="B906" s="388" t="str">
        <f t="shared" si="31"/>
        <v>T=0s</v>
      </c>
      <c r="C906" s="396" t="str">
        <f>'Tabelle Dashboard'!B431</f>
        <v>Scenario 5</v>
      </c>
      <c r="D906" s="398">
        <f>'Tabelle Dashboard'!C431</f>
        <v>5.0999999999999997E-2</v>
      </c>
      <c r="E906" s="399">
        <f>'Tabelle Dashboard'!D431</f>
        <v>7.0999999999999994E-2</v>
      </c>
      <c r="F906" s="398">
        <f>'Tabelle Dashboard'!E431</f>
        <v>0.05</v>
      </c>
      <c r="G906" s="399">
        <f>'Tabelle Dashboard'!F431</f>
        <v>7.7000000000000002E-3</v>
      </c>
      <c r="H906" s="398">
        <f>'Tabelle Dashboard'!G431</f>
        <v>7.4000000000000003E-3</v>
      </c>
    </row>
    <row r="907" spans="1:8" x14ac:dyDescent="0.2">
      <c r="A907" s="382" t="str">
        <f t="shared" si="30"/>
        <v>T21</v>
      </c>
      <c r="B907" s="388" t="str">
        <f t="shared" si="31"/>
        <v>T=0s</v>
      </c>
      <c r="C907" s="396" t="str">
        <f>'Tabelle Dashboard'!B432</f>
        <v>Scenario 6</v>
      </c>
      <c r="D907" s="398">
        <f>'Tabelle Dashboard'!C432</f>
        <v>5.0999999999999997E-2</v>
      </c>
      <c r="E907" s="399">
        <f>'Tabelle Dashboard'!D432</f>
        <v>7.0999999999999994E-2</v>
      </c>
      <c r="F907" s="398">
        <f>'Tabelle Dashboard'!E432</f>
        <v>0.05</v>
      </c>
      <c r="G907" s="399">
        <f>'Tabelle Dashboard'!F432</f>
        <v>7.7999999999999996E-3</v>
      </c>
      <c r="H907" s="398">
        <f>'Tabelle Dashboard'!G432</f>
        <v>7.4000000000000003E-3</v>
      </c>
    </row>
    <row r="908" spans="1:8" x14ac:dyDescent="0.2">
      <c r="A908" s="382" t="str">
        <f t="shared" si="30"/>
        <v>T21</v>
      </c>
      <c r="B908" s="388" t="str">
        <f t="shared" si="31"/>
        <v>T=0s</v>
      </c>
      <c r="C908" s="396" t="str">
        <f>'Tabelle Dashboard'!B433</f>
        <v>Scenario 7</v>
      </c>
      <c r="D908" s="398">
        <f>'Tabelle Dashboard'!C433</f>
        <v>4.7E-2</v>
      </c>
      <c r="E908" s="399">
        <f>'Tabelle Dashboard'!D433</f>
        <v>6.6000000000000003E-2</v>
      </c>
      <c r="F908" s="398">
        <f>'Tabelle Dashboard'!E433</f>
        <v>4.5999999999999999E-2</v>
      </c>
      <c r="G908" s="399">
        <f>'Tabelle Dashboard'!F433</f>
        <v>7.1000000000000004E-3</v>
      </c>
      <c r="H908" s="398">
        <f>'Tabelle Dashboard'!G433</f>
        <v>7.0000000000000001E-3</v>
      </c>
    </row>
    <row r="909" spans="1:8" x14ac:dyDescent="0.2">
      <c r="A909" s="382" t="str">
        <f t="shared" si="30"/>
        <v>T21</v>
      </c>
      <c r="B909" s="388" t="str">
        <f t="shared" si="31"/>
        <v>T=0s</v>
      </c>
      <c r="C909" s="396" t="str">
        <f>'Tabelle Dashboard'!B434</f>
        <v>Scenario 8</v>
      </c>
      <c r="D909" s="398">
        <f>'Tabelle Dashboard'!C434</f>
        <v>5.1999999999999998E-2</v>
      </c>
      <c r="E909" s="399">
        <f>'Tabelle Dashboard'!D434</f>
        <v>7.0999999999999994E-2</v>
      </c>
      <c r="F909" s="398">
        <f>'Tabelle Dashboard'!E434</f>
        <v>5.0999999999999997E-2</v>
      </c>
      <c r="G909" s="399">
        <f>'Tabelle Dashboard'!F434</f>
        <v>7.7000000000000002E-3</v>
      </c>
      <c r="H909" s="398">
        <f>'Tabelle Dashboard'!G434</f>
        <v>7.4999999999999997E-3</v>
      </c>
    </row>
    <row r="910" spans="1:8" x14ac:dyDescent="0.2">
      <c r="A910" s="382" t="str">
        <f t="shared" si="30"/>
        <v>T21</v>
      </c>
      <c r="B910" s="388" t="str">
        <f t="shared" si="31"/>
        <v>T=0s</v>
      </c>
      <c r="C910" s="396" t="str">
        <f>'Tabelle Dashboard'!B435</f>
        <v>Scenario 9</v>
      </c>
      <c r="D910" s="398">
        <f>'Tabelle Dashboard'!C435</f>
        <v>0.06</v>
      </c>
      <c r="E910" s="399">
        <f>'Tabelle Dashboard'!D435</f>
        <v>8.4000000000000005E-2</v>
      </c>
      <c r="F910" s="398">
        <f>'Tabelle Dashboard'!E435</f>
        <v>5.8999999999999997E-2</v>
      </c>
      <c r="G910" s="399">
        <f>'Tabelle Dashboard'!F435</f>
        <v>9.4000000000000004E-3</v>
      </c>
      <c r="H910" s="398">
        <f>'Tabelle Dashboard'!G435</f>
        <v>9.1999999999999998E-3</v>
      </c>
    </row>
    <row r="911" spans="1:8" x14ac:dyDescent="0.2">
      <c r="A911" s="382" t="str">
        <f t="shared" si="30"/>
        <v>T21</v>
      </c>
      <c r="B911" s="388" t="str">
        <f t="shared" si="31"/>
        <v>T=0s</v>
      </c>
      <c r="C911" s="396" t="str">
        <f>'Tabelle Dashboard'!B436</f>
        <v>Scenario 10</v>
      </c>
      <c r="D911" s="398">
        <f>'Tabelle Dashboard'!C436</f>
        <v>6.3E-2</v>
      </c>
      <c r="E911" s="399">
        <f>'Tabelle Dashboard'!D436</f>
        <v>8.7999999999999995E-2</v>
      </c>
      <c r="F911" s="398">
        <f>'Tabelle Dashboard'!E436</f>
        <v>6.2E-2</v>
      </c>
      <c r="G911" s="399">
        <f>'Tabelle Dashboard'!F436</f>
        <v>9.4000000000000004E-3</v>
      </c>
      <c r="H911" s="398">
        <f>'Tabelle Dashboard'!G436</f>
        <v>9.1999999999999998E-3</v>
      </c>
    </row>
    <row r="912" spans="1:8" x14ac:dyDescent="0.2">
      <c r="A912" s="382" t="str">
        <f t="shared" si="30"/>
        <v>T21</v>
      </c>
      <c r="B912" s="388" t="str">
        <f t="shared" si="31"/>
        <v>T=0s</v>
      </c>
      <c r="C912" s="396" t="str">
        <f>'Tabelle Dashboard'!B437</f>
        <v>Scenario 11</v>
      </c>
      <c r="D912" s="398">
        <f>'Tabelle Dashboard'!C437</f>
        <v>5.0999999999999997E-2</v>
      </c>
      <c r="E912" s="399">
        <f>'Tabelle Dashboard'!D437</f>
        <v>7.1999999999999995E-2</v>
      </c>
      <c r="F912" s="398">
        <f>'Tabelle Dashboard'!E437</f>
        <v>0.05</v>
      </c>
      <c r="G912" s="399">
        <f>'Tabelle Dashboard'!F437</f>
        <v>7.7000000000000002E-3</v>
      </c>
      <c r="H912" s="398">
        <f>'Tabelle Dashboard'!G437</f>
        <v>7.6E-3</v>
      </c>
    </row>
    <row r="913" spans="1:8" x14ac:dyDescent="0.2">
      <c r="A913" s="382" t="str">
        <f t="shared" si="30"/>
        <v>T21</v>
      </c>
      <c r="B913" s="388" t="str">
        <f t="shared" si="31"/>
        <v>T=0s</v>
      </c>
      <c r="C913" s="396" t="str">
        <f>'Tabelle Dashboard'!B438</f>
        <v>Scenario 12</v>
      </c>
      <c r="D913" s="398">
        <f>'Tabelle Dashboard'!C438</f>
        <v>4.5999999999999999E-2</v>
      </c>
      <c r="E913" s="399">
        <f>'Tabelle Dashboard'!D438</f>
        <v>6.5000000000000002E-2</v>
      </c>
      <c r="F913" s="398">
        <f>'Tabelle Dashboard'!E438</f>
        <v>4.5999999999999999E-2</v>
      </c>
      <c r="G913" s="399">
        <f>'Tabelle Dashboard'!F438</f>
        <v>6.8999999999999999E-3</v>
      </c>
      <c r="H913" s="398">
        <f>'Tabelle Dashboard'!G438</f>
        <v>6.8999999999999999E-3</v>
      </c>
    </row>
    <row r="914" spans="1:8" x14ac:dyDescent="0.2">
      <c r="A914" s="382" t="str">
        <f t="shared" si="30"/>
        <v>T21</v>
      </c>
      <c r="B914" s="388" t="str">
        <f t="shared" si="31"/>
        <v>T=0s</v>
      </c>
      <c r="C914" s="396" t="str">
        <f>'Tabelle Dashboard'!B439</f>
        <v>Scenario 13</v>
      </c>
      <c r="D914" s="398">
        <f>'Tabelle Dashboard'!C439</f>
        <v>6.3E-2</v>
      </c>
      <c r="E914" s="399">
        <f>'Tabelle Dashboard'!D439</f>
        <v>8.7999999999999995E-2</v>
      </c>
      <c r="F914" s="398">
        <f>'Tabelle Dashboard'!E439</f>
        <v>6.2E-2</v>
      </c>
      <c r="G914" s="399">
        <f>'Tabelle Dashboard'!F439</f>
        <v>9.4999999999999998E-3</v>
      </c>
      <c r="H914" s="398">
        <f>'Tabelle Dashboard'!G439</f>
        <v>9.2999999999999992E-3</v>
      </c>
    </row>
    <row r="915" spans="1:8" x14ac:dyDescent="0.2">
      <c r="A915" s="382" t="str">
        <f t="shared" ref="A915:A978" si="32">A914</f>
        <v>T21</v>
      </c>
      <c r="B915" s="388" t="str">
        <f t="shared" si="31"/>
        <v>T=0s</v>
      </c>
      <c r="C915" s="396" t="str">
        <f>'Tabelle Dashboard'!B440</f>
        <v>Scenario 14</v>
      </c>
      <c r="D915" s="398">
        <f>'Tabelle Dashboard'!C440</f>
        <v>5.2999999999999999E-2</v>
      </c>
      <c r="E915" s="399">
        <f>'Tabelle Dashboard'!D440</f>
        <v>7.4999999999999997E-2</v>
      </c>
      <c r="F915" s="398">
        <f>'Tabelle Dashboard'!E440</f>
        <v>5.2999999999999999E-2</v>
      </c>
      <c r="G915" s="399">
        <f>'Tabelle Dashboard'!F440</f>
        <v>8.0999999999999996E-3</v>
      </c>
      <c r="H915" s="398">
        <f>'Tabelle Dashboard'!G440</f>
        <v>8.0999999999999996E-3</v>
      </c>
    </row>
    <row r="916" spans="1:8" x14ac:dyDescent="0.2">
      <c r="A916" s="382" t="str">
        <f t="shared" si="32"/>
        <v>T21</v>
      </c>
      <c r="B916" s="388" t="str">
        <f t="shared" ref="B916:B979" si="33">B871</f>
        <v>T=0s</v>
      </c>
      <c r="C916" s="396" t="str">
        <f>'Tabelle Dashboard'!B441</f>
        <v>Scenario 15</v>
      </c>
      <c r="D916" s="398">
        <f>'Tabelle Dashboard'!C441</f>
        <v>5.7000000000000002E-2</v>
      </c>
      <c r="E916" s="399">
        <f>'Tabelle Dashboard'!D441</f>
        <v>7.9000000000000001E-2</v>
      </c>
      <c r="F916" s="398">
        <f>'Tabelle Dashboard'!E441</f>
        <v>5.6000000000000001E-2</v>
      </c>
      <c r="G916" s="399">
        <f>'Tabelle Dashboard'!F441</f>
        <v>8.6999999999999994E-3</v>
      </c>
      <c r="H916" s="398">
        <f>'Tabelle Dashboard'!G441</f>
        <v>8.3999999999999995E-3</v>
      </c>
    </row>
    <row r="917" spans="1:8" x14ac:dyDescent="0.2">
      <c r="A917" s="382" t="str">
        <f t="shared" si="32"/>
        <v>T21</v>
      </c>
      <c r="B917" s="388" t="str">
        <f t="shared" si="33"/>
        <v>T=1s</v>
      </c>
      <c r="C917" s="396" t="str">
        <f>'Tabelle Dashboard'!J427</f>
        <v>Scenario 1</v>
      </c>
      <c r="D917" s="398">
        <f>'Tabelle Dashboard'!K427</f>
        <v>5.5E-2</v>
      </c>
      <c r="E917" s="399">
        <f>'Tabelle Dashboard'!L427</f>
        <v>7.6999999999999999E-2</v>
      </c>
      <c r="F917" s="398">
        <f>'Tabelle Dashboard'!M427</f>
        <v>5.3999999999999999E-2</v>
      </c>
      <c r="G917" s="399">
        <f>'Tabelle Dashboard'!N427</f>
        <v>8.3000000000000001E-3</v>
      </c>
      <c r="H917" s="398">
        <f>'Tabelle Dashboard'!O427</f>
        <v>8.2000000000000007E-3</v>
      </c>
    </row>
    <row r="918" spans="1:8" x14ac:dyDescent="0.2">
      <c r="A918" s="382" t="str">
        <f t="shared" si="32"/>
        <v>T21</v>
      </c>
      <c r="B918" s="388" t="str">
        <f t="shared" si="33"/>
        <v>T=1s</v>
      </c>
      <c r="C918" s="396" t="str">
        <f>'Tabelle Dashboard'!J428</f>
        <v>Scenario 2</v>
      </c>
      <c r="D918" s="398">
        <f>'Tabelle Dashboard'!K428</f>
        <v>4.5999999999999999E-2</v>
      </c>
      <c r="E918" s="399">
        <f>'Tabelle Dashboard'!L428</f>
        <v>6.3E-2</v>
      </c>
      <c r="F918" s="398">
        <f>'Tabelle Dashboard'!M428</f>
        <v>4.5999999999999999E-2</v>
      </c>
      <c r="G918" s="399">
        <f>'Tabelle Dashboard'!N428</f>
        <v>6.8999999999999999E-3</v>
      </c>
      <c r="H918" s="398">
        <f>'Tabelle Dashboard'!O428</f>
        <v>6.8999999999999999E-3</v>
      </c>
    </row>
    <row r="919" spans="1:8" x14ac:dyDescent="0.2">
      <c r="A919" s="382" t="str">
        <f t="shared" si="32"/>
        <v>T21</v>
      </c>
      <c r="B919" s="388" t="str">
        <f t="shared" si="33"/>
        <v>T=1s</v>
      </c>
      <c r="C919" s="396" t="str">
        <f>'Tabelle Dashboard'!J429</f>
        <v>Scenario 3</v>
      </c>
      <c r="D919" s="398">
        <f>'Tabelle Dashboard'!K429</f>
        <v>5.6000000000000001E-2</v>
      </c>
      <c r="E919" s="399">
        <f>'Tabelle Dashboard'!L429</f>
        <v>7.8E-2</v>
      </c>
      <c r="F919" s="398">
        <f>'Tabelle Dashboard'!M429</f>
        <v>5.6000000000000001E-2</v>
      </c>
      <c r="G919" s="399">
        <f>'Tabelle Dashboard'!N429</f>
        <v>8.3000000000000001E-3</v>
      </c>
      <c r="H919" s="398">
        <f>'Tabelle Dashboard'!O429</f>
        <v>8.2000000000000007E-3</v>
      </c>
    </row>
    <row r="920" spans="1:8" x14ac:dyDescent="0.2">
      <c r="A920" s="382" t="str">
        <f t="shared" si="32"/>
        <v>T21</v>
      </c>
      <c r="B920" s="388" t="str">
        <f t="shared" si="33"/>
        <v>T=1s</v>
      </c>
      <c r="C920" s="396" t="str">
        <f>'Tabelle Dashboard'!J430</f>
        <v>Scenario 4</v>
      </c>
      <c r="D920" s="398">
        <f>'Tabelle Dashboard'!K430</f>
        <v>5.1999999999999998E-2</v>
      </c>
      <c r="E920" s="399">
        <f>'Tabelle Dashboard'!L430</f>
        <v>7.2999999999999995E-2</v>
      </c>
      <c r="F920" s="398">
        <f>'Tabelle Dashboard'!M430</f>
        <v>0.05</v>
      </c>
      <c r="G920" s="399">
        <f>'Tabelle Dashboard'!N430</f>
        <v>7.7999999999999996E-3</v>
      </c>
      <c r="H920" s="398">
        <f>'Tabelle Dashboard'!O430</f>
        <v>7.6E-3</v>
      </c>
    </row>
    <row r="921" spans="1:8" x14ac:dyDescent="0.2">
      <c r="A921" s="382" t="str">
        <f t="shared" si="32"/>
        <v>T21</v>
      </c>
      <c r="B921" s="388" t="str">
        <f t="shared" si="33"/>
        <v>T=1s</v>
      </c>
      <c r="C921" s="396" t="str">
        <f>'Tabelle Dashboard'!J431</f>
        <v>Scenario 5</v>
      </c>
      <c r="D921" s="398">
        <f>'Tabelle Dashboard'!K431</f>
        <v>5.3999999999999999E-2</v>
      </c>
      <c r="E921" s="399">
        <f>'Tabelle Dashboard'!L431</f>
        <v>7.4999999999999997E-2</v>
      </c>
      <c r="F921" s="398">
        <f>'Tabelle Dashboard'!M431</f>
        <v>5.2999999999999999E-2</v>
      </c>
      <c r="G921" s="399">
        <f>'Tabelle Dashboard'!N431</f>
        <v>8.0000000000000002E-3</v>
      </c>
      <c r="H921" s="398">
        <f>'Tabelle Dashboard'!O431</f>
        <v>8.0000000000000002E-3</v>
      </c>
    </row>
    <row r="922" spans="1:8" x14ac:dyDescent="0.2">
      <c r="A922" s="382" t="str">
        <f t="shared" si="32"/>
        <v>T21</v>
      </c>
      <c r="B922" s="388" t="str">
        <f t="shared" si="33"/>
        <v>T=1s</v>
      </c>
      <c r="C922" s="396" t="str">
        <f>'Tabelle Dashboard'!J432</f>
        <v>Scenario 6</v>
      </c>
      <c r="D922" s="398">
        <f>'Tabelle Dashboard'!K432</f>
        <v>5.6000000000000001E-2</v>
      </c>
      <c r="E922" s="399">
        <f>'Tabelle Dashboard'!L432</f>
        <v>7.8E-2</v>
      </c>
      <c r="F922" s="398">
        <f>'Tabelle Dashboard'!M432</f>
        <v>5.3999999999999999E-2</v>
      </c>
      <c r="G922" s="399">
        <f>'Tabelle Dashboard'!N432</f>
        <v>8.3999999999999995E-3</v>
      </c>
      <c r="H922" s="398">
        <f>'Tabelle Dashboard'!O432</f>
        <v>8.0999999999999996E-3</v>
      </c>
    </row>
    <row r="923" spans="1:8" x14ac:dyDescent="0.2">
      <c r="A923" s="382" t="str">
        <f t="shared" si="32"/>
        <v>T21</v>
      </c>
      <c r="B923" s="388" t="str">
        <f t="shared" si="33"/>
        <v>T=1s</v>
      </c>
      <c r="C923" s="396" t="str">
        <f>'Tabelle Dashboard'!J433</f>
        <v>Scenario 7</v>
      </c>
      <c r="D923" s="398">
        <f>'Tabelle Dashboard'!K433</f>
        <v>4.9000000000000002E-2</v>
      </c>
      <c r="E923" s="399">
        <f>'Tabelle Dashboard'!L433</f>
        <v>6.8000000000000005E-2</v>
      </c>
      <c r="F923" s="398">
        <f>'Tabelle Dashboard'!M433</f>
        <v>4.8000000000000001E-2</v>
      </c>
      <c r="G923" s="399">
        <f>'Tabelle Dashboard'!N433</f>
        <v>7.4000000000000003E-3</v>
      </c>
      <c r="H923" s="398">
        <f>'Tabelle Dashboard'!O433</f>
        <v>7.3000000000000001E-3</v>
      </c>
    </row>
    <row r="924" spans="1:8" x14ac:dyDescent="0.2">
      <c r="A924" s="382" t="str">
        <f t="shared" si="32"/>
        <v>T21</v>
      </c>
      <c r="B924" s="388" t="str">
        <f t="shared" si="33"/>
        <v>T=1s</v>
      </c>
      <c r="C924" s="396" t="str">
        <f>'Tabelle Dashboard'!J434</f>
        <v>Scenario 8</v>
      </c>
      <c r="D924" s="398">
        <f>'Tabelle Dashboard'!K434</f>
        <v>5.2999999999999999E-2</v>
      </c>
      <c r="E924" s="399">
        <f>'Tabelle Dashboard'!L434</f>
        <v>7.3999999999999996E-2</v>
      </c>
      <c r="F924" s="398">
        <f>'Tabelle Dashboard'!M434</f>
        <v>5.2999999999999999E-2</v>
      </c>
      <c r="G924" s="399">
        <f>'Tabelle Dashboard'!N434</f>
        <v>7.9000000000000008E-3</v>
      </c>
      <c r="H924" s="398">
        <f>'Tabelle Dashboard'!O434</f>
        <v>8.0000000000000002E-3</v>
      </c>
    </row>
    <row r="925" spans="1:8" x14ac:dyDescent="0.2">
      <c r="A925" s="382" t="str">
        <f t="shared" si="32"/>
        <v>T21</v>
      </c>
      <c r="B925" s="388" t="str">
        <f t="shared" si="33"/>
        <v>T=1s</v>
      </c>
      <c r="C925" s="396" t="str">
        <f>'Tabelle Dashboard'!J435</f>
        <v>Scenario 9</v>
      </c>
      <c r="D925" s="398">
        <f>'Tabelle Dashboard'!K435</f>
        <v>5.6000000000000001E-2</v>
      </c>
      <c r="E925" s="399">
        <f>'Tabelle Dashboard'!L435</f>
        <v>7.8E-2</v>
      </c>
      <c r="F925" s="398">
        <f>'Tabelle Dashboard'!M435</f>
        <v>5.5E-2</v>
      </c>
      <c r="G925" s="399">
        <f>'Tabelle Dashboard'!N435</f>
        <v>8.5000000000000006E-3</v>
      </c>
      <c r="H925" s="398">
        <f>'Tabelle Dashboard'!O435</f>
        <v>8.0999999999999996E-3</v>
      </c>
    </row>
    <row r="926" spans="1:8" x14ac:dyDescent="0.2">
      <c r="A926" s="382" t="str">
        <f t="shared" si="32"/>
        <v>T21</v>
      </c>
      <c r="B926" s="388" t="str">
        <f t="shared" si="33"/>
        <v>T=1s</v>
      </c>
      <c r="C926" s="396" t="str">
        <f>'Tabelle Dashboard'!J436</f>
        <v>Scenario 10</v>
      </c>
      <c r="D926" s="398">
        <f>'Tabelle Dashboard'!K436</f>
        <v>6.4000000000000001E-2</v>
      </c>
      <c r="E926" s="399">
        <f>'Tabelle Dashboard'!L436</f>
        <v>9.0999999999999998E-2</v>
      </c>
      <c r="F926" s="398">
        <f>'Tabelle Dashboard'!M436</f>
        <v>6.5000000000000002E-2</v>
      </c>
      <c r="G926" s="399">
        <f>'Tabelle Dashboard'!N436</f>
        <v>9.7000000000000003E-3</v>
      </c>
      <c r="H926" s="398">
        <f>'Tabelle Dashboard'!O436</f>
        <v>9.7000000000000003E-3</v>
      </c>
    </row>
    <row r="927" spans="1:8" x14ac:dyDescent="0.2">
      <c r="A927" s="382" t="str">
        <f t="shared" si="32"/>
        <v>T21</v>
      </c>
      <c r="B927" s="388" t="str">
        <f t="shared" si="33"/>
        <v>T=1s</v>
      </c>
      <c r="C927" s="396" t="str">
        <f>'Tabelle Dashboard'!J437</f>
        <v>Scenario 11</v>
      </c>
      <c r="D927" s="398">
        <f>'Tabelle Dashboard'!K437</f>
        <v>5.2999999999999999E-2</v>
      </c>
      <c r="E927" s="399">
        <f>'Tabelle Dashboard'!L437</f>
        <v>7.3999999999999996E-2</v>
      </c>
      <c r="F927" s="398">
        <f>'Tabelle Dashboard'!M437</f>
        <v>5.1999999999999998E-2</v>
      </c>
      <c r="G927" s="399">
        <f>'Tabelle Dashboard'!N437</f>
        <v>7.9000000000000008E-3</v>
      </c>
      <c r="H927" s="398">
        <f>'Tabelle Dashboard'!O437</f>
        <v>7.9000000000000008E-3</v>
      </c>
    </row>
    <row r="928" spans="1:8" x14ac:dyDescent="0.2">
      <c r="A928" s="382" t="str">
        <f t="shared" si="32"/>
        <v>T21</v>
      </c>
      <c r="B928" s="388" t="str">
        <f t="shared" si="33"/>
        <v>T=1s</v>
      </c>
      <c r="C928" s="396" t="str">
        <f>'Tabelle Dashboard'!J438</f>
        <v>Scenario 12</v>
      </c>
      <c r="D928" s="398">
        <f>'Tabelle Dashboard'!K438</f>
        <v>4.5999999999999999E-2</v>
      </c>
      <c r="E928" s="399">
        <f>'Tabelle Dashboard'!L438</f>
        <v>6.5000000000000002E-2</v>
      </c>
      <c r="F928" s="398">
        <f>'Tabelle Dashboard'!M438</f>
        <v>4.5999999999999999E-2</v>
      </c>
      <c r="G928" s="399">
        <f>'Tabelle Dashboard'!N438</f>
        <v>7.0000000000000001E-3</v>
      </c>
      <c r="H928" s="398">
        <f>'Tabelle Dashboard'!O438</f>
        <v>6.8999999999999999E-3</v>
      </c>
    </row>
    <row r="929" spans="1:8" x14ac:dyDescent="0.2">
      <c r="A929" s="382" t="str">
        <f t="shared" si="32"/>
        <v>T21</v>
      </c>
      <c r="B929" s="388" t="str">
        <f t="shared" si="33"/>
        <v>T=1s</v>
      </c>
      <c r="C929" s="396" t="str">
        <f>'Tabelle Dashboard'!J439</f>
        <v>Scenario 13</v>
      </c>
      <c r="D929" s="398">
        <f>'Tabelle Dashboard'!K439</f>
        <v>6.4000000000000001E-2</v>
      </c>
      <c r="E929" s="399">
        <f>'Tabelle Dashboard'!L439</f>
        <v>9.0999999999999998E-2</v>
      </c>
      <c r="F929" s="398">
        <f>'Tabelle Dashboard'!M439</f>
        <v>6.5000000000000002E-2</v>
      </c>
      <c r="G929" s="399">
        <f>'Tabelle Dashboard'!N439</f>
        <v>9.7000000000000003E-3</v>
      </c>
      <c r="H929" s="398">
        <f>'Tabelle Dashboard'!O439</f>
        <v>9.7000000000000003E-3</v>
      </c>
    </row>
    <row r="930" spans="1:8" x14ac:dyDescent="0.2">
      <c r="A930" s="382" t="str">
        <f t="shared" si="32"/>
        <v>T21</v>
      </c>
      <c r="B930" s="388" t="str">
        <f t="shared" si="33"/>
        <v>T=1s</v>
      </c>
      <c r="C930" s="396" t="str">
        <f>'Tabelle Dashboard'!J440</f>
        <v>Scenario 14</v>
      </c>
      <c r="D930" s="398">
        <f>'Tabelle Dashboard'!K440</f>
        <v>5.2999999999999999E-2</v>
      </c>
      <c r="E930" s="399">
        <f>'Tabelle Dashboard'!L440</f>
        <v>7.4999999999999997E-2</v>
      </c>
      <c r="F930" s="398">
        <f>'Tabelle Dashboard'!M440</f>
        <v>5.3999999999999999E-2</v>
      </c>
      <c r="G930" s="399">
        <f>'Tabelle Dashboard'!N440</f>
        <v>8.0999999999999996E-3</v>
      </c>
      <c r="H930" s="398">
        <f>'Tabelle Dashboard'!O440</f>
        <v>8.0999999999999996E-3</v>
      </c>
    </row>
    <row r="931" spans="1:8" x14ac:dyDescent="0.2">
      <c r="A931" s="382" t="str">
        <f t="shared" si="32"/>
        <v>T21</v>
      </c>
      <c r="B931" s="388" t="str">
        <f t="shared" si="33"/>
        <v>T=1s</v>
      </c>
      <c r="C931" s="396" t="str">
        <f>'Tabelle Dashboard'!J441</f>
        <v>Scenario 15</v>
      </c>
      <c r="D931" s="398">
        <f>'Tabelle Dashboard'!K441</f>
        <v>0.06</v>
      </c>
      <c r="E931" s="399">
        <f>'Tabelle Dashboard'!L441</f>
        <v>8.4000000000000005E-2</v>
      </c>
      <c r="F931" s="398">
        <f>'Tabelle Dashboard'!M441</f>
        <v>5.8999999999999997E-2</v>
      </c>
      <c r="G931" s="399">
        <f>'Tabelle Dashboard'!N441</f>
        <v>9.1000000000000004E-3</v>
      </c>
      <c r="H931" s="398">
        <f>'Tabelle Dashboard'!O441</f>
        <v>8.9999999999999993E-3</v>
      </c>
    </row>
    <row r="932" spans="1:8" x14ac:dyDescent="0.2">
      <c r="A932" s="382" t="str">
        <f t="shared" si="32"/>
        <v>T21</v>
      </c>
      <c r="B932" s="388" t="str">
        <f t="shared" si="33"/>
        <v>T=2s</v>
      </c>
      <c r="C932" s="396" t="str">
        <f>'Tabelle Dashboard'!R427</f>
        <v>Scenario 1</v>
      </c>
      <c r="D932" s="398">
        <f>'Tabelle Dashboard'!S427</f>
        <v>5.3999999999999999E-2</v>
      </c>
      <c r="E932" s="399">
        <f>'Tabelle Dashboard'!T427</f>
        <v>7.6999999999999999E-2</v>
      </c>
      <c r="F932" s="398">
        <f>'Tabelle Dashboard'!U427</f>
        <v>5.5E-2</v>
      </c>
      <c r="G932" s="399">
        <f>'Tabelle Dashboard'!V427</f>
        <v>8.0999999999999996E-3</v>
      </c>
      <c r="H932" s="398">
        <f>'Tabelle Dashboard'!W427</f>
        <v>8.2000000000000007E-3</v>
      </c>
    </row>
    <row r="933" spans="1:8" x14ac:dyDescent="0.2">
      <c r="A933" s="382" t="str">
        <f t="shared" si="32"/>
        <v>T21</v>
      </c>
      <c r="B933" s="388" t="str">
        <f t="shared" si="33"/>
        <v>T=2s</v>
      </c>
      <c r="C933" s="396" t="str">
        <f>'Tabelle Dashboard'!R428</f>
        <v>Scenario 2</v>
      </c>
      <c r="D933" s="398">
        <f>'Tabelle Dashboard'!S428</f>
        <v>5.6000000000000001E-2</v>
      </c>
      <c r="E933" s="399">
        <f>'Tabelle Dashboard'!T428</f>
        <v>8.1000000000000003E-2</v>
      </c>
      <c r="F933" s="398">
        <f>'Tabelle Dashboard'!U428</f>
        <v>5.7000000000000002E-2</v>
      </c>
      <c r="G933" s="399">
        <f>'Tabelle Dashboard'!V428</f>
        <v>8.3999999999999995E-3</v>
      </c>
      <c r="H933" s="398">
        <f>'Tabelle Dashboard'!W428</f>
        <v>8.6999999999999994E-3</v>
      </c>
    </row>
    <row r="934" spans="1:8" x14ac:dyDescent="0.2">
      <c r="A934" s="382" t="str">
        <f t="shared" si="32"/>
        <v>T21</v>
      </c>
      <c r="B934" s="388" t="str">
        <f t="shared" si="33"/>
        <v>T=2s</v>
      </c>
      <c r="C934" s="396" t="str">
        <f>'Tabelle Dashboard'!R429</f>
        <v>Scenario 3</v>
      </c>
      <c r="D934" s="398">
        <f>'Tabelle Dashboard'!S429</f>
        <v>5.3999999999999999E-2</v>
      </c>
      <c r="E934" s="399">
        <f>'Tabelle Dashboard'!T429</f>
        <v>7.6999999999999999E-2</v>
      </c>
      <c r="F934" s="398">
        <f>'Tabelle Dashboard'!U429</f>
        <v>5.3999999999999999E-2</v>
      </c>
      <c r="G934" s="399">
        <f>'Tabelle Dashboard'!V429</f>
        <v>8.0999999999999996E-3</v>
      </c>
      <c r="H934" s="398">
        <f>'Tabelle Dashboard'!W429</f>
        <v>8.2000000000000007E-3</v>
      </c>
    </row>
    <row r="935" spans="1:8" x14ac:dyDescent="0.2">
      <c r="A935" s="382" t="str">
        <f t="shared" si="32"/>
        <v>T21</v>
      </c>
      <c r="B935" s="388" t="str">
        <f t="shared" si="33"/>
        <v>T=2s</v>
      </c>
      <c r="C935" s="396" t="str">
        <f>'Tabelle Dashboard'!R430</f>
        <v>Scenario 4</v>
      </c>
      <c r="D935" s="398">
        <f>'Tabelle Dashboard'!S430</f>
        <v>5.1999999999999998E-2</v>
      </c>
      <c r="E935" s="399">
        <f>'Tabelle Dashboard'!T430</f>
        <v>7.3999999999999996E-2</v>
      </c>
      <c r="F935" s="398">
        <f>'Tabelle Dashboard'!U430</f>
        <v>5.1999999999999998E-2</v>
      </c>
      <c r="G935" s="399">
        <f>'Tabelle Dashboard'!V430</f>
        <v>7.7999999999999996E-3</v>
      </c>
      <c r="H935" s="398">
        <f>'Tabelle Dashboard'!W430</f>
        <v>7.7999999999999996E-3</v>
      </c>
    </row>
    <row r="936" spans="1:8" x14ac:dyDescent="0.2">
      <c r="A936" s="382" t="str">
        <f t="shared" si="32"/>
        <v>T21</v>
      </c>
      <c r="B936" s="388" t="str">
        <f t="shared" si="33"/>
        <v>T=2s</v>
      </c>
      <c r="C936" s="396" t="str">
        <f>'Tabelle Dashboard'!R431</f>
        <v>Scenario 5</v>
      </c>
      <c r="D936" s="398">
        <f>'Tabelle Dashboard'!S431</f>
        <v>5.3999999999999999E-2</v>
      </c>
      <c r="E936" s="399">
        <f>'Tabelle Dashboard'!T431</f>
        <v>7.4999999999999997E-2</v>
      </c>
      <c r="F936" s="398">
        <f>'Tabelle Dashboard'!U431</f>
        <v>5.3999999999999999E-2</v>
      </c>
      <c r="G936" s="399">
        <f>'Tabelle Dashboard'!V431</f>
        <v>8.0999999999999996E-3</v>
      </c>
      <c r="H936" s="398">
        <f>'Tabelle Dashboard'!W431</f>
        <v>8.0999999999999996E-3</v>
      </c>
    </row>
    <row r="937" spans="1:8" x14ac:dyDescent="0.2">
      <c r="A937" s="382" t="str">
        <f t="shared" si="32"/>
        <v>T21</v>
      </c>
      <c r="B937" s="388" t="str">
        <f t="shared" si="33"/>
        <v>T=2s</v>
      </c>
      <c r="C937" s="396" t="str">
        <f>'Tabelle Dashboard'!R432</f>
        <v>Scenario 6</v>
      </c>
      <c r="D937" s="398">
        <f>'Tabelle Dashboard'!S432</f>
        <v>5.7000000000000002E-2</v>
      </c>
      <c r="E937" s="399">
        <f>'Tabelle Dashboard'!T432</f>
        <v>0.08</v>
      </c>
      <c r="F937" s="398">
        <f>'Tabelle Dashboard'!U432</f>
        <v>5.7000000000000002E-2</v>
      </c>
      <c r="G937" s="399">
        <f>'Tabelle Dashboard'!V432</f>
        <v>8.5000000000000006E-3</v>
      </c>
      <c r="H937" s="398">
        <f>'Tabelle Dashboard'!W432</f>
        <v>8.5000000000000006E-3</v>
      </c>
    </row>
    <row r="938" spans="1:8" x14ac:dyDescent="0.2">
      <c r="A938" s="382" t="str">
        <f t="shared" si="32"/>
        <v>T21</v>
      </c>
      <c r="B938" s="388" t="str">
        <f t="shared" si="33"/>
        <v>T=2s</v>
      </c>
      <c r="C938" s="396" t="str">
        <f>'Tabelle Dashboard'!R433</f>
        <v>Scenario 7</v>
      </c>
      <c r="D938" s="398">
        <f>'Tabelle Dashboard'!S433</f>
        <v>4.9000000000000002E-2</v>
      </c>
      <c r="E938" s="399">
        <f>'Tabelle Dashboard'!T433</f>
        <v>6.9000000000000006E-2</v>
      </c>
      <c r="F938" s="398">
        <f>'Tabelle Dashboard'!U433</f>
        <v>4.9000000000000002E-2</v>
      </c>
      <c r="G938" s="399">
        <f>'Tabelle Dashboard'!V433</f>
        <v>7.4000000000000003E-3</v>
      </c>
      <c r="H938" s="398">
        <f>'Tabelle Dashboard'!W433</f>
        <v>7.4000000000000003E-3</v>
      </c>
    </row>
    <row r="939" spans="1:8" x14ac:dyDescent="0.2">
      <c r="A939" s="382" t="str">
        <f t="shared" si="32"/>
        <v>T21</v>
      </c>
      <c r="B939" s="388" t="str">
        <f t="shared" si="33"/>
        <v>T=2s</v>
      </c>
      <c r="C939" s="396" t="str">
        <f>'Tabelle Dashboard'!R434</f>
        <v>Scenario 8</v>
      </c>
      <c r="D939" s="398">
        <f>'Tabelle Dashboard'!S434</f>
        <v>5.0999999999999997E-2</v>
      </c>
      <c r="E939" s="399">
        <f>'Tabelle Dashboard'!T434</f>
        <v>7.1999999999999995E-2</v>
      </c>
      <c r="F939" s="398">
        <f>'Tabelle Dashboard'!U434</f>
        <v>5.1999999999999998E-2</v>
      </c>
      <c r="G939" s="399">
        <f>'Tabelle Dashboard'!V434</f>
        <v>7.7000000000000002E-3</v>
      </c>
      <c r="H939" s="398">
        <f>'Tabelle Dashboard'!W434</f>
        <v>7.7999999999999996E-3</v>
      </c>
    </row>
    <row r="940" spans="1:8" x14ac:dyDescent="0.2">
      <c r="A940" s="382" t="str">
        <f t="shared" si="32"/>
        <v>T21</v>
      </c>
      <c r="B940" s="388" t="str">
        <f t="shared" si="33"/>
        <v>T=2s</v>
      </c>
      <c r="C940" s="396" t="str">
        <f>'Tabelle Dashboard'!R435</f>
        <v>Scenario 9</v>
      </c>
      <c r="D940" s="398">
        <f>'Tabelle Dashboard'!S435</f>
        <v>4.3999999999999997E-2</v>
      </c>
      <c r="E940" s="399">
        <f>'Tabelle Dashboard'!T435</f>
        <v>6.2E-2</v>
      </c>
      <c r="F940" s="398">
        <f>'Tabelle Dashboard'!U435</f>
        <v>4.3999999999999997E-2</v>
      </c>
      <c r="G940" s="399">
        <f>'Tabelle Dashboard'!V435</f>
        <v>6.7000000000000002E-3</v>
      </c>
      <c r="H940" s="398">
        <f>'Tabelle Dashboard'!W435</f>
        <v>6.7000000000000002E-3</v>
      </c>
    </row>
    <row r="941" spans="1:8" x14ac:dyDescent="0.2">
      <c r="A941" s="382" t="str">
        <f t="shared" si="32"/>
        <v>T21</v>
      </c>
      <c r="B941" s="388" t="str">
        <f t="shared" si="33"/>
        <v>T=2s</v>
      </c>
      <c r="C941" s="396" t="str">
        <f>'Tabelle Dashboard'!R436</f>
        <v>Scenario 10</v>
      </c>
      <c r="D941" s="398">
        <f>'Tabelle Dashboard'!S436</f>
        <v>0.06</v>
      </c>
      <c r="E941" s="399">
        <f>'Tabelle Dashboard'!T436</f>
        <v>8.5000000000000006E-2</v>
      </c>
      <c r="F941" s="398">
        <f>'Tabelle Dashboard'!U436</f>
        <v>6.0999999999999999E-2</v>
      </c>
      <c r="G941" s="399">
        <f>'Tabelle Dashboard'!V436</f>
        <v>8.8999999999999999E-3</v>
      </c>
      <c r="H941" s="398">
        <f>'Tabelle Dashboard'!W436</f>
        <v>9.1999999999999998E-3</v>
      </c>
    </row>
    <row r="942" spans="1:8" x14ac:dyDescent="0.2">
      <c r="A942" s="382" t="str">
        <f t="shared" si="32"/>
        <v>T21</v>
      </c>
      <c r="B942" s="388" t="str">
        <f t="shared" si="33"/>
        <v>T=2s</v>
      </c>
      <c r="C942" s="396" t="str">
        <f>'Tabelle Dashboard'!R437</f>
        <v>Scenario 11</v>
      </c>
      <c r="D942" s="398">
        <f>'Tabelle Dashboard'!S437</f>
        <v>5.0999999999999997E-2</v>
      </c>
      <c r="E942" s="399">
        <f>'Tabelle Dashboard'!T437</f>
        <v>7.1999999999999995E-2</v>
      </c>
      <c r="F942" s="398">
        <f>'Tabelle Dashboard'!U437</f>
        <v>5.1999999999999998E-2</v>
      </c>
      <c r="G942" s="399">
        <f>'Tabelle Dashboard'!V437</f>
        <v>7.7000000000000002E-3</v>
      </c>
      <c r="H942" s="398">
        <f>'Tabelle Dashboard'!W437</f>
        <v>7.7999999999999996E-3</v>
      </c>
    </row>
    <row r="943" spans="1:8" x14ac:dyDescent="0.2">
      <c r="A943" s="382" t="str">
        <f t="shared" si="32"/>
        <v>T21</v>
      </c>
      <c r="B943" s="388" t="str">
        <f t="shared" si="33"/>
        <v>T=2s</v>
      </c>
      <c r="C943" s="396" t="str">
        <f>'Tabelle Dashboard'!R438</f>
        <v>Scenario 12</v>
      </c>
      <c r="D943" s="398">
        <f>'Tabelle Dashboard'!S438</f>
        <v>4.4999999999999998E-2</v>
      </c>
      <c r="E943" s="399">
        <f>'Tabelle Dashboard'!T438</f>
        <v>6.3E-2</v>
      </c>
      <c r="F943" s="398">
        <f>'Tabelle Dashboard'!U438</f>
        <v>4.4999999999999998E-2</v>
      </c>
      <c r="G943" s="399">
        <f>'Tabelle Dashboard'!V438</f>
        <v>6.7000000000000002E-3</v>
      </c>
      <c r="H943" s="398">
        <f>'Tabelle Dashboard'!W438</f>
        <v>6.7000000000000002E-3</v>
      </c>
    </row>
    <row r="944" spans="1:8" x14ac:dyDescent="0.2">
      <c r="A944" s="382" t="str">
        <f t="shared" si="32"/>
        <v>T21</v>
      </c>
      <c r="B944" s="388" t="str">
        <f t="shared" si="33"/>
        <v>T=2s</v>
      </c>
      <c r="C944" s="396" t="str">
        <f>'Tabelle Dashboard'!R439</f>
        <v>Scenario 13</v>
      </c>
      <c r="D944" s="398">
        <f>'Tabelle Dashboard'!S439</f>
        <v>0.06</v>
      </c>
      <c r="E944" s="399">
        <f>'Tabelle Dashboard'!T439</f>
        <v>8.5000000000000006E-2</v>
      </c>
      <c r="F944" s="398">
        <f>'Tabelle Dashboard'!U439</f>
        <v>6.0999999999999999E-2</v>
      </c>
      <c r="G944" s="399">
        <f>'Tabelle Dashboard'!V439</f>
        <v>8.8999999999999999E-3</v>
      </c>
      <c r="H944" s="398">
        <f>'Tabelle Dashboard'!W439</f>
        <v>9.2999999999999992E-3</v>
      </c>
    </row>
    <row r="945" spans="1:8" x14ac:dyDescent="0.2">
      <c r="A945" s="382" t="str">
        <f t="shared" si="32"/>
        <v>T21</v>
      </c>
      <c r="B945" s="388" t="str">
        <f t="shared" si="33"/>
        <v>T=2s</v>
      </c>
      <c r="C945" s="396" t="str">
        <f>'Tabelle Dashboard'!R440</f>
        <v>Scenario 14</v>
      </c>
      <c r="D945" s="398">
        <f>'Tabelle Dashboard'!S440</f>
        <v>5.0999999999999997E-2</v>
      </c>
      <c r="E945" s="399">
        <f>'Tabelle Dashboard'!T440</f>
        <v>7.1999999999999995E-2</v>
      </c>
      <c r="F945" s="398">
        <f>'Tabelle Dashboard'!U440</f>
        <v>5.1999999999999998E-2</v>
      </c>
      <c r="G945" s="399">
        <f>'Tabelle Dashboard'!V440</f>
        <v>7.7000000000000002E-3</v>
      </c>
      <c r="H945" s="398">
        <f>'Tabelle Dashboard'!W440</f>
        <v>7.7999999999999996E-3</v>
      </c>
    </row>
    <row r="946" spans="1:8" x14ac:dyDescent="0.2">
      <c r="A946" s="382" t="str">
        <f t="shared" si="32"/>
        <v>T21</v>
      </c>
      <c r="B946" s="388" t="str">
        <f t="shared" si="33"/>
        <v>T=2s</v>
      </c>
      <c r="C946" s="396" t="str">
        <f>'Tabelle Dashboard'!R441</f>
        <v>Scenario 15</v>
      </c>
      <c r="D946" s="398">
        <f>'Tabelle Dashboard'!S441</f>
        <v>5.0999999999999997E-2</v>
      </c>
      <c r="E946" s="399">
        <f>'Tabelle Dashboard'!T441</f>
        <v>7.1999999999999995E-2</v>
      </c>
      <c r="F946" s="398">
        <f>'Tabelle Dashboard'!U441</f>
        <v>5.1999999999999998E-2</v>
      </c>
      <c r="G946" s="399">
        <f>'Tabelle Dashboard'!V441</f>
        <v>7.7000000000000002E-3</v>
      </c>
      <c r="H946" s="398">
        <f>'Tabelle Dashboard'!W441</f>
        <v>7.7999999999999996E-3</v>
      </c>
    </row>
    <row r="947" spans="1:8" x14ac:dyDescent="0.2">
      <c r="A947" s="382" t="s">
        <v>1191</v>
      </c>
      <c r="B947" s="388" t="str">
        <f t="shared" si="33"/>
        <v>T=0s</v>
      </c>
      <c r="C947" s="396" t="str">
        <f>'Tabelle Dashboard'!B448</f>
        <v>Scenario 1</v>
      </c>
      <c r="D947" s="398">
        <f>'Tabelle Dashboard'!C448</f>
        <v>5.3999999999999999E-2</v>
      </c>
      <c r="E947" s="399">
        <f>'Tabelle Dashboard'!D448</f>
        <v>7.3999999999999996E-2</v>
      </c>
      <c r="F947" s="398">
        <f>'Tabelle Dashboard'!E448</f>
        <v>5.1999999999999998E-2</v>
      </c>
      <c r="G947" s="399">
        <f>'Tabelle Dashboard'!F448</f>
        <v>8.0000000000000002E-3</v>
      </c>
      <c r="H947" s="398">
        <f>'Tabelle Dashboard'!G448</f>
        <v>7.7000000000000002E-3</v>
      </c>
    </row>
    <row r="948" spans="1:8" x14ac:dyDescent="0.2">
      <c r="A948" s="382" t="str">
        <f t="shared" si="32"/>
        <v>T22</v>
      </c>
      <c r="B948" s="388" t="str">
        <f t="shared" si="33"/>
        <v>T=0s</v>
      </c>
      <c r="C948" s="396" t="str">
        <f>'Tabelle Dashboard'!B449</f>
        <v>Scenario 2</v>
      </c>
      <c r="D948" s="398">
        <f>'Tabelle Dashboard'!C449</f>
        <v>0.06</v>
      </c>
      <c r="E948" s="399">
        <f>'Tabelle Dashboard'!D449</f>
        <v>8.4000000000000005E-2</v>
      </c>
      <c r="F948" s="398">
        <f>'Tabelle Dashboard'!E449</f>
        <v>5.8999999999999997E-2</v>
      </c>
      <c r="G948" s="399">
        <f>'Tabelle Dashboard'!F449</f>
        <v>8.9999999999999993E-3</v>
      </c>
      <c r="H948" s="398">
        <f>'Tabelle Dashboard'!G449</f>
        <v>8.6E-3</v>
      </c>
    </row>
    <row r="949" spans="1:8" x14ac:dyDescent="0.2">
      <c r="A949" s="382" t="str">
        <f t="shared" si="32"/>
        <v>T22</v>
      </c>
      <c r="B949" s="388" t="str">
        <f t="shared" si="33"/>
        <v>T=0s</v>
      </c>
      <c r="C949" s="396" t="str">
        <f>'Tabelle Dashboard'!B450</f>
        <v>Scenario 3</v>
      </c>
      <c r="D949" s="398">
        <f>'Tabelle Dashboard'!C450</f>
        <v>4.4999999999999998E-2</v>
      </c>
      <c r="E949" s="399">
        <f>'Tabelle Dashboard'!D450</f>
        <v>6.4000000000000001E-2</v>
      </c>
      <c r="F949" s="398">
        <f>'Tabelle Dashboard'!E450</f>
        <v>4.4999999999999998E-2</v>
      </c>
      <c r="G949" s="399">
        <f>'Tabelle Dashboard'!F450</f>
        <v>6.7000000000000002E-3</v>
      </c>
      <c r="H949" s="398">
        <f>'Tabelle Dashboard'!G450</f>
        <v>6.7000000000000002E-3</v>
      </c>
    </row>
    <row r="950" spans="1:8" x14ac:dyDescent="0.2">
      <c r="A950" s="382" t="str">
        <f t="shared" si="32"/>
        <v>T22</v>
      </c>
      <c r="B950" s="388" t="str">
        <f t="shared" si="33"/>
        <v>T=0s</v>
      </c>
      <c r="C950" s="396" t="str">
        <f>'Tabelle Dashboard'!B451</f>
        <v>Scenario 4</v>
      </c>
      <c r="D950" s="398">
        <f>'Tabelle Dashboard'!C451</f>
        <v>0.05</v>
      </c>
      <c r="E950" s="399">
        <f>'Tabelle Dashboard'!D451</f>
        <v>6.9000000000000006E-2</v>
      </c>
      <c r="F950" s="398">
        <f>'Tabelle Dashboard'!E451</f>
        <v>4.8000000000000001E-2</v>
      </c>
      <c r="G950" s="399">
        <f>'Tabelle Dashboard'!F451</f>
        <v>7.4000000000000003E-3</v>
      </c>
      <c r="H950" s="398">
        <f>'Tabelle Dashboard'!G451</f>
        <v>7.1999999999999998E-3</v>
      </c>
    </row>
    <row r="951" spans="1:8" x14ac:dyDescent="0.2">
      <c r="A951" s="382" t="str">
        <f t="shared" si="32"/>
        <v>T22</v>
      </c>
      <c r="B951" s="388" t="str">
        <f t="shared" si="33"/>
        <v>T=0s</v>
      </c>
      <c r="C951" s="396" t="str">
        <f>'Tabelle Dashboard'!B452</f>
        <v>Scenario 5</v>
      </c>
      <c r="D951" s="398">
        <f>'Tabelle Dashboard'!C452</f>
        <v>5.0999999999999997E-2</v>
      </c>
      <c r="E951" s="399">
        <f>'Tabelle Dashboard'!D452</f>
        <v>7.1999999999999995E-2</v>
      </c>
      <c r="F951" s="398">
        <f>'Tabelle Dashboard'!E452</f>
        <v>0.05</v>
      </c>
      <c r="G951" s="399">
        <f>'Tabelle Dashboard'!F452</f>
        <v>7.7000000000000002E-3</v>
      </c>
      <c r="H951" s="398">
        <f>'Tabelle Dashboard'!G452</f>
        <v>7.6E-3</v>
      </c>
    </row>
    <row r="952" spans="1:8" x14ac:dyDescent="0.2">
      <c r="A952" s="382" t="str">
        <f t="shared" si="32"/>
        <v>T22</v>
      </c>
      <c r="B952" s="388" t="str">
        <f t="shared" si="33"/>
        <v>T=0s</v>
      </c>
      <c r="C952" s="396" t="str">
        <f>'Tabelle Dashboard'!B453</f>
        <v>Scenario 6</v>
      </c>
      <c r="D952" s="398">
        <f>'Tabelle Dashboard'!C453</f>
        <v>5.1999999999999998E-2</v>
      </c>
      <c r="E952" s="399">
        <f>'Tabelle Dashboard'!D453</f>
        <v>7.0999999999999994E-2</v>
      </c>
      <c r="F952" s="398">
        <f>'Tabelle Dashboard'!E453</f>
        <v>0.05</v>
      </c>
      <c r="G952" s="399">
        <f>'Tabelle Dashboard'!F453</f>
        <v>7.9000000000000008E-3</v>
      </c>
      <c r="H952" s="398">
        <f>'Tabelle Dashboard'!G453</f>
        <v>7.4999999999999997E-3</v>
      </c>
    </row>
    <row r="953" spans="1:8" x14ac:dyDescent="0.2">
      <c r="A953" s="382" t="str">
        <f t="shared" si="32"/>
        <v>T22</v>
      </c>
      <c r="B953" s="388" t="str">
        <f t="shared" si="33"/>
        <v>T=0s</v>
      </c>
      <c r="C953" s="396" t="str">
        <f>'Tabelle Dashboard'!B454</f>
        <v>Scenario 7</v>
      </c>
      <c r="D953" s="398">
        <f>'Tabelle Dashboard'!C454</f>
        <v>4.5999999999999999E-2</v>
      </c>
      <c r="E953" s="399">
        <f>'Tabelle Dashboard'!D454</f>
        <v>6.6000000000000003E-2</v>
      </c>
      <c r="F953" s="398">
        <f>'Tabelle Dashboard'!E454</f>
        <v>4.5999999999999999E-2</v>
      </c>
      <c r="G953" s="399">
        <f>'Tabelle Dashboard'!F454</f>
        <v>7.1000000000000004E-3</v>
      </c>
      <c r="H953" s="398">
        <f>'Tabelle Dashboard'!G454</f>
        <v>7.0000000000000001E-3</v>
      </c>
    </row>
    <row r="954" spans="1:8" x14ac:dyDescent="0.2">
      <c r="A954" s="382" t="str">
        <f t="shared" si="32"/>
        <v>T22</v>
      </c>
      <c r="B954" s="388" t="str">
        <f t="shared" si="33"/>
        <v>T=0s</v>
      </c>
      <c r="C954" s="396" t="str">
        <f>'Tabelle Dashboard'!B455</f>
        <v>Scenario 8</v>
      </c>
      <c r="D954" s="398">
        <f>'Tabelle Dashboard'!C455</f>
        <v>5.1999999999999998E-2</v>
      </c>
      <c r="E954" s="399">
        <f>'Tabelle Dashboard'!D455</f>
        <v>7.1999999999999995E-2</v>
      </c>
      <c r="F954" s="398">
        <f>'Tabelle Dashboard'!E455</f>
        <v>5.1999999999999998E-2</v>
      </c>
      <c r="G954" s="399">
        <f>'Tabelle Dashboard'!F455</f>
        <v>7.7999999999999996E-3</v>
      </c>
      <c r="H954" s="398">
        <f>'Tabelle Dashboard'!G455</f>
        <v>7.6E-3</v>
      </c>
    </row>
    <row r="955" spans="1:8" x14ac:dyDescent="0.2">
      <c r="A955" s="382" t="str">
        <f t="shared" si="32"/>
        <v>T22</v>
      </c>
      <c r="B955" s="388" t="str">
        <f t="shared" si="33"/>
        <v>T=0s</v>
      </c>
      <c r="C955" s="396" t="str">
        <f>'Tabelle Dashboard'!B456</f>
        <v>Scenario 9</v>
      </c>
      <c r="D955" s="398">
        <f>'Tabelle Dashboard'!C456</f>
        <v>6.5000000000000002E-2</v>
      </c>
      <c r="E955" s="399">
        <f>'Tabelle Dashboard'!D456</f>
        <v>0.09</v>
      </c>
      <c r="F955" s="398">
        <f>'Tabelle Dashboard'!E456</f>
        <v>6.4000000000000001E-2</v>
      </c>
      <c r="G955" s="399">
        <f>'Tabelle Dashboard'!F456</f>
        <v>9.7000000000000003E-3</v>
      </c>
      <c r="H955" s="398">
        <f>'Tabelle Dashboard'!G456</f>
        <v>9.4999999999999998E-3</v>
      </c>
    </row>
    <row r="956" spans="1:8" x14ac:dyDescent="0.2">
      <c r="A956" s="382" t="str">
        <f t="shared" si="32"/>
        <v>T22</v>
      </c>
      <c r="B956" s="388" t="str">
        <f t="shared" si="33"/>
        <v>T=0s</v>
      </c>
      <c r="C956" s="396" t="str">
        <f>'Tabelle Dashboard'!B457</f>
        <v>Scenario 10</v>
      </c>
      <c r="D956" s="398">
        <f>'Tabelle Dashboard'!C457</f>
        <v>6.5000000000000002E-2</v>
      </c>
      <c r="E956" s="399">
        <f>'Tabelle Dashboard'!D457</f>
        <v>9.0999999999999998E-2</v>
      </c>
      <c r="F956" s="398">
        <f>'Tabelle Dashboard'!E457</f>
        <v>6.4000000000000001E-2</v>
      </c>
      <c r="G956" s="399">
        <f>'Tabelle Dashboard'!F457</f>
        <v>9.7999999999999997E-3</v>
      </c>
      <c r="H956" s="398">
        <f>'Tabelle Dashboard'!G457</f>
        <v>9.4999999999999998E-3</v>
      </c>
    </row>
    <row r="957" spans="1:8" x14ac:dyDescent="0.2">
      <c r="A957" s="382" t="str">
        <f t="shared" si="32"/>
        <v>T22</v>
      </c>
      <c r="B957" s="388" t="str">
        <f t="shared" si="33"/>
        <v>T=0s</v>
      </c>
      <c r="C957" s="396" t="str">
        <f>'Tabelle Dashboard'!B458</f>
        <v>Scenario 11</v>
      </c>
      <c r="D957" s="398">
        <f>'Tabelle Dashboard'!C458</f>
        <v>5.1999999999999998E-2</v>
      </c>
      <c r="E957" s="399">
        <f>'Tabelle Dashboard'!D458</f>
        <v>7.2999999999999995E-2</v>
      </c>
      <c r="F957" s="398">
        <f>'Tabelle Dashboard'!E458</f>
        <v>5.1999999999999998E-2</v>
      </c>
      <c r="G957" s="399">
        <f>'Tabelle Dashboard'!F458</f>
        <v>7.7999999999999996E-3</v>
      </c>
      <c r="H957" s="398">
        <f>'Tabelle Dashboard'!G458</f>
        <v>7.6E-3</v>
      </c>
    </row>
    <row r="958" spans="1:8" x14ac:dyDescent="0.2">
      <c r="A958" s="382" t="str">
        <f t="shared" si="32"/>
        <v>T22</v>
      </c>
      <c r="B958" s="388" t="str">
        <f t="shared" si="33"/>
        <v>T=0s</v>
      </c>
      <c r="C958" s="396" t="str">
        <f>'Tabelle Dashboard'!B459</f>
        <v>Scenario 12</v>
      </c>
      <c r="D958" s="398">
        <f>'Tabelle Dashboard'!C459</f>
        <v>4.5999999999999999E-2</v>
      </c>
      <c r="E958" s="399">
        <f>'Tabelle Dashboard'!D459</f>
        <v>6.5000000000000002E-2</v>
      </c>
      <c r="F958" s="398">
        <f>'Tabelle Dashboard'!E459</f>
        <v>4.5999999999999999E-2</v>
      </c>
      <c r="G958" s="399">
        <f>'Tabelle Dashboard'!F459</f>
        <v>7.0000000000000001E-3</v>
      </c>
      <c r="H958" s="398">
        <f>'Tabelle Dashboard'!G459</f>
        <v>6.7999999999999996E-3</v>
      </c>
    </row>
    <row r="959" spans="1:8" x14ac:dyDescent="0.2">
      <c r="A959" s="382" t="str">
        <f t="shared" si="32"/>
        <v>T22</v>
      </c>
      <c r="B959" s="388" t="str">
        <f t="shared" si="33"/>
        <v>T=0s</v>
      </c>
      <c r="C959" s="396" t="str">
        <f>'Tabelle Dashboard'!B460</f>
        <v>Scenario 13</v>
      </c>
      <c r="D959" s="398">
        <f>'Tabelle Dashboard'!C460</f>
        <v>6.5000000000000002E-2</v>
      </c>
      <c r="E959" s="399">
        <f>'Tabelle Dashboard'!D460</f>
        <v>9.0999999999999998E-2</v>
      </c>
      <c r="F959" s="398">
        <f>'Tabelle Dashboard'!E460</f>
        <v>6.4000000000000001E-2</v>
      </c>
      <c r="G959" s="399">
        <f>'Tabelle Dashboard'!F460</f>
        <v>9.9000000000000008E-3</v>
      </c>
      <c r="H959" s="398">
        <f>'Tabelle Dashboard'!G460</f>
        <v>9.5999999999999992E-3</v>
      </c>
    </row>
    <row r="960" spans="1:8" x14ac:dyDescent="0.2">
      <c r="A960" s="382" t="str">
        <f t="shared" si="32"/>
        <v>T22</v>
      </c>
      <c r="B960" s="388" t="str">
        <f t="shared" si="33"/>
        <v>T=0s</v>
      </c>
      <c r="C960" s="396" t="str">
        <f>'Tabelle Dashboard'!B461</f>
        <v>Scenario 14</v>
      </c>
      <c r="D960" s="398">
        <f>'Tabelle Dashboard'!C461</f>
        <v>5.5E-2</v>
      </c>
      <c r="E960" s="399">
        <f>'Tabelle Dashboard'!D461</f>
        <v>7.6999999999999999E-2</v>
      </c>
      <c r="F960" s="398">
        <f>'Tabelle Dashboard'!E461</f>
        <v>5.5E-2</v>
      </c>
      <c r="G960" s="399">
        <f>'Tabelle Dashboard'!F461</f>
        <v>8.2000000000000007E-3</v>
      </c>
      <c r="H960" s="398">
        <f>'Tabelle Dashboard'!G461</f>
        <v>8.3000000000000001E-3</v>
      </c>
    </row>
    <row r="961" spans="1:8" x14ac:dyDescent="0.2">
      <c r="A961" s="382" t="str">
        <f t="shared" si="32"/>
        <v>T22</v>
      </c>
      <c r="B961" s="388" t="str">
        <f t="shared" si="33"/>
        <v>T=0s</v>
      </c>
      <c r="C961" s="396" t="str">
        <f>'Tabelle Dashboard'!B462</f>
        <v>Scenario 15</v>
      </c>
      <c r="D961" s="398">
        <f>'Tabelle Dashboard'!C462</f>
        <v>5.8000000000000003E-2</v>
      </c>
      <c r="E961" s="399">
        <f>'Tabelle Dashboard'!D462</f>
        <v>8.1000000000000003E-2</v>
      </c>
      <c r="F961" s="398">
        <f>'Tabelle Dashboard'!E462</f>
        <v>5.7000000000000002E-2</v>
      </c>
      <c r="G961" s="399">
        <f>'Tabelle Dashboard'!F462</f>
        <v>8.8000000000000005E-3</v>
      </c>
      <c r="H961" s="398">
        <f>'Tabelle Dashboard'!G462</f>
        <v>8.6E-3</v>
      </c>
    </row>
    <row r="962" spans="1:8" x14ac:dyDescent="0.2">
      <c r="A962" s="382" t="str">
        <f t="shared" si="32"/>
        <v>T22</v>
      </c>
      <c r="B962" s="388" t="str">
        <f t="shared" si="33"/>
        <v>T=1s</v>
      </c>
      <c r="C962" s="396" t="str">
        <f>'Tabelle Dashboard'!J448</f>
        <v>Scenario 1</v>
      </c>
      <c r="D962" s="398">
        <f>'Tabelle Dashboard'!K448</f>
        <v>5.7000000000000002E-2</v>
      </c>
      <c r="E962" s="399">
        <f>'Tabelle Dashboard'!L448</f>
        <v>7.9000000000000001E-2</v>
      </c>
      <c r="F962" s="398">
        <f>'Tabelle Dashboard'!M448</f>
        <v>5.6000000000000001E-2</v>
      </c>
      <c r="G962" s="399">
        <f>'Tabelle Dashboard'!N448</f>
        <v>8.6E-3</v>
      </c>
      <c r="H962" s="398">
        <f>'Tabelle Dashboard'!O448</f>
        <v>8.3999999999999995E-3</v>
      </c>
    </row>
    <row r="963" spans="1:8" x14ac:dyDescent="0.2">
      <c r="A963" s="382" t="str">
        <f t="shared" si="32"/>
        <v>T22</v>
      </c>
      <c r="B963" s="388" t="str">
        <f t="shared" si="33"/>
        <v>T=1s</v>
      </c>
      <c r="C963" s="396" t="str">
        <f>'Tabelle Dashboard'!J449</f>
        <v>Scenario 2</v>
      </c>
      <c r="D963" s="398">
        <f>'Tabelle Dashboard'!K449</f>
        <v>4.5999999999999999E-2</v>
      </c>
      <c r="E963" s="399">
        <f>'Tabelle Dashboard'!L449</f>
        <v>6.4000000000000001E-2</v>
      </c>
      <c r="F963" s="398">
        <f>'Tabelle Dashboard'!M449</f>
        <v>4.5999999999999999E-2</v>
      </c>
      <c r="G963" s="399">
        <f>'Tabelle Dashboard'!N449</f>
        <v>6.8999999999999999E-3</v>
      </c>
      <c r="H963" s="398">
        <f>'Tabelle Dashboard'!O449</f>
        <v>6.8999999999999999E-3</v>
      </c>
    </row>
    <row r="964" spans="1:8" x14ac:dyDescent="0.2">
      <c r="A964" s="382" t="str">
        <f t="shared" si="32"/>
        <v>T22</v>
      </c>
      <c r="B964" s="388" t="str">
        <f t="shared" si="33"/>
        <v>T=1s</v>
      </c>
      <c r="C964" s="396" t="str">
        <f>'Tabelle Dashboard'!J450</f>
        <v>Scenario 3</v>
      </c>
      <c r="D964" s="398">
        <f>'Tabelle Dashboard'!K450</f>
        <v>5.6000000000000001E-2</v>
      </c>
      <c r="E964" s="399">
        <f>'Tabelle Dashboard'!L450</f>
        <v>7.9000000000000001E-2</v>
      </c>
      <c r="F964" s="398">
        <f>'Tabelle Dashboard'!M450</f>
        <v>5.6000000000000001E-2</v>
      </c>
      <c r="G964" s="399">
        <f>'Tabelle Dashboard'!N450</f>
        <v>8.5000000000000006E-3</v>
      </c>
      <c r="H964" s="398">
        <f>'Tabelle Dashboard'!O450</f>
        <v>8.3999999999999995E-3</v>
      </c>
    </row>
    <row r="965" spans="1:8" x14ac:dyDescent="0.2">
      <c r="A965" s="382" t="str">
        <f t="shared" si="32"/>
        <v>T22</v>
      </c>
      <c r="B965" s="388" t="str">
        <f t="shared" si="33"/>
        <v>T=1s</v>
      </c>
      <c r="C965" s="396" t="str">
        <f>'Tabelle Dashboard'!J451</f>
        <v>Scenario 4</v>
      </c>
      <c r="D965" s="398">
        <f>'Tabelle Dashboard'!K451</f>
        <v>5.2999999999999999E-2</v>
      </c>
      <c r="E965" s="399">
        <f>'Tabelle Dashboard'!L451</f>
        <v>7.3999999999999996E-2</v>
      </c>
      <c r="F965" s="398">
        <f>'Tabelle Dashboard'!M451</f>
        <v>5.0999999999999997E-2</v>
      </c>
      <c r="G965" s="399">
        <f>'Tabelle Dashboard'!N451</f>
        <v>7.9000000000000008E-3</v>
      </c>
      <c r="H965" s="398">
        <f>'Tabelle Dashboard'!O451</f>
        <v>7.7000000000000002E-3</v>
      </c>
    </row>
    <row r="966" spans="1:8" x14ac:dyDescent="0.2">
      <c r="A966" s="382" t="str">
        <f t="shared" si="32"/>
        <v>T22</v>
      </c>
      <c r="B966" s="388" t="str">
        <f t="shared" si="33"/>
        <v>T=1s</v>
      </c>
      <c r="C966" s="396" t="str">
        <f>'Tabelle Dashboard'!J452</f>
        <v>Scenario 5</v>
      </c>
      <c r="D966" s="398">
        <f>'Tabelle Dashboard'!K452</f>
        <v>5.5E-2</v>
      </c>
      <c r="E966" s="399">
        <f>'Tabelle Dashboard'!L452</f>
        <v>7.6999999999999999E-2</v>
      </c>
      <c r="F966" s="398">
        <f>'Tabelle Dashboard'!M452</f>
        <v>5.3999999999999999E-2</v>
      </c>
      <c r="G966" s="399">
        <f>'Tabelle Dashboard'!N452</f>
        <v>8.2000000000000007E-3</v>
      </c>
      <c r="H966" s="398">
        <f>'Tabelle Dashboard'!O452</f>
        <v>8.0999999999999996E-3</v>
      </c>
    </row>
    <row r="967" spans="1:8" x14ac:dyDescent="0.2">
      <c r="A967" s="382" t="str">
        <f t="shared" si="32"/>
        <v>T22</v>
      </c>
      <c r="B967" s="388" t="str">
        <f t="shared" si="33"/>
        <v>T=1s</v>
      </c>
      <c r="C967" s="396" t="str">
        <f>'Tabelle Dashboard'!J453</f>
        <v>Scenario 6</v>
      </c>
      <c r="D967" s="398">
        <f>'Tabelle Dashboard'!K453</f>
        <v>5.7000000000000002E-2</v>
      </c>
      <c r="E967" s="399">
        <f>'Tabelle Dashboard'!L453</f>
        <v>0.08</v>
      </c>
      <c r="F967" s="398">
        <f>'Tabelle Dashboard'!M453</f>
        <v>5.5E-2</v>
      </c>
      <c r="G967" s="399">
        <f>'Tabelle Dashboard'!N453</f>
        <v>8.6999999999999994E-3</v>
      </c>
      <c r="H967" s="398">
        <f>'Tabelle Dashboard'!O453</f>
        <v>8.3000000000000001E-3</v>
      </c>
    </row>
    <row r="968" spans="1:8" x14ac:dyDescent="0.2">
      <c r="A968" s="382" t="str">
        <f t="shared" si="32"/>
        <v>T22</v>
      </c>
      <c r="B968" s="388" t="str">
        <f t="shared" si="33"/>
        <v>T=1s</v>
      </c>
      <c r="C968" s="396" t="str">
        <f>'Tabelle Dashboard'!J454</f>
        <v>Scenario 7</v>
      </c>
      <c r="D968" s="398">
        <f>'Tabelle Dashboard'!K454</f>
        <v>4.9000000000000002E-2</v>
      </c>
      <c r="E968" s="399">
        <f>'Tabelle Dashboard'!L454</f>
        <v>6.9000000000000006E-2</v>
      </c>
      <c r="F968" s="398">
        <f>'Tabelle Dashboard'!M454</f>
        <v>4.8000000000000001E-2</v>
      </c>
      <c r="G968" s="399">
        <f>'Tabelle Dashboard'!N454</f>
        <v>7.4000000000000003E-3</v>
      </c>
      <c r="H968" s="398">
        <f>'Tabelle Dashboard'!O454</f>
        <v>7.3000000000000001E-3</v>
      </c>
    </row>
    <row r="969" spans="1:8" x14ac:dyDescent="0.2">
      <c r="A969" s="382" t="str">
        <f t="shared" si="32"/>
        <v>T22</v>
      </c>
      <c r="B969" s="388" t="str">
        <f t="shared" si="33"/>
        <v>T=1s</v>
      </c>
      <c r="C969" s="396" t="str">
        <f>'Tabelle Dashboard'!J455</f>
        <v>Scenario 8</v>
      </c>
      <c r="D969" s="398">
        <f>'Tabelle Dashboard'!K455</f>
        <v>5.2999999999999999E-2</v>
      </c>
      <c r="E969" s="399">
        <f>'Tabelle Dashboard'!L455</f>
        <v>7.4999999999999997E-2</v>
      </c>
      <c r="F969" s="398">
        <f>'Tabelle Dashboard'!M455</f>
        <v>5.2999999999999999E-2</v>
      </c>
      <c r="G969" s="399">
        <f>'Tabelle Dashboard'!N455</f>
        <v>8.0999999999999996E-3</v>
      </c>
      <c r="H969" s="398">
        <f>'Tabelle Dashboard'!O455</f>
        <v>8.0999999999999996E-3</v>
      </c>
    </row>
    <row r="970" spans="1:8" x14ac:dyDescent="0.2">
      <c r="A970" s="382" t="str">
        <f t="shared" si="32"/>
        <v>T22</v>
      </c>
      <c r="B970" s="388" t="str">
        <f t="shared" si="33"/>
        <v>T=1s</v>
      </c>
      <c r="C970" s="396" t="str">
        <f>'Tabelle Dashboard'!J456</f>
        <v>Scenario 9</v>
      </c>
      <c r="D970" s="398">
        <f>'Tabelle Dashboard'!K456</f>
        <v>5.8000000000000003E-2</v>
      </c>
      <c r="E970" s="399">
        <f>'Tabelle Dashboard'!L456</f>
        <v>0.08</v>
      </c>
      <c r="F970" s="398">
        <f>'Tabelle Dashboard'!M456</f>
        <v>5.6000000000000001E-2</v>
      </c>
      <c r="G970" s="399">
        <f>'Tabelle Dashboard'!N456</f>
        <v>8.6999999999999994E-3</v>
      </c>
      <c r="H970" s="398">
        <f>'Tabelle Dashboard'!O456</f>
        <v>8.3000000000000001E-3</v>
      </c>
    </row>
    <row r="971" spans="1:8" x14ac:dyDescent="0.2">
      <c r="A971" s="382" t="str">
        <f t="shared" si="32"/>
        <v>T22</v>
      </c>
      <c r="B971" s="388" t="str">
        <f t="shared" si="33"/>
        <v>T=1s</v>
      </c>
      <c r="C971" s="396" t="str">
        <f>'Tabelle Dashboard'!J457</f>
        <v>Scenario 10</v>
      </c>
      <c r="D971" s="398">
        <f>'Tabelle Dashboard'!K457</f>
        <v>6.7000000000000004E-2</v>
      </c>
      <c r="E971" s="399">
        <f>'Tabelle Dashboard'!L457</f>
        <v>9.5000000000000001E-2</v>
      </c>
      <c r="F971" s="398">
        <f>'Tabelle Dashboard'!M457</f>
        <v>6.7000000000000004E-2</v>
      </c>
      <c r="G971" s="399">
        <f>'Tabelle Dashboard'!N457</f>
        <v>0.01</v>
      </c>
      <c r="H971" s="398">
        <f>'Tabelle Dashboard'!O457</f>
        <v>0.01</v>
      </c>
    </row>
    <row r="972" spans="1:8" x14ac:dyDescent="0.2">
      <c r="A972" s="382" t="str">
        <f t="shared" si="32"/>
        <v>T22</v>
      </c>
      <c r="B972" s="388" t="str">
        <f t="shared" si="33"/>
        <v>T=1s</v>
      </c>
      <c r="C972" s="396" t="str">
        <f>'Tabelle Dashboard'!J458</f>
        <v>Scenario 11</v>
      </c>
      <c r="D972" s="398">
        <f>'Tabelle Dashboard'!K458</f>
        <v>5.2999999999999999E-2</v>
      </c>
      <c r="E972" s="399">
        <f>'Tabelle Dashboard'!L458</f>
        <v>7.4999999999999997E-2</v>
      </c>
      <c r="F972" s="398">
        <f>'Tabelle Dashboard'!M458</f>
        <v>5.2999999999999999E-2</v>
      </c>
      <c r="G972" s="399">
        <f>'Tabelle Dashboard'!N458</f>
        <v>8.0000000000000002E-3</v>
      </c>
      <c r="H972" s="398">
        <f>'Tabelle Dashboard'!O458</f>
        <v>8.0000000000000002E-3</v>
      </c>
    </row>
    <row r="973" spans="1:8" x14ac:dyDescent="0.2">
      <c r="A973" s="382" t="str">
        <f t="shared" si="32"/>
        <v>T22</v>
      </c>
      <c r="B973" s="388" t="str">
        <f t="shared" si="33"/>
        <v>T=1s</v>
      </c>
      <c r="C973" s="396" t="str">
        <f>'Tabelle Dashboard'!J459</f>
        <v>Scenario 12</v>
      </c>
      <c r="D973" s="398">
        <f>'Tabelle Dashboard'!K459</f>
        <v>4.5999999999999999E-2</v>
      </c>
      <c r="E973" s="399">
        <f>'Tabelle Dashboard'!L459</f>
        <v>6.5000000000000002E-2</v>
      </c>
      <c r="F973" s="398">
        <f>'Tabelle Dashboard'!M459</f>
        <v>4.5999999999999999E-2</v>
      </c>
      <c r="G973" s="399">
        <f>'Tabelle Dashboard'!N459</f>
        <v>8.0000000000000002E-3</v>
      </c>
      <c r="H973" s="398">
        <f>'Tabelle Dashboard'!O459</f>
        <v>6.7999999999999996E-3</v>
      </c>
    </row>
    <row r="974" spans="1:8" x14ac:dyDescent="0.2">
      <c r="A974" s="382" t="str">
        <f t="shared" si="32"/>
        <v>T22</v>
      </c>
      <c r="B974" s="388" t="str">
        <f t="shared" si="33"/>
        <v>T=1s</v>
      </c>
      <c r="C974" s="396" t="str">
        <f>'Tabelle Dashboard'!J460</f>
        <v>Scenario 13</v>
      </c>
      <c r="D974" s="398">
        <f>'Tabelle Dashboard'!K460</f>
        <v>6.7000000000000004E-2</v>
      </c>
      <c r="E974" s="399">
        <f>'Tabelle Dashboard'!L460</f>
        <v>9.5000000000000001E-2</v>
      </c>
      <c r="F974" s="398">
        <f>'Tabelle Dashboard'!M460</f>
        <v>6.7000000000000004E-2</v>
      </c>
      <c r="G974" s="399">
        <f>'Tabelle Dashboard'!N460</f>
        <v>0.01</v>
      </c>
      <c r="H974" s="398">
        <f>'Tabelle Dashboard'!O460</f>
        <v>0.01</v>
      </c>
    </row>
    <row r="975" spans="1:8" x14ac:dyDescent="0.2">
      <c r="A975" s="382" t="str">
        <f t="shared" si="32"/>
        <v>T22</v>
      </c>
      <c r="B975" s="388" t="str">
        <f t="shared" si="33"/>
        <v>T=1s</v>
      </c>
      <c r="C975" s="396" t="str">
        <f>'Tabelle Dashboard'!J461</f>
        <v>Scenario 14</v>
      </c>
      <c r="D975" s="398">
        <f>'Tabelle Dashboard'!K461</f>
        <v>5.3999999999999999E-2</v>
      </c>
      <c r="E975" s="399">
        <f>'Tabelle Dashboard'!L461</f>
        <v>7.6999999999999999E-2</v>
      </c>
      <c r="F975" s="398">
        <f>'Tabelle Dashboard'!M461</f>
        <v>5.5E-2</v>
      </c>
      <c r="G975" s="399">
        <f>'Tabelle Dashboard'!N461</f>
        <v>8.0999999999999996E-3</v>
      </c>
      <c r="H975" s="398">
        <f>'Tabelle Dashboard'!O461</f>
        <v>8.3000000000000001E-3</v>
      </c>
    </row>
    <row r="976" spans="1:8" x14ac:dyDescent="0.2">
      <c r="A976" s="382" t="str">
        <f t="shared" si="32"/>
        <v>T22</v>
      </c>
      <c r="B976" s="388" t="str">
        <f t="shared" si="33"/>
        <v>T=1s</v>
      </c>
      <c r="C976" s="396" t="str">
        <f>'Tabelle Dashboard'!J462</f>
        <v>Scenario 15</v>
      </c>
      <c r="D976" s="398">
        <f>'Tabelle Dashboard'!K462</f>
        <v>6.2E-2</v>
      </c>
      <c r="E976" s="399">
        <f>'Tabelle Dashboard'!L462</f>
        <v>8.6999999999999994E-2</v>
      </c>
      <c r="F976" s="398">
        <f>'Tabelle Dashboard'!M462</f>
        <v>6.0999999999999999E-2</v>
      </c>
      <c r="G976" s="399">
        <f>'Tabelle Dashboard'!N462</f>
        <v>9.4000000000000004E-3</v>
      </c>
      <c r="H976" s="398">
        <f>'Tabelle Dashboard'!O462</f>
        <v>9.1999999999999998E-3</v>
      </c>
    </row>
    <row r="977" spans="1:8" x14ac:dyDescent="0.2">
      <c r="A977" s="382" t="str">
        <f t="shared" si="32"/>
        <v>T22</v>
      </c>
      <c r="B977" s="388" t="str">
        <f t="shared" si="33"/>
        <v>T=2s</v>
      </c>
      <c r="C977" s="396" t="str">
        <f>'Tabelle Dashboard'!R448</f>
        <v>Scenario 1</v>
      </c>
      <c r="D977" s="398">
        <f>'Tabelle Dashboard'!S448</f>
        <v>5.6000000000000001E-2</v>
      </c>
      <c r="E977" s="399">
        <f>'Tabelle Dashboard'!T448</f>
        <v>7.9000000000000001E-2</v>
      </c>
      <c r="F977" s="398">
        <f>'Tabelle Dashboard'!U448</f>
        <v>5.6000000000000001E-2</v>
      </c>
      <c r="G977" s="399">
        <f>'Tabelle Dashboard'!V448</f>
        <v>8.3000000000000001E-3</v>
      </c>
      <c r="H977" s="398">
        <f>'Tabelle Dashboard'!W448</f>
        <v>8.5000000000000006E-3</v>
      </c>
    </row>
    <row r="978" spans="1:8" x14ac:dyDescent="0.2">
      <c r="A978" s="382" t="str">
        <f t="shared" si="32"/>
        <v>T22</v>
      </c>
      <c r="B978" s="388" t="str">
        <f t="shared" si="33"/>
        <v>T=2s</v>
      </c>
      <c r="C978" s="396" t="str">
        <f>'Tabelle Dashboard'!R449</f>
        <v>Scenario 2</v>
      </c>
      <c r="D978" s="398">
        <f>'Tabelle Dashboard'!S449</f>
        <v>5.8999999999999997E-2</v>
      </c>
      <c r="E978" s="399">
        <f>'Tabelle Dashboard'!T449</f>
        <v>8.4000000000000005E-2</v>
      </c>
      <c r="F978" s="398">
        <f>'Tabelle Dashboard'!U449</f>
        <v>5.8999999999999997E-2</v>
      </c>
      <c r="G978" s="399">
        <f>'Tabelle Dashboard'!V449</f>
        <v>8.6E-3</v>
      </c>
      <c r="H978" s="398">
        <f>'Tabelle Dashboard'!W449</f>
        <v>8.9999999999999993E-3</v>
      </c>
    </row>
    <row r="979" spans="1:8" x14ac:dyDescent="0.2">
      <c r="A979" s="382" t="str">
        <f t="shared" ref="A979:A991" si="34">A978</f>
        <v>T22</v>
      </c>
      <c r="B979" s="388" t="str">
        <f t="shared" si="33"/>
        <v>T=2s</v>
      </c>
      <c r="C979" s="396" t="str">
        <f>'Tabelle Dashboard'!R450</f>
        <v>Scenario 3</v>
      </c>
      <c r="D979" s="398">
        <f>'Tabelle Dashboard'!S450</f>
        <v>5.5E-2</v>
      </c>
      <c r="E979" s="399">
        <f>'Tabelle Dashboard'!T450</f>
        <v>7.8E-2</v>
      </c>
      <c r="F979" s="398">
        <f>'Tabelle Dashboard'!U450</f>
        <v>5.5E-2</v>
      </c>
      <c r="G979" s="399">
        <f>'Tabelle Dashboard'!V450</f>
        <v>8.2000000000000007E-3</v>
      </c>
      <c r="H979" s="398">
        <f>'Tabelle Dashboard'!W450</f>
        <v>8.3000000000000001E-3</v>
      </c>
    </row>
    <row r="980" spans="1:8" x14ac:dyDescent="0.2">
      <c r="A980" s="382" t="str">
        <f t="shared" si="34"/>
        <v>T22</v>
      </c>
      <c r="B980" s="388" t="str">
        <f t="shared" ref="B980:B991" si="35">B935</f>
        <v>T=2s</v>
      </c>
      <c r="C980" s="396" t="str">
        <f>'Tabelle Dashboard'!R451</f>
        <v>Scenario 4</v>
      </c>
      <c r="D980" s="398">
        <f>'Tabelle Dashboard'!S451</f>
        <v>5.2999999999999999E-2</v>
      </c>
      <c r="E980" s="399">
        <f>'Tabelle Dashboard'!T451</f>
        <v>7.4999999999999997E-2</v>
      </c>
      <c r="F980" s="398">
        <f>'Tabelle Dashboard'!U451</f>
        <v>5.2999999999999999E-2</v>
      </c>
      <c r="G980" s="399">
        <f>'Tabelle Dashboard'!V451</f>
        <v>8.0000000000000002E-3</v>
      </c>
      <c r="H980" s="398">
        <f>'Tabelle Dashboard'!W451</f>
        <v>8.0000000000000002E-3</v>
      </c>
    </row>
    <row r="981" spans="1:8" x14ac:dyDescent="0.2">
      <c r="A981" s="382" t="str">
        <f t="shared" si="34"/>
        <v>T22</v>
      </c>
      <c r="B981" s="388" t="str">
        <f t="shared" si="35"/>
        <v>T=2s</v>
      </c>
      <c r="C981" s="396" t="str">
        <f>'Tabelle Dashboard'!R452</f>
        <v>Scenario 5</v>
      </c>
      <c r="D981" s="398">
        <f>'Tabelle Dashboard'!S452</f>
        <v>5.3999999999999999E-2</v>
      </c>
      <c r="E981" s="399">
        <f>'Tabelle Dashboard'!T452</f>
        <v>7.5999999999999998E-2</v>
      </c>
      <c r="F981" s="398">
        <f>'Tabelle Dashboard'!U452</f>
        <v>5.3999999999999999E-2</v>
      </c>
      <c r="G981" s="399">
        <f>'Tabelle Dashboard'!V452</f>
        <v>8.0999999999999996E-3</v>
      </c>
      <c r="H981" s="398">
        <f>'Tabelle Dashboard'!W452</f>
        <v>8.2000000000000007E-3</v>
      </c>
    </row>
    <row r="982" spans="1:8" x14ac:dyDescent="0.2">
      <c r="A982" s="382" t="str">
        <f t="shared" si="34"/>
        <v>T22</v>
      </c>
      <c r="B982" s="388" t="str">
        <f t="shared" si="35"/>
        <v>T=2s</v>
      </c>
      <c r="C982" s="396" t="str">
        <f>'Tabelle Dashboard'!R453</f>
        <v>Scenario 6</v>
      </c>
      <c r="D982" s="398">
        <f>'Tabelle Dashboard'!S453</f>
        <v>5.8000000000000003E-2</v>
      </c>
      <c r="E982" s="399">
        <f>'Tabelle Dashboard'!T453</f>
        <v>8.2000000000000003E-2</v>
      </c>
      <c r="F982" s="398">
        <f>'Tabelle Dashboard'!U453</f>
        <v>5.8000000000000003E-2</v>
      </c>
      <c r="G982" s="399">
        <f>'Tabelle Dashboard'!V453</f>
        <v>8.6999999999999994E-3</v>
      </c>
      <c r="H982" s="398">
        <f>'Tabelle Dashboard'!W453</f>
        <v>8.6999999999999994E-3</v>
      </c>
    </row>
    <row r="983" spans="1:8" x14ac:dyDescent="0.2">
      <c r="A983" s="382" t="str">
        <f t="shared" si="34"/>
        <v>T22</v>
      </c>
      <c r="B983" s="388" t="str">
        <f t="shared" si="35"/>
        <v>T=2s</v>
      </c>
      <c r="C983" s="396" t="str">
        <f>'Tabelle Dashboard'!R454</f>
        <v>Scenario 7</v>
      </c>
      <c r="D983" s="398">
        <f>'Tabelle Dashboard'!S454</f>
        <v>4.9000000000000002E-2</v>
      </c>
      <c r="E983" s="399">
        <f>'Tabelle Dashboard'!T454</f>
        <v>7.0000000000000007E-2</v>
      </c>
      <c r="F983" s="398">
        <f>'Tabelle Dashboard'!U454</f>
        <v>4.9000000000000002E-2</v>
      </c>
      <c r="G983" s="399">
        <f>'Tabelle Dashboard'!V454</f>
        <v>7.4000000000000003E-3</v>
      </c>
      <c r="H983" s="398">
        <f>'Tabelle Dashboard'!W454</f>
        <v>7.4000000000000003E-3</v>
      </c>
    </row>
    <row r="984" spans="1:8" x14ac:dyDescent="0.2">
      <c r="A984" s="382" t="str">
        <f t="shared" si="34"/>
        <v>T22</v>
      </c>
      <c r="B984" s="388" t="str">
        <f t="shared" si="35"/>
        <v>T=2s</v>
      </c>
      <c r="C984" s="396" t="str">
        <f>'Tabelle Dashboard'!R455</f>
        <v>Scenario 8</v>
      </c>
      <c r="D984" s="398">
        <f>'Tabelle Dashboard'!S455</f>
        <v>5.1999999999999998E-2</v>
      </c>
      <c r="E984" s="399">
        <f>'Tabelle Dashboard'!T455</f>
        <v>7.2999999999999995E-2</v>
      </c>
      <c r="F984" s="398">
        <f>'Tabelle Dashboard'!U455</f>
        <v>5.1999999999999998E-2</v>
      </c>
      <c r="G984" s="399">
        <f>'Tabelle Dashboard'!V455</f>
        <v>7.7999999999999996E-3</v>
      </c>
      <c r="H984" s="398">
        <f>'Tabelle Dashboard'!W455</f>
        <v>8.0000000000000002E-3</v>
      </c>
    </row>
    <row r="985" spans="1:8" x14ac:dyDescent="0.2">
      <c r="A985" s="382" t="str">
        <f t="shared" si="34"/>
        <v>T22</v>
      </c>
      <c r="B985" s="388" t="str">
        <f t="shared" si="35"/>
        <v>T=2s</v>
      </c>
      <c r="C985" s="396" t="str">
        <f>'Tabelle Dashboard'!R456</f>
        <v>Scenario 9</v>
      </c>
      <c r="D985" s="398">
        <f>'Tabelle Dashboard'!S456</f>
        <v>4.3999999999999997E-2</v>
      </c>
      <c r="E985" s="399">
        <f>'Tabelle Dashboard'!T456</f>
        <v>6.2E-2</v>
      </c>
      <c r="F985" s="398">
        <f>'Tabelle Dashboard'!U456</f>
        <v>4.3999999999999997E-2</v>
      </c>
      <c r="G985" s="399">
        <f>'Tabelle Dashboard'!V456</f>
        <v>6.7000000000000002E-3</v>
      </c>
      <c r="H985" s="398">
        <f>'Tabelle Dashboard'!W456</f>
        <v>6.6E-3</v>
      </c>
    </row>
    <row r="986" spans="1:8" x14ac:dyDescent="0.2">
      <c r="A986" s="382" t="str">
        <f t="shared" si="34"/>
        <v>T22</v>
      </c>
      <c r="B986" s="388" t="str">
        <f t="shared" si="35"/>
        <v>T=2s</v>
      </c>
      <c r="C986" s="396" t="str">
        <f>'Tabelle Dashboard'!R457</f>
        <v>Scenario 10</v>
      </c>
      <c r="D986" s="398">
        <f>'Tabelle Dashboard'!S457</f>
        <v>6.0999999999999999E-2</v>
      </c>
      <c r="E986" s="399">
        <f>'Tabelle Dashboard'!T457</f>
        <v>8.7999999999999995E-2</v>
      </c>
      <c r="F986" s="398">
        <f>'Tabelle Dashboard'!U457</f>
        <v>6.3E-2</v>
      </c>
      <c r="G986" s="399">
        <f>'Tabelle Dashboard'!V457</f>
        <v>9.1000000000000004E-3</v>
      </c>
      <c r="H986" s="398">
        <f>'Tabelle Dashboard'!W457</f>
        <v>9.4999999999999998E-3</v>
      </c>
    </row>
    <row r="987" spans="1:8" x14ac:dyDescent="0.2">
      <c r="A987" s="382" t="str">
        <f t="shared" si="34"/>
        <v>T22</v>
      </c>
      <c r="B987" s="388" t="str">
        <f t="shared" si="35"/>
        <v>T=2s</v>
      </c>
      <c r="C987" s="396" t="str">
        <f>'Tabelle Dashboard'!R458</f>
        <v>Scenario 11</v>
      </c>
      <c r="D987" s="398">
        <f>'Tabelle Dashboard'!S458</f>
        <v>5.1999999999999998E-2</v>
      </c>
      <c r="E987" s="399">
        <f>'Tabelle Dashboard'!T458</f>
        <v>7.2999999999999995E-2</v>
      </c>
      <c r="F987" s="398">
        <f>'Tabelle Dashboard'!U458</f>
        <v>5.1999999999999998E-2</v>
      </c>
      <c r="G987" s="399">
        <f>'Tabelle Dashboard'!V458</f>
        <v>7.7999999999999996E-3</v>
      </c>
      <c r="H987" s="398">
        <f>'Tabelle Dashboard'!W458</f>
        <v>7.9000000000000008E-3</v>
      </c>
    </row>
    <row r="988" spans="1:8" x14ac:dyDescent="0.2">
      <c r="A988" s="382" t="str">
        <f t="shared" si="34"/>
        <v>T22</v>
      </c>
      <c r="B988" s="388" t="str">
        <f t="shared" si="35"/>
        <v>T=2s</v>
      </c>
      <c r="C988" s="396" t="str">
        <f>'Tabelle Dashboard'!R459</f>
        <v>Scenario 12</v>
      </c>
      <c r="D988" s="398">
        <f>'Tabelle Dashboard'!S459</f>
        <v>4.4999999999999998E-2</v>
      </c>
      <c r="E988" s="399">
        <f>'Tabelle Dashboard'!T459</f>
        <v>6.2E-2</v>
      </c>
      <c r="F988" s="398">
        <f>'Tabelle Dashboard'!U459</f>
        <v>4.4999999999999998E-2</v>
      </c>
      <c r="G988" s="399">
        <f>'Tabelle Dashboard'!V459</f>
        <v>6.7000000000000002E-3</v>
      </c>
      <c r="H988" s="398">
        <f>'Tabelle Dashboard'!W459</f>
        <v>6.7000000000000002E-3</v>
      </c>
    </row>
    <row r="989" spans="1:8" x14ac:dyDescent="0.2">
      <c r="A989" s="382" t="str">
        <f t="shared" si="34"/>
        <v>T22</v>
      </c>
      <c r="B989" s="388" t="str">
        <f t="shared" si="35"/>
        <v>T=2s</v>
      </c>
      <c r="C989" s="396" t="str">
        <f>'Tabelle Dashboard'!R460</f>
        <v>Scenario 13</v>
      </c>
      <c r="D989" s="398">
        <f>'Tabelle Dashboard'!S460</f>
        <v>6.2E-2</v>
      </c>
      <c r="E989" s="399">
        <f>'Tabelle Dashboard'!T460</f>
        <v>8.7999999999999995E-2</v>
      </c>
      <c r="F989" s="398">
        <f>'Tabelle Dashboard'!U460</f>
        <v>6.3E-2</v>
      </c>
      <c r="G989" s="399">
        <f>'Tabelle Dashboard'!V460</f>
        <v>9.1999999999999998E-3</v>
      </c>
      <c r="H989" s="398">
        <f>'Tabelle Dashboard'!W460</f>
        <v>9.5999999999999992E-3</v>
      </c>
    </row>
    <row r="990" spans="1:8" x14ac:dyDescent="0.2">
      <c r="A990" s="382" t="str">
        <f t="shared" si="34"/>
        <v>T22</v>
      </c>
      <c r="B990" s="388" t="str">
        <f t="shared" si="35"/>
        <v>T=2s</v>
      </c>
      <c r="C990" s="396" t="str">
        <f>'Tabelle Dashboard'!R461</f>
        <v>Scenario 14</v>
      </c>
      <c r="D990" s="398">
        <f>'Tabelle Dashboard'!S461</f>
        <v>5.1999999999999998E-2</v>
      </c>
      <c r="E990" s="399">
        <f>'Tabelle Dashboard'!T461</f>
        <v>7.2999999999999995E-2</v>
      </c>
      <c r="F990" s="398">
        <f>'Tabelle Dashboard'!U461</f>
        <v>5.1999999999999998E-2</v>
      </c>
      <c r="G990" s="399">
        <f>'Tabelle Dashboard'!V461</f>
        <v>7.7999999999999996E-3</v>
      </c>
      <c r="H990" s="398">
        <f>'Tabelle Dashboard'!W461</f>
        <v>7.9000000000000008E-3</v>
      </c>
    </row>
    <row r="991" spans="1:8" ht="16" thickBot="1" x14ac:dyDescent="0.25">
      <c r="A991" s="383" t="str">
        <f t="shared" si="34"/>
        <v>T22</v>
      </c>
      <c r="B991" s="389" t="str">
        <f t="shared" si="35"/>
        <v>T=2s</v>
      </c>
      <c r="C991" s="397" t="str">
        <f>'Tabelle Dashboard'!R462</f>
        <v>Scenario 15</v>
      </c>
      <c r="D991" s="389">
        <f>'Tabelle Dashboard'!S462</f>
        <v>5.1999999999999998E-2</v>
      </c>
      <c r="E991" s="397">
        <f>'Tabelle Dashboard'!T462</f>
        <v>7.2999999999999995E-2</v>
      </c>
      <c r="F991" s="389">
        <f>'Tabelle Dashboard'!U462</f>
        <v>5.1999999999999998E-2</v>
      </c>
      <c r="G991" s="397">
        <f>'Tabelle Dashboard'!V462</f>
        <v>7.9000000000000008E-3</v>
      </c>
      <c r="H991" s="389">
        <f>'Tabelle Dashboard'!W462</f>
        <v>8.0000000000000002E-3</v>
      </c>
    </row>
    <row r="992" spans="1:8" x14ac:dyDescent="0.2">
      <c r="B992" s="380"/>
    </row>
    <row r="993" spans="2:2" x14ac:dyDescent="0.2">
      <c r="B993" s="380"/>
    </row>
    <row r="994" spans="2:2" x14ac:dyDescent="0.2">
      <c r="B994" s="380"/>
    </row>
  </sheetData>
  <phoneticPr fontId="1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D800C-ADCD-48E2-AE4F-F32A61AA7E88}">
  <dimension ref="A1:R505"/>
  <sheetViews>
    <sheetView topLeftCell="A2" zoomScale="72" zoomScaleNormal="72" workbookViewId="0">
      <selection activeCell="U19" sqref="U19"/>
    </sheetView>
  </sheetViews>
  <sheetFormatPr baseColWidth="10" defaultColWidth="8.83203125" defaultRowHeight="15" x14ac:dyDescent="0.2"/>
  <sheetData>
    <row r="1" spans="2:18" x14ac:dyDescent="0.2">
      <c r="B1" s="568" t="s">
        <v>1097</v>
      </c>
      <c r="C1" s="568"/>
      <c r="D1" s="568"/>
      <c r="E1" s="568"/>
      <c r="F1" s="568"/>
      <c r="G1" s="568"/>
      <c r="H1" s="568"/>
      <c r="I1" s="568"/>
      <c r="J1" s="568"/>
      <c r="K1" s="568"/>
      <c r="L1" s="568"/>
      <c r="M1" s="568"/>
      <c r="N1" s="568"/>
      <c r="O1" s="568"/>
      <c r="P1" s="568"/>
      <c r="Q1" s="568"/>
      <c r="R1" s="568"/>
    </row>
    <row r="37" spans="2:18" x14ac:dyDescent="0.2">
      <c r="B37" s="568" t="s">
        <v>1098</v>
      </c>
      <c r="C37" s="568"/>
      <c r="D37" s="568"/>
      <c r="E37" s="568"/>
      <c r="F37" s="568"/>
      <c r="G37" s="568"/>
      <c r="H37" s="568"/>
      <c r="I37" s="568"/>
      <c r="J37" s="568"/>
      <c r="K37" s="568"/>
      <c r="L37" s="568"/>
      <c r="M37" s="568"/>
      <c r="N37" s="568"/>
      <c r="O37" s="568"/>
      <c r="P37" s="568"/>
      <c r="Q37" s="568"/>
      <c r="R37" s="568"/>
    </row>
    <row r="73" spans="2:18" x14ac:dyDescent="0.2">
      <c r="B73" s="568" t="s">
        <v>1099</v>
      </c>
      <c r="C73" s="568"/>
      <c r="D73" s="568"/>
      <c r="E73" s="568"/>
      <c r="F73" s="568"/>
      <c r="G73" s="568"/>
      <c r="H73" s="568"/>
      <c r="I73" s="568"/>
      <c r="J73" s="568"/>
      <c r="K73" s="568"/>
      <c r="L73" s="568"/>
      <c r="M73" s="568"/>
      <c r="N73" s="568"/>
      <c r="O73" s="568"/>
      <c r="P73" s="568"/>
      <c r="Q73" s="568"/>
      <c r="R73" s="568"/>
    </row>
    <row r="109" spans="2:18" x14ac:dyDescent="0.2">
      <c r="B109" s="568" t="s">
        <v>1100</v>
      </c>
      <c r="C109" s="568"/>
      <c r="D109" s="568"/>
      <c r="E109" s="568"/>
      <c r="F109" s="568"/>
      <c r="G109" s="568"/>
      <c r="H109" s="568"/>
      <c r="I109" s="568"/>
      <c r="J109" s="568"/>
      <c r="K109" s="568"/>
      <c r="L109" s="568"/>
      <c r="M109" s="568"/>
      <c r="N109" s="568"/>
      <c r="O109" s="568"/>
      <c r="P109" s="568"/>
      <c r="Q109" s="568"/>
      <c r="R109" s="568"/>
    </row>
    <row r="145" spans="2:18" x14ac:dyDescent="0.2">
      <c r="B145" s="568" t="s">
        <v>1101</v>
      </c>
      <c r="C145" s="568"/>
      <c r="D145" s="568"/>
      <c r="E145" s="568"/>
      <c r="F145" s="568"/>
      <c r="G145" s="568"/>
      <c r="H145" s="568"/>
      <c r="I145" s="568"/>
      <c r="J145" s="568"/>
      <c r="K145" s="568"/>
      <c r="L145" s="568"/>
      <c r="M145" s="568"/>
      <c r="N145" s="568"/>
      <c r="O145" s="568"/>
      <c r="P145" s="568"/>
      <c r="Q145" s="568"/>
      <c r="R145" s="568"/>
    </row>
    <row r="181" spans="2:18" x14ac:dyDescent="0.2">
      <c r="B181" s="568" t="s">
        <v>1102</v>
      </c>
      <c r="C181" s="568"/>
      <c r="D181" s="568"/>
      <c r="E181" s="568"/>
      <c r="F181" s="568"/>
      <c r="G181" s="568"/>
      <c r="H181" s="568"/>
      <c r="I181" s="568"/>
      <c r="J181" s="568"/>
      <c r="K181" s="568"/>
      <c r="L181" s="568"/>
      <c r="M181" s="568"/>
      <c r="N181" s="568"/>
      <c r="O181" s="568"/>
      <c r="P181" s="568"/>
      <c r="Q181" s="568"/>
      <c r="R181" s="568"/>
    </row>
    <row r="217" spans="2:18" x14ac:dyDescent="0.2">
      <c r="B217" s="568" t="s">
        <v>1103</v>
      </c>
      <c r="C217" s="568"/>
      <c r="D217" s="568"/>
      <c r="E217" s="568"/>
      <c r="F217" s="568"/>
      <c r="G217" s="568"/>
      <c r="H217" s="568"/>
      <c r="I217" s="568"/>
      <c r="J217" s="568"/>
      <c r="K217" s="568"/>
      <c r="L217" s="568"/>
      <c r="M217" s="568"/>
      <c r="N217" s="568"/>
      <c r="O217" s="568"/>
      <c r="P217" s="568"/>
      <c r="Q217" s="568"/>
      <c r="R217" s="568"/>
    </row>
    <row r="253" spans="2:18" x14ac:dyDescent="0.2">
      <c r="B253" s="568" t="s">
        <v>1104</v>
      </c>
      <c r="C253" s="568"/>
      <c r="D253" s="568"/>
      <c r="E253" s="568"/>
      <c r="F253" s="568"/>
      <c r="G253" s="568"/>
      <c r="H253" s="568"/>
      <c r="I253" s="568"/>
      <c r="J253" s="568"/>
      <c r="K253" s="568"/>
      <c r="L253" s="568"/>
      <c r="M253" s="568"/>
      <c r="N253" s="568"/>
      <c r="O253" s="568"/>
      <c r="P253" s="568"/>
      <c r="Q253" s="568"/>
      <c r="R253" s="568"/>
    </row>
    <row r="289" spans="2:18" x14ac:dyDescent="0.2">
      <c r="B289" s="568" t="s">
        <v>1105</v>
      </c>
      <c r="C289" s="568"/>
      <c r="D289" s="568"/>
      <c r="E289" s="568"/>
      <c r="F289" s="568"/>
      <c r="G289" s="568"/>
      <c r="H289" s="568"/>
      <c r="I289" s="568"/>
      <c r="J289" s="568"/>
      <c r="K289" s="568"/>
      <c r="L289" s="568"/>
      <c r="M289" s="568"/>
      <c r="N289" s="568"/>
      <c r="O289" s="568"/>
      <c r="P289" s="568"/>
      <c r="Q289" s="568"/>
      <c r="R289" s="568"/>
    </row>
    <row r="325" spans="2:18" x14ac:dyDescent="0.2">
      <c r="B325" s="568" t="s">
        <v>1106</v>
      </c>
      <c r="C325" s="568"/>
      <c r="D325" s="568"/>
      <c r="E325" s="568"/>
      <c r="F325" s="568"/>
      <c r="G325" s="568"/>
      <c r="H325" s="568"/>
      <c r="I325" s="568"/>
      <c r="J325" s="568"/>
      <c r="K325" s="568"/>
      <c r="L325" s="568"/>
      <c r="M325" s="568"/>
      <c r="N325" s="568"/>
      <c r="O325" s="568"/>
      <c r="P325" s="568"/>
      <c r="Q325" s="568"/>
      <c r="R325" s="568"/>
    </row>
    <row r="361" spans="2:18" x14ac:dyDescent="0.2">
      <c r="B361" s="568" t="s">
        <v>1107</v>
      </c>
      <c r="C361" s="568"/>
      <c r="D361" s="568"/>
      <c r="E361" s="568"/>
      <c r="F361" s="568"/>
      <c r="G361" s="568"/>
      <c r="H361" s="568"/>
      <c r="I361" s="568"/>
      <c r="J361" s="568"/>
      <c r="K361" s="568"/>
      <c r="L361" s="568"/>
      <c r="M361" s="568"/>
      <c r="N361" s="568"/>
      <c r="O361" s="568"/>
      <c r="P361" s="568"/>
      <c r="Q361" s="568"/>
      <c r="R361" s="568"/>
    </row>
    <row r="397" spans="2:18" x14ac:dyDescent="0.2">
      <c r="B397" s="568" t="s">
        <v>1108</v>
      </c>
      <c r="C397" s="568"/>
      <c r="D397" s="568"/>
      <c r="E397" s="568"/>
      <c r="F397" s="568"/>
      <c r="G397" s="568"/>
      <c r="H397" s="568"/>
      <c r="I397" s="568"/>
      <c r="J397" s="568"/>
      <c r="K397" s="568"/>
      <c r="L397" s="568"/>
      <c r="M397" s="568"/>
      <c r="N397" s="568"/>
      <c r="O397" s="568"/>
      <c r="P397" s="568"/>
      <c r="Q397" s="568"/>
      <c r="R397" s="568"/>
    </row>
    <row r="413" spans="1:13" x14ac:dyDescent="0.2">
      <c r="A413" s="250"/>
      <c r="G413" s="250"/>
      <c r="M413" s="250"/>
    </row>
    <row r="433" spans="2:18" x14ac:dyDescent="0.2">
      <c r="B433" s="568" t="s">
        <v>1109</v>
      </c>
      <c r="C433" s="568"/>
      <c r="D433" s="568"/>
      <c r="E433" s="568"/>
      <c r="F433" s="568"/>
      <c r="G433" s="568"/>
      <c r="H433" s="568"/>
      <c r="I433" s="568"/>
      <c r="J433" s="568"/>
      <c r="K433" s="568"/>
      <c r="L433" s="568"/>
      <c r="M433" s="568"/>
      <c r="N433" s="568"/>
      <c r="O433" s="568"/>
      <c r="P433" s="568"/>
      <c r="Q433" s="568"/>
      <c r="R433" s="568"/>
    </row>
    <row r="469" spans="2:18" x14ac:dyDescent="0.2">
      <c r="B469" s="568" t="s">
        <v>1110</v>
      </c>
      <c r="C469" s="568"/>
      <c r="D469" s="568"/>
      <c r="E469" s="568"/>
      <c r="F469" s="568"/>
      <c r="G469" s="568"/>
      <c r="H469" s="568"/>
      <c r="I469" s="568"/>
      <c r="J469" s="568"/>
      <c r="K469" s="568"/>
      <c r="L469" s="568"/>
      <c r="M469" s="568"/>
      <c r="N469" s="568"/>
      <c r="O469" s="568"/>
      <c r="P469" s="568"/>
      <c r="Q469" s="568"/>
      <c r="R469" s="568"/>
    </row>
    <row r="505" spans="2:18" x14ac:dyDescent="0.2">
      <c r="B505" s="568" t="s">
        <v>1111</v>
      </c>
      <c r="C505" s="568"/>
      <c r="D505" s="568"/>
      <c r="E505" s="568"/>
      <c r="F505" s="568"/>
      <c r="G505" s="568"/>
      <c r="H505" s="568"/>
      <c r="I505" s="568"/>
      <c r="J505" s="568"/>
      <c r="K505" s="568"/>
      <c r="L505" s="568"/>
      <c r="M505" s="568"/>
      <c r="N505" s="568"/>
      <c r="O505" s="568"/>
      <c r="P505" s="568"/>
      <c r="Q505" s="568"/>
      <c r="R505" s="568"/>
    </row>
  </sheetData>
  <mergeCells count="15">
    <mergeCell ref="B1:R1"/>
    <mergeCell ref="B37:R37"/>
    <mergeCell ref="B73:R73"/>
    <mergeCell ref="B505:R505"/>
    <mergeCell ref="B109:R109"/>
    <mergeCell ref="B145:R145"/>
    <mergeCell ref="B181:R181"/>
    <mergeCell ref="B217:R217"/>
    <mergeCell ref="B253:R253"/>
    <mergeCell ref="B289:R289"/>
    <mergeCell ref="B325:R325"/>
    <mergeCell ref="B361:R361"/>
    <mergeCell ref="B397:R397"/>
    <mergeCell ref="B433:R433"/>
    <mergeCell ref="B469:R469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58CBC-322F-4444-8A46-A616605C2C93}">
  <dimension ref="A1:AC730"/>
  <sheetViews>
    <sheetView workbookViewId="0">
      <selection activeCell="AD10" sqref="AD10"/>
    </sheetView>
  </sheetViews>
  <sheetFormatPr baseColWidth="10" defaultColWidth="8.83203125" defaultRowHeight="15" x14ac:dyDescent="0.2"/>
  <cols>
    <col min="3" max="3" width="9.6640625" bestFit="1" customWidth="1"/>
    <col min="11" max="11" width="7" bestFit="1" customWidth="1"/>
    <col min="12" max="12" width="10.33203125" bestFit="1" customWidth="1"/>
    <col min="20" max="20" width="10.33203125" bestFit="1" customWidth="1"/>
  </cols>
  <sheetData>
    <row r="1" spans="1:29" x14ac:dyDescent="0.2">
      <c r="A1" s="570" t="s">
        <v>1084</v>
      </c>
      <c r="B1" s="570"/>
      <c r="C1" s="570"/>
      <c r="D1" s="570"/>
      <c r="E1" s="570"/>
      <c r="F1" s="570"/>
      <c r="G1" s="570"/>
      <c r="K1" s="570" t="s">
        <v>1085</v>
      </c>
      <c r="L1" s="570"/>
      <c r="M1" s="570"/>
      <c r="N1" s="570"/>
      <c r="O1" s="570"/>
      <c r="P1" s="570"/>
      <c r="Q1" s="570"/>
    </row>
    <row r="2" spans="1:29" x14ac:dyDescent="0.2">
      <c r="A2" s="569" t="s">
        <v>1001</v>
      </c>
      <c r="B2" s="569"/>
      <c r="C2" s="569"/>
      <c r="D2" s="569"/>
      <c r="E2" s="569"/>
      <c r="F2" s="569"/>
      <c r="G2" s="569"/>
      <c r="K2" s="569" t="s">
        <v>1001</v>
      </c>
      <c r="L2" s="569"/>
      <c r="M2" s="569"/>
      <c r="N2" s="569"/>
      <c r="O2" s="569"/>
      <c r="P2" s="569"/>
      <c r="Q2" s="569"/>
      <c r="S2" s="569" t="s">
        <v>1001</v>
      </c>
      <c r="T2" s="569"/>
      <c r="U2" s="569"/>
      <c r="V2" s="569"/>
      <c r="W2" s="569"/>
      <c r="X2" s="569"/>
      <c r="Y2" s="569"/>
      <c r="Z2" s="569"/>
      <c r="AA2" s="569"/>
      <c r="AB2" s="569"/>
      <c r="AC2" s="569"/>
    </row>
    <row r="3" spans="1:29" x14ac:dyDescent="0.2">
      <c r="A3" s="175" t="s">
        <v>57</v>
      </c>
      <c r="B3" s="175" t="s">
        <v>58</v>
      </c>
      <c r="C3" s="175" t="s">
        <v>1002</v>
      </c>
      <c r="D3" s="175" t="s">
        <v>1003</v>
      </c>
      <c r="E3" s="177" t="s">
        <v>1004</v>
      </c>
      <c r="F3" s="177" t="s">
        <v>1005</v>
      </c>
      <c r="G3" s="177" t="s">
        <v>1006</v>
      </c>
      <c r="K3" s="175" t="s">
        <v>57</v>
      </c>
      <c r="L3" s="175" t="s">
        <v>58</v>
      </c>
      <c r="M3" s="175" t="s">
        <v>1002</v>
      </c>
      <c r="N3" s="175" t="s">
        <v>1003</v>
      </c>
      <c r="O3" s="177" t="s">
        <v>1004</v>
      </c>
      <c r="P3" s="177" t="s">
        <v>1005</v>
      </c>
      <c r="Q3" s="177" t="s">
        <v>1006</v>
      </c>
      <c r="S3" s="251" t="s">
        <v>57</v>
      </c>
      <c r="T3" s="251" t="s">
        <v>58</v>
      </c>
      <c r="U3" s="251" t="s">
        <v>1002</v>
      </c>
      <c r="V3" s="251" t="s">
        <v>1003</v>
      </c>
      <c r="W3" s="253" t="s">
        <v>1113</v>
      </c>
      <c r="X3" s="253" t="s">
        <v>1004</v>
      </c>
      <c r="Y3" s="253" t="s">
        <v>1005</v>
      </c>
      <c r="Z3" s="253" t="s">
        <v>1006</v>
      </c>
      <c r="AA3" s="253" t="s">
        <v>1093</v>
      </c>
      <c r="AB3" s="253" t="s">
        <v>1094</v>
      </c>
      <c r="AC3" s="253" t="s">
        <v>1095</v>
      </c>
    </row>
    <row r="4" spans="1:29" x14ac:dyDescent="0.2">
      <c r="A4" s="176" t="s">
        <v>60</v>
      </c>
      <c r="B4" s="176" t="s">
        <v>60</v>
      </c>
      <c r="C4" s="176" t="s">
        <v>60</v>
      </c>
      <c r="D4" s="176" t="s">
        <v>60</v>
      </c>
      <c r="E4" s="178" t="s">
        <v>1007</v>
      </c>
      <c r="F4" s="178" t="s">
        <v>1007</v>
      </c>
      <c r="G4" s="178" t="s">
        <v>1007</v>
      </c>
      <c r="K4" s="176" t="s">
        <v>60</v>
      </c>
      <c r="L4" s="176" t="s">
        <v>60</v>
      </c>
      <c r="M4" s="176" t="s">
        <v>60</v>
      </c>
      <c r="N4" s="176" t="s">
        <v>60</v>
      </c>
      <c r="O4" s="178" t="s">
        <v>1007</v>
      </c>
      <c r="P4" s="178" t="s">
        <v>1007</v>
      </c>
      <c r="Q4" s="178" t="s">
        <v>1007</v>
      </c>
      <c r="S4" s="252" t="s">
        <v>60</v>
      </c>
      <c r="T4" s="252" t="s">
        <v>60</v>
      </c>
      <c r="U4" s="252" t="s">
        <v>60</v>
      </c>
      <c r="V4" s="252" t="s">
        <v>60</v>
      </c>
      <c r="W4" s="254" t="s">
        <v>1114</v>
      </c>
      <c r="X4" s="254" t="s">
        <v>1007</v>
      </c>
      <c r="Y4" s="254" t="s">
        <v>1007</v>
      </c>
      <c r="Z4" s="254" t="s">
        <v>1007</v>
      </c>
      <c r="AA4" s="254" t="s">
        <v>1115</v>
      </c>
      <c r="AB4" s="254" t="s">
        <v>1115</v>
      </c>
      <c r="AC4" s="254" t="s">
        <v>1115</v>
      </c>
    </row>
    <row r="5" spans="1:29" x14ac:dyDescent="0.2">
      <c r="A5" s="27" t="s">
        <v>950</v>
      </c>
      <c r="B5" s="27" t="s">
        <v>1008</v>
      </c>
      <c r="C5" s="27" t="s">
        <v>1009</v>
      </c>
      <c r="D5" s="27" t="s">
        <v>1010</v>
      </c>
      <c r="E5">
        <v>1.4999999999999999E-4</v>
      </c>
      <c r="F5">
        <v>1.8000000000000001E-4</v>
      </c>
      <c r="G5">
        <v>0.17080999999999999</v>
      </c>
      <c r="K5" s="27" t="s">
        <v>950</v>
      </c>
      <c r="L5" s="27" t="s">
        <v>1008</v>
      </c>
      <c r="M5" s="27" t="s">
        <v>1009</v>
      </c>
      <c r="N5" s="27" t="s">
        <v>1010</v>
      </c>
      <c r="O5">
        <v>1.4999999999999999E-4</v>
      </c>
      <c r="P5">
        <v>1.2999999999999999E-4</v>
      </c>
      <c r="Q5">
        <v>5.6279999999999997E-2</v>
      </c>
      <c r="S5" s="27" t="s">
        <v>950</v>
      </c>
      <c r="T5" s="27" t="s">
        <v>1008</v>
      </c>
      <c r="U5" s="27" t="s">
        <v>1009</v>
      </c>
      <c r="V5" s="27" t="s">
        <v>1112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 x14ac:dyDescent="0.2">
      <c r="A6" s="27" t="s">
        <v>950</v>
      </c>
      <c r="B6" s="27" t="s">
        <v>1008</v>
      </c>
      <c r="C6" s="27" t="s">
        <v>1009</v>
      </c>
      <c r="D6" s="27" t="s">
        <v>1011</v>
      </c>
      <c r="E6">
        <v>-1.3999999999999999E-4</v>
      </c>
      <c r="F6">
        <v>-1.6000000000000001E-4</v>
      </c>
      <c r="G6">
        <v>1.001E-2</v>
      </c>
      <c r="K6" s="27" t="s">
        <v>950</v>
      </c>
      <c r="L6" s="27" t="s">
        <v>1008</v>
      </c>
      <c r="M6" s="27" t="s">
        <v>1009</v>
      </c>
      <c r="N6" s="27" t="s">
        <v>1011</v>
      </c>
      <c r="O6">
        <v>-1.4999999999999999E-4</v>
      </c>
      <c r="P6">
        <v>-1.2999999999999999E-4</v>
      </c>
      <c r="Q6">
        <v>-5.6599999999999998E-2</v>
      </c>
      <c r="S6" s="27" t="s">
        <v>950</v>
      </c>
      <c r="T6" s="27" t="s">
        <v>1008</v>
      </c>
      <c r="U6" s="27" t="s">
        <v>1009</v>
      </c>
      <c r="V6" s="27" t="s">
        <v>1112</v>
      </c>
      <c r="W6">
        <v>1</v>
      </c>
      <c r="X6">
        <v>-9.1309999999999999E-7</v>
      </c>
      <c r="Y6">
        <v>1.299E-6</v>
      </c>
      <c r="Z6">
        <v>1.9349999999999999E-2</v>
      </c>
      <c r="AA6">
        <v>-6.8479999999999995E-5</v>
      </c>
      <c r="AB6">
        <v>-6.5639999999999997E-7</v>
      </c>
      <c r="AC6">
        <v>8.7159999999999994E-8</v>
      </c>
    </row>
    <row r="7" spans="1:29" x14ac:dyDescent="0.2">
      <c r="A7" s="27" t="s">
        <v>951</v>
      </c>
      <c r="B7" s="27" t="s">
        <v>1008</v>
      </c>
      <c r="C7" s="27" t="s">
        <v>1009</v>
      </c>
      <c r="D7" s="27" t="s">
        <v>1010</v>
      </c>
      <c r="E7">
        <v>2.2000000000000001E-4</v>
      </c>
      <c r="F7">
        <v>6.4999999999999997E-4</v>
      </c>
      <c r="G7">
        <v>0.20097000000000001</v>
      </c>
      <c r="K7" s="27" t="s">
        <v>951</v>
      </c>
      <c r="L7" s="27" t="s">
        <v>1008</v>
      </c>
      <c r="M7" s="27" t="s">
        <v>1009</v>
      </c>
      <c r="N7" s="27" t="s">
        <v>1010</v>
      </c>
      <c r="O7">
        <v>2.1000000000000001E-4</v>
      </c>
      <c r="P7">
        <v>4.2999999999999999E-4</v>
      </c>
      <c r="Q7">
        <v>7.961E-2</v>
      </c>
      <c r="S7" s="27" t="s">
        <v>950</v>
      </c>
      <c r="T7" s="27" t="s">
        <v>1008</v>
      </c>
      <c r="U7" s="27" t="s">
        <v>1009</v>
      </c>
      <c r="V7" s="27" t="s">
        <v>1112</v>
      </c>
      <c r="W7">
        <v>2</v>
      </c>
      <c r="X7">
        <v>-7.7740000000000007E-9</v>
      </c>
      <c r="Y7">
        <v>1.0789999999999999E-7</v>
      </c>
      <c r="Z7">
        <v>3.9940000000000003E-2</v>
      </c>
      <c r="AA7">
        <v>-6.7340000000000002E-6</v>
      </c>
      <c r="AB7">
        <v>-5.8800000000000002E-7</v>
      </c>
      <c r="AC7">
        <v>2.2959999999999999E-9</v>
      </c>
    </row>
    <row r="8" spans="1:29" x14ac:dyDescent="0.2">
      <c r="A8" s="27" t="s">
        <v>951</v>
      </c>
      <c r="B8" s="27" t="s">
        <v>1008</v>
      </c>
      <c r="C8" s="27" t="s">
        <v>1009</v>
      </c>
      <c r="D8" s="27" t="s">
        <v>1011</v>
      </c>
      <c r="E8">
        <v>-2.1000000000000001E-4</v>
      </c>
      <c r="F8">
        <v>-5.4000000000000001E-4</v>
      </c>
      <c r="G8">
        <v>-2.6429999999999999E-2</v>
      </c>
      <c r="K8" s="27" t="s">
        <v>951</v>
      </c>
      <c r="L8" s="27" t="s">
        <v>1008</v>
      </c>
      <c r="M8" s="27" t="s">
        <v>1009</v>
      </c>
      <c r="N8" s="27" t="s">
        <v>1011</v>
      </c>
      <c r="O8">
        <v>-2.2000000000000001E-4</v>
      </c>
      <c r="P8">
        <v>-4.2000000000000002E-4</v>
      </c>
      <c r="Q8">
        <v>-8.0049999999999996E-2</v>
      </c>
      <c r="S8" s="27" t="s">
        <v>950</v>
      </c>
      <c r="T8" s="27" t="s">
        <v>1008</v>
      </c>
      <c r="U8" s="27" t="s">
        <v>1009</v>
      </c>
      <c r="V8" s="27" t="s">
        <v>1112</v>
      </c>
      <c r="W8">
        <v>3</v>
      </c>
      <c r="X8">
        <v>2.7939999999999997E-7</v>
      </c>
      <c r="Y8">
        <v>-3.1679999999999998E-7</v>
      </c>
      <c r="Z8">
        <v>6.0150000000000002E-2</v>
      </c>
      <c r="AA8">
        <v>1.5829999999999999E-5</v>
      </c>
      <c r="AB8">
        <v>-2.91E-7</v>
      </c>
      <c r="AC8">
        <v>-2.538E-8</v>
      </c>
    </row>
    <row r="9" spans="1:29" x14ac:dyDescent="0.2">
      <c r="A9" s="27" t="s">
        <v>952</v>
      </c>
      <c r="B9" s="27" t="s">
        <v>1008</v>
      </c>
      <c r="C9" s="27" t="s">
        <v>1009</v>
      </c>
      <c r="D9" s="27" t="s">
        <v>1010</v>
      </c>
      <c r="E9">
        <v>1.8000000000000001E-4</v>
      </c>
      <c r="F9">
        <v>1.1100000000000001E-3</v>
      </c>
      <c r="G9">
        <v>0.17082</v>
      </c>
      <c r="K9" s="27" t="s">
        <v>952</v>
      </c>
      <c r="L9" s="27" t="s">
        <v>1008</v>
      </c>
      <c r="M9" s="27" t="s">
        <v>1009</v>
      </c>
      <c r="N9" s="27" t="s">
        <v>1010</v>
      </c>
      <c r="O9">
        <v>1.7000000000000001E-4</v>
      </c>
      <c r="P9">
        <v>7.2000000000000005E-4</v>
      </c>
      <c r="Q9">
        <v>5.6320000000000002E-2</v>
      </c>
      <c r="S9" s="27" t="s">
        <v>950</v>
      </c>
      <c r="T9" s="27" t="s">
        <v>1008</v>
      </c>
      <c r="U9" s="27" t="s">
        <v>1009</v>
      </c>
      <c r="V9" s="27" t="s">
        <v>1112</v>
      </c>
      <c r="W9">
        <v>4</v>
      </c>
      <c r="X9">
        <v>4.1600000000000002E-8</v>
      </c>
      <c r="Y9">
        <v>-5.7509999999999997E-8</v>
      </c>
      <c r="Z9">
        <v>8.0030000000000004E-2</v>
      </c>
      <c r="AA9">
        <v>3.0149999999999999E-6</v>
      </c>
      <c r="AB9">
        <v>1.9429999999999999E-8</v>
      </c>
      <c r="AC9">
        <v>-3.9449999999999999E-9</v>
      </c>
    </row>
    <row r="10" spans="1:29" x14ac:dyDescent="0.2">
      <c r="A10" s="27" t="s">
        <v>952</v>
      </c>
      <c r="B10" s="27" t="s">
        <v>1008</v>
      </c>
      <c r="C10" s="27" t="s">
        <v>1009</v>
      </c>
      <c r="D10" s="27" t="s">
        <v>1011</v>
      </c>
      <c r="E10">
        <v>-1.7000000000000001E-4</v>
      </c>
      <c r="F10">
        <v>-9.2000000000000003E-4</v>
      </c>
      <c r="G10">
        <v>1.001E-2</v>
      </c>
      <c r="K10" s="27" t="s">
        <v>952</v>
      </c>
      <c r="L10" s="27" t="s">
        <v>1008</v>
      </c>
      <c r="M10" s="27" t="s">
        <v>1009</v>
      </c>
      <c r="N10" s="27" t="s">
        <v>1011</v>
      </c>
      <c r="O10">
        <v>-1.7000000000000001E-4</v>
      </c>
      <c r="P10">
        <v>-7.1000000000000002E-4</v>
      </c>
      <c r="Q10">
        <v>-5.6610000000000001E-2</v>
      </c>
      <c r="S10" s="27" t="s">
        <v>950</v>
      </c>
      <c r="T10" s="27" t="s">
        <v>1008</v>
      </c>
      <c r="U10" s="27" t="s">
        <v>1009</v>
      </c>
      <c r="V10" s="27" t="s">
        <v>1112</v>
      </c>
      <c r="W10">
        <v>5</v>
      </c>
      <c r="X10">
        <v>3.9029999999999999E-7</v>
      </c>
      <c r="Y10">
        <v>-5.7670000000000002E-7</v>
      </c>
      <c r="Z10">
        <v>9.0289999999999995E-2</v>
      </c>
      <c r="AA10">
        <v>3.0639999999999998E-5</v>
      </c>
      <c r="AB10">
        <v>4.1209999999999999E-7</v>
      </c>
      <c r="AC10">
        <v>-3.7609999999999997E-8</v>
      </c>
    </row>
    <row r="11" spans="1:29" x14ac:dyDescent="0.2">
      <c r="A11" s="27" t="s">
        <v>1012</v>
      </c>
      <c r="B11" s="27" t="s">
        <v>1008</v>
      </c>
      <c r="C11" s="27" t="s">
        <v>1009</v>
      </c>
      <c r="D11" s="27" t="s">
        <v>1010</v>
      </c>
      <c r="E11">
        <v>1.3999999999999999E-4</v>
      </c>
      <c r="F11">
        <v>1.8000000000000001E-4</v>
      </c>
      <c r="G11">
        <v>0.17126</v>
      </c>
      <c r="K11" s="27" t="s">
        <v>1012</v>
      </c>
      <c r="L11" s="27" t="s">
        <v>1008</v>
      </c>
      <c r="M11" s="27" t="s">
        <v>1009</v>
      </c>
      <c r="N11" s="27" t="s">
        <v>1010</v>
      </c>
      <c r="O11">
        <v>1.3999999999999999E-4</v>
      </c>
      <c r="P11">
        <v>1.2E-4</v>
      </c>
      <c r="Q11">
        <v>5.7140000000000003E-2</v>
      </c>
      <c r="S11" s="27" t="s">
        <v>950</v>
      </c>
      <c r="T11" s="27" t="s">
        <v>1008</v>
      </c>
      <c r="U11" s="27" t="s">
        <v>1009</v>
      </c>
      <c r="V11" s="27" t="s">
        <v>1112</v>
      </c>
      <c r="W11">
        <v>6</v>
      </c>
      <c r="X11">
        <v>7.5670000000000002E-8</v>
      </c>
      <c r="Y11">
        <v>-1.6259999999999999E-7</v>
      </c>
      <c r="Z11">
        <v>9.8089999999999997E-2</v>
      </c>
      <c r="AA11">
        <v>9.166E-6</v>
      </c>
      <c r="AB11">
        <v>3.855E-7</v>
      </c>
      <c r="AC11">
        <v>-8.1059999999999999E-9</v>
      </c>
    </row>
    <row r="12" spans="1:29" x14ac:dyDescent="0.2">
      <c r="A12" s="27" t="s">
        <v>1012</v>
      </c>
      <c r="B12" s="27" t="s">
        <v>1008</v>
      </c>
      <c r="C12" s="27" t="s">
        <v>1009</v>
      </c>
      <c r="D12" s="27" t="s">
        <v>1011</v>
      </c>
      <c r="E12">
        <v>-1.2999999999999999E-4</v>
      </c>
      <c r="F12">
        <v>-1.6000000000000001E-4</v>
      </c>
      <c r="G12">
        <v>1.0120000000000001E-2</v>
      </c>
      <c r="K12" s="27" t="s">
        <v>1012</v>
      </c>
      <c r="L12" s="27" t="s">
        <v>1008</v>
      </c>
      <c r="M12" s="27" t="s">
        <v>1009</v>
      </c>
      <c r="N12" s="27" t="s">
        <v>1011</v>
      </c>
      <c r="O12">
        <v>-1.3999999999999999E-4</v>
      </c>
      <c r="P12">
        <v>-1.2E-4</v>
      </c>
      <c r="Q12">
        <v>-5.7529999999999998E-2</v>
      </c>
      <c r="S12" s="27" t="s">
        <v>950</v>
      </c>
      <c r="T12" s="27" t="s">
        <v>1008</v>
      </c>
      <c r="U12" s="27" t="s">
        <v>1009</v>
      </c>
      <c r="V12" s="27" t="s">
        <v>1112</v>
      </c>
      <c r="W12">
        <v>7</v>
      </c>
      <c r="X12">
        <v>6.046E-7</v>
      </c>
      <c r="Y12">
        <v>-9.0699999999999996E-7</v>
      </c>
      <c r="Z12">
        <v>9.0459999999999999E-2</v>
      </c>
      <c r="AA12">
        <v>4.833E-5</v>
      </c>
      <c r="AB12">
        <v>7.2080000000000005E-7</v>
      </c>
      <c r="AC12">
        <v>-5.847E-8</v>
      </c>
    </row>
    <row r="13" spans="1:29" x14ac:dyDescent="0.2">
      <c r="A13" s="27" t="s">
        <v>1013</v>
      </c>
      <c r="B13" s="27" t="s">
        <v>1008</v>
      </c>
      <c r="C13" s="27" t="s">
        <v>1009</v>
      </c>
      <c r="D13" s="27" t="s">
        <v>1010</v>
      </c>
      <c r="E13">
        <v>2.0000000000000001E-4</v>
      </c>
      <c r="F13">
        <v>6.4999999999999997E-4</v>
      </c>
      <c r="G13">
        <v>0.20161000000000001</v>
      </c>
      <c r="K13" s="27" t="s">
        <v>1013</v>
      </c>
      <c r="L13" s="27" t="s">
        <v>1008</v>
      </c>
      <c r="M13" s="27" t="s">
        <v>1009</v>
      </c>
      <c r="N13" s="27" t="s">
        <v>1010</v>
      </c>
      <c r="O13">
        <v>2.0000000000000001E-4</v>
      </c>
      <c r="P13">
        <v>4.2999999999999999E-4</v>
      </c>
      <c r="Q13">
        <v>8.0829999999999999E-2</v>
      </c>
      <c r="S13" s="27" t="s">
        <v>950</v>
      </c>
      <c r="T13" s="27" t="s">
        <v>1008</v>
      </c>
      <c r="U13" s="27" t="s">
        <v>1009</v>
      </c>
      <c r="V13" s="27" t="s">
        <v>1112</v>
      </c>
      <c r="W13">
        <v>8</v>
      </c>
      <c r="X13">
        <v>5.4609999999999997E-8</v>
      </c>
      <c r="Y13">
        <v>-1.624E-7</v>
      </c>
      <c r="Z13">
        <v>8.0089999999999995E-2</v>
      </c>
      <c r="AA13">
        <v>9.4749999999999999E-6</v>
      </c>
      <c r="AB13">
        <v>5.4939999999999998E-7</v>
      </c>
      <c r="AC13">
        <v>-6.5730000000000004E-9</v>
      </c>
    </row>
    <row r="14" spans="1:29" x14ac:dyDescent="0.2">
      <c r="A14" s="27" t="s">
        <v>1013</v>
      </c>
      <c r="B14" s="27" t="s">
        <v>1008</v>
      </c>
      <c r="C14" s="27" t="s">
        <v>1009</v>
      </c>
      <c r="D14" s="27" t="s">
        <v>1011</v>
      </c>
      <c r="E14">
        <v>-1.9000000000000001E-4</v>
      </c>
      <c r="F14">
        <v>-5.4000000000000001E-4</v>
      </c>
      <c r="G14">
        <v>-2.63E-2</v>
      </c>
      <c r="K14" s="27" t="s">
        <v>1013</v>
      </c>
      <c r="L14" s="27" t="s">
        <v>1008</v>
      </c>
      <c r="M14" s="27" t="s">
        <v>1009</v>
      </c>
      <c r="N14" s="27" t="s">
        <v>1011</v>
      </c>
      <c r="O14">
        <v>-2.0000000000000001E-4</v>
      </c>
      <c r="P14">
        <v>-4.2999999999999999E-4</v>
      </c>
      <c r="Q14">
        <v>-8.1369999999999998E-2</v>
      </c>
      <c r="S14" s="27" t="s">
        <v>950</v>
      </c>
      <c r="T14" s="27" t="s">
        <v>1008</v>
      </c>
      <c r="U14" s="27" t="s">
        <v>1009</v>
      </c>
      <c r="V14" s="27" t="s">
        <v>1112</v>
      </c>
      <c r="W14">
        <v>9</v>
      </c>
      <c r="X14">
        <v>2.6020000000000001E-7</v>
      </c>
      <c r="Y14">
        <v>-4.34E-7</v>
      </c>
      <c r="Z14">
        <v>6.0220000000000003E-2</v>
      </c>
      <c r="AA14">
        <v>2.3580000000000001E-5</v>
      </c>
      <c r="AB14">
        <v>5.764E-7</v>
      </c>
      <c r="AC14">
        <v>-2.5869999999999999E-8</v>
      </c>
    </row>
    <row r="15" spans="1:29" x14ac:dyDescent="0.2">
      <c r="A15" s="27" t="s">
        <v>1014</v>
      </c>
      <c r="B15" s="27" t="s">
        <v>1008</v>
      </c>
      <c r="C15" s="27" t="s">
        <v>1009</v>
      </c>
      <c r="D15" s="27" t="s">
        <v>1010</v>
      </c>
      <c r="E15">
        <v>1.6000000000000001E-4</v>
      </c>
      <c r="F15">
        <v>1.1199999999999999E-3</v>
      </c>
      <c r="G15">
        <v>0.17127000000000001</v>
      </c>
      <c r="K15" s="27" t="s">
        <v>1014</v>
      </c>
      <c r="L15" s="27" t="s">
        <v>1008</v>
      </c>
      <c r="M15" s="27" t="s">
        <v>1009</v>
      </c>
      <c r="N15" s="27" t="s">
        <v>1010</v>
      </c>
      <c r="O15">
        <v>1.6000000000000001E-4</v>
      </c>
      <c r="P15">
        <v>7.2999999999999996E-4</v>
      </c>
      <c r="Q15">
        <v>5.7180000000000002E-2</v>
      </c>
      <c r="S15" s="27" t="s">
        <v>950</v>
      </c>
      <c r="T15" s="27" t="s">
        <v>1008</v>
      </c>
      <c r="U15" s="27" t="s">
        <v>1009</v>
      </c>
      <c r="V15" s="27" t="s">
        <v>1112</v>
      </c>
      <c r="W15">
        <v>10</v>
      </c>
      <c r="X15">
        <v>1.784E-6</v>
      </c>
      <c r="Y15">
        <v>-2.5900000000000002E-6</v>
      </c>
      <c r="Z15">
        <v>1.2999999999999999E-3</v>
      </c>
      <c r="AA15">
        <v>1.371E-4</v>
      </c>
      <c r="AB15">
        <v>1.5999999999999999E-6</v>
      </c>
      <c r="AC15">
        <v>-1.7109999999999999E-7</v>
      </c>
    </row>
    <row r="16" spans="1:29" x14ac:dyDescent="0.2">
      <c r="A16" s="27" t="s">
        <v>1014</v>
      </c>
      <c r="B16" s="27" t="s">
        <v>1008</v>
      </c>
      <c r="C16" s="27" t="s">
        <v>1009</v>
      </c>
      <c r="D16" s="27" t="s">
        <v>1011</v>
      </c>
      <c r="E16">
        <v>-1.6000000000000001E-4</v>
      </c>
      <c r="F16">
        <v>-9.3000000000000005E-4</v>
      </c>
      <c r="G16">
        <v>1.01E-2</v>
      </c>
      <c r="K16" s="27" t="s">
        <v>1014</v>
      </c>
      <c r="L16" s="27" t="s">
        <v>1008</v>
      </c>
      <c r="M16" s="27" t="s">
        <v>1009</v>
      </c>
      <c r="N16" s="27" t="s">
        <v>1011</v>
      </c>
      <c r="O16">
        <v>-1.6000000000000001E-4</v>
      </c>
      <c r="P16">
        <v>-7.2999999999999996E-4</v>
      </c>
      <c r="Q16">
        <v>-5.7549999999999997E-2</v>
      </c>
      <c r="S16" s="27" t="s">
        <v>951</v>
      </c>
      <c r="T16" s="27" t="s">
        <v>1008</v>
      </c>
      <c r="U16" s="27" t="s">
        <v>1009</v>
      </c>
      <c r="V16" s="27" t="s">
        <v>1112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 x14ac:dyDescent="0.2">
      <c r="A17" s="27" t="s">
        <v>1015</v>
      </c>
      <c r="B17" s="27" t="s">
        <v>1008</v>
      </c>
      <c r="C17" s="27" t="s">
        <v>1009</v>
      </c>
      <c r="D17" s="27" t="s">
        <v>1010</v>
      </c>
      <c r="E17">
        <v>1.2E-4</v>
      </c>
      <c r="F17">
        <v>1.9000000000000001E-4</v>
      </c>
      <c r="G17">
        <v>0.17166999999999999</v>
      </c>
      <c r="K17" s="27" t="s">
        <v>1015</v>
      </c>
      <c r="L17" s="27" t="s">
        <v>1008</v>
      </c>
      <c r="M17" s="27" t="s">
        <v>1009</v>
      </c>
      <c r="N17" s="27" t="s">
        <v>1010</v>
      </c>
      <c r="O17">
        <v>1.2E-4</v>
      </c>
      <c r="P17">
        <v>1.2E-4</v>
      </c>
      <c r="Q17">
        <v>5.7919999999999999E-2</v>
      </c>
      <c r="S17" s="27" t="s">
        <v>951</v>
      </c>
      <c r="T17" s="27" t="s">
        <v>1008</v>
      </c>
      <c r="U17" s="27" t="s">
        <v>1009</v>
      </c>
      <c r="V17" s="27" t="s">
        <v>1112</v>
      </c>
      <c r="W17">
        <v>1</v>
      </c>
      <c r="X17">
        <v>-1.341E-6</v>
      </c>
      <c r="Y17">
        <v>4.7079999999999996E-6</v>
      </c>
      <c r="Z17">
        <v>1.908E-2</v>
      </c>
      <c r="AA17">
        <v>-2.414E-8</v>
      </c>
      <c r="AB17">
        <v>-9.0979999999999995E-7</v>
      </c>
      <c r="AC17">
        <v>1.256E-8</v>
      </c>
    </row>
    <row r="18" spans="1:29" x14ac:dyDescent="0.2">
      <c r="A18" s="27" t="s">
        <v>1015</v>
      </c>
      <c r="B18" s="27" t="s">
        <v>1008</v>
      </c>
      <c r="C18" s="27" t="s">
        <v>1009</v>
      </c>
      <c r="D18" s="27" t="s">
        <v>1011</v>
      </c>
      <c r="E18">
        <v>-1.1E-4</v>
      </c>
      <c r="F18">
        <v>-1.4999999999999999E-4</v>
      </c>
      <c r="G18">
        <v>1.0200000000000001E-2</v>
      </c>
      <c r="K18" s="27" t="s">
        <v>1015</v>
      </c>
      <c r="L18" s="27" t="s">
        <v>1008</v>
      </c>
      <c r="M18" s="27" t="s">
        <v>1009</v>
      </c>
      <c r="N18" s="27" t="s">
        <v>1011</v>
      </c>
      <c r="O18">
        <v>-1.1E-4</v>
      </c>
      <c r="P18">
        <v>-1.2E-4</v>
      </c>
      <c r="Q18">
        <v>-5.8349999999999999E-2</v>
      </c>
      <c r="S18" s="27" t="s">
        <v>951</v>
      </c>
      <c r="T18" s="27" t="s">
        <v>1008</v>
      </c>
      <c r="U18" s="27" t="s">
        <v>1009</v>
      </c>
      <c r="V18" s="27" t="s">
        <v>1112</v>
      </c>
      <c r="W18">
        <v>2</v>
      </c>
      <c r="X18">
        <v>-2E-8</v>
      </c>
      <c r="Y18">
        <v>4.404E-7</v>
      </c>
      <c r="Z18">
        <v>3.9910000000000001E-2</v>
      </c>
      <c r="AA18">
        <v>-4.0000000000000002E-9</v>
      </c>
      <c r="AB18">
        <v>-8.3180000000000002E-7</v>
      </c>
      <c r="AC18">
        <v>1.628E-9</v>
      </c>
    </row>
    <row r="19" spans="1:29" x14ac:dyDescent="0.2">
      <c r="A19" s="27" t="s">
        <v>1016</v>
      </c>
      <c r="B19" s="27" t="s">
        <v>1008</v>
      </c>
      <c r="C19" s="27" t="s">
        <v>1009</v>
      </c>
      <c r="D19" s="27" t="s">
        <v>1010</v>
      </c>
      <c r="E19">
        <v>1.8000000000000001E-4</v>
      </c>
      <c r="F19">
        <v>6.4999999999999997E-4</v>
      </c>
      <c r="G19">
        <v>0.20219000000000001</v>
      </c>
      <c r="K19" s="27" t="s">
        <v>1016</v>
      </c>
      <c r="L19" s="27" t="s">
        <v>1008</v>
      </c>
      <c r="M19" s="27" t="s">
        <v>1009</v>
      </c>
      <c r="N19" s="27" t="s">
        <v>1010</v>
      </c>
      <c r="O19">
        <v>1.7000000000000001E-4</v>
      </c>
      <c r="P19">
        <v>4.2999999999999999E-4</v>
      </c>
      <c r="Q19">
        <v>8.1939999999999999E-2</v>
      </c>
      <c r="S19" s="27" t="s">
        <v>951</v>
      </c>
      <c r="T19" s="27" t="s">
        <v>1008</v>
      </c>
      <c r="U19" s="27" t="s">
        <v>1009</v>
      </c>
      <c r="V19" s="27" t="s">
        <v>1112</v>
      </c>
      <c r="W19">
        <v>3</v>
      </c>
      <c r="X19">
        <v>4.0320000000000001E-7</v>
      </c>
      <c r="Y19">
        <v>-1.1069999999999999E-6</v>
      </c>
      <c r="Z19">
        <v>6.021E-2</v>
      </c>
      <c r="AA19">
        <v>4.2869999999999998E-9</v>
      </c>
      <c r="AB19">
        <v>-4.179E-7</v>
      </c>
      <c r="AC19">
        <v>-2.5840000000000002E-9</v>
      </c>
    </row>
    <row r="20" spans="1:29" x14ac:dyDescent="0.2">
      <c r="A20" s="27" t="s">
        <v>1016</v>
      </c>
      <c r="B20" s="27" t="s">
        <v>1008</v>
      </c>
      <c r="C20" s="27" t="s">
        <v>1009</v>
      </c>
      <c r="D20" s="27" t="s">
        <v>1011</v>
      </c>
      <c r="E20">
        <v>-1.7000000000000001E-4</v>
      </c>
      <c r="F20">
        <v>-5.5000000000000003E-4</v>
      </c>
      <c r="G20">
        <v>-2.6190000000000001E-2</v>
      </c>
      <c r="K20" s="27" t="s">
        <v>1016</v>
      </c>
      <c r="L20" s="27" t="s">
        <v>1008</v>
      </c>
      <c r="M20" s="27" t="s">
        <v>1009</v>
      </c>
      <c r="N20" s="27" t="s">
        <v>1011</v>
      </c>
      <c r="O20">
        <v>-1.6000000000000001E-4</v>
      </c>
      <c r="P20">
        <v>-4.2999999999999999E-4</v>
      </c>
      <c r="Q20">
        <v>-8.2540000000000002E-2</v>
      </c>
      <c r="S20" s="27" t="s">
        <v>951</v>
      </c>
      <c r="T20" s="27" t="s">
        <v>1008</v>
      </c>
      <c r="U20" s="27" t="s">
        <v>1009</v>
      </c>
      <c r="V20" s="27" t="s">
        <v>1112</v>
      </c>
      <c r="W20">
        <v>4</v>
      </c>
      <c r="X20">
        <v>6.0959999999999998E-8</v>
      </c>
      <c r="Y20">
        <v>-2.0760000000000001E-7</v>
      </c>
      <c r="Z20">
        <v>8.004E-2</v>
      </c>
      <c r="AA20">
        <v>1.0459999999999999E-9</v>
      </c>
      <c r="AB20">
        <v>2.658E-8</v>
      </c>
      <c r="AC20">
        <v>-5.4690000000000004E-10</v>
      </c>
    </row>
    <row r="21" spans="1:29" x14ac:dyDescent="0.2">
      <c r="A21" s="27" t="s">
        <v>1017</v>
      </c>
      <c r="B21" s="27" t="s">
        <v>1008</v>
      </c>
      <c r="C21" s="27" t="s">
        <v>1009</v>
      </c>
      <c r="D21" s="27" t="s">
        <v>1010</v>
      </c>
      <c r="E21">
        <v>1.3999999999999999E-4</v>
      </c>
      <c r="F21">
        <v>1.1199999999999999E-3</v>
      </c>
      <c r="G21">
        <v>0.17168</v>
      </c>
      <c r="K21" s="27" t="s">
        <v>1017</v>
      </c>
      <c r="L21" s="27" t="s">
        <v>1008</v>
      </c>
      <c r="M21" s="27" t="s">
        <v>1009</v>
      </c>
      <c r="N21" s="27" t="s">
        <v>1010</v>
      </c>
      <c r="O21">
        <v>1.2999999999999999E-4</v>
      </c>
      <c r="P21">
        <v>7.5000000000000002E-4</v>
      </c>
      <c r="Q21">
        <v>5.7959999999999998E-2</v>
      </c>
      <c r="S21" s="27" t="s">
        <v>951</v>
      </c>
      <c r="T21" s="27" t="s">
        <v>1008</v>
      </c>
      <c r="U21" s="27" t="s">
        <v>1009</v>
      </c>
      <c r="V21" s="27" t="s">
        <v>1112</v>
      </c>
      <c r="W21">
        <v>5</v>
      </c>
      <c r="X21">
        <v>5.7520000000000002E-7</v>
      </c>
      <c r="Y21">
        <v>-2.1019999999999999E-6</v>
      </c>
      <c r="Z21">
        <v>9.0410000000000004E-2</v>
      </c>
      <c r="AA21">
        <v>1.1150000000000001E-8</v>
      </c>
      <c r="AB21">
        <v>5.75E-7</v>
      </c>
      <c r="AC21">
        <v>-5.7049999999999996E-9</v>
      </c>
    </row>
    <row r="22" spans="1:29" x14ac:dyDescent="0.2">
      <c r="A22" s="27" t="s">
        <v>1017</v>
      </c>
      <c r="B22" s="27" t="s">
        <v>1008</v>
      </c>
      <c r="C22" s="27" t="s">
        <v>1009</v>
      </c>
      <c r="D22" s="27" t="s">
        <v>1011</v>
      </c>
      <c r="E22">
        <v>-1.3999999999999999E-4</v>
      </c>
      <c r="F22">
        <v>-9.3999999999999997E-4</v>
      </c>
      <c r="G22">
        <v>1.017E-2</v>
      </c>
      <c r="K22" s="27" t="s">
        <v>1017</v>
      </c>
      <c r="L22" s="27" t="s">
        <v>1008</v>
      </c>
      <c r="M22" s="27" t="s">
        <v>1009</v>
      </c>
      <c r="N22" s="27" t="s">
        <v>1011</v>
      </c>
      <c r="O22">
        <v>-1.2999999999999999E-4</v>
      </c>
      <c r="P22">
        <v>-7.3999999999999999E-4</v>
      </c>
      <c r="Q22">
        <v>-5.8369999999999998E-2</v>
      </c>
      <c r="S22" s="27" t="s">
        <v>951</v>
      </c>
      <c r="T22" s="27" t="s">
        <v>1008</v>
      </c>
      <c r="U22" s="27" t="s">
        <v>1009</v>
      </c>
      <c r="V22" s="27" t="s">
        <v>1112</v>
      </c>
      <c r="W22">
        <v>6</v>
      </c>
      <c r="X22">
        <v>1.1600000000000001E-7</v>
      </c>
      <c r="Y22">
        <v>-6.1750000000000002E-7</v>
      </c>
      <c r="Z22">
        <v>9.8119999999999999E-2</v>
      </c>
      <c r="AA22">
        <v>4.1510000000000002E-9</v>
      </c>
      <c r="AB22">
        <v>5.4379999999999999E-7</v>
      </c>
      <c r="AC22">
        <v>-1.904E-9</v>
      </c>
    </row>
    <row r="23" spans="1:29" x14ac:dyDescent="0.2">
      <c r="A23" s="27" t="s">
        <v>1018</v>
      </c>
      <c r="B23" s="27" t="s">
        <v>1008</v>
      </c>
      <c r="C23" s="27" t="s">
        <v>1009</v>
      </c>
      <c r="D23" s="27" t="s">
        <v>1010</v>
      </c>
      <c r="E23">
        <v>9.7930000000000006E-5</v>
      </c>
      <c r="F23">
        <v>1.9000000000000001E-4</v>
      </c>
      <c r="G23">
        <v>0.17194999999999999</v>
      </c>
      <c r="K23" s="27" t="s">
        <v>1018</v>
      </c>
      <c r="L23" s="27" t="s">
        <v>1008</v>
      </c>
      <c r="M23" s="27" t="s">
        <v>1009</v>
      </c>
      <c r="N23" s="27" t="s">
        <v>1010</v>
      </c>
      <c r="O23">
        <v>8.8980000000000005E-5</v>
      </c>
      <c r="P23">
        <v>1.1E-4</v>
      </c>
      <c r="Q23">
        <v>5.8450000000000002E-2</v>
      </c>
      <c r="S23" s="27" t="s">
        <v>951</v>
      </c>
      <c r="T23" s="27" t="s">
        <v>1008</v>
      </c>
      <c r="U23" s="27" t="s">
        <v>1009</v>
      </c>
      <c r="V23" s="27" t="s">
        <v>1112</v>
      </c>
      <c r="W23">
        <v>7</v>
      </c>
      <c r="X23">
        <v>8.921E-7</v>
      </c>
      <c r="Y23">
        <v>-3.3119999999999998E-6</v>
      </c>
      <c r="Z23">
        <v>9.0649999999999994E-2</v>
      </c>
      <c r="AA23">
        <v>1.7809999999999999E-8</v>
      </c>
      <c r="AB23">
        <v>1.0079999999999999E-6</v>
      </c>
      <c r="AC23">
        <v>-9.05E-9</v>
      </c>
    </row>
    <row r="24" spans="1:29" x14ac:dyDescent="0.2">
      <c r="A24" s="27" t="s">
        <v>1018</v>
      </c>
      <c r="B24" s="27" t="s">
        <v>1008</v>
      </c>
      <c r="C24" s="27" t="s">
        <v>1009</v>
      </c>
      <c r="D24" s="27" t="s">
        <v>1011</v>
      </c>
      <c r="E24">
        <v>-9.8980000000000004E-5</v>
      </c>
      <c r="F24">
        <v>-1.4999999999999999E-4</v>
      </c>
      <c r="G24">
        <v>1.027E-2</v>
      </c>
      <c r="K24" s="27" t="s">
        <v>1018</v>
      </c>
      <c r="L24" s="27" t="s">
        <v>1008</v>
      </c>
      <c r="M24" s="27" t="s">
        <v>1009</v>
      </c>
      <c r="N24" s="27" t="s">
        <v>1011</v>
      </c>
      <c r="O24">
        <v>-7.8770000000000006E-5</v>
      </c>
      <c r="P24">
        <v>-1.2E-4</v>
      </c>
      <c r="Q24">
        <v>-5.883E-2</v>
      </c>
      <c r="S24" s="27" t="s">
        <v>951</v>
      </c>
      <c r="T24" s="27" t="s">
        <v>1008</v>
      </c>
      <c r="U24" s="27" t="s">
        <v>1009</v>
      </c>
      <c r="V24" s="27" t="s">
        <v>1112</v>
      </c>
      <c r="W24">
        <v>8</v>
      </c>
      <c r="X24">
        <v>8.7719999999999994E-8</v>
      </c>
      <c r="Y24">
        <v>-6.3180000000000003E-7</v>
      </c>
      <c r="Z24">
        <v>8.0130000000000007E-2</v>
      </c>
      <c r="AA24">
        <v>4.7529999999999996E-9</v>
      </c>
      <c r="AB24">
        <v>7.7619999999999998E-7</v>
      </c>
      <c r="AC24">
        <v>-2.0799999999999998E-9</v>
      </c>
    </row>
    <row r="25" spans="1:29" x14ac:dyDescent="0.2">
      <c r="A25" s="27" t="s">
        <v>1019</v>
      </c>
      <c r="B25" s="27" t="s">
        <v>1008</v>
      </c>
      <c r="C25" s="27" t="s">
        <v>1009</v>
      </c>
      <c r="D25" s="27" t="s">
        <v>1010</v>
      </c>
      <c r="E25">
        <v>1.3999999999999999E-4</v>
      </c>
      <c r="F25">
        <v>6.4999999999999997E-4</v>
      </c>
      <c r="G25">
        <v>0.2026</v>
      </c>
      <c r="K25" s="27" t="s">
        <v>1019</v>
      </c>
      <c r="L25" s="27" t="s">
        <v>1008</v>
      </c>
      <c r="M25" s="27" t="s">
        <v>1009</v>
      </c>
      <c r="N25" s="27" t="s">
        <v>1010</v>
      </c>
      <c r="O25">
        <v>1.2999999999999999E-4</v>
      </c>
      <c r="P25">
        <v>4.2999999999999999E-4</v>
      </c>
      <c r="Q25">
        <v>8.2699999999999996E-2</v>
      </c>
      <c r="S25" s="27" t="s">
        <v>951</v>
      </c>
      <c r="T25" s="27" t="s">
        <v>1008</v>
      </c>
      <c r="U25" s="27" t="s">
        <v>1009</v>
      </c>
      <c r="V25" s="27" t="s">
        <v>1112</v>
      </c>
      <c r="W25">
        <v>9</v>
      </c>
      <c r="X25">
        <v>3.8780000000000002E-7</v>
      </c>
      <c r="Y25">
        <v>-1.606E-6</v>
      </c>
      <c r="Z25">
        <v>6.0319999999999999E-2</v>
      </c>
      <c r="AA25">
        <v>9.3450000000000003E-9</v>
      </c>
      <c r="AB25">
        <v>8.1050000000000001E-7</v>
      </c>
      <c r="AC25">
        <v>-4.5770000000000002E-9</v>
      </c>
    </row>
    <row r="26" spans="1:29" x14ac:dyDescent="0.2">
      <c r="A26" s="27" t="s">
        <v>1019</v>
      </c>
      <c r="B26" s="27" t="s">
        <v>1008</v>
      </c>
      <c r="C26" s="27" t="s">
        <v>1009</v>
      </c>
      <c r="D26" s="27" t="s">
        <v>1011</v>
      </c>
      <c r="E26">
        <v>-1.4999999999999999E-4</v>
      </c>
      <c r="F26">
        <v>-5.5000000000000003E-4</v>
      </c>
      <c r="G26">
        <v>-2.6100000000000002E-2</v>
      </c>
      <c r="K26" s="27" t="s">
        <v>1019</v>
      </c>
      <c r="L26" s="27" t="s">
        <v>1008</v>
      </c>
      <c r="M26" s="27" t="s">
        <v>1009</v>
      </c>
      <c r="N26" s="27" t="s">
        <v>1011</v>
      </c>
      <c r="O26">
        <v>-1.1E-4</v>
      </c>
      <c r="P26">
        <v>-4.2999999999999999E-4</v>
      </c>
      <c r="Q26">
        <v>-8.3229999999999998E-2</v>
      </c>
      <c r="S26" s="27" t="s">
        <v>951</v>
      </c>
      <c r="T26" s="27" t="s">
        <v>1008</v>
      </c>
      <c r="U26" s="27" t="s">
        <v>1009</v>
      </c>
      <c r="V26" s="27" t="s">
        <v>1112</v>
      </c>
      <c r="W26">
        <v>10</v>
      </c>
      <c r="X26">
        <v>2.6240000000000002E-6</v>
      </c>
      <c r="Y26">
        <v>-9.4159999999999993E-6</v>
      </c>
      <c r="Z26">
        <v>1.8400000000000001E-3</v>
      </c>
      <c r="AA26">
        <v>4.922E-8</v>
      </c>
      <c r="AB26">
        <v>2.227E-6</v>
      </c>
      <c r="AC26">
        <v>-2.5349999999999999E-8</v>
      </c>
    </row>
    <row r="27" spans="1:29" x14ac:dyDescent="0.2">
      <c r="A27" s="27" t="s">
        <v>1020</v>
      </c>
      <c r="B27" s="27" t="s">
        <v>1008</v>
      </c>
      <c r="C27" s="27" t="s">
        <v>1009</v>
      </c>
      <c r="D27" s="27" t="s">
        <v>1010</v>
      </c>
      <c r="E27">
        <v>1.2E-4</v>
      </c>
      <c r="F27">
        <v>1.1299999999999999E-3</v>
      </c>
      <c r="G27">
        <v>0.17197000000000001</v>
      </c>
      <c r="K27" s="27" t="s">
        <v>1020</v>
      </c>
      <c r="L27" s="27" t="s">
        <v>1008</v>
      </c>
      <c r="M27" s="27" t="s">
        <v>1009</v>
      </c>
      <c r="N27" s="27" t="s">
        <v>1010</v>
      </c>
      <c r="O27">
        <v>1E-4</v>
      </c>
      <c r="P27">
        <v>7.6000000000000004E-4</v>
      </c>
      <c r="Q27">
        <v>5.849E-2</v>
      </c>
      <c r="S27" s="27" t="s">
        <v>952</v>
      </c>
      <c r="T27" s="27" t="s">
        <v>1008</v>
      </c>
      <c r="U27" s="27" t="s">
        <v>1009</v>
      </c>
      <c r="V27" s="27" t="s">
        <v>1112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</row>
    <row r="28" spans="1:29" x14ac:dyDescent="0.2">
      <c r="A28" s="27" t="s">
        <v>1020</v>
      </c>
      <c r="B28" s="27" t="s">
        <v>1008</v>
      </c>
      <c r="C28" s="27" t="s">
        <v>1009</v>
      </c>
      <c r="D28" s="27" t="s">
        <v>1011</v>
      </c>
      <c r="E28">
        <v>-1.2999999999999999E-4</v>
      </c>
      <c r="F28">
        <v>-9.5E-4</v>
      </c>
      <c r="G28">
        <v>1.022E-2</v>
      </c>
      <c r="K28" s="27" t="s">
        <v>1020</v>
      </c>
      <c r="L28" s="27" t="s">
        <v>1008</v>
      </c>
      <c r="M28" s="27" t="s">
        <v>1009</v>
      </c>
      <c r="N28" s="27" t="s">
        <v>1011</v>
      </c>
      <c r="O28">
        <v>-9.4289999999999993E-5</v>
      </c>
      <c r="P28">
        <v>-7.5000000000000002E-4</v>
      </c>
      <c r="Q28">
        <v>-5.8860000000000003E-2</v>
      </c>
      <c r="S28" s="27" t="s">
        <v>952</v>
      </c>
      <c r="T28" s="27" t="s">
        <v>1008</v>
      </c>
      <c r="U28" s="27" t="s">
        <v>1009</v>
      </c>
      <c r="V28" s="27" t="s">
        <v>1112</v>
      </c>
      <c r="W28">
        <v>1</v>
      </c>
      <c r="X28">
        <v>-1.1480000000000001E-6</v>
      </c>
      <c r="Y28">
        <v>8.1070000000000005E-6</v>
      </c>
      <c r="Z28">
        <v>1.9349999999999999E-2</v>
      </c>
      <c r="AA28">
        <v>6.847E-5</v>
      </c>
      <c r="AB28">
        <v>-6.7110000000000002E-7</v>
      </c>
      <c r="AC28">
        <v>-3.8439999999999999E-8</v>
      </c>
    </row>
    <row r="29" spans="1:29" x14ac:dyDescent="0.2">
      <c r="A29" s="27" t="s">
        <v>1021</v>
      </c>
      <c r="B29" s="27" t="s">
        <v>1008</v>
      </c>
      <c r="C29" s="27" t="s">
        <v>1009</v>
      </c>
      <c r="D29" s="27" t="s">
        <v>1010</v>
      </c>
      <c r="E29">
        <v>7.2999999999999999E-5</v>
      </c>
      <c r="F29">
        <v>1.9000000000000001E-4</v>
      </c>
      <c r="G29">
        <v>0.17205999999999999</v>
      </c>
      <c r="K29" s="27" t="s">
        <v>1021</v>
      </c>
      <c r="L29" s="27" t="s">
        <v>1008</v>
      </c>
      <c r="M29" s="27" t="s">
        <v>1009</v>
      </c>
      <c r="N29" s="27" t="s">
        <v>1010</v>
      </c>
      <c r="O29">
        <v>5.4780000000000001E-5</v>
      </c>
      <c r="P29">
        <v>1.1E-4</v>
      </c>
      <c r="Q29">
        <v>5.8619999999999998E-2</v>
      </c>
      <c r="S29" s="27" t="s">
        <v>952</v>
      </c>
      <c r="T29" s="27" t="s">
        <v>1008</v>
      </c>
      <c r="U29" s="27" t="s">
        <v>1009</v>
      </c>
      <c r="V29" s="27" t="s">
        <v>1112</v>
      </c>
      <c r="W29">
        <v>2</v>
      </c>
      <c r="X29">
        <v>-3.7940000000000001E-8</v>
      </c>
      <c r="Y29">
        <v>7.7700000000000004E-7</v>
      </c>
      <c r="Z29">
        <v>3.9940000000000003E-2</v>
      </c>
      <c r="AA29">
        <v>6.7329999999999997E-6</v>
      </c>
      <c r="AB29">
        <v>-5.9179999999999999E-7</v>
      </c>
      <c r="AC29">
        <v>3.1880000000000002E-9</v>
      </c>
    </row>
    <row r="30" spans="1:29" x14ac:dyDescent="0.2">
      <c r="A30" s="27" t="s">
        <v>1021</v>
      </c>
      <c r="B30" s="27" t="s">
        <v>1008</v>
      </c>
      <c r="C30" s="27" t="s">
        <v>1009</v>
      </c>
      <c r="D30" s="27" t="s">
        <v>1011</v>
      </c>
      <c r="E30">
        <v>-8.6130000000000004E-5</v>
      </c>
      <c r="F30">
        <v>-1.4999999999999999E-4</v>
      </c>
      <c r="G30">
        <v>1.0279999999999999E-2</v>
      </c>
      <c r="K30" s="27" t="s">
        <v>1021</v>
      </c>
      <c r="L30" s="27" t="s">
        <v>1008</v>
      </c>
      <c r="M30" s="27" t="s">
        <v>1009</v>
      </c>
      <c r="N30" s="27" t="s">
        <v>1011</v>
      </c>
      <c r="O30">
        <v>-4.8819999999999997E-5</v>
      </c>
      <c r="P30">
        <v>-1.1E-4</v>
      </c>
      <c r="Q30">
        <v>-5.883E-2</v>
      </c>
      <c r="S30" s="27" t="s">
        <v>952</v>
      </c>
      <c r="T30" s="27" t="s">
        <v>1008</v>
      </c>
      <c r="U30" s="27" t="s">
        <v>1009</v>
      </c>
      <c r="V30" s="27" t="s">
        <v>1112</v>
      </c>
      <c r="W30">
        <v>3</v>
      </c>
      <c r="X30">
        <v>3.2809999999999998E-7</v>
      </c>
      <c r="Y30">
        <v>-1.891E-6</v>
      </c>
      <c r="Z30">
        <v>6.0150000000000002E-2</v>
      </c>
      <c r="AA30">
        <v>-1.5829999999999999E-5</v>
      </c>
      <c r="AB30">
        <v>-2.9009999999999998E-7</v>
      </c>
      <c r="AC30">
        <v>1.468E-8</v>
      </c>
    </row>
    <row r="31" spans="1:29" x14ac:dyDescent="0.2">
      <c r="A31" s="27" t="s">
        <v>1022</v>
      </c>
      <c r="B31" s="27" t="s">
        <v>1008</v>
      </c>
      <c r="C31" s="27" t="s">
        <v>1009</v>
      </c>
      <c r="D31" s="27" t="s">
        <v>1010</v>
      </c>
      <c r="E31">
        <v>1.1E-4</v>
      </c>
      <c r="F31">
        <v>6.6E-4</v>
      </c>
      <c r="G31">
        <v>0.20275000000000001</v>
      </c>
      <c r="K31" s="27" t="s">
        <v>1022</v>
      </c>
      <c r="L31" s="27" t="s">
        <v>1008</v>
      </c>
      <c r="M31" s="27" t="s">
        <v>1009</v>
      </c>
      <c r="N31" s="27" t="s">
        <v>1010</v>
      </c>
      <c r="O31">
        <v>8.0569999999999996E-5</v>
      </c>
      <c r="P31">
        <v>4.2999999999999999E-4</v>
      </c>
      <c r="Q31">
        <v>8.2930000000000004E-2</v>
      </c>
      <c r="S31" s="27" t="s">
        <v>952</v>
      </c>
      <c r="T31" s="27" t="s">
        <v>1008</v>
      </c>
      <c r="U31" s="27" t="s">
        <v>1009</v>
      </c>
      <c r="V31" s="27" t="s">
        <v>1112</v>
      </c>
      <c r="W31">
        <v>4</v>
      </c>
      <c r="X31">
        <v>5.1849999999999998E-8</v>
      </c>
      <c r="Y31">
        <v>-3.572E-7</v>
      </c>
      <c r="Z31">
        <v>8.0030000000000004E-2</v>
      </c>
      <c r="AA31">
        <v>-3.0139999999999999E-6</v>
      </c>
      <c r="AB31">
        <v>1.9969999999999999E-8</v>
      </c>
      <c r="AC31">
        <v>1.8110000000000001E-9</v>
      </c>
    </row>
    <row r="32" spans="1:29" x14ac:dyDescent="0.2">
      <c r="A32" s="27" t="s">
        <v>1022</v>
      </c>
      <c r="B32" s="27" t="s">
        <v>1008</v>
      </c>
      <c r="C32" s="27" t="s">
        <v>1009</v>
      </c>
      <c r="D32" s="27" t="s">
        <v>1011</v>
      </c>
      <c r="E32">
        <v>-1.2999999999999999E-4</v>
      </c>
      <c r="F32">
        <v>-5.5000000000000003E-4</v>
      </c>
      <c r="G32">
        <v>-2.6100000000000002E-2</v>
      </c>
      <c r="K32" s="27" t="s">
        <v>1022</v>
      </c>
      <c r="L32" s="27" t="s">
        <v>1008</v>
      </c>
      <c r="M32" s="27" t="s">
        <v>1009</v>
      </c>
      <c r="N32" s="27" t="s">
        <v>1011</v>
      </c>
      <c r="O32">
        <v>-6.9850000000000004E-5</v>
      </c>
      <c r="P32">
        <v>-4.2999999999999999E-4</v>
      </c>
      <c r="Q32">
        <v>-8.3229999999999998E-2</v>
      </c>
      <c r="S32" s="27" t="s">
        <v>952</v>
      </c>
      <c r="T32" s="27" t="s">
        <v>1008</v>
      </c>
      <c r="U32" s="27" t="s">
        <v>1009</v>
      </c>
      <c r="V32" s="27" t="s">
        <v>1112</v>
      </c>
      <c r="W32">
        <v>5</v>
      </c>
      <c r="X32">
        <v>4.9709999999999997E-7</v>
      </c>
      <c r="Y32">
        <v>-3.6229999999999999E-6</v>
      </c>
      <c r="Z32">
        <v>9.0289999999999995E-2</v>
      </c>
      <c r="AA32">
        <v>-3.0639999999999998E-5</v>
      </c>
      <c r="AB32">
        <v>4.193E-7</v>
      </c>
      <c r="AC32">
        <v>1.5650000000000001E-8</v>
      </c>
    </row>
    <row r="33" spans="1:29" x14ac:dyDescent="0.2">
      <c r="A33" s="27" t="s">
        <v>1023</v>
      </c>
      <c r="B33" s="27" t="s">
        <v>1008</v>
      </c>
      <c r="C33" s="27" t="s">
        <v>1009</v>
      </c>
      <c r="D33" s="27" t="s">
        <v>1010</v>
      </c>
      <c r="E33">
        <v>9.276E-5</v>
      </c>
      <c r="F33">
        <v>1.1299999999999999E-3</v>
      </c>
      <c r="G33">
        <v>0.17208000000000001</v>
      </c>
      <c r="K33" s="27" t="s">
        <v>1023</v>
      </c>
      <c r="L33" s="27" t="s">
        <v>1008</v>
      </c>
      <c r="M33" s="27" t="s">
        <v>1009</v>
      </c>
      <c r="N33" s="27" t="s">
        <v>1010</v>
      </c>
      <c r="O33">
        <v>6.9350000000000005E-5</v>
      </c>
      <c r="P33">
        <v>7.6000000000000004E-4</v>
      </c>
      <c r="Q33">
        <v>5.8659999999999997E-2</v>
      </c>
      <c r="S33" s="27" t="s">
        <v>952</v>
      </c>
      <c r="T33" s="27" t="s">
        <v>1008</v>
      </c>
      <c r="U33" s="27" t="s">
        <v>1009</v>
      </c>
      <c r="V33" s="27" t="s">
        <v>1112</v>
      </c>
      <c r="W33">
        <v>6</v>
      </c>
      <c r="X33">
        <v>1.111E-7</v>
      </c>
      <c r="Y33">
        <v>-1.074E-6</v>
      </c>
      <c r="Z33">
        <v>9.8089999999999997E-2</v>
      </c>
      <c r="AA33">
        <v>-9.1649999999999995E-6</v>
      </c>
      <c r="AB33">
        <v>3.8879999999999999E-7</v>
      </c>
      <c r="AC33">
        <v>1.1909999999999999E-9</v>
      </c>
    </row>
    <row r="34" spans="1:29" x14ac:dyDescent="0.2">
      <c r="A34" s="27" t="s">
        <v>1023</v>
      </c>
      <c r="B34" s="27" t="s">
        <v>1008</v>
      </c>
      <c r="C34" s="27" t="s">
        <v>1009</v>
      </c>
      <c r="D34" s="27" t="s">
        <v>1011</v>
      </c>
      <c r="E34">
        <v>-1.1E-4</v>
      </c>
      <c r="F34">
        <v>-9.5E-4</v>
      </c>
      <c r="G34">
        <v>1.022E-2</v>
      </c>
      <c r="K34" s="27" t="s">
        <v>1023</v>
      </c>
      <c r="L34" s="27" t="s">
        <v>1008</v>
      </c>
      <c r="M34" s="27" t="s">
        <v>1009</v>
      </c>
      <c r="N34" s="27" t="s">
        <v>1011</v>
      </c>
      <c r="O34">
        <v>-5.3319999999999998E-5</v>
      </c>
      <c r="P34">
        <v>-7.5000000000000002E-4</v>
      </c>
      <c r="Q34">
        <v>-5.8860000000000003E-2</v>
      </c>
      <c r="S34" s="27" t="s">
        <v>952</v>
      </c>
      <c r="T34" s="27" t="s">
        <v>1008</v>
      </c>
      <c r="U34" s="27" t="s">
        <v>1009</v>
      </c>
      <c r="V34" s="27" t="s">
        <v>1112</v>
      </c>
      <c r="W34">
        <v>7</v>
      </c>
      <c r="X34">
        <v>7.7390000000000001E-7</v>
      </c>
      <c r="Y34">
        <v>-5.7119999999999997E-6</v>
      </c>
      <c r="Z34">
        <v>9.0459999999999999E-2</v>
      </c>
      <c r="AA34">
        <v>-4.833E-5</v>
      </c>
      <c r="AB34">
        <v>7.3259999999999998E-7</v>
      </c>
      <c r="AC34">
        <v>2.3750000000000001E-8</v>
      </c>
    </row>
    <row r="35" spans="1:29" x14ac:dyDescent="0.2">
      <c r="A35" s="27" t="s">
        <v>1024</v>
      </c>
      <c r="B35" s="27" t="s">
        <v>1008</v>
      </c>
      <c r="C35" s="27" t="s">
        <v>1009</v>
      </c>
      <c r="D35" s="27" t="s">
        <v>1010</v>
      </c>
      <c r="E35">
        <v>4.8479999999999997E-5</v>
      </c>
      <c r="F35">
        <v>1.9000000000000001E-4</v>
      </c>
      <c r="G35">
        <v>0.17197999999999999</v>
      </c>
      <c r="K35" s="27" t="s">
        <v>1024</v>
      </c>
      <c r="L35" s="27" t="s">
        <v>1008</v>
      </c>
      <c r="M35" s="27" t="s">
        <v>1009</v>
      </c>
      <c r="N35" s="27" t="s">
        <v>1010</v>
      </c>
      <c r="O35">
        <v>6.3269999999999996E-5</v>
      </c>
      <c r="P35">
        <v>1.1E-4</v>
      </c>
      <c r="Q35">
        <v>5.8369999999999998E-2</v>
      </c>
      <c r="S35" s="27" t="s">
        <v>952</v>
      </c>
      <c r="T35" s="27" t="s">
        <v>1008</v>
      </c>
      <c r="U35" s="27" t="s">
        <v>1009</v>
      </c>
      <c r="V35" s="27" t="s">
        <v>1112</v>
      </c>
      <c r="W35">
        <v>8</v>
      </c>
      <c r="X35">
        <v>9.3289999999999997E-8</v>
      </c>
      <c r="Y35">
        <v>-1.1039999999999999E-6</v>
      </c>
      <c r="Z35">
        <v>8.0089999999999995E-2</v>
      </c>
      <c r="AA35">
        <v>-9.4739999999999994E-6</v>
      </c>
      <c r="AB35">
        <v>5.5359999999999998E-7</v>
      </c>
      <c r="AC35">
        <v>-7.7379999999999995E-10</v>
      </c>
    </row>
    <row r="36" spans="1:29" x14ac:dyDescent="0.2">
      <c r="A36" s="27" t="s">
        <v>1024</v>
      </c>
      <c r="B36" s="27" t="s">
        <v>1008</v>
      </c>
      <c r="C36" s="27" t="s">
        <v>1009</v>
      </c>
      <c r="D36" s="27" t="s">
        <v>1011</v>
      </c>
      <c r="E36">
        <v>-7.3360000000000002E-5</v>
      </c>
      <c r="F36">
        <v>-1.4999999999999999E-4</v>
      </c>
      <c r="G36">
        <v>1.022E-2</v>
      </c>
      <c r="K36" s="27" t="s">
        <v>1024</v>
      </c>
      <c r="L36" s="27" t="s">
        <v>1008</v>
      </c>
      <c r="M36" s="27" t="s">
        <v>1009</v>
      </c>
      <c r="N36" s="27" t="s">
        <v>1011</v>
      </c>
      <c r="O36">
        <v>-4.8690000000000003E-5</v>
      </c>
      <c r="P36">
        <v>-1.1E-4</v>
      </c>
      <c r="Q36">
        <v>-5.8290000000000002E-2</v>
      </c>
      <c r="S36" s="27" t="s">
        <v>952</v>
      </c>
      <c r="T36" s="27" t="s">
        <v>1008</v>
      </c>
      <c r="U36" s="27" t="s">
        <v>1009</v>
      </c>
      <c r="V36" s="27" t="s">
        <v>1112</v>
      </c>
      <c r="W36">
        <v>9</v>
      </c>
      <c r="X36">
        <v>3.4569999999999998E-7</v>
      </c>
      <c r="Y36">
        <v>-2.7779999999999999E-6</v>
      </c>
      <c r="Z36">
        <v>6.0220000000000003E-2</v>
      </c>
      <c r="AA36">
        <v>-2.357E-5</v>
      </c>
      <c r="AB36">
        <v>5.834E-7</v>
      </c>
      <c r="AC36">
        <v>8.6409999999999994E-9</v>
      </c>
    </row>
    <row r="37" spans="1:29" x14ac:dyDescent="0.2">
      <c r="A37" s="27" t="s">
        <v>1025</v>
      </c>
      <c r="B37" s="27" t="s">
        <v>1008</v>
      </c>
      <c r="C37" s="27" t="s">
        <v>1009</v>
      </c>
      <c r="D37" s="27" t="s">
        <v>1010</v>
      </c>
      <c r="E37">
        <v>7.3980000000000007E-5</v>
      </c>
      <c r="F37">
        <v>6.4999999999999997E-4</v>
      </c>
      <c r="G37">
        <v>0.20263999999999999</v>
      </c>
      <c r="K37" s="27" t="s">
        <v>1025</v>
      </c>
      <c r="L37" s="27" t="s">
        <v>1008</v>
      </c>
      <c r="M37" s="27" t="s">
        <v>1009</v>
      </c>
      <c r="N37" s="27" t="s">
        <v>1010</v>
      </c>
      <c r="O37">
        <v>9.3850000000000004E-5</v>
      </c>
      <c r="P37">
        <v>4.2999999999999999E-4</v>
      </c>
      <c r="Q37">
        <v>8.2589999999999997E-2</v>
      </c>
      <c r="S37" s="27" t="s">
        <v>952</v>
      </c>
      <c r="T37" s="27" t="s">
        <v>1008</v>
      </c>
      <c r="U37" s="27" t="s">
        <v>1009</v>
      </c>
      <c r="V37" s="27" t="s">
        <v>1112</v>
      </c>
      <c r="W37">
        <v>10</v>
      </c>
      <c r="X37">
        <v>2.2579999999999998E-6</v>
      </c>
      <c r="Y37">
        <v>-1.6220000000000001E-5</v>
      </c>
      <c r="Z37">
        <v>1.2999999999999999E-3</v>
      </c>
      <c r="AA37">
        <v>-1.371E-4</v>
      </c>
      <c r="AB37">
        <v>1.6309999999999999E-6</v>
      </c>
      <c r="AC37">
        <v>7.3179999999999998E-8</v>
      </c>
    </row>
    <row r="38" spans="1:29" x14ac:dyDescent="0.2">
      <c r="A38" s="27" t="s">
        <v>1025</v>
      </c>
      <c r="B38" s="27" t="s">
        <v>1008</v>
      </c>
      <c r="C38" s="27" t="s">
        <v>1009</v>
      </c>
      <c r="D38" s="27" t="s">
        <v>1011</v>
      </c>
      <c r="E38">
        <v>-1.1E-4</v>
      </c>
      <c r="F38">
        <v>-5.5000000000000003E-4</v>
      </c>
      <c r="G38">
        <v>-2.6190000000000001E-2</v>
      </c>
      <c r="K38" s="27" t="s">
        <v>1025</v>
      </c>
      <c r="L38" s="27" t="s">
        <v>1008</v>
      </c>
      <c r="M38" s="27" t="s">
        <v>1009</v>
      </c>
      <c r="N38" s="27" t="s">
        <v>1011</v>
      </c>
      <c r="O38">
        <v>-6.9519999999999998E-5</v>
      </c>
      <c r="P38">
        <v>-4.2999999999999999E-4</v>
      </c>
      <c r="Q38">
        <v>-8.2460000000000006E-2</v>
      </c>
      <c r="S38" s="27" t="s">
        <v>1012</v>
      </c>
      <c r="T38" s="27" t="s">
        <v>1008</v>
      </c>
      <c r="U38" s="27" t="s">
        <v>1009</v>
      </c>
      <c r="V38" s="27" t="s">
        <v>1112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</row>
    <row r="39" spans="1:29" x14ac:dyDescent="0.2">
      <c r="A39" s="27" t="s">
        <v>1026</v>
      </c>
      <c r="B39" s="27" t="s">
        <v>1008</v>
      </c>
      <c r="C39" s="27" t="s">
        <v>1009</v>
      </c>
      <c r="D39" s="27" t="s">
        <v>1010</v>
      </c>
      <c r="E39">
        <v>6.6420000000000004E-5</v>
      </c>
      <c r="F39">
        <v>1.1299999999999999E-3</v>
      </c>
      <c r="G39">
        <v>0.17199</v>
      </c>
      <c r="K39" s="27" t="s">
        <v>1026</v>
      </c>
      <c r="L39" s="27" t="s">
        <v>1008</v>
      </c>
      <c r="M39" s="27" t="s">
        <v>1009</v>
      </c>
      <c r="N39" s="27" t="s">
        <v>1010</v>
      </c>
      <c r="O39">
        <v>7.6210000000000004E-5</v>
      </c>
      <c r="P39">
        <v>7.5000000000000002E-4</v>
      </c>
      <c r="Q39">
        <v>5.8409999999999997E-2</v>
      </c>
      <c r="S39" s="27" t="s">
        <v>1012</v>
      </c>
      <c r="T39" s="27" t="s">
        <v>1008</v>
      </c>
      <c r="U39" s="27" t="s">
        <v>1009</v>
      </c>
      <c r="V39" s="27" t="s">
        <v>1112</v>
      </c>
      <c r="W39">
        <v>1</v>
      </c>
      <c r="X39">
        <v>-7.9299999999999997E-7</v>
      </c>
      <c r="Y39">
        <v>1.3069999999999999E-6</v>
      </c>
      <c r="Z39">
        <v>1.9349999999999999E-2</v>
      </c>
      <c r="AA39">
        <v>-6.8399999999999996E-5</v>
      </c>
      <c r="AB39">
        <v>-6.7260000000000003E-7</v>
      </c>
      <c r="AC39">
        <v>7.4690000000000002E-8</v>
      </c>
    </row>
    <row r="40" spans="1:29" x14ac:dyDescent="0.2">
      <c r="A40" s="27" t="s">
        <v>1026</v>
      </c>
      <c r="B40" s="27" t="s">
        <v>1008</v>
      </c>
      <c r="C40" s="27" t="s">
        <v>1009</v>
      </c>
      <c r="D40" s="27" t="s">
        <v>1011</v>
      </c>
      <c r="E40">
        <v>-9.59E-5</v>
      </c>
      <c r="F40">
        <v>-9.5E-4</v>
      </c>
      <c r="G40">
        <v>1.0160000000000001E-2</v>
      </c>
      <c r="K40" s="27" t="s">
        <v>1026</v>
      </c>
      <c r="L40" s="27" t="s">
        <v>1008</v>
      </c>
      <c r="M40" s="27" t="s">
        <v>1009</v>
      </c>
      <c r="N40" s="27" t="s">
        <v>1011</v>
      </c>
      <c r="O40">
        <v>-5.2469999999999997E-5</v>
      </c>
      <c r="P40">
        <v>-7.5000000000000002E-4</v>
      </c>
      <c r="Q40">
        <v>-5.8310000000000001E-2</v>
      </c>
      <c r="S40" s="27" t="s">
        <v>1012</v>
      </c>
      <c r="T40" s="27" t="s">
        <v>1008</v>
      </c>
      <c r="U40" s="27" t="s">
        <v>1009</v>
      </c>
      <c r="V40" s="27" t="s">
        <v>1112</v>
      </c>
      <c r="W40">
        <v>2</v>
      </c>
      <c r="X40">
        <v>4.8069999999999996E-9</v>
      </c>
      <c r="Y40">
        <v>1.142E-7</v>
      </c>
      <c r="Z40">
        <v>3.9940000000000003E-2</v>
      </c>
      <c r="AA40">
        <v>-6.6270000000000002E-6</v>
      </c>
      <c r="AB40">
        <v>-6.0009999999999998E-7</v>
      </c>
      <c r="AC40">
        <v>1.661E-9</v>
      </c>
    </row>
    <row r="41" spans="1:29" x14ac:dyDescent="0.2">
      <c r="A41" s="27" t="s">
        <v>1027</v>
      </c>
      <c r="B41" s="27" t="s">
        <v>1008</v>
      </c>
      <c r="C41" s="27" t="s">
        <v>1009</v>
      </c>
      <c r="D41" s="27" t="s">
        <v>1010</v>
      </c>
      <c r="E41">
        <v>2.834E-5</v>
      </c>
      <c r="F41">
        <v>1.9000000000000001E-4</v>
      </c>
      <c r="G41">
        <v>0.17171</v>
      </c>
      <c r="K41" s="27" t="s">
        <v>1027</v>
      </c>
      <c r="L41" s="27" t="s">
        <v>1008</v>
      </c>
      <c r="M41" s="27" t="s">
        <v>1009</v>
      </c>
      <c r="N41" s="27" t="s">
        <v>1010</v>
      </c>
      <c r="O41">
        <v>6.8960000000000004E-5</v>
      </c>
      <c r="P41">
        <v>1.2E-4</v>
      </c>
      <c r="Q41">
        <v>5.7770000000000002E-2</v>
      </c>
      <c r="S41" s="27" t="s">
        <v>1012</v>
      </c>
      <c r="T41" s="27" t="s">
        <v>1008</v>
      </c>
      <c r="U41" s="27" t="s">
        <v>1009</v>
      </c>
      <c r="V41" s="27" t="s">
        <v>1112</v>
      </c>
      <c r="W41">
        <v>3</v>
      </c>
      <c r="X41">
        <v>2.5209999999999999E-7</v>
      </c>
      <c r="Y41">
        <v>-3.1390000000000002E-7</v>
      </c>
      <c r="Z41">
        <v>6.0150000000000002E-2</v>
      </c>
      <c r="AA41">
        <v>1.59E-5</v>
      </c>
      <c r="AB41">
        <v>-2.946E-7</v>
      </c>
      <c r="AC41">
        <v>-2.1979999999999999E-8</v>
      </c>
    </row>
    <row r="42" spans="1:29" x14ac:dyDescent="0.2">
      <c r="A42" s="27" t="s">
        <v>1027</v>
      </c>
      <c r="B42" s="27" t="s">
        <v>1008</v>
      </c>
      <c r="C42" s="27" t="s">
        <v>1009</v>
      </c>
      <c r="D42" s="27" t="s">
        <v>1011</v>
      </c>
      <c r="E42">
        <v>-5.821E-5</v>
      </c>
      <c r="F42">
        <v>-1.4999999999999999E-4</v>
      </c>
      <c r="G42">
        <v>1.0120000000000001E-2</v>
      </c>
      <c r="K42" s="27" t="s">
        <v>1027</v>
      </c>
      <c r="L42" s="27" t="s">
        <v>1008</v>
      </c>
      <c r="M42" s="27" t="s">
        <v>1009</v>
      </c>
      <c r="N42" s="27" t="s">
        <v>1011</v>
      </c>
      <c r="O42">
        <v>-4.4929999999999998E-5</v>
      </c>
      <c r="P42">
        <v>-1.2E-4</v>
      </c>
      <c r="Q42">
        <v>-5.7299999999999997E-2</v>
      </c>
      <c r="S42" s="27" t="s">
        <v>1012</v>
      </c>
      <c r="T42" s="27" t="s">
        <v>1008</v>
      </c>
      <c r="U42" s="27" t="s">
        <v>1009</v>
      </c>
      <c r="V42" s="27" t="s">
        <v>1112</v>
      </c>
      <c r="W42">
        <v>4</v>
      </c>
      <c r="X42">
        <v>3.6319999999999997E-8</v>
      </c>
      <c r="Y42">
        <v>-5.7749999999999998E-8</v>
      </c>
      <c r="Z42">
        <v>8.0030000000000004E-2</v>
      </c>
      <c r="AA42">
        <v>3.0130000000000002E-6</v>
      </c>
      <c r="AB42">
        <v>2.0059999999999999E-8</v>
      </c>
      <c r="AC42">
        <v>-3.3839999999999999E-9</v>
      </c>
    </row>
    <row r="43" spans="1:29" x14ac:dyDescent="0.2">
      <c r="A43" s="27" t="s">
        <v>1028</v>
      </c>
      <c r="B43" s="27" t="s">
        <v>1008</v>
      </c>
      <c r="C43" s="27" t="s">
        <v>1009</v>
      </c>
      <c r="D43" s="27" t="s">
        <v>1010</v>
      </c>
      <c r="E43">
        <v>4.2540000000000003E-5</v>
      </c>
      <c r="F43">
        <v>6.4999999999999997E-4</v>
      </c>
      <c r="G43">
        <v>0.20225000000000001</v>
      </c>
      <c r="K43" s="27" t="s">
        <v>1028</v>
      </c>
      <c r="L43" s="27" t="s">
        <v>1008</v>
      </c>
      <c r="M43" s="27" t="s">
        <v>1009</v>
      </c>
      <c r="N43" s="27" t="s">
        <v>1010</v>
      </c>
      <c r="O43">
        <v>1E-4</v>
      </c>
      <c r="P43">
        <v>4.2000000000000002E-4</v>
      </c>
      <c r="Q43">
        <v>8.1729999999999997E-2</v>
      </c>
      <c r="S43" s="27" t="s">
        <v>1012</v>
      </c>
      <c r="T43" s="27" t="s">
        <v>1008</v>
      </c>
      <c r="U43" s="27" t="s">
        <v>1009</v>
      </c>
      <c r="V43" s="27" t="s">
        <v>1112</v>
      </c>
      <c r="W43">
        <v>5</v>
      </c>
      <c r="X43">
        <v>3.3649999999999998E-7</v>
      </c>
      <c r="Y43">
        <v>-5.8159999999999997E-7</v>
      </c>
      <c r="Z43">
        <v>9.0289999999999995E-2</v>
      </c>
      <c r="AA43">
        <v>3.0589999999999997E-5</v>
      </c>
      <c r="AB43">
        <v>4.214E-7</v>
      </c>
      <c r="AC43">
        <v>-3.2159999999999998E-8</v>
      </c>
    </row>
    <row r="44" spans="1:29" x14ac:dyDescent="0.2">
      <c r="A44" s="27" t="s">
        <v>1028</v>
      </c>
      <c r="B44" s="27" t="s">
        <v>1008</v>
      </c>
      <c r="C44" s="27" t="s">
        <v>1009</v>
      </c>
      <c r="D44" s="27" t="s">
        <v>1011</v>
      </c>
      <c r="E44">
        <v>-8.8759999999999997E-5</v>
      </c>
      <c r="F44">
        <v>-5.4000000000000001E-4</v>
      </c>
      <c r="G44">
        <v>-2.632E-2</v>
      </c>
      <c r="K44" s="27" t="s">
        <v>1028</v>
      </c>
      <c r="L44" s="27" t="s">
        <v>1008</v>
      </c>
      <c r="M44" s="27" t="s">
        <v>1009</v>
      </c>
      <c r="N44" s="27" t="s">
        <v>1011</v>
      </c>
      <c r="O44">
        <v>-6.41E-5</v>
      </c>
      <c r="P44">
        <v>-4.2000000000000002E-4</v>
      </c>
      <c r="Q44">
        <v>-8.1040000000000001E-2</v>
      </c>
      <c r="S44" s="27" t="s">
        <v>1012</v>
      </c>
      <c r="T44" s="27" t="s">
        <v>1008</v>
      </c>
      <c r="U44" s="27" t="s">
        <v>1009</v>
      </c>
      <c r="V44" s="27" t="s">
        <v>1112</v>
      </c>
      <c r="W44">
        <v>6</v>
      </c>
      <c r="X44">
        <v>5.917E-8</v>
      </c>
      <c r="Y44">
        <v>-1.6680000000000001E-7</v>
      </c>
      <c r="Z44">
        <v>9.8089999999999997E-2</v>
      </c>
      <c r="AA44">
        <v>9.0990000000000005E-6</v>
      </c>
      <c r="AB44">
        <v>3.9350000000000002E-7</v>
      </c>
      <c r="AC44">
        <v>-6.7729999999999997E-9</v>
      </c>
    </row>
    <row r="45" spans="1:29" x14ac:dyDescent="0.2">
      <c r="A45" s="27" t="s">
        <v>1029</v>
      </c>
      <c r="B45" s="27" t="s">
        <v>1008</v>
      </c>
      <c r="C45" s="27" t="s">
        <v>1009</v>
      </c>
      <c r="D45" s="27" t="s">
        <v>1010</v>
      </c>
      <c r="E45">
        <v>4.1610000000000003E-5</v>
      </c>
      <c r="F45">
        <v>1.1199999999999999E-3</v>
      </c>
      <c r="G45">
        <v>0.17172000000000001</v>
      </c>
      <c r="K45" s="27" t="s">
        <v>1029</v>
      </c>
      <c r="L45" s="27" t="s">
        <v>1008</v>
      </c>
      <c r="M45" s="27" t="s">
        <v>1009</v>
      </c>
      <c r="N45" s="27" t="s">
        <v>1010</v>
      </c>
      <c r="O45">
        <v>7.9380000000000002E-5</v>
      </c>
      <c r="P45">
        <v>7.2999999999999996E-4</v>
      </c>
      <c r="Q45">
        <v>5.7799999999999997E-2</v>
      </c>
      <c r="S45" s="27" t="s">
        <v>1012</v>
      </c>
      <c r="T45" s="27" t="s">
        <v>1008</v>
      </c>
      <c r="U45" s="27" t="s">
        <v>1009</v>
      </c>
      <c r="V45" s="27" t="s">
        <v>1112</v>
      </c>
      <c r="W45">
        <v>7</v>
      </c>
      <c r="X45">
        <v>5.1959999999999997E-7</v>
      </c>
      <c r="Y45">
        <v>-9.1539999999999995E-7</v>
      </c>
      <c r="Z45">
        <v>9.0459999999999999E-2</v>
      </c>
      <c r="AA45">
        <v>4.8229999999999997E-5</v>
      </c>
      <c r="AB45">
        <v>7.3669999999999997E-7</v>
      </c>
      <c r="AC45">
        <v>-4.9959999999999999E-8</v>
      </c>
    </row>
    <row r="46" spans="1:29" x14ac:dyDescent="0.2">
      <c r="A46" s="27" t="s">
        <v>1029</v>
      </c>
      <c r="B46" s="27" t="s">
        <v>1008</v>
      </c>
      <c r="C46" s="27" t="s">
        <v>1009</v>
      </c>
      <c r="D46" s="27" t="s">
        <v>1011</v>
      </c>
      <c r="E46">
        <v>-7.6790000000000002E-5</v>
      </c>
      <c r="F46">
        <v>-9.3999999999999997E-4</v>
      </c>
      <c r="G46">
        <v>1.0070000000000001E-2</v>
      </c>
      <c r="K46" s="27" t="s">
        <v>1029</v>
      </c>
      <c r="L46" s="27" t="s">
        <v>1008</v>
      </c>
      <c r="M46" s="27" t="s">
        <v>1009</v>
      </c>
      <c r="N46" s="27" t="s">
        <v>1011</v>
      </c>
      <c r="O46">
        <v>-4.795E-5</v>
      </c>
      <c r="P46">
        <v>-7.3999999999999999E-4</v>
      </c>
      <c r="Q46">
        <v>-5.731E-2</v>
      </c>
      <c r="S46" s="27" t="s">
        <v>1012</v>
      </c>
      <c r="T46" s="27" t="s">
        <v>1008</v>
      </c>
      <c r="U46" s="27" t="s">
        <v>1009</v>
      </c>
      <c r="V46" s="27" t="s">
        <v>1112</v>
      </c>
      <c r="W46">
        <v>8</v>
      </c>
      <c r="X46">
        <v>3.7340000000000002E-8</v>
      </c>
      <c r="Y46">
        <v>-1.6829999999999999E-7</v>
      </c>
      <c r="Z46">
        <v>8.0089999999999995E-2</v>
      </c>
      <c r="AA46">
        <v>9.3770000000000002E-6</v>
      </c>
      <c r="AB46">
        <v>5.6069999999999998E-7</v>
      </c>
      <c r="AC46">
        <v>-5.3659999999999999E-9</v>
      </c>
    </row>
    <row r="47" spans="1:29" x14ac:dyDescent="0.2">
      <c r="A47" s="27" t="s">
        <v>1030</v>
      </c>
      <c r="B47" s="27" t="s">
        <v>1008</v>
      </c>
      <c r="C47" s="27" t="s">
        <v>1009</v>
      </c>
      <c r="D47" s="27" t="s">
        <v>1010</v>
      </c>
      <c r="E47">
        <v>2.9940000000000001E-5</v>
      </c>
      <c r="F47">
        <v>1.9000000000000001E-4</v>
      </c>
      <c r="G47">
        <v>0.17130999999999999</v>
      </c>
      <c r="K47" s="27" t="s">
        <v>1030</v>
      </c>
      <c r="L47" s="27" t="s">
        <v>1008</v>
      </c>
      <c r="M47" s="27" t="s">
        <v>1009</v>
      </c>
      <c r="N47" s="27" t="s">
        <v>1010</v>
      </c>
      <c r="O47">
        <v>6.211E-5</v>
      </c>
      <c r="P47">
        <v>1.2E-4</v>
      </c>
      <c r="Q47">
        <v>5.6950000000000001E-2</v>
      </c>
      <c r="S47" s="27" t="s">
        <v>1012</v>
      </c>
      <c r="T47" s="27" t="s">
        <v>1008</v>
      </c>
      <c r="U47" s="27" t="s">
        <v>1009</v>
      </c>
      <c r="V47" s="27" t="s">
        <v>1112</v>
      </c>
      <c r="W47">
        <v>9</v>
      </c>
      <c r="X47">
        <v>2.185E-7</v>
      </c>
      <c r="Y47">
        <v>-4.4060000000000001E-7</v>
      </c>
      <c r="Z47">
        <v>6.0220000000000003E-2</v>
      </c>
      <c r="AA47">
        <v>2.3479999999999999E-5</v>
      </c>
      <c r="AB47">
        <v>5.8800000000000002E-7</v>
      </c>
      <c r="AC47">
        <v>-2.1979999999999999E-8</v>
      </c>
    </row>
    <row r="48" spans="1:29" x14ac:dyDescent="0.2">
      <c r="A48" s="27" t="s">
        <v>1030</v>
      </c>
      <c r="B48" s="27" t="s">
        <v>1008</v>
      </c>
      <c r="C48" s="27" t="s">
        <v>1009</v>
      </c>
      <c r="D48" s="27" t="s">
        <v>1011</v>
      </c>
      <c r="E48">
        <v>-4.2209999999999997E-5</v>
      </c>
      <c r="F48">
        <v>-1.6000000000000001E-4</v>
      </c>
      <c r="G48">
        <v>1.0059999999999999E-2</v>
      </c>
      <c r="K48" s="27" t="s">
        <v>1030</v>
      </c>
      <c r="L48" s="27" t="s">
        <v>1008</v>
      </c>
      <c r="M48" s="27" t="s">
        <v>1009</v>
      </c>
      <c r="N48" s="27" t="s">
        <v>1011</v>
      </c>
      <c r="O48">
        <v>-3.6300000000000001E-5</v>
      </c>
      <c r="P48">
        <v>-1.2E-4</v>
      </c>
      <c r="Q48">
        <v>-5.6070000000000002E-2</v>
      </c>
      <c r="S48" s="27" t="s">
        <v>1012</v>
      </c>
      <c r="T48" s="27" t="s">
        <v>1008</v>
      </c>
      <c r="U48" s="27" t="s">
        <v>1009</v>
      </c>
      <c r="V48" s="27" t="s">
        <v>1112</v>
      </c>
      <c r="W48">
        <v>10</v>
      </c>
      <c r="X48">
        <v>1.5430000000000001E-6</v>
      </c>
      <c r="Y48">
        <v>-2.6089999999999999E-6</v>
      </c>
      <c r="Z48">
        <v>1.2999999999999999E-3</v>
      </c>
      <c r="AA48">
        <v>1.3689999999999999E-4</v>
      </c>
      <c r="AB48">
        <v>1.638E-6</v>
      </c>
      <c r="AC48">
        <v>-1.4649999999999999E-7</v>
      </c>
    </row>
    <row r="49" spans="1:29" x14ac:dyDescent="0.2">
      <c r="A49" s="27" t="s">
        <v>1031</v>
      </c>
      <c r="B49" s="27" t="s">
        <v>1008</v>
      </c>
      <c r="C49" s="27" t="s">
        <v>1009</v>
      </c>
      <c r="D49" s="27" t="s">
        <v>1010</v>
      </c>
      <c r="E49">
        <v>3.7799999999999997E-5</v>
      </c>
      <c r="F49">
        <v>6.4999999999999997E-4</v>
      </c>
      <c r="G49">
        <v>0.20166999999999999</v>
      </c>
      <c r="K49" s="27" t="s">
        <v>1031</v>
      </c>
      <c r="L49" s="27" t="s">
        <v>1008</v>
      </c>
      <c r="M49" s="27" t="s">
        <v>1009</v>
      </c>
      <c r="N49" s="27" t="s">
        <v>1010</v>
      </c>
      <c r="O49">
        <v>9.0500000000000004E-5</v>
      </c>
      <c r="P49">
        <v>4.2000000000000002E-4</v>
      </c>
      <c r="Q49">
        <v>8.0549999999999997E-2</v>
      </c>
      <c r="S49" s="27" t="s">
        <v>1013</v>
      </c>
      <c r="T49" s="27" t="s">
        <v>1008</v>
      </c>
      <c r="U49" s="27" t="s">
        <v>1009</v>
      </c>
      <c r="V49" s="27" t="s">
        <v>1112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</row>
    <row r="50" spans="1:29" x14ac:dyDescent="0.2">
      <c r="A50" s="27" t="s">
        <v>1031</v>
      </c>
      <c r="B50" s="27" t="s">
        <v>1008</v>
      </c>
      <c r="C50" s="27" t="s">
        <v>1009</v>
      </c>
      <c r="D50" s="27" t="s">
        <v>1011</v>
      </c>
      <c r="E50">
        <v>-6.1920000000000003E-5</v>
      </c>
      <c r="F50">
        <v>-5.4000000000000001E-4</v>
      </c>
      <c r="G50">
        <v>-2.639E-2</v>
      </c>
      <c r="K50" s="27" t="s">
        <v>1031</v>
      </c>
      <c r="L50" s="27" t="s">
        <v>1008</v>
      </c>
      <c r="M50" s="27" t="s">
        <v>1009</v>
      </c>
      <c r="N50" s="27" t="s">
        <v>1011</v>
      </c>
      <c r="O50">
        <v>-5.1820000000000002E-5</v>
      </c>
      <c r="P50">
        <v>-4.2000000000000002E-4</v>
      </c>
      <c r="Q50">
        <v>-7.9280000000000003E-2</v>
      </c>
      <c r="S50" s="27" t="s">
        <v>1013</v>
      </c>
      <c r="T50" s="27" t="s">
        <v>1008</v>
      </c>
      <c r="U50" s="27" t="s">
        <v>1009</v>
      </c>
      <c r="V50" s="27" t="s">
        <v>1112</v>
      </c>
      <c r="W50">
        <v>1</v>
      </c>
      <c r="X50">
        <v>-1.1739999999999999E-6</v>
      </c>
      <c r="Y50">
        <v>4.7330000000000003E-6</v>
      </c>
      <c r="Z50">
        <v>1.908E-2</v>
      </c>
      <c r="AA50">
        <v>-2.1760000000000001E-8</v>
      </c>
      <c r="AB50">
        <v>-9.3760000000000003E-7</v>
      </c>
      <c r="AC50">
        <v>1.221E-8</v>
      </c>
    </row>
    <row r="51" spans="1:29" x14ac:dyDescent="0.2">
      <c r="A51" s="27" t="s">
        <v>1032</v>
      </c>
      <c r="B51" s="27" t="s">
        <v>1008</v>
      </c>
      <c r="C51" s="27" t="s">
        <v>1009</v>
      </c>
      <c r="D51" s="27" t="s">
        <v>1010</v>
      </c>
      <c r="E51">
        <v>2.4150000000000001E-5</v>
      </c>
      <c r="F51">
        <v>1.1000000000000001E-3</v>
      </c>
      <c r="G51">
        <v>0.17130000000000001</v>
      </c>
      <c r="K51" s="27" t="s">
        <v>1032</v>
      </c>
      <c r="L51" s="27" t="s">
        <v>1008</v>
      </c>
      <c r="M51" s="27" t="s">
        <v>1009</v>
      </c>
      <c r="N51" s="27" t="s">
        <v>1010</v>
      </c>
      <c r="O51">
        <v>6.9820000000000006E-5</v>
      </c>
      <c r="P51">
        <v>7.1000000000000002E-4</v>
      </c>
      <c r="Q51">
        <v>5.697E-2</v>
      </c>
      <c r="S51" s="27" t="s">
        <v>1013</v>
      </c>
      <c r="T51" s="27" t="s">
        <v>1008</v>
      </c>
      <c r="U51" s="27" t="s">
        <v>1009</v>
      </c>
      <c r="V51" s="27" t="s">
        <v>1112</v>
      </c>
      <c r="W51">
        <v>2</v>
      </c>
      <c r="X51">
        <v>-2.6519999999999999E-9</v>
      </c>
      <c r="Y51">
        <v>4.4260000000000001E-7</v>
      </c>
      <c r="Z51">
        <v>3.9910000000000001E-2</v>
      </c>
      <c r="AA51">
        <v>-3.3590000000000001E-9</v>
      </c>
      <c r="AB51">
        <v>-8.498E-7</v>
      </c>
      <c r="AC51">
        <v>1.4700000000000001E-9</v>
      </c>
    </row>
    <row r="52" spans="1:29" x14ac:dyDescent="0.2">
      <c r="A52" s="27" t="s">
        <v>1032</v>
      </c>
      <c r="B52" s="27" t="s">
        <v>1008</v>
      </c>
      <c r="C52" s="27" t="s">
        <v>1009</v>
      </c>
      <c r="D52" s="27" t="s">
        <v>1011</v>
      </c>
      <c r="E52">
        <v>-5.4049999999999999E-5</v>
      </c>
      <c r="F52">
        <v>-9.2000000000000003E-4</v>
      </c>
      <c r="G52">
        <v>1.0030000000000001E-2</v>
      </c>
      <c r="K52" s="27" t="s">
        <v>1032</v>
      </c>
      <c r="L52" s="27" t="s">
        <v>1008</v>
      </c>
      <c r="M52" s="27" t="s">
        <v>1009</v>
      </c>
      <c r="N52" s="27" t="s">
        <v>1011</v>
      </c>
      <c r="O52">
        <v>-3.8550000000000002E-5</v>
      </c>
      <c r="P52">
        <v>-7.2000000000000005E-4</v>
      </c>
      <c r="Q52">
        <v>-5.6059999999999999E-2</v>
      </c>
      <c r="S52" s="27" t="s">
        <v>1013</v>
      </c>
      <c r="T52" s="27" t="s">
        <v>1008</v>
      </c>
      <c r="U52" s="27" t="s">
        <v>1009</v>
      </c>
      <c r="V52" s="27" t="s">
        <v>1112</v>
      </c>
      <c r="W52">
        <v>3</v>
      </c>
      <c r="X52">
        <v>3.6510000000000001E-7</v>
      </c>
      <c r="Y52">
        <v>-1.113E-6</v>
      </c>
      <c r="Z52">
        <v>6.021E-2</v>
      </c>
      <c r="AA52">
        <v>4.1750000000000002E-9</v>
      </c>
      <c r="AB52">
        <v>-4.2230000000000002E-7</v>
      </c>
      <c r="AC52">
        <v>-2.605E-9</v>
      </c>
    </row>
    <row r="53" spans="1:29" x14ac:dyDescent="0.2">
      <c r="A53" s="27" t="s">
        <v>1033</v>
      </c>
      <c r="B53" s="27" t="s">
        <v>1008</v>
      </c>
      <c r="C53" s="27" t="s">
        <v>1009</v>
      </c>
      <c r="D53" s="27" t="s">
        <v>1010</v>
      </c>
      <c r="E53">
        <v>2.3830000000000001E-5</v>
      </c>
      <c r="F53">
        <v>2.0000000000000001E-4</v>
      </c>
      <c r="G53">
        <v>0.17086000000000001</v>
      </c>
      <c r="K53" s="27" t="s">
        <v>1033</v>
      </c>
      <c r="L53" s="27" t="s">
        <v>1008</v>
      </c>
      <c r="M53" s="27" t="s">
        <v>1009</v>
      </c>
      <c r="N53" s="27" t="s">
        <v>1010</v>
      </c>
      <c r="O53">
        <v>4.2729999999999999E-5</v>
      </c>
      <c r="P53">
        <v>1.2999999999999999E-4</v>
      </c>
      <c r="Q53">
        <v>5.6129999999999999E-2</v>
      </c>
      <c r="S53" s="27" t="s">
        <v>1013</v>
      </c>
      <c r="T53" s="27" t="s">
        <v>1008</v>
      </c>
      <c r="U53" s="27" t="s">
        <v>1009</v>
      </c>
      <c r="V53" s="27" t="s">
        <v>1112</v>
      </c>
      <c r="W53">
        <v>4</v>
      </c>
      <c r="X53">
        <v>5.3589999999999999E-8</v>
      </c>
      <c r="Y53">
        <v>-2.0870000000000001E-7</v>
      </c>
      <c r="Z53">
        <v>8.004E-2</v>
      </c>
      <c r="AA53">
        <v>9.5989999999999996E-10</v>
      </c>
      <c r="AB53">
        <v>2.768E-8</v>
      </c>
      <c r="AC53">
        <v>-5.336E-10</v>
      </c>
    </row>
    <row r="54" spans="1:29" x14ac:dyDescent="0.2">
      <c r="A54" s="27" t="s">
        <v>1033</v>
      </c>
      <c r="B54" s="27" t="s">
        <v>1008</v>
      </c>
      <c r="C54" s="27" t="s">
        <v>1009</v>
      </c>
      <c r="D54" s="27" t="s">
        <v>1011</v>
      </c>
      <c r="E54">
        <v>-3.3290000000000001E-5</v>
      </c>
      <c r="F54">
        <v>-1.7000000000000001E-4</v>
      </c>
      <c r="G54">
        <v>1.008E-2</v>
      </c>
      <c r="K54" s="27" t="s">
        <v>1033</v>
      </c>
      <c r="L54" s="27" t="s">
        <v>1008</v>
      </c>
      <c r="M54" s="27" t="s">
        <v>1009</v>
      </c>
      <c r="N54" s="27" t="s">
        <v>1011</v>
      </c>
      <c r="O54">
        <v>-2.332E-5</v>
      </c>
      <c r="P54">
        <v>-1.2999999999999999E-4</v>
      </c>
      <c r="Q54">
        <v>-5.4899999999999997E-2</v>
      </c>
      <c r="S54" s="27" t="s">
        <v>1013</v>
      </c>
      <c r="T54" s="27" t="s">
        <v>1008</v>
      </c>
      <c r="U54" s="27" t="s">
        <v>1009</v>
      </c>
      <c r="V54" s="27" t="s">
        <v>1112</v>
      </c>
      <c r="W54">
        <v>5</v>
      </c>
      <c r="X54">
        <v>5.0009999999999998E-7</v>
      </c>
      <c r="Y54">
        <v>-2.1129999999999999E-6</v>
      </c>
      <c r="Z54">
        <v>9.0410000000000004E-2</v>
      </c>
      <c r="AA54">
        <v>9.9710000000000004E-9</v>
      </c>
      <c r="AB54">
        <v>5.905E-7</v>
      </c>
      <c r="AC54">
        <v>-5.5230000000000001E-9</v>
      </c>
    </row>
    <row r="55" spans="1:29" x14ac:dyDescent="0.2">
      <c r="A55" s="27" t="s">
        <v>1034</v>
      </c>
      <c r="B55" s="27" t="s">
        <v>1008</v>
      </c>
      <c r="C55" s="27" t="s">
        <v>1009</v>
      </c>
      <c r="D55" s="27" t="s">
        <v>1010</v>
      </c>
      <c r="E55">
        <v>3.0540000000000002E-5</v>
      </c>
      <c r="F55">
        <v>6.4000000000000005E-4</v>
      </c>
      <c r="G55">
        <v>0.20100999999999999</v>
      </c>
      <c r="K55" s="27" t="s">
        <v>1034</v>
      </c>
      <c r="L55" s="27" t="s">
        <v>1008</v>
      </c>
      <c r="M55" s="27" t="s">
        <v>1009</v>
      </c>
      <c r="N55" s="27" t="s">
        <v>1010</v>
      </c>
      <c r="O55">
        <v>6.2130000000000003E-5</v>
      </c>
      <c r="P55">
        <v>4.0999999999999999E-4</v>
      </c>
      <c r="Q55">
        <v>7.9390000000000002E-2</v>
      </c>
      <c r="S55" s="27" t="s">
        <v>1013</v>
      </c>
      <c r="T55" s="27" t="s">
        <v>1008</v>
      </c>
      <c r="U55" s="27" t="s">
        <v>1009</v>
      </c>
      <c r="V55" s="27" t="s">
        <v>1112</v>
      </c>
      <c r="W55">
        <v>6</v>
      </c>
      <c r="X55">
        <v>9.3120000000000003E-8</v>
      </c>
      <c r="Y55">
        <v>-6.2060000000000004E-7</v>
      </c>
      <c r="Z55">
        <v>9.8119999999999999E-2</v>
      </c>
      <c r="AA55">
        <v>3.5929999999999999E-9</v>
      </c>
      <c r="AB55">
        <v>5.5609999999999996E-7</v>
      </c>
      <c r="AC55">
        <v>-1.7869999999999999E-9</v>
      </c>
    </row>
    <row r="56" spans="1:29" x14ac:dyDescent="0.2">
      <c r="A56" s="27" t="s">
        <v>1034</v>
      </c>
      <c r="B56" s="27" t="s">
        <v>1008</v>
      </c>
      <c r="C56" s="27" t="s">
        <v>1009</v>
      </c>
      <c r="D56" s="27" t="s">
        <v>1011</v>
      </c>
      <c r="E56">
        <v>-4.4830000000000003E-5</v>
      </c>
      <c r="F56">
        <v>-5.2999999999999998E-4</v>
      </c>
      <c r="G56">
        <v>-2.632E-2</v>
      </c>
      <c r="K56" s="27" t="s">
        <v>1034</v>
      </c>
      <c r="L56" s="27" t="s">
        <v>1008</v>
      </c>
      <c r="M56" s="27" t="s">
        <v>1009</v>
      </c>
      <c r="N56" s="27" t="s">
        <v>1011</v>
      </c>
      <c r="O56">
        <v>-3.3340000000000003E-5</v>
      </c>
      <c r="P56">
        <v>-4.2000000000000002E-4</v>
      </c>
      <c r="Q56">
        <v>-7.7619999999999995E-2</v>
      </c>
      <c r="S56" s="27" t="s">
        <v>1013</v>
      </c>
      <c r="T56" s="27" t="s">
        <v>1008</v>
      </c>
      <c r="U56" s="27" t="s">
        <v>1009</v>
      </c>
      <c r="V56" s="27" t="s">
        <v>1112</v>
      </c>
      <c r="W56">
        <v>7</v>
      </c>
      <c r="X56">
        <v>7.737E-7</v>
      </c>
      <c r="Y56">
        <v>-3.3289999999999998E-6</v>
      </c>
      <c r="Z56">
        <v>9.0649999999999994E-2</v>
      </c>
      <c r="AA56">
        <v>1.5880000000000001E-8</v>
      </c>
      <c r="AB56">
        <v>1.034E-6</v>
      </c>
      <c r="AC56">
        <v>-8.7470000000000005E-9</v>
      </c>
    </row>
    <row r="57" spans="1:29" x14ac:dyDescent="0.2">
      <c r="A57" s="27" t="s">
        <v>1035</v>
      </c>
      <c r="B57" s="27" t="s">
        <v>1008</v>
      </c>
      <c r="C57" s="27" t="s">
        <v>1009</v>
      </c>
      <c r="D57" s="27" t="s">
        <v>1010</v>
      </c>
      <c r="E57">
        <v>1.9040000000000001E-5</v>
      </c>
      <c r="F57">
        <v>1.08E-3</v>
      </c>
      <c r="G57">
        <v>0.17083000000000001</v>
      </c>
      <c r="K57" s="27" t="s">
        <v>1035</v>
      </c>
      <c r="L57" s="27" t="s">
        <v>1008</v>
      </c>
      <c r="M57" s="27" t="s">
        <v>1009</v>
      </c>
      <c r="N57" s="27" t="s">
        <v>1010</v>
      </c>
      <c r="O57">
        <v>4.7519999999999999E-5</v>
      </c>
      <c r="P57">
        <v>6.8000000000000005E-4</v>
      </c>
      <c r="Q57">
        <v>5.6149999999999999E-2</v>
      </c>
      <c r="S57" s="27" t="s">
        <v>1013</v>
      </c>
      <c r="T57" s="27" t="s">
        <v>1008</v>
      </c>
      <c r="U57" s="27" t="s">
        <v>1009</v>
      </c>
      <c r="V57" s="27" t="s">
        <v>1112</v>
      </c>
      <c r="W57">
        <v>8</v>
      </c>
      <c r="X57">
        <v>6.381E-8</v>
      </c>
      <c r="Y57">
        <v>-6.3489999999999995E-7</v>
      </c>
      <c r="Z57">
        <v>8.0130000000000007E-2</v>
      </c>
      <c r="AA57">
        <v>4.053E-9</v>
      </c>
      <c r="AB57">
        <v>7.9319999999999998E-7</v>
      </c>
      <c r="AC57">
        <v>-1.924E-9</v>
      </c>
    </row>
    <row r="58" spans="1:29" x14ac:dyDescent="0.2">
      <c r="A58" s="27" t="s">
        <v>1035</v>
      </c>
      <c r="B58" s="27" t="s">
        <v>1008</v>
      </c>
      <c r="C58" s="27" t="s">
        <v>1009</v>
      </c>
      <c r="D58" s="27" t="s">
        <v>1011</v>
      </c>
      <c r="E58">
        <v>-3.004E-5</v>
      </c>
      <c r="F58">
        <v>-8.9999999999999998E-4</v>
      </c>
      <c r="G58">
        <v>1.009E-2</v>
      </c>
      <c r="K58" s="27" t="s">
        <v>1035</v>
      </c>
      <c r="L58" s="27" t="s">
        <v>1008</v>
      </c>
      <c r="M58" s="27" t="s">
        <v>1009</v>
      </c>
      <c r="N58" s="27" t="s">
        <v>1011</v>
      </c>
      <c r="O58">
        <v>-2.4749999999999999E-5</v>
      </c>
      <c r="P58">
        <v>-6.8999999999999997E-4</v>
      </c>
      <c r="Q58">
        <v>-5.4870000000000002E-2</v>
      </c>
      <c r="S58" s="27" t="s">
        <v>1013</v>
      </c>
      <c r="T58" s="27" t="s">
        <v>1008</v>
      </c>
      <c r="U58" s="27" t="s">
        <v>1009</v>
      </c>
      <c r="V58" s="27" t="s">
        <v>1112</v>
      </c>
      <c r="W58">
        <v>9</v>
      </c>
      <c r="X58">
        <v>3.298E-7</v>
      </c>
      <c r="Y58">
        <v>-1.615E-6</v>
      </c>
      <c r="Z58">
        <v>6.0319999999999999E-2</v>
      </c>
      <c r="AA58">
        <v>8.1829999999999996E-9</v>
      </c>
      <c r="AB58">
        <v>8.2880000000000001E-7</v>
      </c>
      <c r="AC58">
        <v>-4.3780000000000004E-9</v>
      </c>
    </row>
    <row r="59" spans="1:29" x14ac:dyDescent="0.2">
      <c r="A59" s="27" t="s">
        <v>1036</v>
      </c>
      <c r="B59" s="27" t="s">
        <v>1008</v>
      </c>
      <c r="C59" s="27" t="s">
        <v>1009</v>
      </c>
      <c r="D59" s="27" t="s">
        <v>1010</v>
      </c>
      <c r="E59">
        <v>1.3540000000000001E-5</v>
      </c>
      <c r="F59">
        <v>2.1000000000000001E-4</v>
      </c>
      <c r="G59">
        <v>0.17058999999999999</v>
      </c>
      <c r="K59" s="27" t="s">
        <v>1036</v>
      </c>
      <c r="L59" s="27" t="s">
        <v>1008</v>
      </c>
      <c r="M59" s="27" t="s">
        <v>1009</v>
      </c>
      <c r="N59" s="27" t="s">
        <v>1010</v>
      </c>
      <c r="O59">
        <v>2.366E-5</v>
      </c>
      <c r="P59">
        <v>1.3999999999999999E-4</v>
      </c>
      <c r="Q59">
        <v>5.568E-2</v>
      </c>
      <c r="S59" s="27" t="s">
        <v>1013</v>
      </c>
      <c r="T59" s="27" t="s">
        <v>1008</v>
      </c>
      <c r="U59" s="27" t="s">
        <v>1009</v>
      </c>
      <c r="V59" s="27" t="s">
        <v>1112</v>
      </c>
      <c r="W59">
        <v>10</v>
      </c>
      <c r="X59">
        <v>2.289E-6</v>
      </c>
      <c r="Y59">
        <v>-9.4639999999999995E-6</v>
      </c>
      <c r="Z59">
        <v>1.8400000000000001E-3</v>
      </c>
      <c r="AA59">
        <v>4.4199999999999999E-8</v>
      </c>
      <c r="AB59">
        <v>2.2910000000000002E-6</v>
      </c>
      <c r="AC59">
        <v>-2.4599999999999999E-8</v>
      </c>
    </row>
    <row r="60" spans="1:29" x14ac:dyDescent="0.2">
      <c r="A60" s="27" t="s">
        <v>1036</v>
      </c>
      <c r="B60" s="27" t="s">
        <v>1008</v>
      </c>
      <c r="C60" s="27" t="s">
        <v>1009</v>
      </c>
      <c r="D60" s="27" t="s">
        <v>1011</v>
      </c>
      <c r="E60">
        <v>-1.8649999999999999E-5</v>
      </c>
      <c r="F60">
        <v>-1.8000000000000001E-4</v>
      </c>
      <c r="G60">
        <v>1.0149999999999999E-2</v>
      </c>
      <c r="K60" s="27" t="s">
        <v>1036</v>
      </c>
      <c r="L60" s="27" t="s">
        <v>1008</v>
      </c>
      <c r="M60" s="27" t="s">
        <v>1009</v>
      </c>
      <c r="N60" s="27" t="s">
        <v>1011</v>
      </c>
      <c r="O60">
        <v>-1.447E-5</v>
      </c>
      <c r="P60">
        <v>-1.3999999999999999E-4</v>
      </c>
      <c r="Q60">
        <v>-5.4280000000000002E-2</v>
      </c>
      <c r="S60" s="27" t="s">
        <v>1014</v>
      </c>
      <c r="T60" s="27" t="s">
        <v>1008</v>
      </c>
      <c r="U60" s="27" t="s">
        <v>1009</v>
      </c>
      <c r="V60" s="27" t="s">
        <v>1112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</row>
    <row r="61" spans="1:29" x14ac:dyDescent="0.2">
      <c r="A61" s="27" t="s">
        <v>1037</v>
      </c>
      <c r="B61" s="27" t="s">
        <v>1008</v>
      </c>
      <c r="C61" s="27" t="s">
        <v>1009</v>
      </c>
      <c r="D61" s="27" t="s">
        <v>1010</v>
      </c>
      <c r="E61">
        <v>1.747E-5</v>
      </c>
      <c r="F61">
        <v>6.4000000000000005E-4</v>
      </c>
      <c r="G61">
        <v>0.20061999999999999</v>
      </c>
      <c r="K61" s="27" t="s">
        <v>1037</v>
      </c>
      <c r="L61" s="27" t="s">
        <v>1008</v>
      </c>
      <c r="M61" s="27" t="s">
        <v>1009</v>
      </c>
      <c r="N61" s="27" t="s">
        <v>1010</v>
      </c>
      <c r="O61">
        <v>3.2129999999999999E-5</v>
      </c>
      <c r="P61">
        <v>4.0999999999999999E-4</v>
      </c>
      <c r="Q61">
        <v>7.8740000000000004E-2</v>
      </c>
      <c r="S61" s="27" t="s">
        <v>1014</v>
      </c>
      <c r="T61" s="27" t="s">
        <v>1008</v>
      </c>
      <c r="U61" s="27" t="s">
        <v>1009</v>
      </c>
      <c r="V61" s="27" t="s">
        <v>1112</v>
      </c>
      <c r="W61">
        <v>1</v>
      </c>
      <c r="X61">
        <v>-1.0279999999999999E-6</v>
      </c>
      <c r="Y61">
        <v>8.1839999999999999E-6</v>
      </c>
      <c r="Z61">
        <v>1.9349999999999999E-2</v>
      </c>
      <c r="AA61">
        <v>6.8390000000000001E-5</v>
      </c>
      <c r="AB61">
        <v>-6.8719999999999996E-7</v>
      </c>
      <c r="AC61">
        <v>-2.819E-8</v>
      </c>
    </row>
    <row r="62" spans="1:29" x14ac:dyDescent="0.2">
      <c r="A62" s="27" t="s">
        <v>1037</v>
      </c>
      <c r="B62" s="27" t="s">
        <v>1008</v>
      </c>
      <c r="C62" s="27" t="s">
        <v>1009</v>
      </c>
      <c r="D62" s="27" t="s">
        <v>1011</v>
      </c>
      <c r="E62">
        <v>-2.516E-5</v>
      </c>
      <c r="F62">
        <v>-5.2999999999999998E-4</v>
      </c>
      <c r="G62">
        <v>-2.622E-2</v>
      </c>
      <c r="K62" s="27" t="s">
        <v>1037</v>
      </c>
      <c r="L62" s="27" t="s">
        <v>1008</v>
      </c>
      <c r="M62" s="27" t="s">
        <v>1009</v>
      </c>
      <c r="N62" s="27" t="s">
        <v>1011</v>
      </c>
      <c r="O62">
        <v>-1.855E-5</v>
      </c>
      <c r="P62">
        <v>-4.0999999999999999E-4</v>
      </c>
      <c r="Q62">
        <v>-7.6730000000000007E-2</v>
      </c>
      <c r="S62" s="27" t="s">
        <v>1014</v>
      </c>
      <c r="T62" s="27" t="s">
        <v>1008</v>
      </c>
      <c r="U62" s="27" t="s">
        <v>1009</v>
      </c>
      <c r="V62" s="27" t="s">
        <v>1112</v>
      </c>
      <c r="W62">
        <v>2</v>
      </c>
      <c r="X62">
        <v>-2.545E-8</v>
      </c>
      <c r="Y62">
        <v>7.7759999999999997E-7</v>
      </c>
      <c r="Z62">
        <v>3.9940000000000003E-2</v>
      </c>
      <c r="AA62">
        <v>6.6259999999999997E-6</v>
      </c>
      <c r="AB62">
        <v>-6.0409999999999996E-7</v>
      </c>
      <c r="AC62">
        <v>3.2639999999999999E-9</v>
      </c>
    </row>
    <row r="63" spans="1:29" x14ac:dyDescent="0.2">
      <c r="A63" s="27" t="s">
        <v>1038</v>
      </c>
      <c r="B63" s="27" t="s">
        <v>1008</v>
      </c>
      <c r="C63" s="27" t="s">
        <v>1009</v>
      </c>
      <c r="D63" s="27" t="s">
        <v>1010</v>
      </c>
      <c r="E63">
        <v>1.06E-5</v>
      </c>
      <c r="F63">
        <v>1.06E-3</v>
      </c>
      <c r="G63">
        <v>0.17055000000000001</v>
      </c>
      <c r="K63" s="27" t="s">
        <v>1038</v>
      </c>
      <c r="L63" s="27" t="s">
        <v>1008</v>
      </c>
      <c r="M63" s="27" t="s">
        <v>1009</v>
      </c>
      <c r="N63" s="27" t="s">
        <v>1010</v>
      </c>
      <c r="O63">
        <v>2.4519999999999999E-5</v>
      </c>
      <c r="P63">
        <v>6.6E-4</v>
      </c>
      <c r="Q63">
        <v>5.5690000000000003E-2</v>
      </c>
      <c r="S63" s="27" t="s">
        <v>1014</v>
      </c>
      <c r="T63" s="27" t="s">
        <v>1008</v>
      </c>
      <c r="U63" s="27" t="s">
        <v>1009</v>
      </c>
      <c r="V63" s="27" t="s">
        <v>1112</v>
      </c>
      <c r="W63">
        <v>3</v>
      </c>
      <c r="X63">
        <v>3.0050000000000002E-7</v>
      </c>
      <c r="Y63">
        <v>-1.9149999999999999E-6</v>
      </c>
      <c r="Z63">
        <v>6.0150000000000002E-2</v>
      </c>
      <c r="AA63">
        <v>-1.59E-5</v>
      </c>
      <c r="AB63">
        <v>-2.939E-7</v>
      </c>
      <c r="AC63">
        <v>1.152E-8</v>
      </c>
    </row>
    <row r="64" spans="1:29" x14ac:dyDescent="0.2">
      <c r="A64" s="27" t="s">
        <v>1038</v>
      </c>
      <c r="B64" s="27" t="s">
        <v>1008</v>
      </c>
      <c r="C64" s="27" t="s">
        <v>1009</v>
      </c>
      <c r="D64" s="27" t="s">
        <v>1011</v>
      </c>
      <c r="E64">
        <v>-1.641E-5</v>
      </c>
      <c r="F64">
        <v>-8.8000000000000003E-4</v>
      </c>
      <c r="G64">
        <v>1.017E-2</v>
      </c>
      <c r="K64" s="27" t="s">
        <v>1038</v>
      </c>
      <c r="L64" s="27" t="s">
        <v>1008</v>
      </c>
      <c r="M64" s="27" t="s">
        <v>1009</v>
      </c>
      <c r="N64" s="27" t="s">
        <v>1011</v>
      </c>
      <c r="O64">
        <v>-1.243E-5</v>
      </c>
      <c r="P64">
        <v>-6.7000000000000002E-4</v>
      </c>
      <c r="Q64">
        <v>-5.4239999999999997E-2</v>
      </c>
      <c r="S64" s="27" t="s">
        <v>1014</v>
      </c>
      <c r="T64" s="27" t="s">
        <v>1008</v>
      </c>
      <c r="U64" s="27" t="s">
        <v>1009</v>
      </c>
      <c r="V64" s="27" t="s">
        <v>1112</v>
      </c>
      <c r="W64">
        <v>4</v>
      </c>
      <c r="X64">
        <v>4.653E-8</v>
      </c>
      <c r="Y64">
        <v>-3.6069999999999999E-7</v>
      </c>
      <c r="Z64">
        <v>8.0030000000000004E-2</v>
      </c>
      <c r="AA64">
        <v>-3.0120000000000001E-6</v>
      </c>
      <c r="AB64">
        <v>2.0590000000000001E-8</v>
      </c>
      <c r="AC64">
        <v>1.343E-9</v>
      </c>
    </row>
    <row r="65" spans="1:29" x14ac:dyDescent="0.2">
      <c r="A65" s="27" t="s">
        <v>1039</v>
      </c>
      <c r="B65" s="27" t="s">
        <v>1008</v>
      </c>
      <c r="C65" s="27" t="s">
        <v>1009</v>
      </c>
      <c r="D65" s="27" t="s">
        <v>1010</v>
      </c>
      <c r="E65">
        <v>4.7060000000000003E-6</v>
      </c>
      <c r="F65">
        <v>2.2000000000000001E-4</v>
      </c>
      <c r="G65">
        <v>0.17050000000000001</v>
      </c>
      <c r="K65" s="27" t="s">
        <v>1039</v>
      </c>
      <c r="L65" s="27" t="s">
        <v>1008</v>
      </c>
      <c r="M65" s="27" t="s">
        <v>1009</v>
      </c>
      <c r="N65" s="27" t="s">
        <v>1010</v>
      </c>
      <c r="O65">
        <v>8.2859999999999999E-6</v>
      </c>
      <c r="P65">
        <v>1.4999999999999999E-4</v>
      </c>
      <c r="Q65">
        <v>5.5530000000000003E-2</v>
      </c>
      <c r="S65" s="27" t="s">
        <v>1014</v>
      </c>
      <c r="T65" s="27" t="s">
        <v>1008</v>
      </c>
      <c r="U65" s="27" t="s">
        <v>1009</v>
      </c>
      <c r="V65" s="27" t="s">
        <v>1112</v>
      </c>
      <c r="W65">
        <v>5</v>
      </c>
      <c r="X65">
        <v>4.4299999999999998E-7</v>
      </c>
      <c r="Y65">
        <v>-3.6559999999999998E-6</v>
      </c>
      <c r="Z65">
        <v>9.0289999999999995E-2</v>
      </c>
      <c r="AA65">
        <v>-3.0580000000000002E-5</v>
      </c>
      <c r="AB65">
        <v>4.2860000000000001E-7</v>
      </c>
      <c r="AC65">
        <v>1.1280000000000001E-8</v>
      </c>
    </row>
    <row r="66" spans="1:29" x14ac:dyDescent="0.2">
      <c r="A66" s="27" t="s">
        <v>1039</v>
      </c>
      <c r="B66" s="27" t="s">
        <v>1008</v>
      </c>
      <c r="C66" s="27" t="s">
        <v>1009</v>
      </c>
      <c r="D66" s="27" t="s">
        <v>1011</v>
      </c>
      <c r="E66">
        <v>-6.4520000000000002E-6</v>
      </c>
      <c r="F66">
        <v>-1.8000000000000001E-4</v>
      </c>
      <c r="G66">
        <v>1.017E-2</v>
      </c>
      <c r="K66" s="27" t="s">
        <v>1039</v>
      </c>
      <c r="L66" s="27" t="s">
        <v>1008</v>
      </c>
      <c r="M66" s="27" t="s">
        <v>1009</v>
      </c>
      <c r="N66" s="27" t="s">
        <v>1011</v>
      </c>
      <c r="O66">
        <v>-5.152E-6</v>
      </c>
      <c r="P66">
        <v>-1.4999999999999999E-4</v>
      </c>
      <c r="Q66">
        <v>-5.4080000000000003E-2</v>
      </c>
      <c r="S66" s="27" t="s">
        <v>1014</v>
      </c>
      <c r="T66" s="27" t="s">
        <v>1008</v>
      </c>
      <c r="U66" s="27" t="s">
        <v>1009</v>
      </c>
      <c r="V66" s="27" t="s">
        <v>1112</v>
      </c>
      <c r="W66">
        <v>6</v>
      </c>
      <c r="X66">
        <v>9.4640000000000006E-8</v>
      </c>
      <c r="Y66">
        <v>-1.08E-6</v>
      </c>
      <c r="Z66">
        <v>9.8089999999999997E-2</v>
      </c>
      <c r="AA66">
        <v>-9.098E-6</v>
      </c>
      <c r="AB66">
        <v>3.9690000000000001E-7</v>
      </c>
      <c r="AC66">
        <v>3.494E-10</v>
      </c>
    </row>
    <row r="67" spans="1:29" x14ac:dyDescent="0.2">
      <c r="A67" s="27" t="s">
        <v>1040</v>
      </c>
      <c r="B67" s="27" t="s">
        <v>1008</v>
      </c>
      <c r="C67" s="27" t="s">
        <v>1009</v>
      </c>
      <c r="D67" s="27" t="s">
        <v>1010</v>
      </c>
      <c r="E67">
        <v>6.0820000000000004E-6</v>
      </c>
      <c r="F67">
        <v>6.4000000000000005E-4</v>
      </c>
      <c r="G67">
        <v>0.20049</v>
      </c>
      <c r="K67" s="27" t="s">
        <v>1040</v>
      </c>
      <c r="L67" s="27" t="s">
        <v>1008</v>
      </c>
      <c r="M67" s="27" t="s">
        <v>1009</v>
      </c>
      <c r="N67" s="27" t="s">
        <v>1010</v>
      </c>
      <c r="O67">
        <v>1.1029999999999999E-5</v>
      </c>
      <c r="P67">
        <v>4.0999999999999999E-4</v>
      </c>
      <c r="Q67">
        <v>7.8539999999999999E-2</v>
      </c>
      <c r="S67" s="27" t="s">
        <v>1014</v>
      </c>
      <c r="T67" s="27" t="s">
        <v>1008</v>
      </c>
      <c r="U67" s="27" t="s">
        <v>1009</v>
      </c>
      <c r="V67" s="27" t="s">
        <v>1112</v>
      </c>
      <c r="W67">
        <v>7</v>
      </c>
      <c r="X67">
        <v>6.8849999999999995E-7</v>
      </c>
      <c r="Y67">
        <v>-5.7629999999999997E-6</v>
      </c>
      <c r="Z67">
        <v>9.0459999999999999E-2</v>
      </c>
      <c r="AA67">
        <v>-4.8220000000000002E-5</v>
      </c>
      <c r="AB67">
        <v>7.4850000000000001E-7</v>
      </c>
      <c r="AC67">
        <v>1.6980000000000001E-8</v>
      </c>
    </row>
    <row r="68" spans="1:29" x14ac:dyDescent="0.2">
      <c r="A68" s="27" t="s">
        <v>1040</v>
      </c>
      <c r="B68" s="27" t="s">
        <v>1008</v>
      </c>
      <c r="C68" s="27" t="s">
        <v>1009</v>
      </c>
      <c r="D68" s="27" t="s">
        <v>1011</v>
      </c>
      <c r="E68">
        <v>-8.7099999999999996E-6</v>
      </c>
      <c r="F68">
        <v>-5.2999999999999998E-4</v>
      </c>
      <c r="G68">
        <v>-2.6179999999999998E-2</v>
      </c>
      <c r="K68" s="27" t="s">
        <v>1040</v>
      </c>
      <c r="L68" s="27" t="s">
        <v>1008</v>
      </c>
      <c r="M68" s="27" t="s">
        <v>1009</v>
      </c>
      <c r="N68" s="27" t="s">
        <v>1011</v>
      </c>
      <c r="O68">
        <v>-6.6270000000000002E-6</v>
      </c>
      <c r="P68">
        <v>-4.0999999999999999E-4</v>
      </c>
      <c r="Q68">
        <v>-7.6450000000000004E-2</v>
      </c>
      <c r="S68" s="27" t="s">
        <v>1014</v>
      </c>
      <c r="T68" s="27" t="s">
        <v>1008</v>
      </c>
      <c r="U68" s="27" t="s">
        <v>1009</v>
      </c>
      <c r="V68" s="27" t="s">
        <v>1112</v>
      </c>
      <c r="W68">
        <v>8</v>
      </c>
      <c r="X68">
        <v>7.6059999999999994E-8</v>
      </c>
      <c r="Y68">
        <v>-1.1090000000000001E-6</v>
      </c>
      <c r="Z68">
        <v>8.0089999999999995E-2</v>
      </c>
      <c r="AA68">
        <v>-9.3759999999999997E-6</v>
      </c>
      <c r="AB68">
        <v>5.6499999999999999E-7</v>
      </c>
      <c r="AC68">
        <v>-1.3749999999999999E-9</v>
      </c>
    </row>
    <row r="69" spans="1:29" x14ac:dyDescent="0.2">
      <c r="A69" s="27" t="s">
        <v>1041</v>
      </c>
      <c r="B69" s="27" t="s">
        <v>1008</v>
      </c>
      <c r="C69" s="27" t="s">
        <v>1009</v>
      </c>
      <c r="D69" s="27" t="s">
        <v>1010</v>
      </c>
      <c r="E69">
        <v>3.6610000000000002E-6</v>
      </c>
      <c r="F69">
        <v>1.0499999999999999E-3</v>
      </c>
      <c r="G69">
        <v>0.17044999999999999</v>
      </c>
      <c r="K69" s="27" t="s">
        <v>1041</v>
      </c>
      <c r="L69" s="27" t="s">
        <v>1008</v>
      </c>
      <c r="M69" s="27" t="s">
        <v>1009</v>
      </c>
      <c r="N69" s="27" t="s">
        <v>1010</v>
      </c>
      <c r="O69">
        <v>8.2670000000000006E-6</v>
      </c>
      <c r="P69">
        <v>6.4999999999999997E-4</v>
      </c>
      <c r="Q69">
        <v>5.5550000000000002E-2</v>
      </c>
      <c r="S69" s="27" t="s">
        <v>1014</v>
      </c>
      <c r="T69" s="27" t="s">
        <v>1008</v>
      </c>
      <c r="U69" s="27" t="s">
        <v>1009</v>
      </c>
      <c r="V69" s="27" t="s">
        <v>1112</v>
      </c>
      <c r="W69">
        <v>9</v>
      </c>
      <c r="X69">
        <v>3.0390000000000001E-7</v>
      </c>
      <c r="Y69">
        <v>-2.7999999999999999E-6</v>
      </c>
      <c r="Z69">
        <v>6.0220000000000003E-2</v>
      </c>
      <c r="AA69">
        <v>-2.3479999999999999E-5</v>
      </c>
      <c r="AB69">
        <v>5.9510000000000003E-7</v>
      </c>
      <c r="AC69">
        <v>5.7420000000000002E-9</v>
      </c>
    </row>
    <row r="70" spans="1:29" x14ac:dyDescent="0.2">
      <c r="A70" s="27" t="s">
        <v>1041</v>
      </c>
      <c r="B70" s="27" t="s">
        <v>1008</v>
      </c>
      <c r="C70" s="27" t="s">
        <v>1009</v>
      </c>
      <c r="D70" s="27" t="s">
        <v>1011</v>
      </c>
      <c r="E70">
        <v>-5.6969999999999998E-6</v>
      </c>
      <c r="F70">
        <v>-8.7000000000000001E-4</v>
      </c>
      <c r="G70">
        <v>1.0200000000000001E-2</v>
      </c>
      <c r="K70" s="27" t="s">
        <v>1041</v>
      </c>
      <c r="L70" s="27" t="s">
        <v>1008</v>
      </c>
      <c r="M70" s="27" t="s">
        <v>1009</v>
      </c>
      <c r="N70" s="27" t="s">
        <v>1011</v>
      </c>
      <c r="O70">
        <v>-4.1579999999999998E-6</v>
      </c>
      <c r="P70">
        <v>-6.7000000000000002E-4</v>
      </c>
      <c r="Q70">
        <v>-5.4039999999999998E-2</v>
      </c>
      <c r="S70" s="27" t="s">
        <v>1014</v>
      </c>
      <c r="T70" s="27" t="s">
        <v>1008</v>
      </c>
      <c r="U70" s="27" t="s">
        <v>1009</v>
      </c>
      <c r="V70" s="27" t="s">
        <v>1112</v>
      </c>
      <c r="W70">
        <v>10</v>
      </c>
      <c r="X70">
        <v>2.0159999999999998E-6</v>
      </c>
      <c r="Y70">
        <v>-1.6370000000000001E-5</v>
      </c>
      <c r="Z70">
        <v>1.2999999999999999E-3</v>
      </c>
      <c r="AA70">
        <v>-1.3689999999999999E-4</v>
      </c>
      <c r="AB70">
        <v>1.669E-6</v>
      </c>
      <c r="AC70">
        <v>5.3169999999999999E-8</v>
      </c>
    </row>
    <row r="71" spans="1:29" x14ac:dyDescent="0.2">
      <c r="A71" s="27" t="s">
        <v>1042</v>
      </c>
      <c r="B71" s="27" t="s">
        <v>1008</v>
      </c>
      <c r="C71" s="27" t="s">
        <v>1009</v>
      </c>
      <c r="D71" s="27" t="s">
        <v>1010</v>
      </c>
      <c r="E71">
        <v>6.4520000000000002E-6</v>
      </c>
      <c r="F71">
        <v>2.2000000000000001E-4</v>
      </c>
      <c r="G71">
        <v>0.17050000000000001</v>
      </c>
      <c r="K71" s="27" t="s">
        <v>1042</v>
      </c>
      <c r="L71" s="27" t="s">
        <v>1008</v>
      </c>
      <c r="M71" s="27" t="s">
        <v>1009</v>
      </c>
      <c r="N71" s="27" t="s">
        <v>1010</v>
      </c>
      <c r="O71">
        <v>5.1529999999999996E-6</v>
      </c>
      <c r="P71">
        <v>1.4999999999999999E-4</v>
      </c>
      <c r="Q71">
        <v>5.5530000000000003E-2</v>
      </c>
      <c r="S71" s="27" t="s">
        <v>1015</v>
      </c>
      <c r="T71" s="27" t="s">
        <v>1008</v>
      </c>
      <c r="U71" s="27" t="s">
        <v>1009</v>
      </c>
      <c r="V71" s="27" t="s">
        <v>1112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 x14ac:dyDescent="0.2">
      <c r="A72" s="27" t="s">
        <v>1042</v>
      </c>
      <c r="B72" s="27" t="s">
        <v>1008</v>
      </c>
      <c r="C72" s="27" t="s">
        <v>1009</v>
      </c>
      <c r="D72" s="27" t="s">
        <v>1011</v>
      </c>
      <c r="E72">
        <v>-4.7060000000000003E-6</v>
      </c>
      <c r="F72">
        <v>-1.8000000000000001E-4</v>
      </c>
      <c r="G72">
        <v>1.017E-2</v>
      </c>
      <c r="K72" s="27" t="s">
        <v>1042</v>
      </c>
      <c r="L72" s="27" t="s">
        <v>1008</v>
      </c>
      <c r="M72" s="27" t="s">
        <v>1009</v>
      </c>
      <c r="N72" s="27" t="s">
        <v>1011</v>
      </c>
      <c r="O72">
        <v>-8.2859999999999999E-6</v>
      </c>
      <c r="P72">
        <v>-1.4999999999999999E-4</v>
      </c>
      <c r="Q72">
        <v>-5.4080000000000003E-2</v>
      </c>
      <c r="S72" s="27" t="s">
        <v>1015</v>
      </c>
      <c r="T72" s="27" t="s">
        <v>1008</v>
      </c>
      <c r="U72" s="27" t="s">
        <v>1009</v>
      </c>
      <c r="V72" s="27" t="s">
        <v>1112</v>
      </c>
      <c r="W72">
        <v>1</v>
      </c>
      <c r="X72">
        <v>-5.9780000000000002E-7</v>
      </c>
      <c r="Y72">
        <v>1.302E-6</v>
      </c>
      <c r="Z72">
        <v>1.9349999999999999E-2</v>
      </c>
      <c r="AA72">
        <v>-6.8239999999999997E-5</v>
      </c>
      <c r="AB72">
        <v>-1.3209999999999999E-6</v>
      </c>
      <c r="AC72">
        <v>5.3979999999999998E-8</v>
      </c>
    </row>
    <row r="73" spans="1:29" x14ac:dyDescent="0.2">
      <c r="A73" s="27" t="s">
        <v>1043</v>
      </c>
      <c r="B73" s="27" t="s">
        <v>1008</v>
      </c>
      <c r="C73" s="27" t="s">
        <v>1009</v>
      </c>
      <c r="D73" s="27" t="s">
        <v>1010</v>
      </c>
      <c r="E73">
        <v>8.7099999999999996E-6</v>
      </c>
      <c r="F73">
        <v>6.4000000000000005E-4</v>
      </c>
      <c r="G73">
        <v>0.20049</v>
      </c>
      <c r="K73" s="27" t="s">
        <v>1043</v>
      </c>
      <c r="L73" s="27" t="s">
        <v>1008</v>
      </c>
      <c r="M73" s="27" t="s">
        <v>1009</v>
      </c>
      <c r="N73" s="27" t="s">
        <v>1010</v>
      </c>
      <c r="O73">
        <v>6.6270000000000002E-6</v>
      </c>
      <c r="P73">
        <v>4.0999999999999999E-4</v>
      </c>
      <c r="Q73">
        <v>7.8539999999999999E-2</v>
      </c>
      <c r="S73" s="27" t="s">
        <v>1015</v>
      </c>
      <c r="T73" s="27" t="s">
        <v>1008</v>
      </c>
      <c r="U73" s="27" t="s">
        <v>1009</v>
      </c>
      <c r="V73" s="27" t="s">
        <v>1112</v>
      </c>
      <c r="W73">
        <v>2</v>
      </c>
      <c r="X73">
        <v>2.4360000000000001E-8</v>
      </c>
      <c r="Y73">
        <v>1.168E-7</v>
      </c>
      <c r="Z73">
        <v>3.9940000000000003E-2</v>
      </c>
      <c r="AA73">
        <v>-6.5080000000000002E-6</v>
      </c>
      <c r="AB73">
        <v>-6.7769999999999999E-7</v>
      </c>
      <c r="AC73">
        <v>-7.2199999999999999E-10</v>
      </c>
    </row>
    <row r="74" spans="1:29" x14ac:dyDescent="0.2">
      <c r="A74" s="27" t="s">
        <v>1043</v>
      </c>
      <c r="B74" s="27" t="s">
        <v>1008</v>
      </c>
      <c r="C74" s="27" t="s">
        <v>1009</v>
      </c>
      <c r="D74" s="27" t="s">
        <v>1011</v>
      </c>
      <c r="E74">
        <v>-6.0820000000000004E-6</v>
      </c>
      <c r="F74">
        <v>-5.2999999999999998E-4</v>
      </c>
      <c r="G74">
        <v>-2.6179999999999998E-2</v>
      </c>
      <c r="K74" s="27" t="s">
        <v>1043</v>
      </c>
      <c r="L74" s="27" t="s">
        <v>1008</v>
      </c>
      <c r="M74" s="27" t="s">
        <v>1009</v>
      </c>
      <c r="N74" s="27" t="s">
        <v>1011</v>
      </c>
      <c r="O74">
        <v>-1.1029999999999999E-5</v>
      </c>
      <c r="P74">
        <v>-4.0999999999999999E-4</v>
      </c>
      <c r="Q74">
        <v>-7.6450000000000004E-2</v>
      </c>
      <c r="S74" s="27" t="s">
        <v>1015</v>
      </c>
      <c r="T74" s="27" t="s">
        <v>1008</v>
      </c>
      <c r="U74" s="27" t="s">
        <v>1009</v>
      </c>
      <c r="V74" s="27" t="s">
        <v>1112</v>
      </c>
      <c r="W74">
        <v>3</v>
      </c>
      <c r="X74">
        <v>2.0669999999999999E-7</v>
      </c>
      <c r="Y74">
        <v>-3.0989999999999999E-7</v>
      </c>
      <c r="Z74">
        <v>6.0150000000000002E-2</v>
      </c>
      <c r="AA74">
        <v>1.5950000000000001E-5</v>
      </c>
      <c r="AB74">
        <v>-1.508E-7</v>
      </c>
      <c r="AC74">
        <v>-1.7439999999999999E-8</v>
      </c>
    </row>
    <row r="75" spans="1:29" x14ac:dyDescent="0.2">
      <c r="A75" s="27" t="s">
        <v>1044</v>
      </c>
      <c r="B75" s="27" t="s">
        <v>1008</v>
      </c>
      <c r="C75" s="27" t="s">
        <v>1009</v>
      </c>
      <c r="D75" s="27" t="s">
        <v>1010</v>
      </c>
      <c r="E75">
        <v>5.6969999999999998E-6</v>
      </c>
      <c r="F75">
        <v>1.0499999999999999E-3</v>
      </c>
      <c r="G75">
        <v>0.17044999999999999</v>
      </c>
      <c r="K75" s="27" t="s">
        <v>1044</v>
      </c>
      <c r="L75" s="27" t="s">
        <v>1008</v>
      </c>
      <c r="M75" s="27" t="s">
        <v>1009</v>
      </c>
      <c r="N75" s="27" t="s">
        <v>1010</v>
      </c>
      <c r="O75">
        <v>4.1579999999999998E-6</v>
      </c>
      <c r="P75">
        <v>6.4999999999999997E-4</v>
      </c>
      <c r="Q75">
        <v>5.5550000000000002E-2</v>
      </c>
      <c r="S75" s="27" t="s">
        <v>1015</v>
      </c>
      <c r="T75" s="27" t="s">
        <v>1008</v>
      </c>
      <c r="U75" s="27" t="s">
        <v>1009</v>
      </c>
      <c r="V75" s="27" t="s">
        <v>1112</v>
      </c>
      <c r="W75">
        <v>4</v>
      </c>
      <c r="X75">
        <v>2.7689999999999998E-8</v>
      </c>
      <c r="Y75">
        <v>-5.7469999999999998E-8</v>
      </c>
      <c r="Z75">
        <v>8.0030000000000004E-2</v>
      </c>
      <c r="AA75">
        <v>3.0079999999999998E-6</v>
      </c>
      <c r="AB75">
        <v>4.8760000000000001E-8</v>
      </c>
      <c r="AC75">
        <v>-2.4749999999999998E-9</v>
      </c>
    </row>
    <row r="76" spans="1:29" x14ac:dyDescent="0.2">
      <c r="A76" s="27" t="s">
        <v>1044</v>
      </c>
      <c r="B76" s="27" t="s">
        <v>1008</v>
      </c>
      <c r="C76" s="27" t="s">
        <v>1009</v>
      </c>
      <c r="D76" s="27" t="s">
        <v>1011</v>
      </c>
      <c r="E76">
        <v>-3.6610000000000002E-6</v>
      </c>
      <c r="F76">
        <v>-8.7000000000000001E-4</v>
      </c>
      <c r="G76">
        <v>1.0200000000000001E-2</v>
      </c>
      <c r="K76" s="27" t="s">
        <v>1044</v>
      </c>
      <c r="L76" s="27" t="s">
        <v>1008</v>
      </c>
      <c r="M76" s="27" t="s">
        <v>1009</v>
      </c>
      <c r="N76" s="27" t="s">
        <v>1011</v>
      </c>
      <c r="O76">
        <v>-8.2670000000000006E-6</v>
      </c>
      <c r="P76">
        <v>-6.7000000000000002E-4</v>
      </c>
      <c r="Q76">
        <v>-5.4039999999999998E-2</v>
      </c>
      <c r="S76" s="27" t="s">
        <v>1015</v>
      </c>
      <c r="T76" s="27" t="s">
        <v>1008</v>
      </c>
      <c r="U76" s="27" t="s">
        <v>1009</v>
      </c>
      <c r="V76" s="27" t="s">
        <v>1112</v>
      </c>
      <c r="W76">
        <v>5</v>
      </c>
      <c r="X76">
        <v>2.4909999999999997E-7</v>
      </c>
      <c r="Y76">
        <v>-5.8009999999999996E-7</v>
      </c>
      <c r="Z76">
        <v>9.0289999999999995E-2</v>
      </c>
      <c r="AA76">
        <v>3.0490000000000001E-5</v>
      </c>
      <c r="AB76">
        <v>7.1350000000000003E-7</v>
      </c>
      <c r="AC76">
        <v>-2.2819999999999999E-8</v>
      </c>
    </row>
    <row r="77" spans="1:29" x14ac:dyDescent="0.2">
      <c r="A77" s="27" t="s">
        <v>1045</v>
      </c>
      <c r="B77" s="27" t="s">
        <v>1008</v>
      </c>
      <c r="C77" s="27" t="s">
        <v>1009</v>
      </c>
      <c r="D77" s="27" t="s">
        <v>1010</v>
      </c>
      <c r="E77">
        <v>1.8649999999999999E-5</v>
      </c>
      <c r="F77">
        <v>2.1000000000000001E-4</v>
      </c>
      <c r="G77">
        <v>0.17058999999999999</v>
      </c>
      <c r="K77" s="27" t="s">
        <v>1045</v>
      </c>
      <c r="L77" s="27" t="s">
        <v>1008</v>
      </c>
      <c r="M77" s="27" t="s">
        <v>1009</v>
      </c>
      <c r="N77" s="27" t="s">
        <v>1010</v>
      </c>
      <c r="O77">
        <v>1.447E-5</v>
      </c>
      <c r="P77">
        <v>1.3999999999999999E-4</v>
      </c>
      <c r="Q77">
        <v>5.568E-2</v>
      </c>
      <c r="S77" s="27" t="s">
        <v>1015</v>
      </c>
      <c r="T77" s="27" t="s">
        <v>1008</v>
      </c>
      <c r="U77" s="27" t="s">
        <v>1009</v>
      </c>
      <c r="V77" s="27" t="s">
        <v>1112</v>
      </c>
      <c r="W77">
        <v>6</v>
      </c>
      <c r="X77">
        <v>3.2870000000000003E-8</v>
      </c>
      <c r="Y77">
        <v>-1.6789999999999999E-7</v>
      </c>
      <c r="Z77">
        <v>9.8089999999999997E-2</v>
      </c>
      <c r="AA77">
        <v>9.0189999999999995E-6</v>
      </c>
      <c r="AB77">
        <v>4.8780000000000001E-7</v>
      </c>
      <c r="AC77">
        <v>-3.8069999999999998E-9</v>
      </c>
    </row>
    <row r="78" spans="1:29" x14ac:dyDescent="0.2">
      <c r="A78" s="27" t="s">
        <v>1045</v>
      </c>
      <c r="B78" s="27" t="s">
        <v>1008</v>
      </c>
      <c r="C78" s="27" t="s">
        <v>1009</v>
      </c>
      <c r="D78" s="27" t="s">
        <v>1011</v>
      </c>
      <c r="E78">
        <v>-1.3540000000000001E-5</v>
      </c>
      <c r="F78">
        <v>-1.8000000000000001E-4</v>
      </c>
      <c r="G78">
        <v>1.0149999999999999E-2</v>
      </c>
      <c r="K78" s="27" t="s">
        <v>1045</v>
      </c>
      <c r="L78" s="27" t="s">
        <v>1008</v>
      </c>
      <c r="M78" s="27" t="s">
        <v>1009</v>
      </c>
      <c r="N78" s="27" t="s">
        <v>1011</v>
      </c>
      <c r="O78">
        <v>-2.366E-5</v>
      </c>
      <c r="P78">
        <v>-1.3999999999999999E-4</v>
      </c>
      <c r="Q78">
        <v>-5.4280000000000002E-2</v>
      </c>
      <c r="S78" s="27" t="s">
        <v>1015</v>
      </c>
      <c r="T78" s="27" t="s">
        <v>1008</v>
      </c>
      <c r="U78" s="27" t="s">
        <v>1009</v>
      </c>
      <c r="V78" s="27" t="s">
        <v>1112</v>
      </c>
      <c r="W78">
        <v>7</v>
      </c>
      <c r="X78">
        <v>3.8179999999999999E-7</v>
      </c>
      <c r="Y78">
        <v>-9.1350000000000002E-7</v>
      </c>
      <c r="Z78">
        <v>9.0459999999999999E-2</v>
      </c>
      <c r="AA78">
        <v>4.8059999999999997E-5</v>
      </c>
      <c r="AB78">
        <v>1.1990000000000001E-6</v>
      </c>
      <c r="AC78">
        <v>-3.5199999999999998E-8</v>
      </c>
    </row>
    <row r="79" spans="1:29" x14ac:dyDescent="0.2">
      <c r="A79" s="27" t="s">
        <v>1046</v>
      </c>
      <c r="B79" s="27" t="s">
        <v>1008</v>
      </c>
      <c r="C79" s="27" t="s">
        <v>1009</v>
      </c>
      <c r="D79" s="27" t="s">
        <v>1010</v>
      </c>
      <c r="E79">
        <v>2.516E-5</v>
      </c>
      <c r="F79">
        <v>6.4000000000000005E-4</v>
      </c>
      <c r="G79">
        <v>0.20061999999999999</v>
      </c>
      <c r="K79" s="27" t="s">
        <v>1046</v>
      </c>
      <c r="L79" s="27" t="s">
        <v>1008</v>
      </c>
      <c r="M79" s="27" t="s">
        <v>1009</v>
      </c>
      <c r="N79" s="27" t="s">
        <v>1010</v>
      </c>
      <c r="O79">
        <v>1.855E-5</v>
      </c>
      <c r="P79">
        <v>4.0999999999999999E-4</v>
      </c>
      <c r="Q79">
        <v>7.8740000000000004E-2</v>
      </c>
      <c r="S79" s="27" t="s">
        <v>1015</v>
      </c>
      <c r="T79" s="27" t="s">
        <v>1008</v>
      </c>
      <c r="U79" s="27" t="s">
        <v>1009</v>
      </c>
      <c r="V79" s="27" t="s">
        <v>1112</v>
      </c>
      <c r="W79">
        <v>8</v>
      </c>
      <c r="X79">
        <v>1.008E-8</v>
      </c>
      <c r="Y79">
        <v>-1.7039999999999999E-7</v>
      </c>
      <c r="Z79">
        <v>8.0089999999999995E-2</v>
      </c>
      <c r="AA79">
        <v>9.2639999999999997E-6</v>
      </c>
      <c r="AB79">
        <v>6.6189999999999996E-7</v>
      </c>
      <c r="AC79">
        <v>-2.202E-9</v>
      </c>
    </row>
    <row r="80" spans="1:29" x14ac:dyDescent="0.2">
      <c r="A80" s="27" t="s">
        <v>1046</v>
      </c>
      <c r="B80" s="27" t="s">
        <v>1008</v>
      </c>
      <c r="C80" s="27" t="s">
        <v>1009</v>
      </c>
      <c r="D80" s="27" t="s">
        <v>1011</v>
      </c>
      <c r="E80">
        <v>-1.747E-5</v>
      </c>
      <c r="F80">
        <v>-5.2999999999999998E-4</v>
      </c>
      <c r="G80">
        <v>-2.622E-2</v>
      </c>
      <c r="K80" s="27" t="s">
        <v>1046</v>
      </c>
      <c r="L80" s="27" t="s">
        <v>1008</v>
      </c>
      <c r="M80" s="27" t="s">
        <v>1009</v>
      </c>
      <c r="N80" s="27" t="s">
        <v>1011</v>
      </c>
      <c r="O80">
        <v>-3.2129999999999999E-5</v>
      </c>
      <c r="P80">
        <v>-4.0999999999999999E-4</v>
      </c>
      <c r="Q80">
        <v>-7.6730000000000007E-2</v>
      </c>
      <c r="S80" s="27" t="s">
        <v>1015</v>
      </c>
      <c r="T80" s="27" t="s">
        <v>1008</v>
      </c>
      <c r="U80" s="27" t="s">
        <v>1009</v>
      </c>
      <c r="V80" s="27" t="s">
        <v>1112</v>
      </c>
      <c r="W80">
        <v>9</v>
      </c>
      <c r="X80">
        <v>1.5139999999999999E-7</v>
      </c>
      <c r="Y80">
        <v>-4.411E-7</v>
      </c>
      <c r="Z80">
        <v>6.0220000000000003E-2</v>
      </c>
      <c r="AA80">
        <v>2.336E-5</v>
      </c>
      <c r="AB80">
        <v>8.1669999999999995E-7</v>
      </c>
      <c r="AC80">
        <v>-1.465E-8</v>
      </c>
    </row>
    <row r="81" spans="1:29" x14ac:dyDescent="0.2">
      <c r="A81" s="27" t="s">
        <v>1047</v>
      </c>
      <c r="B81" s="27" t="s">
        <v>1008</v>
      </c>
      <c r="C81" s="27" t="s">
        <v>1009</v>
      </c>
      <c r="D81" s="27" t="s">
        <v>1010</v>
      </c>
      <c r="E81">
        <v>1.641E-5</v>
      </c>
      <c r="F81">
        <v>1.06E-3</v>
      </c>
      <c r="G81">
        <v>0.17055000000000001</v>
      </c>
      <c r="K81" s="27" t="s">
        <v>1047</v>
      </c>
      <c r="L81" s="27" t="s">
        <v>1008</v>
      </c>
      <c r="M81" s="27" t="s">
        <v>1009</v>
      </c>
      <c r="N81" s="27" t="s">
        <v>1010</v>
      </c>
      <c r="O81">
        <v>1.243E-5</v>
      </c>
      <c r="P81">
        <v>6.6E-4</v>
      </c>
      <c r="Q81">
        <v>5.5690000000000003E-2</v>
      </c>
      <c r="S81" s="27" t="s">
        <v>1015</v>
      </c>
      <c r="T81" s="27" t="s">
        <v>1008</v>
      </c>
      <c r="U81" s="27" t="s">
        <v>1009</v>
      </c>
      <c r="V81" s="27" t="s">
        <v>1112</v>
      </c>
      <c r="W81">
        <v>10</v>
      </c>
      <c r="X81">
        <v>1.1519999999999999E-6</v>
      </c>
      <c r="Y81">
        <v>-2.6000000000000001E-6</v>
      </c>
      <c r="Z81">
        <v>1.2999999999999999E-3</v>
      </c>
      <c r="AA81">
        <v>1.3650000000000001E-4</v>
      </c>
      <c r="AB81">
        <v>2.9440000000000001E-6</v>
      </c>
      <c r="AC81">
        <v>-1.048E-7</v>
      </c>
    </row>
    <row r="82" spans="1:29" x14ac:dyDescent="0.2">
      <c r="A82" s="27" t="s">
        <v>1047</v>
      </c>
      <c r="B82" s="27" t="s">
        <v>1008</v>
      </c>
      <c r="C82" s="27" t="s">
        <v>1009</v>
      </c>
      <c r="D82" s="27" t="s">
        <v>1011</v>
      </c>
      <c r="E82">
        <v>-1.06E-5</v>
      </c>
      <c r="F82">
        <v>-8.8000000000000003E-4</v>
      </c>
      <c r="G82">
        <v>1.017E-2</v>
      </c>
      <c r="K82" s="27" t="s">
        <v>1047</v>
      </c>
      <c r="L82" s="27" t="s">
        <v>1008</v>
      </c>
      <c r="M82" s="27" t="s">
        <v>1009</v>
      </c>
      <c r="N82" s="27" t="s">
        <v>1011</v>
      </c>
      <c r="O82">
        <v>-2.4519999999999999E-5</v>
      </c>
      <c r="P82">
        <v>-6.7000000000000002E-4</v>
      </c>
      <c r="Q82">
        <v>-5.4239999999999997E-2</v>
      </c>
      <c r="S82" s="27" t="s">
        <v>1016</v>
      </c>
      <c r="T82" s="27" t="s">
        <v>1008</v>
      </c>
      <c r="U82" s="27" t="s">
        <v>1009</v>
      </c>
      <c r="V82" s="27" t="s">
        <v>1112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 x14ac:dyDescent="0.2">
      <c r="A83" s="27" t="s">
        <v>1048</v>
      </c>
      <c r="B83" s="27" t="s">
        <v>1008</v>
      </c>
      <c r="C83" s="27" t="s">
        <v>1009</v>
      </c>
      <c r="D83" s="27" t="s">
        <v>1010</v>
      </c>
      <c r="E83">
        <v>3.3290000000000001E-5</v>
      </c>
      <c r="F83">
        <v>2.0000000000000001E-4</v>
      </c>
      <c r="G83">
        <v>0.17086000000000001</v>
      </c>
      <c r="K83" s="27" t="s">
        <v>1048</v>
      </c>
      <c r="L83" s="27" t="s">
        <v>1008</v>
      </c>
      <c r="M83" s="27" t="s">
        <v>1009</v>
      </c>
      <c r="N83" s="27" t="s">
        <v>1010</v>
      </c>
      <c r="O83">
        <v>2.332E-5</v>
      </c>
      <c r="P83">
        <v>1.2999999999999999E-4</v>
      </c>
      <c r="Q83">
        <v>5.6129999999999999E-2</v>
      </c>
      <c r="S83" s="27" t="s">
        <v>1016</v>
      </c>
      <c r="T83" s="27" t="s">
        <v>1008</v>
      </c>
      <c r="U83" s="27" t="s">
        <v>1009</v>
      </c>
      <c r="V83" s="27" t="s">
        <v>1112</v>
      </c>
      <c r="W83">
        <v>1</v>
      </c>
      <c r="X83">
        <v>-9.0169999999999998E-7</v>
      </c>
      <c r="Y83">
        <v>4.7489999999999998E-6</v>
      </c>
      <c r="Z83">
        <v>1.908E-2</v>
      </c>
      <c r="AA83">
        <v>-1.8979999999999999E-8</v>
      </c>
      <c r="AB83">
        <v>-1.8640000000000001E-6</v>
      </c>
      <c r="AC83">
        <v>1.0859999999999999E-8</v>
      </c>
    </row>
    <row r="84" spans="1:29" x14ac:dyDescent="0.2">
      <c r="A84" s="27" t="s">
        <v>1048</v>
      </c>
      <c r="B84" s="27" t="s">
        <v>1008</v>
      </c>
      <c r="C84" s="27" t="s">
        <v>1009</v>
      </c>
      <c r="D84" s="27" t="s">
        <v>1011</v>
      </c>
      <c r="E84">
        <v>-2.3830000000000001E-5</v>
      </c>
      <c r="F84">
        <v>-1.7000000000000001E-4</v>
      </c>
      <c r="G84">
        <v>1.008E-2</v>
      </c>
      <c r="K84" s="27" t="s">
        <v>1048</v>
      </c>
      <c r="L84" s="27" t="s">
        <v>1008</v>
      </c>
      <c r="M84" s="27" t="s">
        <v>1009</v>
      </c>
      <c r="N84" s="27" t="s">
        <v>1011</v>
      </c>
      <c r="O84">
        <v>-4.2729999999999999E-5</v>
      </c>
      <c r="P84">
        <v>-1.2999999999999999E-4</v>
      </c>
      <c r="Q84">
        <v>-5.4899999999999997E-2</v>
      </c>
      <c r="S84" s="27" t="s">
        <v>1016</v>
      </c>
      <c r="T84" s="27" t="s">
        <v>1008</v>
      </c>
      <c r="U84" s="27" t="s">
        <v>1009</v>
      </c>
      <c r="V84" s="27" t="s">
        <v>1112</v>
      </c>
      <c r="W84">
        <v>2</v>
      </c>
      <c r="X84">
        <v>2.4579999999999999E-8</v>
      </c>
      <c r="Y84">
        <v>4.4289999999999998E-7</v>
      </c>
      <c r="Z84">
        <v>3.9910000000000001E-2</v>
      </c>
      <c r="AA84">
        <v>-2.6599999999999999E-9</v>
      </c>
      <c r="AB84">
        <v>-9.6029999999999994E-7</v>
      </c>
      <c r="AC84">
        <v>1.208E-9</v>
      </c>
    </row>
    <row r="85" spans="1:29" x14ac:dyDescent="0.2">
      <c r="A85" s="27" t="s">
        <v>1049</v>
      </c>
      <c r="B85" s="27" t="s">
        <v>1008</v>
      </c>
      <c r="C85" s="27" t="s">
        <v>1009</v>
      </c>
      <c r="D85" s="27" t="s">
        <v>1010</v>
      </c>
      <c r="E85">
        <v>4.4830000000000003E-5</v>
      </c>
      <c r="F85">
        <v>6.4000000000000005E-4</v>
      </c>
      <c r="G85">
        <v>0.20100999999999999</v>
      </c>
      <c r="K85" s="27" t="s">
        <v>1049</v>
      </c>
      <c r="L85" s="27" t="s">
        <v>1008</v>
      </c>
      <c r="M85" s="27" t="s">
        <v>1009</v>
      </c>
      <c r="N85" s="27" t="s">
        <v>1010</v>
      </c>
      <c r="O85">
        <v>3.3340000000000003E-5</v>
      </c>
      <c r="P85">
        <v>4.0999999999999999E-4</v>
      </c>
      <c r="Q85">
        <v>7.9390000000000002E-2</v>
      </c>
      <c r="S85" s="27" t="s">
        <v>1016</v>
      </c>
      <c r="T85" s="27" t="s">
        <v>1008</v>
      </c>
      <c r="U85" s="27" t="s">
        <v>1009</v>
      </c>
      <c r="V85" s="27" t="s">
        <v>1112</v>
      </c>
      <c r="W85">
        <v>3</v>
      </c>
      <c r="X85">
        <v>3.0180000000000002E-7</v>
      </c>
      <c r="Y85">
        <v>-1.1179999999999999E-6</v>
      </c>
      <c r="Z85">
        <v>6.021E-2</v>
      </c>
      <c r="AA85">
        <v>3.983E-9</v>
      </c>
      <c r="AB85">
        <v>-2.1680000000000001E-7</v>
      </c>
      <c r="AC85">
        <v>-2.3950000000000001E-9</v>
      </c>
    </row>
    <row r="86" spans="1:29" x14ac:dyDescent="0.2">
      <c r="A86" s="27" t="s">
        <v>1049</v>
      </c>
      <c r="B86" s="27" t="s">
        <v>1008</v>
      </c>
      <c r="C86" s="27" t="s">
        <v>1009</v>
      </c>
      <c r="D86" s="27" t="s">
        <v>1011</v>
      </c>
      <c r="E86">
        <v>-3.0540000000000002E-5</v>
      </c>
      <c r="F86">
        <v>-5.2999999999999998E-4</v>
      </c>
      <c r="G86">
        <v>-2.632E-2</v>
      </c>
      <c r="K86" s="27" t="s">
        <v>1049</v>
      </c>
      <c r="L86" s="27" t="s">
        <v>1008</v>
      </c>
      <c r="M86" s="27" t="s">
        <v>1009</v>
      </c>
      <c r="N86" s="27" t="s">
        <v>1011</v>
      </c>
      <c r="O86">
        <v>-6.2130000000000003E-5</v>
      </c>
      <c r="P86">
        <v>-4.2000000000000002E-4</v>
      </c>
      <c r="Q86">
        <v>-7.7619999999999995E-2</v>
      </c>
      <c r="S86" s="27" t="s">
        <v>1016</v>
      </c>
      <c r="T86" s="27" t="s">
        <v>1008</v>
      </c>
      <c r="U86" s="27" t="s">
        <v>1009</v>
      </c>
      <c r="V86" s="27" t="s">
        <v>1112</v>
      </c>
      <c r="W86">
        <v>4</v>
      </c>
      <c r="X86">
        <v>4.1570000000000001E-8</v>
      </c>
      <c r="Y86">
        <v>-2.0949999999999999E-7</v>
      </c>
      <c r="Z86">
        <v>8.004E-2</v>
      </c>
      <c r="AA86">
        <v>8.5639999999999996E-10</v>
      </c>
      <c r="AB86">
        <v>6.8649999999999996E-8</v>
      </c>
      <c r="AC86">
        <v>-4.7589999999999998E-10</v>
      </c>
    </row>
    <row r="87" spans="1:29" x14ac:dyDescent="0.2">
      <c r="A87" s="27" t="s">
        <v>1050</v>
      </c>
      <c r="B87" s="27" t="s">
        <v>1008</v>
      </c>
      <c r="C87" s="27" t="s">
        <v>1009</v>
      </c>
      <c r="D87" s="27" t="s">
        <v>1010</v>
      </c>
      <c r="E87">
        <v>3.004E-5</v>
      </c>
      <c r="F87">
        <v>1.08E-3</v>
      </c>
      <c r="G87">
        <v>0.17083000000000001</v>
      </c>
      <c r="K87" s="27" t="s">
        <v>1050</v>
      </c>
      <c r="L87" s="27" t="s">
        <v>1008</v>
      </c>
      <c r="M87" s="27" t="s">
        <v>1009</v>
      </c>
      <c r="N87" s="27" t="s">
        <v>1010</v>
      </c>
      <c r="O87">
        <v>2.4749999999999999E-5</v>
      </c>
      <c r="P87">
        <v>6.8000000000000005E-4</v>
      </c>
      <c r="Q87">
        <v>5.6149999999999999E-2</v>
      </c>
      <c r="S87" s="27" t="s">
        <v>1016</v>
      </c>
      <c r="T87" s="27" t="s">
        <v>1008</v>
      </c>
      <c r="U87" s="27" t="s">
        <v>1009</v>
      </c>
      <c r="V87" s="27" t="s">
        <v>1112</v>
      </c>
      <c r="W87">
        <v>5</v>
      </c>
      <c r="X87">
        <v>3.7850000000000001E-7</v>
      </c>
      <c r="Y87">
        <v>-2.12E-6</v>
      </c>
      <c r="Z87">
        <v>9.0410000000000004E-2</v>
      </c>
      <c r="AA87">
        <v>8.6089999999999995E-9</v>
      </c>
      <c r="AB87">
        <v>1.0070000000000001E-6</v>
      </c>
      <c r="AC87">
        <v>-4.8900000000000003E-9</v>
      </c>
    </row>
    <row r="88" spans="1:29" x14ac:dyDescent="0.2">
      <c r="A88" s="27" t="s">
        <v>1050</v>
      </c>
      <c r="B88" s="27" t="s">
        <v>1008</v>
      </c>
      <c r="C88" s="27" t="s">
        <v>1009</v>
      </c>
      <c r="D88" s="27" t="s">
        <v>1011</v>
      </c>
      <c r="E88">
        <v>-1.9040000000000001E-5</v>
      </c>
      <c r="F88">
        <v>-8.9999999999999998E-4</v>
      </c>
      <c r="G88">
        <v>1.009E-2</v>
      </c>
      <c r="K88" s="27" t="s">
        <v>1050</v>
      </c>
      <c r="L88" s="27" t="s">
        <v>1008</v>
      </c>
      <c r="M88" s="27" t="s">
        <v>1009</v>
      </c>
      <c r="N88" s="27" t="s">
        <v>1011</v>
      </c>
      <c r="O88">
        <v>-4.7519999999999999E-5</v>
      </c>
      <c r="P88">
        <v>-6.8999999999999997E-4</v>
      </c>
      <c r="Q88">
        <v>-5.4870000000000002E-2</v>
      </c>
      <c r="S88" s="27" t="s">
        <v>1016</v>
      </c>
      <c r="T88" s="27" t="s">
        <v>1008</v>
      </c>
      <c r="U88" s="27" t="s">
        <v>1009</v>
      </c>
      <c r="V88" s="27" t="s">
        <v>1112</v>
      </c>
      <c r="W88">
        <v>6</v>
      </c>
      <c r="X88">
        <v>5.6489999999999998E-8</v>
      </c>
      <c r="Y88">
        <v>-6.2200000000000004E-7</v>
      </c>
      <c r="Z88">
        <v>9.8119999999999999E-2</v>
      </c>
      <c r="AA88">
        <v>2.973E-9</v>
      </c>
      <c r="AB88">
        <v>6.905E-7</v>
      </c>
      <c r="AC88">
        <v>-1.533E-9</v>
      </c>
    </row>
    <row r="89" spans="1:29" x14ac:dyDescent="0.2">
      <c r="A89" s="27" t="s">
        <v>1051</v>
      </c>
      <c r="B89" s="27" t="s">
        <v>1008</v>
      </c>
      <c r="C89" s="27" t="s">
        <v>1009</v>
      </c>
      <c r="D89" s="27" t="s">
        <v>1010</v>
      </c>
      <c r="E89">
        <v>4.2209999999999997E-5</v>
      </c>
      <c r="F89">
        <v>1.9000000000000001E-4</v>
      </c>
      <c r="G89">
        <v>0.17130999999999999</v>
      </c>
      <c r="K89" s="27" t="s">
        <v>1051</v>
      </c>
      <c r="L89" s="27" t="s">
        <v>1008</v>
      </c>
      <c r="M89" s="27" t="s">
        <v>1009</v>
      </c>
      <c r="N89" s="27" t="s">
        <v>1010</v>
      </c>
      <c r="O89">
        <v>3.6300000000000001E-5</v>
      </c>
      <c r="P89">
        <v>1.2E-4</v>
      </c>
      <c r="Q89">
        <v>5.6950000000000001E-2</v>
      </c>
      <c r="S89" s="27" t="s">
        <v>1016</v>
      </c>
      <c r="T89" s="27" t="s">
        <v>1008</v>
      </c>
      <c r="U89" s="27" t="s">
        <v>1009</v>
      </c>
      <c r="V89" s="27" t="s">
        <v>1112</v>
      </c>
      <c r="W89">
        <v>7</v>
      </c>
      <c r="X89">
        <v>5.8189999999999999E-7</v>
      </c>
      <c r="Y89">
        <v>-3.3400000000000002E-6</v>
      </c>
      <c r="Z89">
        <v>9.0649999999999994E-2</v>
      </c>
      <c r="AA89">
        <v>1.366E-8</v>
      </c>
      <c r="AB89">
        <v>1.6929999999999999E-6</v>
      </c>
      <c r="AC89">
        <v>-7.7309999999999999E-9</v>
      </c>
    </row>
    <row r="90" spans="1:29" x14ac:dyDescent="0.2">
      <c r="A90" s="27" t="s">
        <v>1051</v>
      </c>
      <c r="B90" s="27" t="s">
        <v>1008</v>
      </c>
      <c r="C90" s="27" t="s">
        <v>1009</v>
      </c>
      <c r="D90" s="27" t="s">
        <v>1011</v>
      </c>
      <c r="E90">
        <v>-2.9940000000000001E-5</v>
      </c>
      <c r="F90">
        <v>-1.6000000000000001E-4</v>
      </c>
      <c r="G90">
        <v>1.0059999999999999E-2</v>
      </c>
      <c r="K90" s="27" t="s">
        <v>1051</v>
      </c>
      <c r="L90" s="27" t="s">
        <v>1008</v>
      </c>
      <c r="M90" s="27" t="s">
        <v>1009</v>
      </c>
      <c r="N90" s="27" t="s">
        <v>1011</v>
      </c>
      <c r="O90">
        <v>-6.211E-5</v>
      </c>
      <c r="P90">
        <v>-1.2E-4</v>
      </c>
      <c r="Q90">
        <v>-5.6070000000000002E-2</v>
      </c>
      <c r="S90" s="27" t="s">
        <v>1016</v>
      </c>
      <c r="T90" s="27" t="s">
        <v>1008</v>
      </c>
      <c r="U90" s="27" t="s">
        <v>1009</v>
      </c>
      <c r="V90" s="27" t="s">
        <v>1112</v>
      </c>
      <c r="W90">
        <v>8</v>
      </c>
      <c r="X90">
        <v>2.5839999999999998E-8</v>
      </c>
      <c r="Y90">
        <v>-6.3600000000000003E-7</v>
      </c>
      <c r="Z90">
        <v>8.0119999999999997E-2</v>
      </c>
      <c r="AA90">
        <v>3.2829999999999999E-9</v>
      </c>
      <c r="AB90">
        <v>9.3750000000000002E-7</v>
      </c>
      <c r="AC90">
        <v>-1.6250000000000001E-9</v>
      </c>
    </row>
    <row r="91" spans="1:29" x14ac:dyDescent="0.2">
      <c r="A91" s="27" t="s">
        <v>1052</v>
      </c>
      <c r="B91" s="27" t="s">
        <v>1008</v>
      </c>
      <c r="C91" s="27" t="s">
        <v>1009</v>
      </c>
      <c r="D91" s="27" t="s">
        <v>1010</v>
      </c>
      <c r="E91">
        <v>6.1920000000000003E-5</v>
      </c>
      <c r="F91">
        <v>6.4999999999999997E-4</v>
      </c>
      <c r="G91">
        <v>0.20166999999999999</v>
      </c>
      <c r="K91" s="27" t="s">
        <v>1052</v>
      </c>
      <c r="L91" s="27" t="s">
        <v>1008</v>
      </c>
      <c r="M91" s="27" t="s">
        <v>1009</v>
      </c>
      <c r="N91" s="27" t="s">
        <v>1010</v>
      </c>
      <c r="O91">
        <v>5.1820000000000002E-5</v>
      </c>
      <c r="P91">
        <v>4.2000000000000002E-4</v>
      </c>
      <c r="Q91">
        <v>8.0549999999999997E-2</v>
      </c>
      <c r="S91" s="27" t="s">
        <v>1016</v>
      </c>
      <c r="T91" s="27" t="s">
        <v>1008</v>
      </c>
      <c r="U91" s="27" t="s">
        <v>1009</v>
      </c>
      <c r="V91" s="27" t="s">
        <v>1112</v>
      </c>
      <c r="W91">
        <v>9</v>
      </c>
      <c r="X91">
        <v>2.364E-7</v>
      </c>
      <c r="Y91">
        <v>-1.6190000000000001E-6</v>
      </c>
      <c r="Z91">
        <v>6.0310000000000002E-2</v>
      </c>
      <c r="AA91">
        <v>6.8770000000000001E-9</v>
      </c>
      <c r="AB91">
        <v>1.155E-6</v>
      </c>
      <c r="AC91">
        <v>-3.8300000000000002E-9</v>
      </c>
    </row>
    <row r="92" spans="1:29" x14ac:dyDescent="0.2">
      <c r="A92" s="27" t="s">
        <v>1052</v>
      </c>
      <c r="B92" s="27" t="s">
        <v>1008</v>
      </c>
      <c r="C92" s="27" t="s">
        <v>1009</v>
      </c>
      <c r="D92" s="27" t="s">
        <v>1011</v>
      </c>
      <c r="E92">
        <v>-3.7799999999999997E-5</v>
      </c>
      <c r="F92">
        <v>-5.4000000000000001E-4</v>
      </c>
      <c r="G92">
        <v>-2.639E-2</v>
      </c>
      <c r="K92" s="27" t="s">
        <v>1052</v>
      </c>
      <c r="L92" s="27" t="s">
        <v>1008</v>
      </c>
      <c r="M92" s="27" t="s">
        <v>1009</v>
      </c>
      <c r="N92" s="27" t="s">
        <v>1011</v>
      </c>
      <c r="O92">
        <v>-9.0500000000000004E-5</v>
      </c>
      <c r="P92">
        <v>-4.2000000000000002E-4</v>
      </c>
      <c r="Q92">
        <v>-7.9280000000000003E-2</v>
      </c>
      <c r="S92" s="27" t="s">
        <v>1016</v>
      </c>
      <c r="T92" s="27" t="s">
        <v>1008</v>
      </c>
      <c r="U92" s="27" t="s">
        <v>1009</v>
      </c>
      <c r="V92" s="27" t="s">
        <v>1112</v>
      </c>
      <c r="W92">
        <v>10</v>
      </c>
      <c r="X92">
        <v>1.7439999999999999E-6</v>
      </c>
      <c r="Y92">
        <v>-9.4960000000000002E-6</v>
      </c>
      <c r="Z92">
        <v>1.83E-3</v>
      </c>
      <c r="AA92">
        <v>3.8390000000000002E-8</v>
      </c>
      <c r="AB92">
        <v>4.1540000000000004E-6</v>
      </c>
      <c r="AC92">
        <v>-2.182E-8</v>
      </c>
    </row>
    <row r="93" spans="1:29" x14ac:dyDescent="0.2">
      <c r="A93" s="27" t="s">
        <v>1053</v>
      </c>
      <c r="B93" s="27" t="s">
        <v>1008</v>
      </c>
      <c r="C93" s="27" t="s">
        <v>1009</v>
      </c>
      <c r="D93" s="27" t="s">
        <v>1010</v>
      </c>
      <c r="E93">
        <v>5.4049999999999999E-5</v>
      </c>
      <c r="F93">
        <v>1.1000000000000001E-3</v>
      </c>
      <c r="G93">
        <v>0.17130000000000001</v>
      </c>
      <c r="K93" s="27" t="s">
        <v>1053</v>
      </c>
      <c r="L93" s="27" t="s">
        <v>1008</v>
      </c>
      <c r="M93" s="27" t="s">
        <v>1009</v>
      </c>
      <c r="N93" s="27" t="s">
        <v>1010</v>
      </c>
      <c r="O93">
        <v>3.8550000000000002E-5</v>
      </c>
      <c r="P93">
        <v>7.1000000000000002E-4</v>
      </c>
      <c r="Q93">
        <v>5.697E-2</v>
      </c>
      <c r="S93" s="27" t="s">
        <v>1017</v>
      </c>
      <c r="T93" s="27" t="s">
        <v>1008</v>
      </c>
      <c r="U93" s="27" t="s">
        <v>1009</v>
      </c>
      <c r="V93" s="27" t="s">
        <v>1112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</row>
    <row r="94" spans="1:29" x14ac:dyDescent="0.2">
      <c r="A94" s="27" t="s">
        <v>1053</v>
      </c>
      <c r="B94" s="27" t="s">
        <v>1008</v>
      </c>
      <c r="C94" s="27" t="s">
        <v>1009</v>
      </c>
      <c r="D94" s="27" t="s">
        <v>1011</v>
      </c>
      <c r="E94">
        <v>-2.4150000000000001E-5</v>
      </c>
      <c r="F94">
        <v>-9.2000000000000003E-4</v>
      </c>
      <c r="G94">
        <v>1.0030000000000001E-2</v>
      </c>
      <c r="K94" s="27" t="s">
        <v>1053</v>
      </c>
      <c r="L94" s="27" t="s">
        <v>1008</v>
      </c>
      <c r="M94" s="27" t="s">
        <v>1009</v>
      </c>
      <c r="N94" s="27" t="s">
        <v>1011</v>
      </c>
      <c r="O94">
        <v>-6.9820000000000006E-5</v>
      </c>
      <c r="P94">
        <v>-7.2000000000000005E-4</v>
      </c>
      <c r="Q94">
        <v>-5.6059999999999999E-2</v>
      </c>
      <c r="S94" s="27" t="s">
        <v>1017</v>
      </c>
      <c r="T94" s="27" t="s">
        <v>1008</v>
      </c>
      <c r="U94" s="27" t="s">
        <v>1009</v>
      </c>
      <c r="V94" s="27" t="s">
        <v>1112</v>
      </c>
      <c r="W94">
        <v>1</v>
      </c>
      <c r="X94">
        <v>-8.3040000000000002E-7</v>
      </c>
      <c r="Y94">
        <v>8.2449999999999998E-6</v>
      </c>
      <c r="Z94">
        <v>1.9349999999999999E-2</v>
      </c>
      <c r="AA94">
        <v>6.8230000000000002E-5</v>
      </c>
      <c r="AB94">
        <v>-1.336E-6</v>
      </c>
      <c r="AC94">
        <v>-1.3389999999999999E-8</v>
      </c>
    </row>
    <row r="95" spans="1:29" x14ac:dyDescent="0.2">
      <c r="A95" s="27" t="s">
        <v>1054</v>
      </c>
      <c r="B95" s="27" t="s">
        <v>1008</v>
      </c>
      <c r="C95" s="27" t="s">
        <v>1009</v>
      </c>
      <c r="D95" s="27" t="s">
        <v>1010</v>
      </c>
      <c r="E95">
        <v>5.821E-5</v>
      </c>
      <c r="F95">
        <v>1.9000000000000001E-4</v>
      </c>
      <c r="G95">
        <v>0.17171</v>
      </c>
      <c r="K95" s="27" t="s">
        <v>1054</v>
      </c>
      <c r="L95" s="27" t="s">
        <v>1008</v>
      </c>
      <c r="M95" s="27" t="s">
        <v>1009</v>
      </c>
      <c r="N95" s="27" t="s">
        <v>1010</v>
      </c>
      <c r="O95">
        <v>4.4929999999999998E-5</v>
      </c>
      <c r="P95">
        <v>1.2E-4</v>
      </c>
      <c r="Q95">
        <v>5.7770000000000002E-2</v>
      </c>
      <c r="S95" s="27" t="s">
        <v>1017</v>
      </c>
      <c r="T95" s="27" t="s">
        <v>1008</v>
      </c>
      <c r="U95" s="27" t="s">
        <v>1009</v>
      </c>
      <c r="V95" s="27" t="s">
        <v>1112</v>
      </c>
      <c r="W95">
        <v>2</v>
      </c>
      <c r="X95">
        <v>-5.6189999999999997E-9</v>
      </c>
      <c r="Y95">
        <v>7.7609999999999997E-7</v>
      </c>
      <c r="Z95">
        <v>3.9940000000000003E-2</v>
      </c>
      <c r="AA95">
        <v>6.5069999999999997E-6</v>
      </c>
      <c r="AB95">
        <v>-6.8169999999999997E-7</v>
      </c>
      <c r="AC95">
        <v>4.7719999999999997E-9</v>
      </c>
    </row>
    <row r="96" spans="1:29" x14ac:dyDescent="0.2">
      <c r="A96" s="27" t="s">
        <v>1054</v>
      </c>
      <c r="B96" s="27" t="s">
        <v>1008</v>
      </c>
      <c r="C96" s="27" t="s">
        <v>1009</v>
      </c>
      <c r="D96" s="27" t="s">
        <v>1011</v>
      </c>
      <c r="E96">
        <v>-2.834E-5</v>
      </c>
      <c r="F96">
        <v>-1.4999999999999999E-4</v>
      </c>
      <c r="G96">
        <v>1.0120000000000001E-2</v>
      </c>
      <c r="K96" s="27" t="s">
        <v>1054</v>
      </c>
      <c r="L96" s="27" t="s">
        <v>1008</v>
      </c>
      <c r="M96" s="27" t="s">
        <v>1009</v>
      </c>
      <c r="N96" s="27" t="s">
        <v>1011</v>
      </c>
      <c r="O96">
        <v>-6.8960000000000004E-5</v>
      </c>
      <c r="P96">
        <v>-1.2E-4</v>
      </c>
      <c r="Q96">
        <v>-5.7299999999999997E-2</v>
      </c>
      <c r="S96" s="27" t="s">
        <v>1017</v>
      </c>
      <c r="T96" s="27" t="s">
        <v>1008</v>
      </c>
      <c r="U96" s="27" t="s">
        <v>1009</v>
      </c>
      <c r="V96" s="27" t="s">
        <v>1112</v>
      </c>
      <c r="W96">
        <v>3</v>
      </c>
      <c r="X96">
        <v>2.5470000000000002E-7</v>
      </c>
      <c r="Y96">
        <v>-1.9350000000000001E-6</v>
      </c>
      <c r="Z96">
        <v>6.0150000000000002E-2</v>
      </c>
      <c r="AA96">
        <v>-1.5950000000000001E-5</v>
      </c>
      <c r="AB96">
        <v>-1.4999999999999999E-7</v>
      </c>
      <c r="AC96">
        <v>8.1009999999999992E-9</v>
      </c>
    </row>
    <row r="97" spans="1:29" x14ac:dyDescent="0.2">
      <c r="A97" s="27" t="s">
        <v>1055</v>
      </c>
      <c r="B97" s="27" t="s">
        <v>1008</v>
      </c>
      <c r="C97" s="27" t="s">
        <v>1009</v>
      </c>
      <c r="D97" s="27" t="s">
        <v>1010</v>
      </c>
      <c r="E97">
        <v>8.8759999999999997E-5</v>
      </c>
      <c r="F97">
        <v>6.4999999999999997E-4</v>
      </c>
      <c r="G97">
        <v>0.20225000000000001</v>
      </c>
      <c r="K97" s="27" t="s">
        <v>1055</v>
      </c>
      <c r="L97" s="27" t="s">
        <v>1008</v>
      </c>
      <c r="M97" s="27" t="s">
        <v>1009</v>
      </c>
      <c r="N97" s="27" t="s">
        <v>1010</v>
      </c>
      <c r="O97">
        <v>6.41E-5</v>
      </c>
      <c r="P97">
        <v>4.2000000000000002E-4</v>
      </c>
      <c r="Q97">
        <v>8.1729999999999997E-2</v>
      </c>
      <c r="S97" s="27" t="s">
        <v>1017</v>
      </c>
      <c r="T97" s="27" t="s">
        <v>1008</v>
      </c>
      <c r="U97" s="27" t="s">
        <v>1009</v>
      </c>
      <c r="V97" s="27" t="s">
        <v>1112</v>
      </c>
      <c r="W97">
        <v>4</v>
      </c>
      <c r="X97">
        <v>3.7819999999999997E-8</v>
      </c>
      <c r="Y97">
        <v>-3.636E-7</v>
      </c>
      <c r="Z97">
        <v>8.0030000000000004E-2</v>
      </c>
      <c r="AA97">
        <v>-3.0070000000000002E-6</v>
      </c>
      <c r="AB97">
        <v>4.9310000000000003E-8</v>
      </c>
      <c r="AC97">
        <v>6.8910000000000003E-10</v>
      </c>
    </row>
    <row r="98" spans="1:29" x14ac:dyDescent="0.2">
      <c r="A98" s="27" t="s">
        <v>1055</v>
      </c>
      <c r="B98" s="27" t="s">
        <v>1008</v>
      </c>
      <c r="C98" s="27" t="s">
        <v>1009</v>
      </c>
      <c r="D98" s="27" t="s">
        <v>1011</v>
      </c>
      <c r="E98">
        <v>-4.2540000000000003E-5</v>
      </c>
      <c r="F98">
        <v>-5.4000000000000001E-4</v>
      </c>
      <c r="G98">
        <v>-2.632E-2</v>
      </c>
      <c r="K98" s="27" t="s">
        <v>1055</v>
      </c>
      <c r="L98" s="27" t="s">
        <v>1008</v>
      </c>
      <c r="M98" s="27" t="s">
        <v>1009</v>
      </c>
      <c r="N98" s="27" t="s">
        <v>1011</v>
      </c>
      <c r="O98">
        <v>-1E-4</v>
      </c>
      <c r="P98">
        <v>-4.2000000000000002E-4</v>
      </c>
      <c r="Q98">
        <v>-8.1040000000000001E-2</v>
      </c>
      <c r="S98" s="27" t="s">
        <v>1017</v>
      </c>
      <c r="T98" s="27" t="s">
        <v>1008</v>
      </c>
      <c r="U98" s="27" t="s">
        <v>1009</v>
      </c>
      <c r="V98" s="27" t="s">
        <v>1112</v>
      </c>
      <c r="W98">
        <v>5</v>
      </c>
      <c r="X98">
        <v>3.5479999999999997E-7</v>
      </c>
      <c r="Y98">
        <v>-3.6820000000000001E-6</v>
      </c>
      <c r="Z98">
        <v>9.0289999999999995E-2</v>
      </c>
      <c r="AA98">
        <v>-3.0490000000000001E-5</v>
      </c>
      <c r="AB98">
        <v>7.2080000000000005E-7</v>
      </c>
      <c r="AC98">
        <v>4.6470000000000002E-9</v>
      </c>
    </row>
    <row r="99" spans="1:29" x14ac:dyDescent="0.2">
      <c r="A99" s="27" t="s">
        <v>1056</v>
      </c>
      <c r="B99" s="27" t="s">
        <v>1008</v>
      </c>
      <c r="C99" s="27" t="s">
        <v>1009</v>
      </c>
      <c r="D99" s="27" t="s">
        <v>1010</v>
      </c>
      <c r="E99">
        <v>7.6790000000000002E-5</v>
      </c>
      <c r="F99">
        <v>1.1199999999999999E-3</v>
      </c>
      <c r="G99">
        <v>0.17172000000000001</v>
      </c>
      <c r="K99" s="27" t="s">
        <v>1056</v>
      </c>
      <c r="L99" s="27" t="s">
        <v>1008</v>
      </c>
      <c r="M99" s="27" t="s">
        <v>1009</v>
      </c>
      <c r="N99" s="27" t="s">
        <v>1010</v>
      </c>
      <c r="O99">
        <v>4.795E-5</v>
      </c>
      <c r="P99">
        <v>7.2999999999999996E-4</v>
      </c>
      <c r="Q99">
        <v>5.7799999999999997E-2</v>
      </c>
      <c r="S99" s="27" t="s">
        <v>1017</v>
      </c>
      <c r="T99" s="27" t="s">
        <v>1008</v>
      </c>
      <c r="U99" s="27" t="s">
        <v>1009</v>
      </c>
      <c r="V99" s="27" t="s">
        <v>1112</v>
      </c>
      <c r="W99">
        <v>6</v>
      </c>
      <c r="X99">
        <v>6.8040000000000006E-8</v>
      </c>
      <c r="Y99">
        <v>-1.0839999999999999E-6</v>
      </c>
      <c r="Z99">
        <v>9.8089999999999997E-2</v>
      </c>
      <c r="AA99">
        <v>-9.0180000000000007E-6</v>
      </c>
      <c r="AB99">
        <v>4.9129999999999996E-7</v>
      </c>
      <c r="AC99">
        <v>-1.659E-9</v>
      </c>
    </row>
    <row r="100" spans="1:29" x14ac:dyDescent="0.2">
      <c r="A100" s="27" t="s">
        <v>1056</v>
      </c>
      <c r="B100" s="27" t="s">
        <v>1008</v>
      </c>
      <c r="C100" s="27" t="s">
        <v>1009</v>
      </c>
      <c r="D100" s="27" t="s">
        <v>1011</v>
      </c>
      <c r="E100">
        <v>-4.1610000000000003E-5</v>
      </c>
      <c r="F100">
        <v>-9.3999999999999997E-4</v>
      </c>
      <c r="G100">
        <v>1.0070000000000001E-2</v>
      </c>
      <c r="K100" s="27" t="s">
        <v>1056</v>
      </c>
      <c r="L100" s="27" t="s">
        <v>1008</v>
      </c>
      <c r="M100" s="27" t="s">
        <v>1009</v>
      </c>
      <c r="N100" s="27" t="s">
        <v>1011</v>
      </c>
      <c r="O100">
        <v>-7.9380000000000002E-5</v>
      </c>
      <c r="P100">
        <v>-7.3999999999999999E-4</v>
      </c>
      <c r="Q100">
        <v>-5.731E-2</v>
      </c>
      <c r="S100" s="27" t="s">
        <v>1017</v>
      </c>
      <c r="T100" s="27" t="s">
        <v>1008</v>
      </c>
      <c r="U100" s="27" t="s">
        <v>1009</v>
      </c>
      <c r="V100" s="27" t="s">
        <v>1112</v>
      </c>
      <c r="W100">
        <v>7</v>
      </c>
      <c r="X100">
        <v>5.4939999999999998E-7</v>
      </c>
      <c r="Y100">
        <v>-5.8030000000000002E-6</v>
      </c>
      <c r="Z100">
        <v>9.0459999999999999E-2</v>
      </c>
      <c r="AA100">
        <v>-4.8059999999999997E-5</v>
      </c>
      <c r="AB100">
        <v>1.2109999999999999E-6</v>
      </c>
      <c r="AC100">
        <v>6.5199999999999998E-9</v>
      </c>
    </row>
    <row r="101" spans="1:29" x14ac:dyDescent="0.2">
      <c r="A101" s="27" t="s">
        <v>1057</v>
      </c>
      <c r="B101" s="27" t="s">
        <v>1008</v>
      </c>
      <c r="C101" s="27" t="s">
        <v>1009</v>
      </c>
      <c r="D101" s="27" t="s">
        <v>1010</v>
      </c>
      <c r="E101">
        <v>7.3360000000000002E-5</v>
      </c>
      <c r="F101">
        <v>1.9000000000000001E-4</v>
      </c>
      <c r="G101">
        <v>0.17197999999999999</v>
      </c>
      <c r="K101" s="27" t="s">
        <v>1057</v>
      </c>
      <c r="L101" s="27" t="s">
        <v>1008</v>
      </c>
      <c r="M101" s="27" t="s">
        <v>1009</v>
      </c>
      <c r="N101" s="27" t="s">
        <v>1010</v>
      </c>
      <c r="O101">
        <v>4.8690000000000003E-5</v>
      </c>
      <c r="P101">
        <v>1.1E-4</v>
      </c>
      <c r="Q101">
        <v>5.8369999999999998E-2</v>
      </c>
      <c r="S101" s="27" t="s">
        <v>1017</v>
      </c>
      <c r="T101" s="27" t="s">
        <v>1008</v>
      </c>
      <c r="U101" s="27" t="s">
        <v>1009</v>
      </c>
      <c r="V101" s="27" t="s">
        <v>1112</v>
      </c>
      <c r="W101">
        <v>8</v>
      </c>
      <c r="X101">
        <v>4.8470000000000003E-8</v>
      </c>
      <c r="Y101">
        <v>-1.111E-6</v>
      </c>
      <c r="Z101">
        <v>8.0089999999999995E-2</v>
      </c>
      <c r="AA101">
        <v>-9.2629999999999992E-6</v>
      </c>
      <c r="AB101">
        <v>6.6619999999999997E-7</v>
      </c>
      <c r="AC101">
        <v>-3.4649999999999999E-9</v>
      </c>
    </row>
    <row r="102" spans="1:29" x14ac:dyDescent="0.2">
      <c r="A102" s="27" t="s">
        <v>1057</v>
      </c>
      <c r="B102" s="27" t="s">
        <v>1008</v>
      </c>
      <c r="C102" s="27" t="s">
        <v>1009</v>
      </c>
      <c r="D102" s="27" t="s">
        <v>1011</v>
      </c>
      <c r="E102">
        <v>-4.8479999999999997E-5</v>
      </c>
      <c r="F102">
        <v>-1.4999999999999999E-4</v>
      </c>
      <c r="G102">
        <v>1.022E-2</v>
      </c>
      <c r="K102" s="27" t="s">
        <v>1057</v>
      </c>
      <c r="L102" s="27" t="s">
        <v>1008</v>
      </c>
      <c r="M102" s="27" t="s">
        <v>1009</v>
      </c>
      <c r="N102" s="27" t="s">
        <v>1011</v>
      </c>
      <c r="O102">
        <v>-6.3269999999999996E-5</v>
      </c>
      <c r="P102">
        <v>-1.1E-4</v>
      </c>
      <c r="Q102">
        <v>-5.8290000000000002E-2</v>
      </c>
      <c r="S102" s="27" t="s">
        <v>1017</v>
      </c>
      <c r="T102" s="27" t="s">
        <v>1008</v>
      </c>
      <c r="U102" s="27" t="s">
        <v>1009</v>
      </c>
      <c r="V102" s="27" t="s">
        <v>1112</v>
      </c>
      <c r="W102">
        <v>9</v>
      </c>
      <c r="X102">
        <v>2.361E-7</v>
      </c>
      <c r="Y102">
        <v>-2.8159999999999998E-6</v>
      </c>
      <c r="Z102">
        <v>6.0220000000000003E-2</v>
      </c>
      <c r="AA102">
        <v>-2.336E-5</v>
      </c>
      <c r="AB102">
        <v>8.2379999999999995E-7</v>
      </c>
      <c r="AC102">
        <v>6.3399999999999998E-10</v>
      </c>
    </row>
    <row r="103" spans="1:29" x14ac:dyDescent="0.2">
      <c r="A103" s="27" t="s">
        <v>1058</v>
      </c>
      <c r="B103" s="27" t="s">
        <v>1008</v>
      </c>
      <c r="C103" s="27" t="s">
        <v>1009</v>
      </c>
      <c r="D103" s="27" t="s">
        <v>1010</v>
      </c>
      <c r="E103">
        <v>1.1E-4</v>
      </c>
      <c r="F103">
        <v>6.4999999999999997E-4</v>
      </c>
      <c r="G103">
        <v>0.20263999999999999</v>
      </c>
      <c r="K103" s="27" t="s">
        <v>1058</v>
      </c>
      <c r="L103" s="27" t="s">
        <v>1008</v>
      </c>
      <c r="M103" s="27" t="s">
        <v>1009</v>
      </c>
      <c r="N103" s="27" t="s">
        <v>1010</v>
      </c>
      <c r="O103">
        <v>6.9519999999999998E-5</v>
      </c>
      <c r="P103">
        <v>4.2999999999999999E-4</v>
      </c>
      <c r="Q103">
        <v>8.2589999999999997E-2</v>
      </c>
      <c r="S103" s="27" t="s">
        <v>1017</v>
      </c>
      <c r="T103" s="27" t="s">
        <v>1008</v>
      </c>
      <c r="U103" s="27" t="s">
        <v>1009</v>
      </c>
      <c r="V103" s="27" t="s">
        <v>1112</v>
      </c>
      <c r="W103">
        <v>10</v>
      </c>
      <c r="X103">
        <v>1.621E-6</v>
      </c>
      <c r="Y103">
        <v>-1.649E-5</v>
      </c>
      <c r="Z103">
        <v>1.2999999999999999E-3</v>
      </c>
      <c r="AA103">
        <v>-1.3650000000000001E-4</v>
      </c>
      <c r="AB103">
        <v>2.9749999999999999E-6</v>
      </c>
      <c r="AC103">
        <v>2.3499999999999999E-8</v>
      </c>
    </row>
    <row r="104" spans="1:29" x14ac:dyDescent="0.2">
      <c r="A104" s="27" t="s">
        <v>1058</v>
      </c>
      <c r="B104" s="27" t="s">
        <v>1008</v>
      </c>
      <c r="C104" s="27" t="s">
        <v>1009</v>
      </c>
      <c r="D104" s="27" t="s">
        <v>1011</v>
      </c>
      <c r="E104">
        <v>-7.3980000000000007E-5</v>
      </c>
      <c r="F104">
        <v>-5.5000000000000003E-4</v>
      </c>
      <c r="G104">
        <v>-2.6190000000000001E-2</v>
      </c>
      <c r="K104" s="27" t="s">
        <v>1058</v>
      </c>
      <c r="L104" s="27" t="s">
        <v>1008</v>
      </c>
      <c r="M104" s="27" t="s">
        <v>1009</v>
      </c>
      <c r="N104" s="27" t="s">
        <v>1011</v>
      </c>
      <c r="O104">
        <v>-9.3850000000000004E-5</v>
      </c>
      <c r="P104">
        <v>-4.2999999999999999E-4</v>
      </c>
      <c r="Q104">
        <v>-8.2460000000000006E-2</v>
      </c>
      <c r="S104" s="27" t="s">
        <v>1018</v>
      </c>
      <c r="T104" s="27" t="s">
        <v>1008</v>
      </c>
      <c r="U104" s="27" t="s">
        <v>1009</v>
      </c>
      <c r="V104" s="27" t="s">
        <v>1112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</row>
    <row r="105" spans="1:29" x14ac:dyDescent="0.2">
      <c r="A105" s="27" t="s">
        <v>1059</v>
      </c>
      <c r="B105" s="27" t="s">
        <v>1008</v>
      </c>
      <c r="C105" s="27" t="s">
        <v>1009</v>
      </c>
      <c r="D105" s="27" t="s">
        <v>1010</v>
      </c>
      <c r="E105">
        <v>9.59E-5</v>
      </c>
      <c r="F105">
        <v>1.1299999999999999E-3</v>
      </c>
      <c r="G105">
        <v>0.17199</v>
      </c>
      <c r="K105" s="27" t="s">
        <v>1059</v>
      </c>
      <c r="L105" s="27" t="s">
        <v>1008</v>
      </c>
      <c r="M105" s="27" t="s">
        <v>1009</v>
      </c>
      <c r="N105" s="27" t="s">
        <v>1010</v>
      </c>
      <c r="O105">
        <v>5.2469999999999997E-5</v>
      </c>
      <c r="P105">
        <v>7.5000000000000002E-4</v>
      </c>
      <c r="Q105">
        <v>5.8409999999999997E-2</v>
      </c>
      <c r="S105" s="27" t="s">
        <v>1018</v>
      </c>
      <c r="T105" s="27" t="s">
        <v>1008</v>
      </c>
      <c r="U105" s="27" t="s">
        <v>1009</v>
      </c>
      <c r="V105" s="27" t="s">
        <v>1112</v>
      </c>
      <c r="W105">
        <v>1</v>
      </c>
      <c r="X105">
        <v>-3.671E-7</v>
      </c>
      <c r="Y105">
        <v>1.297E-6</v>
      </c>
      <c r="Z105">
        <v>1.9359999999999999E-2</v>
      </c>
      <c r="AA105">
        <v>-6.7899999999999997E-5</v>
      </c>
      <c r="AB105">
        <v>-2.3760000000000002E-6</v>
      </c>
      <c r="AC105">
        <v>3.3619999999999999E-8</v>
      </c>
    </row>
    <row r="106" spans="1:29" x14ac:dyDescent="0.2">
      <c r="A106" s="27" t="s">
        <v>1059</v>
      </c>
      <c r="B106" s="27" t="s">
        <v>1008</v>
      </c>
      <c r="C106" s="27" t="s">
        <v>1009</v>
      </c>
      <c r="D106" s="27" t="s">
        <v>1011</v>
      </c>
      <c r="E106">
        <v>-6.6420000000000004E-5</v>
      </c>
      <c r="F106">
        <v>-9.5E-4</v>
      </c>
      <c r="G106">
        <v>1.0160000000000001E-2</v>
      </c>
      <c r="K106" s="27" t="s">
        <v>1059</v>
      </c>
      <c r="L106" s="27" t="s">
        <v>1008</v>
      </c>
      <c r="M106" s="27" t="s">
        <v>1009</v>
      </c>
      <c r="N106" s="27" t="s">
        <v>1011</v>
      </c>
      <c r="O106">
        <v>-7.6210000000000004E-5</v>
      </c>
      <c r="P106">
        <v>-7.5000000000000002E-4</v>
      </c>
      <c r="Q106">
        <v>-5.8310000000000001E-2</v>
      </c>
      <c r="S106" s="27" t="s">
        <v>1018</v>
      </c>
      <c r="T106" s="27" t="s">
        <v>1008</v>
      </c>
      <c r="U106" s="27" t="s">
        <v>1009</v>
      </c>
      <c r="V106" s="27" t="s">
        <v>1112</v>
      </c>
      <c r="W106">
        <v>2</v>
      </c>
      <c r="X106">
        <v>4.559E-8</v>
      </c>
      <c r="Y106">
        <v>1.1829999999999999E-7</v>
      </c>
      <c r="Z106">
        <v>3.9940000000000003E-2</v>
      </c>
      <c r="AA106">
        <v>-6.3690000000000003E-6</v>
      </c>
      <c r="AB106">
        <v>-7.8420000000000005E-7</v>
      </c>
      <c r="AC106">
        <v>-2.8149999999999999E-9</v>
      </c>
    </row>
    <row r="107" spans="1:29" x14ac:dyDescent="0.2">
      <c r="A107" s="27" t="s">
        <v>1060</v>
      </c>
      <c r="B107" s="27" t="s">
        <v>1008</v>
      </c>
      <c r="C107" s="27" t="s">
        <v>1009</v>
      </c>
      <c r="D107" s="27" t="s">
        <v>1010</v>
      </c>
      <c r="E107">
        <v>8.6130000000000004E-5</v>
      </c>
      <c r="F107">
        <v>1.9000000000000001E-4</v>
      </c>
      <c r="G107">
        <v>0.17205999999999999</v>
      </c>
      <c r="K107" s="27" t="s">
        <v>1060</v>
      </c>
      <c r="L107" s="27" t="s">
        <v>1008</v>
      </c>
      <c r="M107" s="27" t="s">
        <v>1009</v>
      </c>
      <c r="N107" s="27" t="s">
        <v>1010</v>
      </c>
      <c r="O107">
        <v>4.8819999999999997E-5</v>
      </c>
      <c r="P107">
        <v>1.1E-4</v>
      </c>
      <c r="Q107">
        <v>5.8619999999999998E-2</v>
      </c>
      <c r="S107" s="27" t="s">
        <v>1018</v>
      </c>
      <c r="T107" s="27" t="s">
        <v>1008</v>
      </c>
      <c r="U107" s="27" t="s">
        <v>1009</v>
      </c>
      <c r="V107" s="27" t="s">
        <v>1112</v>
      </c>
      <c r="W107">
        <v>3</v>
      </c>
      <c r="X107">
        <v>1.512E-7</v>
      </c>
      <c r="Y107">
        <v>-3.072E-7</v>
      </c>
      <c r="Z107">
        <v>6.0150000000000002E-2</v>
      </c>
      <c r="AA107">
        <v>1.596E-5</v>
      </c>
      <c r="AB107">
        <v>1.002E-7</v>
      </c>
      <c r="AC107">
        <v>-1.2730000000000001E-8</v>
      </c>
    </row>
    <row r="108" spans="1:29" x14ac:dyDescent="0.2">
      <c r="A108" s="27" t="s">
        <v>1060</v>
      </c>
      <c r="B108" s="27" t="s">
        <v>1008</v>
      </c>
      <c r="C108" s="27" t="s">
        <v>1009</v>
      </c>
      <c r="D108" s="27" t="s">
        <v>1011</v>
      </c>
      <c r="E108">
        <v>-7.2999999999999999E-5</v>
      </c>
      <c r="F108">
        <v>-1.4999999999999999E-4</v>
      </c>
      <c r="G108">
        <v>1.0279999999999999E-2</v>
      </c>
      <c r="K108" s="27" t="s">
        <v>1060</v>
      </c>
      <c r="L108" s="27" t="s">
        <v>1008</v>
      </c>
      <c r="M108" s="27" t="s">
        <v>1009</v>
      </c>
      <c r="N108" s="27" t="s">
        <v>1011</v>
      </c>
      <c r="O108">
        <v>-5.4780000000000001E-5</v>
      </c>
      <c r="P108">
        <v>-1.1E-4</v>
      </c>
      <c r="Q108">
        <v>-5.883E-2</v>
      </c>
      <c r="S108" s="27" t="s">
        <v>1018</v>
      </c>
      <c r="T108" s="27" t="s">
        <v>1008</v>
      </c>
      <c r="U108" s="27" t="s">
        <v>1009</v>
      </c>
      <c r="V108" s="27" t="s">
        <v>1112</v>
      </c>
      <c r="W108">
        <v>4</v>
      </c>
      <c r="X108">
        <v>1.7439999999999999E-8</v>
      </c>
      <c r="Y108">
        <v>-5.7240000000000002E-8</v>
      </c>
      <c r="Z108">
        <v>8.0030000000000004E-2</v>
      </c>
      <c r="AA108">
        <v>2.994E-6</v>
      </c>
      <c r="AB108">
        <v>9.5819999999999994E-8</v>
      </c>
      <c r="AC108">
        <v>-1.575E-9</v>
      </c>
    </row>
    <row r="109" spans="1:29" x14ac:dyDescent="0.2">
      <c r="A109" s="27" t="s">
        <v>1061</v>
      </c>
      <c r="B109" s="27" t="s">
        <v>1008</v>
      </c>
      <c r="C109" s="27" t="s">
        <v>1009</v>
      </c>
      <c r="D109" s="27" t="s">
        <v>1010</v>
      </c>
      <c r="E109">
        <v>1.2999999999999999E-4</v>
      </c>
      <c r="F109">
        <v>6.6E-4</v>
      </c>
      <c r="G109">
        <v>0.20275000000000001</v>
      </c>
      <c r="K109" s="27" t="s">
        <v>1061</v>
      </c>
      <c r="L109" s="27" t="s">
        <v>1008</v>
      </c>
      <c r="M109" s="27" t="s">
        <v>1009</v>
      </c>
      <c r="N109" s="27" t="s">
        <v>1010</v>
      </c>
      <c r="O109">
        <v>6.9850000000000004E-5</v>
      </c>
      <c r="P109">
        <v>4.2999999999999999E-4</v>
      </c>
      <c r="Q109">
        <v>8.2930000000000004E-2</v>
      </c>
      <c r="S109" s="27" t="s">
        <v>1018</v>
      </c>
      <c r="T109" s="27" t="s">
        <v>1008</v>
      </c>
      <c r="U109" s="27" t="s">
        <v>1009</v>
      </c>
      <c r="V109" s="27" t="s">
        <v>1112</v>
      </c>
      <c r="W109">
        <v>5</v>
      </c>
      <c r="X109">
        <v>1.4639999999999999E-7</v>
      </c>
      <c r="Y109">
        <v>-5.7869999999999996E-7</v>
      </c>
      <c r="Z109">
        <v>9.0289999999999995E-2</v>
      </c>
      <c r="AA109">
        <v>3.0309999999999999E-5</v>
      </c>
      <c r="AB109">
        <v>1.184E-6</v>
      </c>
      <c r="AC109">
        <v>-1.371E-8</v>
      </c>
    </row>
    <row r="110" spans="1:29" x14ac:dyDescent="0.2">
      <c r="A110" s="27" t="s">
        <v>1061</v>
      </c>
      <c r="B110" s="27" t="s">
        <v>1008</v>
      </c>
      <c r="C110" s="27" t="s">
        <v>1009</v>
      </c>
      <c r="D110" s="27" t="s">
        <v>1011</v>
      </c>
      <c r="E110">
        <v>-1.1E-4</v>
      </c>
      <c r="F110">
        <v>-5.5000000000000003E-4</v>
      </c>
      <c r="G110">
        <v>-2.6100000000000002E-2</v>
      </c>
      <c r="K110" s="27" t="s">
        <v>1061</v>
      </c>
      <c r="L110" s="27" t="s">
        <v>1008</v>
      </c>
      <c r="M110" s="27" t="s">
        <v>1009</v>
      </c>
      <c r="N110" s="27" t="s">
        <v>1011</v>
      </c>
      <c r="O110">
        <v>-8.0569999999999996E-5</v>
      </c>
      <c r="P110">
        <v>-4.2999999999999999E-4</v>
      </c>
      <c r="Q110">
        <v>-8.3229999999999998E-2</v>
      </c>
      <c r="S110" s="27" t="s">
        <v>1018</v>
      </c>
      <c r="T110" s="27" t="s">
        <v>1008</v>
      </c>
      <c r="U110" s="27" t="s">
        <v>1009</v>
      </c>
      <c r="V110" s="27" t="s">
        <v>1112</v>
      </c>
      <c r="W110">
        <v>6</v>
      </c>
      <c r="X110">
        <v>2.8849999999999999E-9</v>
      </c>
      <c r="Y110">
        <v>-1.6850000000000001E-7</v>
      </c>
      <c r="Z110">
        <v>9.8080000000000001E-2</v>
      </c>
      <c r="AA110">
        <v>8.9129999999999992E-6</v>
      </c>
      <c r="AB110">
        <v>6.2979999999999999E-7</v>
      </c>
      <c r="AC110">
        <v>-1.035E-9</v>
      </c>
    </row>
    <row r="111" spans="1:29" x14ac:dyDescent="0.2">
      <c r="A111" s="27" t="s">
        <v>1062</v>
      </c>
      <c r="B111" s="27" t="s">
        <v>1008</v>
      </c>
      <c r="C111" s="27" t="s">
        <v>1009</v>
      </c>
      <c r="D111" s="27" t="s">
        <v>1010</v>
      </c>
      <c r="E111">
        <v>1.1E-4</v>
      </c>
      <c r="F111">
        <v>1.1299999999999999E-3</v>
      </c>
      <c r="G111">
        <v>0.17208000000000001</v>
      </c>
      <c r="K111" s="27" t="s">
        <v>1062</v>
      </c>
      <c r="L111" s="27" t="s">
        <v>1008</v>
      </c>
      <c r="M111" s="27" t="s">
        <v>1009</v>
      </c>
      <c r="N111" s="27" t="s">
        <v>1010</v>
      </c>
      <c r="O111">
        <v>5.3319999999999998E-5</v>
      </c>
      <c r="P111">
        <v>7.6000000000000004E-4</v>
      </c>
      <c r="Q111">
        <v>5.8659999999999997E-2</v>
      </c>
      <c r="S111" s="27" t="s">
        <v>1018</v>
      </c>
      <c r="T111" s="27" t="s">
        <v>1008</v>
      </c>
      <c r="U111" s="27" t="s">
        <v>1009</v>
      </c>
      <c r="V111" s="27" t="s">
        <v>1112</v>
      </c>
      <c r="W111">
        <v>7</v>
      </c>
      <c r="X111">
        <v>2.202E-7</v>
      </c>
      <c r="Y111">
        <v>-9.1149999999999998E-7</v>
      </c>
      <c r="Z111">
        <v>9.0450000000000003E-2</v>
      </c>
      <c r="AA111">
        <v>4.7769999999999998E-5</v>
      </c>
      <c r="AB111">
        <v>1.9400000000000001E-6</v>
      </c>
      <c r="AC111">
        <v>-2.082E-8</v>
      </c>
    </row>
    <row r="112" spans="1:29" x14ac:dyDescent="0.2">
      <c r="A112" s="27" t="s">
        <v>1062</v>
      </c>
      <c r="B112" s="27" t="s">
        <v>1008</v>
      </c>
      <c r="C112" s="27" t="s">
        <v>1009</v>
      </c>
      <c r="D112" s="27" t="s">
        <v>1011</v>
      </c>
      <c r="E112">
        <v>-9.276E-5</v>
      </c>
      <c r="F112">
        <v>-9.5E-4</v>
      </c>
      <c r="G112">
        <v>1.022E-2</v>
      </c>
      <c r="K112" s="27" t="s">
        <v>1062</v>
      </c>
      <c r="L112" s="27" t="s">
        <v>1008</v>
      </c>
      <c r="M112" s="27" t="s">
        <v>1009</v>
      </c>
      <c r="N112" s="27" t="s">
        <v>1011</v>
      </c>
      <c r="O112">
        <v>-6.9350000000000005E-5</v>
      </c>
      <c r="P112">
        <v>-7.5000000000000002E-4</v>
      </c>
      <c r="Q112">
        <v>-5.8860000000000003E-2</v>
      </c>
      <c r="S112" s="27" t="s">
        <v>1018</v>
      </c>
      <c r="T112" s="27" t="s">
        <v>1008</v>
      </c>
      <c r="U112" s="27" t="s">
        <v>1009</v>
      </c>
      <c r="V112" s="27" t="s">
        <v>1112</v>
      </c>
      <c r="W112">
        <v>8</v>
      </c>
      <c r="X112">
        <v>-2.0450000000000001E-8</v>
      </c>
      <c r="Y112">
        <v>-1.7149999999999999E-7</v>
      </c>
      <c r="Z112">
        <v>8.0089999999999995E-2</v>
      </c>
      <c r="AA112">
        <v>9.1249999999999999E-6</v>
      </c>
      <c r="AB112">
        <v>8.0910000000000001E-7</v>
      </c>
      <c r="AC112">
        <v>6.8549999999999996E-10</v>
      </c>
    </row>
    <row r="113" spans="1:29" x14ac:dyDescent="0.2">
      <c r="A113" s="27" t="s">
        <v>1063</v>
      </c>
      <c r="B113" s="27" t="s">
        <v>1008</v>
      </c>
      <c r="C113" s="27" t="s">
        <v>1009</v>
      </c>
      <c r="D113" s="27" t="s">
        <v>1010</v>
      </c>
      <c r="E113">
        <v>9.8969999999999996E-5</v>
      </c>
      <c r="F113">
        <v>1.9000000000000001E-4</v>
      </c>
      <c r="G113">
        <v>0.17194999999999999</v>
      </c>
      <c r="K113" s="27" t="s">
        <v>1063</v>
      </c>
      <c r="L113" s="27" t="s">
        <v>1008</v>
      </c>
      <c r="M113" s="27" t="s">
        <v>1009</v>
      </c>
      <c r="N113" s="27" t="s">
        <v>1010</v>
      </c>
      <c r="O113">
        <v>7.8770000000000006E-5</v>
      </c>
      <c r="P113">
        <v>1.1E-4</v>
      </c>
      <c r="Q113">
        <v>5.8450000000000002E-2</v>
      </c>
      <c r="S113" s="27" t="s">
        <v>1018</v>
      </c>
      <c r="T113" s="27" t="s">
        <v>1008</v>
      </c>
      <c r="U113" s="27" t="s">
        <v>1009</v>
      </c>
      <c r="V113" s="27" t="s">
        <v>1112</v>
      </c>
      <c r="W113">
        <v>9</v>
      </c>
      <c r="X113">
        <v>7.3640000000000003E-8</v>
      </c>
      <c r="Y113">
        <v>-4.4099999999999999E-7</v>
      </c>
      <c r="Z113">
        <v>6.0220000000000003E-2</v>
      </c>
      <c r="AA113">
        <v>2.317E-5</v>
      </c>
      <c r="AB113">
        <v>1.175E-6</v>
      </c>
      <c r="AC113">
        <v>-7.629E-9</v>
      </c>
    </row>
    <row r="114" spans="1:29" x14ac:dyDescent="0.2">
      <c r="A114" s="27" t="s">
        <v>1063</v>
      </c>
      <c r="B114" s="27" t="s">
        <v>1008</v>
      </c>
      <c r="C114" s="27" t="s">
        <v>1009</v>
      </c>
      <c r="D114" s="27" t="s">
        <v>1011</v>
      </c>
      <c r="E114">
        <v>-9.7930000000000006E-5</v>
      </c>
      <c r="F114">
        <v>-1.4999999999999999E-4</v>
      </c>
      <c r="G114">
        <v>1.027E-2</v>
      </c>
      <c r="K114" s="27" t="s">
        <v>1063</v>
      </c>
      <c r="L114" s="27" t="s">
        <v>1008</v>
      </c>
      <c r="M114" s="27" t="s">
        <v>1009</v>
      </c>
      <c r="N114" s="27" t="s">
        <v>1011</v>
      </c>
      <c r="O114">
        <v>-8.8980000000000005E-5</v>
      </c>
      <c r="P114">
        <v>-1.2E-4</v>
      </c>
      <c r="Q114">
        <v>-5.883E-2</v>
      </c>
      <c r="S114" s="27" t="s">
        <v>1018</v>
      </c>
      <c r="T114" s="27" t="s">
        <v>1008</v>
      </c>
      <c r="U114" s="27" t="s">
        <v>1009</v>
      </c>
      <c r="V114" s="27" t="s">
        <v>1112</v>
      </c>
      <c r="W114">
        <v>10</v>
      </c>
      <c r="X114">
        <v>6.9070000000000001E-7</v>
      </c>
      <c r="Y114">
        <v>-2.593E-6</v>
      </c>
      <c r="Z114">
        <v>1.2899999999999999E-3</v>
      </c>
      <c r="AA114">
        <v>1.3579999999999999E-4</v>
      </c>
      <c r="AB114">
        <v>5.0549999999999999E-6</v>
      </c>
      <c r="AC114">
        <v>-6.4000000000000004E-8</v>
      </c>
    </row>
    <row r="115" spans="1:29" x14ac:dyDescent="0.2">
      <c r="A115" s="27" t="s">
        <v>1064</v>
      </c>
      <c r="B115" s="27" t="s">
        <v>1008</v>
      </c>
      <c r="C115" s="27" t="s">
        <v>1009</v>
      </c>
      <c r="D115" s="27" t="s">
        <v>1010</v>
      </c>
      <c r="E115">
        <v>1.4999999999999999E-4</v>
      </c>
      <c r="F115">
        <v>6.4999999999999997E-4</v>
      </c>
      <c r="G115">
        <v>0.2026</v>
      </c>
      <c r="K115" s="27" t="s">
        <v>1064</v>
      </c>
      <c r="L115" s="27" t="s">
        <v>1008</v>
      </c>
      <c r="M115" s="27" t="s">
        <v>1009</v>
      </c>
      <c r="N115" s="27" t="s">
        <v>1010</v>
      </c>
      <c r="O115">
        <v>1.1E-4</v>
      </c>
      <c r="P115">
        <v>4.2999999999999999E-4</v>
      </c>
      <c r="Q115">
        <v>8.2699999999999996E-2</v>
      </c>
      <c r="S115" s="27" t="s">
        <v>1019</v>
      </c>
      <c r="T115" s="27" t="s">
        <v>1008</v>
      </c>
      <c r="U115" s="27" t="s">
        <v>1009</v>
      </c>
      <c r="V115" s="27" t="s">
        <v>1112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</row>
    <row r="116" spans="1:29" x14ac:dyDescent="0.2">
      <c r="A116" s="27" t="s">
        <v>1064</v>
      </c>
      <c r="B116" s="27" t="s">
        <v>1008</v>
      </c>
      <c r="C116" s="27" t="s">
        <v>1009</v>
      </c>
      <c r="D116" s="27" t="s">
        <v>1011</v>
      </c>
      <c r="E116">
        <v>-1.3999999999999999E-4</v>
      </c>
      <c r="F116">
        <v>-5.5000000000000003E-4</v>
      </c>
      <c r="G116">
        <v>-2.6100000000000002E-2</v>
      </c>
      <c r="K116" s="27" t="s">
        <v>1064</v>
      </c>
      <c r="L116" s="27" t="s">
        <v>1008</v>
      </c>
      <c r="M116" s="27" t="s">
        <v>1009</v>
      </c>
      <c r="N116" s="27" t="s">
        <v>1011</v>
      </c>
      <c r="O116">
        <v>-1.2999999999999999E-4</v>
      </c>
      <c r="P116">
        <v>-4.2999999999999999E-4</v>
      </c>
      <c r="Q116">
        <v>-8.3229999999999998E-2</v>
      </c>
      <c r="S116" s="27" t="s">
        <v>1019</v>
      </c>
      <c r="T116" s="27" t="s">
        <v>1008</v>
      </c>
      <c r="U116" s="27" t="s">
        <v>1009</v>
      </c>
      <c r="V116" s="27" t="s">
        <v>1112</v>
      </c>
      <c r="W116">
        <v>1</v>
      </c>
      <c r="X116">
        <v>-5.8090000000000002E-7</v>
      </c>
      <c r="Y116">
        <v>4.7509999999999999E-6</v>
      </c>
      <c r="Z116">
        <v>1.9089999999999999E-2</v>
      </c>
      <c r="AA116">
        <v>-1.5880000000000001E-8</v>
      </c>
      <c r="AB116">
        <v>-3.365E-6</v>
      </c>
      <c r="AC116">
        <v>8.7380000000000002E-9</v>
      </c>
    </row>
    <row r="117" spans="1:29" x14ac:dyDescent="0.2">
      <c r="A117" s="27" t="s">
        <v>1065</v>
      </c>
      <c r="B117" s="27" t="s">
        <v>1008</v>
      </c>
      <c r="C117" s="27" t="s">
        <v>1009</v>
      </c>
      <c r="D117" s="27" t="s">
        <v>1010</v>
      </c>
      <c r="E117">
        <v>1.2999999999999999E-4</v>
      </c>
      <c r="F117">
        <v>1.1299999999999999E-3</v>
      </c>
      <c r="G117">
        <v>0.17197000000000001</v>
      </c>
      <c r="K117" s="27" t="s">
        <v>1065</v>
      </c>
      <c r="L117" s="27" t="s">
        <v>1008</v>
      </c>
      <c r="M117" s="27" t="s">
        <v>1009</v>
      </c>
      <c r="N117" s="27" t="s">
        <v>1010</v>
      </c>
      <c r="O117">
        <v>9.4289999999999993E-5</v>
      </c>
      <c r="P117">
        <v>7.6000000000000004E-4</v>
      </c>
      <c r="Q117">
        <v>5.849E-2</v>
      </c>
      <c r="S117" s="27" t="s">
        <v>1019</v>
      </c>
      <c r="T117" s="27" t="s">
        <v>1008</v>
      </c>
      <c r="U117" s="27" t="s">
        <v>1009</v>
      </c>
      <c r="V117" s="27" t="s">
        <v>1112</v>
      </c>
      <c r="W117">
        <v>2</v>
      </c>
      <c r="X117">
        <v>5.4289999999999998E-8</v>
      </c>
      <c r="Y117">
        <v>4.4079999999999998E-7</v>
      </c>
      <c r="Z117">
        <v>3.9910000000000001E-2</v>
      </c>
      <c r="AA117">
        <v>-1.947E-9</v>
      </c>
      <c r="AB117">
        <v>-1.1119999999999999E-6</v>
      </c>
      <c r="AC117">
        <v>9.0289999999999995E-10</v>
      </c>
    </row>
    <row r="118" spans="1:29" x14ac:dyDescent="0.2">
      <c r="A118" s="27" t="s">
        <v>1065</v>
      </c>
      <c r="B118" s="27" t="s">
        <v>1008</v>
      </c>
      <c r="C118" s="27" t="s">
        <v>1009</v>
      </c>
      <c r="D118" s="27" t="s">
        <v>1011</v>
      </c>
      <c r="E118">
        <v>-1.2E-4</v>
      </c>
      <c r="F118">
        <v>-9.5E-4</v>
      </c>
      <c r="G118">
        <v>1.022E-2</v>
      </c>
      <c r="K118" s="27" t="s">
        <v>1065</v>
      </c>
      <c r="L118" s="27" t="s">
        <v>1008</v>
      </c>
      <c r="M118" s="27" t="s">
        <v>1009</v>
      </c>
      <c r="N118" s="27" t="s">
        <v>1011</v>
      </c>
      <c r="O118">
        <v>-1E-4</v>
      </c>
      <c r="P118">
        <v>-7.5000000000000002E-4</v>
      </c>
      <c r="Q118">
        <v>-5.8860000000000003E-2</v>
      </c>
      <c r="S118" s="27" t="s">
        <v>1019</v>
      </c>
      <c r="T118" s="27" t="s">
        <v>1008</v>
      </c>
      <c r="U118" s="27" t="s">
        <v>1009</v>
      </c>
      <c r="V118" s="27" t="s">
        <v>1112</v>
      </c>
      <c r="W118">
        <v>3</v>
      </c>
      <c r="X118">
        <v>2.2469999999999999E-7</v>
      </c>
      <c r="Y118">
        <v>-1.1200000000000001E-6</v>
      </c>
      <c r="Z118">
        <v>6.021E-2</v>
      </c>
      <c r="AA118">
        <v>3.6739999999999999E-9</v>
      </c>
      <c r="AB118">
        <v>1.409E-7</v>
      </c>
      <c r="AC118">
        <v>-1.9810000000000001E-9</v>
      </c>
    </row>
    <row r="119" spans="1:29" x14ac:dyDescent="0.2">
      <c r="A119" s="27" t="s">
        <v>1066</v>
      </c>
      <c r="B119" s="27" t="s">
        <v>1008</v>
      </c>
      <c r="C119" s="27" t="s">
        <v>1009</v>
      </c>
      <c r="D119" s="27" t="s">
        <v>1010</v>
      </c>
      <c r="E119">
        <v>1.1E-4</v>
      </c>
      <c r="F119">
        <v>1.9000000000000001E-4</v>
      </c>
      <c r="G119">
        <v>0.17166999999999999</v>
      </c>
      <c r="K119" s="27" t="s">
        <v>1066</v>
      </c>
      <c r="L119" s="27" t="s">
        <v>1008</v>
      </c>
      <c r="M119" s="27" t="s">
        <v>1009</v>
      </c>
      <c r="N119" s="27" t="s">
        <v>1010</v>
      </c>
      <c r="O119">
        <v>1.1E-4</v>
      </c>
      <c r="P119">
        <v>1.2E-4</v>
      </c>
      <c r="Q119">
        <v>5.7919999999999999E-2</v>
      </c>
      <c r="S119" s="27" t="s">
        <v>1019</v>
      </c>
      <c r="T119" s="27" t="s">
        <v>1008</v>
      </c>
      <c r="U119" s="27" t="s">
        <v>1009</v>
      </c>
      <c r="V119" s="27" t="s">
        <v>1112</v>
      </c>
      <c r="W119">
        <v>4</v>
      </c>
      <c r="X119">
        <v>2.7310000000000001E-8</v>
      </c>
      <c r="Y119">
        <v>-2.096E-7</v>
      </c>
      <c r="Z119">
        <v>8.004E-2</v>
      </c>
      <c r="AA119">
        <v>7.3539999999999996E-10</v>
      </c>
      <c r="AB119">
        <v>1.357E-7</v>
      </c>
      <c r="AC119">
        <v>-3.8380000000000001E-10</v>
      </c>
    </row>
    <row r="120" spans="1:29" x14ac:dyDescent="0.2">
      <c r="A120" s="27" t="s">
        <v>1066</v>
      </c>
      <c r="B120" s="27" t="s">
        <v>1008</v>
      </c>
      <c r="C120" s="27" t="s">
        <v>1009</v>
      </c>
      <c r="D120" s="27" t="s">
        <v>1011</v>
      </c>
      <c r="E120">
        <v>-1.2E-4</v>
      </c>
      <c r="F120">
        <v>-1.4999999999999999E-4</v>
      </c>
      <c r="G120">
        <v>1.0200000000000001E-2</v>
      </c>
      <c r="K120" s="27" t="s">
        <v>1066</v>
      </c>
      <c r="L120" s="27" t="s">
        <v>1008</v>
      </c>
      <c r="M120" s="27" t="s">
        <v>1009</v>
      </c>
      <c r="N120" s="27" t="s">
        <v>1011</v>
      </c>
      <c r="O120">
        <v>-1.2E-4</v>
      </c>
      <c r="P120">
        <v>-1.2E-4</v>
      </c>
      <c r="Q120">
        <v>-5.8349999999999999E-2</v>
      </c>
      <c r="S120" s="27" t="s">
        <v>1019</v>
      </c>
      <c r="T120" s="27" t="s">
        <v>1008</v>
      </c>
      <c r="U120" s="27" t="s">
        <v>1009</v>
      </c>
      <c r="V120" s="27" t="s">
        <v>1112</v>
      </c>
      <c r="W120">
        <v>5</v>
      </c>
      <c r="X120">
        <v>2.3559999999999999E-7</v>
      </c>
      <c r="Y120">
        <v>-2.12E-6</v>
      </c>
      <c r="Z120">
        <v>9.0410000000000004E-2</v>
      </c>
      <c r="AA120">
        <v>7.1150000000000003E-9</v>
      </c>
      <c r="AB120">
        <v>1.677E-6</v>
      </c>
      <c r="AC120">
        <v>-3.921E-9</v>
      </c>
    </row>
    <row r="121" spans="1:29" x14ac:dyDescent="0.2">
      <c r="A121" s="27" t="s">
        <v>1067</v>
      </c>
      <c r="B121" s="27" t="s">
        <v>1008</v>
      </c>
      <c r="C121" s="27" t="s">
        <v>1009</v>
      </c>
      <c r="D121" s="27" t="s">
        <v>1010</v>
      </c>
      <c r="E121">
        <v>1.7000000000000001E-4</v>
      </c>
      <c r="F121">
        <v>6.4999999999999997E-4</v>
      </c>
      <c r="G121">
        <v>0.20219000000000001</v>
      </c>
      <c r="K121" s="27" t="s">
        <v>1067</v>
      </c>
      <c r="L121" s="27" t="s">
        <v>1008</v>
      </c>
      <c r="M121" s="27" t="s">
        <v>1009</v>
      </c>
      <c r="N121" s="27" t="s">
        <v>1010</v>
      </c>
      <c r="O121">
        <v>1.6000000000000001E-4</v>
      </c>
      <c r="P121">
        <v>4.2999999999999999E-4</v>
      </c>
      <c r="Q121">
        <v>8.1939999999999999E-2</v>
      </c>
      <c r="S121" s="27" t="s">
        <v>1019</v>
      </c>
      <c r="T121" s="27" t="s">
        <v>1008</v>
      </c>
      <c r="U121" s="27" t="s">
        <v>1009</v>
      </c>
      <c r="V121" s="27" t="s">
        <v>1112</v>
      </c>
      <c r="W121">
        <v>6</v>
      </c>
      <c r="X121">
        <v>1.468E-8</v>
      </c>
      <c r="Y121">
        <v>-6.2099999999999996E-7</v>
      </c>
      <c r="Z121">
        <v>9.8119999999999999E-2</v>
      </c>
      <c r="AA121">
        <v>2.3210000000000002E-9</v>
      </c>
      <c r="AB121">
        <v>8.9260000000000004E-7</v>
      </c>
      <c r="AC121">
        <v>-1.1949999999999999E-9</v>
      </c>
    </row>
    <row r="122" spans="1:29" x14ac:dyDescent="0.2">
      <c r="A122" s="27" t="s">
        <v>1067</v>
      </c>
      <c r="B122" s="27" t="s">
        <v>1008</v>
      </c>
      <c r="C122" s="27" t="s">
        <v>1009</v>
      </c>
      <c r="D122" s="27" t="s">
        <v>1011</v>
      </c>
      <c r="E122">
        <v>-1.8000000000000001E-4</v>
      </c>
      <c r="F122">
        <v>-5.5000000000000003E-4</v>
      </c>
      <c r="G122">
        <v>-2.6190000000000001E-2</v>
      </c>
      <c r="K122" s="27" t="s">
        <v>1067</v>
      </c>
      <c r="L122" s="27" t="s">
        <v>1008</v>
      </c>
      <c r="M122" s="27" t="s">
        <v>1009</v>
      </c>
      <c r="N122" s="27" t="s">
        <v>1011</v>
      </c>
      <c r="O122">
        <v>-1.7000000000000001E-4</v>
      </c>
      <c r="P122">
        <v>-4.2999999999999999E-4</v>
      </c>
      <c r="Q122">
        <v>-8.2540000000000002E-2</v>
      </c>
      <c r="S122" s="27" t="s">
        <v>1019</v>
      </c>
      <c r="T122" s="27" t="s">
        <v>1008</v>
      </c>
      <c r="U122" s="27" t="s">
        <v>1009</v>
      </c>
      <c r="V122" s="27" t="s">
        <v>1112</v>
      </c>
      <c r="W122">
        <v>7</v>
      </c>
      <c r="X122">
        <v>3.5690000000000003E-7</v>
      </c>
      <c r="Y122">
        <v>-3.3409999999999999E-6</v>
      </c>
      <c r="Z122">
        <v>9.0639999999999998E-2</v>
      </c>
      <c r="AA122">
        <v>1.124E-8</v>
      </c>
      <c r="AB122">
        <v>2.7480000000000002E-6</v>
      </c>
      <c r="AC122">
        <v>-6.1900000000000003E-9</v>
      </c>
    </row>
    <row r="123" spans="1:29" x14ac:dyDescent="0.2">
      <c r="A123" s="27" t="s">
        <v>1068</v>
      </c>
      <c r="B123" s="27" t="s">
        <v>1008</v>
      </c>
      <c r="C123" s="27" t="s">
        <v>1009</v>
      </c>
      <c r="D123" s="27" t="s">
        <v>1010</v>
      </c>
      <c r="E123">
        <v>1.3999999999999999E-4</v>
      </c>
      <c r="F123">
        <v>1.1199999999999999E-3</v>
      </c>
      <c r="G123">
        <v>0.17168</v>
      </c>
      <c r="K123" s="27" t="s">
        <v>1068</v>
      </c>
      <c r="L123" s="27" t="s">
        <v>1008</v>
      </c>
      <c r="M123" s="27" t="s">
        <v>1009</v>
      </c>
      <c r="N123" s="27" t="s">
        <v>1010</v>
      </c>
      <c r="O123">
        <v>1.2999999999999999E-4</v>
      </c>
      <c r="P123">
        <v>7.5000000000000002E-4</v>
      </c>
      <c r="Q123">
        <v>5.7959999999999998E-2</v>
      </c>
      <c r="S123" s="27" t="s">
        <v>1019</v>
      </c>
      <c r="T123" s="27" t="s">
        <v>1008</v>
      </c>
      <c r="U123" s="27" t="s">
        <v>1009</v>
      </c>
      <c r="V123" s="27" t="s">
        <v>1112</v>
      </c>
      <c r="W123">
        <v>8</v>
      </c>
      <c r="X123">
        <v>-1.6779999999999999E-8</v>
      </c>
      <c r="Y123">
        <v>-6.3430000000000001E-7</v>
      </c>
      <c r="Z123">
        <v>8.0119999999999997E-2</v>
      </c>
      <c r="AA123">
        <v>2.4859999999999999E-9</v>
      </c>
      <c r="AB123">
        <v>1.147E-6</v>
      </c>
      <c r="AC123">
        <v>-1.248E-9</v>
      </c>
    </row>
    <row r="124" spans="1:29" x14ac:dyDescent="0.2">
      <c r="A124" s="27" t="s">
        <v>1068</v>
      </c>
      <c r="B124" s="27" t="s">
        <v>1008</v>
      </c>
      <c r="C124" s="27" t="s">
        <v>1009</v>
      </c>
      <c r="D124" s="27" t="s">
        <v>1011</v>
      </c>
      <c r="E124">
        <v>-1.3999999999999999E-4</v>
      </c>
      <c r="F124">
        <v>-9.3999999999999997E-4</v>
      </c>
      <c r="G124">
        <v>1.017E-2</v>
      </c>
      <c r="K124" s="27" t="s">
        <v>1068</v>
      </c>
      <c r="L124" s="27" t="s">
        <v>1008</v>
      </c>
      <c r="M124" s="27" t="s">
        <v>1009</v>
      </c>
      <c r="N124" s="27" t="s">
        <v>1011</v>
      </c>
      <c r="O124">
        <v>-1.2999999999999999E-4</v>
      </c>
      <c r="P124">
        <v>-7.3999999999999999E-4</v>
      </c>
      <c r="Q124">
        <v>-5.8369999999999998E-2</v>
      </c>
      <c r="S124" s="27" t="s">
        <v>1019</v>
      </c>
      <c r="T124" s="27" t="s">
        <v>1008</v>
      </c>
      <c r="U124" s="27" t="s">
        <v>1009</v>
      </c>
      <c r="V124" s="27" t="s">
        <v>1112</v>
      </c>
      <c r="W124">
        <v>9</v>
      </c>
      <c r="X124">
        <v>1.2809999999999999E-7</v>
      </c>
      <c r="Y124">
        <v>-1.6190000000000001E-6</v>
      </c>
      <c r="Z124">
        <v>6.0310000000000002E-2</v>
      </c>
      <c r="AA124">
        <v>5.4919999999999996E-9</v>
      </c>
      <c r="AB124">
        <v>1.6649999999999999E-6</v>
      </c>
      <c r="AC124">
        <v>-3.0399999999999998E-9</v>
      </c>
    </row>
    <row r="125" spans="1:29" x14ac:dyDescent="0.2">
      <c r="A125" s="27" t="s">
        <v>1069</v>
      </c>
      <c r="B125" s="27" t="s">
        <v>1008</v>
      </c>
      <c r="C125" s="27" t="s">
        <v>1009</v>
      </c>
      <c r="D125" s="27" t="s">
        <v>1010</v>
      </c>
      <c r="E125">
        <v>1.2999999999999999E-4</v>
      </c>
      <c r="F125">
        <v>1.8000000000000001E-4</v>
      </c>
      <c r="G125">
        <v>0.17126</v>
      </c>
      <c r="K125" s="27" t="s">
        <v>1069</v>
      </c>
      <c r="L125" s="27" t="s">
        <v>1008</v>
      </c>
      <c r="M125" s="27" t="s">
        <v>1009</v>
      </c>
      <c r="N125" s="27" t="s">
        <v>1010</v>
      </c>
      <c r="O125">
        <v>1.3999999999999999E-4</v>
      </c>
      <c r="P125">
        <v>1.2E-4</v>
      </c>
      <c r="Q125">
        <v>5.7140000000000003E-2</v>
      </c>
      <c r="S125" s="27" t="s">
        <v>1019</v>
      </c>
      <c r="T125" s="27" t="s">
        <v>1008</v>
      </c>
      <c r="U125" s="27" t="s">
        <v>1009</v>
      </c>
      <c r="V125" s="27" t="s">
        <v>1112</v>
      </c>
      <c r="W125">
        <v>10</v>
      </c>
      <c r="X125">
        <v>1.1030000000000001E-6</v>
      </c>
      <c r="Y125">
        <v>-9.499E-6</v>
      </c>
      <c r="Z125">
        <v>1.82E-3</v>
      </c>
      <c r="AA125">
        <v>3.1949999999999998E-8</v>
      </c>
      <c r="AB125">
        <v>7.1600000000000001E-6</v>
      </c>
      <c r="AC125">
        <v>-1.7520000000000001E-8</v>
      </c>
    </row>
    <row r="126" spans="1:29" x14ac:dyDescent="0.2">
      <c r="A126" s="27" t="s">
        <v>1069</v>
      </c>
      <c r="B126" s="27" t="s">
        <v>1008</v>
      </c>
      <c r="C126" s="27" t="s">
        <v>1009</v>
      </c>
      <c r="D126" s="27" t="s">
        <v>1011</v>
      </c>
      <c r="E126">
        <v>-1.3999999999999999E-4</v>
      </c>
      <c r="F126">
        <v>-1.6000000000000001E-4</v>
      </c>
      <c r="G126">
        <v>1.0120000000000001E-2</v>
      </c>
      <c r="K126" s="27" t="s">
        <v>1069</v>
      </c>
      <c r="L126" s="27" t="s">
        <v>1008</v>
      </c>
      <c r="M126" s="27" t="s">
        <v>1009</v>
      </c>
      <c r="N126" s="27" t="s">
        <v>1011</v>
      </c>
      <c r="O126">
        <v>-1.3999999999999999E-4</v>
      </c>
      <c r="P126">
        <v>-1.2E-4</v>
      </c>
      <c r="Q126">
        <v>-5.7529999999999998E-2</v>
      </c>
      <c r="S126" s="27" t="s">
        <v>1020</v>
      </c>
      <c r="T126" s="27" t="s">
        <v>1008</v>
      </c>
      <c r="U126" s="27" t="s">
        <v>1009</v>
      </c>
      <c r="V126" s="27" t="s">
        <v>1112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</row>
    <row r="127" spans="1:29" x14ac:dyDescent="0.2">
      <c r="A127" s="27" t="s">
        <v>1070</v>
      </c>
      <c r="B127" s="27" t="s">
        <v>1008</v>
      </c>
      <c r="C127" s="27" t="s">
        <v>1009</v>
      </c>
      <c r="D127" s="27" t="s">
        <v>1010</v>
      </c>
      <c r="E127">
        <v>1.9000000000000001E-4</v>
      </c>
      <c r="F127">
        <v>6.4999999999999997E-4</v>
      </c>
      <c r="G127">
        <v>0.20161000000000001</v>
      </c>
      <c r="K127" s="27" t="s">
        <v>1070</v>
      </c>
      <c r="L127" s="27" t="s">
        <v>1008</v>
      </c>
      <c r="M127" s="27" t="s">
        <v>1009</v>
      </c>
      <c r="N127" s="27" t="s">
        <v>1010</v>
      </c>
      <c r="O127">
        <v>2.0000000000000001E-4</v>
      </c>
      <c r="P127">
        <v>4.2999999999999999E-4</v>
      </c>
      <c r="Q127">
        <v>8.0829999999999999E-2</v>
      </c>
      <c r="S127" s="27" t="s">
        <v>1020</v>
      </c>
      <c r="T127" s="27" t="s">
        <v>1008</v>
      </c>
      <c r="U127" s="27" t="s">
        <v>1009</v>
      </c>
      <c r="V127" s="27" t="s">
        <v>1112</v>
      </c>
      <c r="W127">
        <v>1</v>
      </c>
      <c r="X127">
        <v>-5.9390000000000004E-7</v>
      </c>
      <c r="Y127">
        <v>8.2609999999999993E-6</v>
      </c>
      <c r="Z127">
        <v>1.9359999999999999E-2</v>
      </c>
      <c r="AA127">
        <v>6.7890000000000002E-5</v>
      </c>
      <c r="AB127">
        <v>-2.3920000000000001E-6</v>
      </c>
      <c r="AC127">
        <v>-1.4140000000000001E-9</v>
      </c>
    </row>
    <row r="128" spans="1:29" x14ac:dyDescent="0.2">
      <c r="A128" s="27" t="s">
        <v>1070</v>
      </c>
      <c r="B128" s="27" t="s">
        <v>1008</v>
      </c>
      <c r="C128" s="27" t="s">
        <v>1009</v>
      </c>
      <c r="D128" s="27" t="s">
        <v>1011</v>
      </c>
      <c r="E128">
        <v>-2.0000000000000001E-4</v>
      </c>
      <c r="F128">
        <v>-5.4000000000000001E-4</v>
      </c>
      <c r="G128">
        <v>-2.63E-2</v>
      </c>
      <c r="K128" s="27" t="s">
        <v>1070</v>
      </c>
      <c r="L128" s="27" t="s">
        <v>1008</v>
      </c>
      <c r="M128" s="27" t="s">
        <v>1009</v>
      </c>
      <c r="N128" s="27" t="s">
        <v>1011</v>
      </c>
      <c r="O128">
        <v>-2.0000000000000001E-4</v>
      </c>
      <c r="P128">
        <v>-4.2999999999999999E-4</v>
      </c>
      <c r="Q128">
        <v>-8.1369999999999998E-2</v>
      </c>
      <c r="S128" s="27" t="s">
        <v>1020</v>
      </c>
      <c r="T128" s="27" t="s">
        <v>1008</v>
      </c>
      <c r="U128" s="27" t="s">
        <v>1009</v>
      </c>
      <c r="V128" s="27" t="s">
        <v>1112</v>
      </c>
      <c r="W128">
        <v>2</v>
      </c>
      <c r="X128">
        <v>1.6560000000000001E-8</v>
      </c>
      <c r="Y128">
        <v>7.6990000000000003E-7</v>
      </c>
      <c r="Z128">
        <v>3.9940000000000003E-2</v>
      </c>
      <c r="AA128">
        <v>6.3679999999999998E-6</v>
      </c>
      <c r="AB128">
        <v>-7.8820000000000003E-7</v>
      </c>
      <c r="AC128">
        <v>5.8470000000000002E-9</v>
      </c>
    </row>
    <row r="129" spans="1:29" x14ac:dyDescent="0.2">
      <c r="A129" s="27" t="s">
        <v>1071</v>
      </c>
      <c r="B129" s="27" t="s">
        <v>1008</v>
      </c>
      <c r="C129" s="27" t="s">
        <v>1009</v>
      </c>
      <c r="D129" s="27" t="s">
        <v>1010</v>
      </c>
      <c r="E129">
        <v>1.6000000000000001E-4</v>
      </c>
      <c r="F129">
        <v>1.1199999999999999E-3</v>
      </c>
      <c r="G129">
        <v>0.17127000000000001</v>
      </c>
      <c r="K129" s="27" t="s">
        <v>1071</v>
      </c>
      <c r="L129" s="27" t="s">
        <v>1008</v>
      </c>
      <c r="M129" s="27" t="s">
        <v>1009</v>
      </c>
      <c r="N129" s="27" t="s">
        <v>1010</v>
      </c>
      <c r="O129">
        <v>1.6000000000000001E-4</v>
      </c>
      <c r="P129">
        <v>7.2999999999999996E-4</v>
      </c>
      <c r="Q129">
        <v>5.7180000000000002E-2</v>
      </c>
      <c r="S129" s="27" t="s">
        <v>1020</v>
      </c>
      <c r="T129" s="27" t="s">
        <v>1008</v>
      </c>
      <c r="U129" s="27" t="s">
        <v>1009</v>
      </c>
      <c r="V129" s="27" t="s">
        <v>1112</v>
      </c>
      <c r="W129">
        <v>3</v>
      </c>
      <c r="X129">
        <v>1.9819999999999999E-7</v>
      </c>
      <c r="Y129">
        <v>-1.9460000000000001E-6</v>
      </c>
      <c r="Z129">
        <v>6.0150000000000002E-2</v>
      </c>
      <c r="AA129">
        <v>-1.596E-5</v>
      </c>
      <c r="AB129">
        <v>1.018E-7</v>
      </c>
      <c r="AC129">
        <v>5.1819999999999997E-9</v>
      </c>
    </row>
    <row r="130" spans="1:29" x14ac:dyDescent="0.2">
      <c r="A130" s="27" t="s">
        <v>1071</v>
      </c>
      <c r="B130" s="27" t="s">
        <v>1008</v>
      </c>
      <c r="C130" s="27" t="s">
        <v>1009</v>
      </c>
      <c r="D130" s="27" t="s">
        <v>1011</v>
      </c>
      <c r="E130">
        <v>-1.6000000000000001E-4</v>
      </c>
      <c r="F130">
        <v>-9.3000000000000005E-4</v>
      </c>
      <c r="G130">
        <v>1.01E-2</v>
      </c>
      <c r="K130" s="27" t="s">
        <v>1071</v>
      </c>
      <c r="L130" s="27" t="s">
        <v>1008</v>
      </c>
      <c r="M130" s="27" t="s">
        <v>1009</v>
      </c>
      <c r="N130" s="27" t="s">
        <v>1011</v>
      </c>
      <c r="O130">
        <v>-1.6000000000000001E-4</v>
      </c>
      <c r="P130">
        <v>-7.2999999999999996E-4</v>
      </c>
      <c r="Q130">
        <v>-5.7549999999999997E-2</v>
      </c>
      <c r="S130" s="27" t="s">
        <v>1020</v>
      </c>
      <c r="T130" s="27" t="s">
        <v>1008</v>
      </c>
      <c r="U130" s="27" t="s">
        <v>1009</v>
      </c>
      <c r="V130" s="27" t="s">
        <v>1112</v>
      </c>
      <c r="W130">
        <v>4</v>
      </c>
      <c r="X130">
        <v>2.7319999999999999E-8</v>
      </c>
      <c r="Y130">
        <v>-3.6440000000000001E-7</v>
      </c>
      <c r="Z130">
        <v>8.0030000000000004E-2</v>
      </c>
      <c r="AA130">
        <v>-2.994E-6</v>
      </c>
      <c r="AB130">
        <v>9.6480000000000001E-8</v>
      </c>
      <c r="AC130">
        <v>1.5560000000000001E-10</v>
      </c>
    </row>
    <row r="131" spans="1:29" x14ac:dyDescent="0.2">
      <c r="A131" s="27" t="s">
        <v>1072</v>
      </c>
      <c r="B131" s="27" t="s">
        <v>1008</v>
      </c>
      <c r="C131" s="27" t="s">
        <v>1009</v>
      </c>
      <c r="D131" s="27" t="s">
        <v>1010</v>
      </c>
      <c r="E131">
        <v>1.3999999999999999E-4</v>
      </c>
      <c r="F131">
        <v>1.8000000000000001E-4</v>
      </c>
      <c r="G131">
        <v>0.17080999999999999</v>
      </c>
      <c r="K131" s="27" t="s">
        <v>1072</v>
      </c>
      <c r="L131" s="27" t="s">
        <v>1008</v>
      </c>
      <c r="M131" s="27" t="s">
        <v>1009</v>
      </c>
      <c r="N131" s="27" t="s">
        <v>1010</v>
      </c>
      <c r="O131">
        <v>1.4999999999999999E-4</v>
      </c>
      <c r="P131">
        <v>1.2999999999999999E-4</v>
      </c>
      <c r="Q131">
        <v>5.6279999999999997E-2</v>
      </c>
      <c r="S131" s="27" t="s">
        <v>1020</v>
      </c>
      <c r="T131" s="27" t="s">
        <v>1008</v>
      </c>
      <c r="U131" s="27" t="s">
        <v>1009</v>
      </c>
      <c r="V131" s="27" t="s">
        <v>1112</v>
      </c>
      <c r="W131">
        <v>5</v>
      </c>
      <c r="X131">
        <v>2.494E-7</v>
      </c>
      <c r="Y131">
        <v>-3.687E-6</v>
      </c>
      <c r="Z131">
        <v>9.0289999999999995E-2</v>
      </c>
      <c r="AA131">
        <v>-3.0309999999999999E-5</v>
      </c>
      <c r="AB131">
        <v>1.192E-6</v>
      </c>
      <c r="AC131">
        <v>-6.7309999999999998E-10</v>
      </c>
    </row>
    <row r="132" spans="1:29" x14ac:dyDescent="0.2">
      <c r="A132" s="27" t="s">
        <v>1072</v>
      </c>
      <c r="B132" s="27" t="s">
        <v>1008</v>
      </c>
      <c r="C132" s="27" t="s">
        <v>1009</v>
      </c>
      <c r="D132" s="27" t="s">
        <v>1011</v>
      </c>
      <c r="E132">
        <v>-1.4999999999999999E-4</v>
      </c>
      <c r="F132">
        <v>-1.6000000000000001E-4</v>
      </c>
      <c r="G132">
        <v>1.001E-2</v>
      </c>
      <c r="K132" s="27" t="s">
        <v>1072</v>
      </c>
      <c r="L132" s="27" t="s">
        <v>1008</v>
      </c>
      <c r="M132" s="27" t="s">
        <v>1009</v>
      </c>
      <c r="N132" s="27" t="s">
        <v>1011</v>
      </c>
      <c r="O132">
        <v>-1.4999999999999999E-4</v>
      </c>
      <c r="P132">
        <v>-1.2999999999999999E-4</v>
      </c>
      <c r="Q132">
        <v>-5.6599999999999998E-2</v>
      </c>
      <c r="S132" s="27" t="s">
        <v>1020</v>
      </c>
      <c r="T132" s="27" t="s">
        <v>1008</v>
      </c>
      <c r="U132" s="27" t="s">
        <v>1009</v>
      </c>
      <c r="V132" s="27" t="s">
        <v>1112</v>
      </c>
      <c r="W132">
        <v>6</v>
      </c>
      <c r="X132">
        <v>3.7049999999999998E-8</v>
      </c>
      <c r="Y132">
        <v>-1.082E-6</v>
      </c>
      <c r="Z132">
        <v>9.8080000000000001E-2</v>
      </c>
      <c r="AA132">
        <v>-8.9120000000000004E-6</v>
      </c>
      <c r="AB132">
        <v>6.3349999999999995E-7</v>
      </c>
      <c r="AC132">
        <v>-3.2000000000000001E-9</v>
      </c>
    </row>
    <row r="133" spans="1:29" x14ac:dyDescent="0.2">
      <c r="A133" s="27" t="s">
        <v>1073</v>
      </c>
      <c r="B133" s="27" t="s">
        <v>1008</v>
      </c>
      <c r="C133" s="27" t="s">
        <v>1009</v>
      </c>
      <c r="D133" s="27" t="s">
        <v>1010</v>
      </c>
      <c r="E133">
        <v>2.1000000000000001E-4</v>
      </c>
      <c r="F133">
        <v>6.4999999999999997E-4</v>
      </c>
      <c r="G133">
        <v>0.20097000000000001</v>
      </c>
      <c r="K133" s="27" t="s">
        <v>1073</v>
      </c>
      <c r="L133" s="27" t="s">
        <v>1008</v>
      </c>
      <c r="M133" s="27" t="s">
        <v>1009</v>
      </c>
      <c r="N133" s="27" t="s">
        <v>1010</v>
      </c>
      <c r="O133">
        <v>2.2000000000000001E-4</v>
      </c>
      <c r="P133">
        <v>4.2999999999999999E-4</v>
      </c>
      <c r="Q133">
        <v>7.961E-2</v>
      </c>
      <c r="S133" s="27" t="s">
        <v>1020</v>
      </c>
      <c r="T133" s="27" t="s">
        <v>1008</v>
      </c>
      <c r="U133" s="27" t="s">
        <v>1009</v>
      </c>
      <c r="V133" s="27" t="s">
        <v>1112</v>
      </c>
      <c r="W133">
        <v>7</v>
      </c>
      <c r="X133">
        <v>3.8350000000000001E-7</v>
      </c>
      <c r="Y133">
        <v>-5.8100000000000003E-6</v>
      </c>
      <c r="Z133">
        <v>9.0450000000000003E-2</v>
      </c>
      <c r="AA133">
        <v>-4.7769999999999998E-5</v>
      </c>
      <c r="AB133">
        <v>1.9530000000000002E-6</v>
      </c>
      <c r="AC133">
        <v>-1.8509999999999999E-9</v>
      </c>
    </row>
    <row r="134" spans="1:29" x14ac:dyDescent="0.2">
      <c r="A134" s="27" t="s">
        <v>1073</v>
      </c>
      <c r="B134" s="27" t="s">
        <v>1008</v>
      </c>
      <c r="C134" s="27" t="s">
        <v>1009</v>
      </c>
      <c r="D134" s="27" t="s">
        <v>1011</v>
      </c>
      <c r="E134">
        <v>-2.2000000000000001E-4</v>
      </c>
      <c r="F134">
        <v>-5.4000000000000001E-4</v>
      </c>
      <c r="G134">
        <v>-2.6429999999999999E-2</v>
      </c>
      <c r="K134" s="27" t="s">
        <v>1073</v>
      </c>
      <c r="L134" s="27" t="s">
        <v>1008</v>
      </c>
      <c r="M134" s="27" t="s">
        <v>1009</v>
      </c>
      <c r="N134" s="27" t="s">
        <v>1011</v>
      </c>
      <c r="O134">
        <v>-2.1000000000000001E-4</v>
      </c>
      <c r="P134">
        <v>-4.2000000000000002E-4</v>
      </c>
      <c r="Q134">
        <v>-8.0049999999999996E-2</v>
      </c>
      <c r="S134" s="27" t="s">
        <v>1020</v>
      </c>
      <c r="T134" s="27" t="s">
        <v>1008</v>
      </c>
      <c r="U134" s="27" t="s">
        <v>1009</v>
      </c>
      <c r="V134" s="27" t="s">
        <v>1112</v>
      </c>
      <c r="W134">
        <v>8</v>
      </c>
      <c r="X134">
        <v>1.6800000000000002E-8</v>
      </c>
      <c r="Y134">
        <v>-1.1060000000000001E-6</v>
      </c>
      <c r="Z134">
        <v>8.0089999999999995E-2</v>
      </c>
      <c r="AA134">
        <v>-9.1239999999999994E-6</v>
      </c>
      <c r="AB134">
        <v>8.1350000000000003E-7</v>
      </c>
      <c r="AC134">
        <v>-5.024E-9</v>
      </c>
    </row>
    <row r="135" spans="1:29" x14ac:dyDescent="0.2">
      <c r="A135" s="27" t="s">
        <v>1074</v>
      </c>
      <c r="B135" s="27" t="s">
        <v>1008</v>
      </c>
      <c r="C135" s="27" t="s">
        <v>1009</v>
      </c>
      <c r="D135" s="27" t="s">
        <v>1010</v>
      </c>
      <c r="E135">
        <v>1.7000000000000001E-4</v>
      </c>
      <c r="F135">
        <v>1.1100000000000001E-3</v>
      </c>
      <c r="G135">
        <v>0.17082</v>
      </c>
      <c r="K135" s="27" t="s">
        <v>1074</v>
      </c>
      <c r="L135" s="27" t="s">
        <v>1008</v>
      </c>
      <c r="M135" s="27" t="s">
        <v>1009</v>
      </c>
      <c r="N135" s="27" t="s">
        <v>1010</v>
      </c>
      <c r="O135">
        <v>1.7000000000000001E-4</v>
      </c>
      <c r="P135">
        <v>7.2000000000000005E-4</v>
      </c>
      <c r="Q135">
        <v>5.6320000000000002E-2</v>
      </c>
      <c r="S135" s="27" t="s">
        <v>1020</v>
      </c>
      <c r="T135" s="27" t="s">
        <v>1008</v>
      </c>
      <c r="U135" s="27" t="s">
        <v>1009</v>
      </c>
      <c r="V135" s="27" t="s">
        <v>1112</v>
      </c>
      <c r="W135">
        <v>9</v>
      </c>
      <c r="X135">
        <v>1.561E-7</v>
      </c>
      <c r="Y135">
        <v>-2.8159999999999998E-6</v>
      </c>
      <c r="Z135">
        <v>6.0220000000000003E-2</v>
      </c>
      <c r="AA135">
        <v>-2.317E-5</v>
      </c>
      <c r="AB135">
        <v>1.1820000000000001E-6</v>
      </c>
      <c r="AC135">
        <v>-3.375E-9</v>
      </c>
    </row>
    <row r="136" spans="1:29" x14ac:dyDescent="0.2">
      <c r="A136" s="27" t="s">
        <v>1074</v>
      </c>
      <c r="B136" s="27" t="s">
        <v>1008</v>
      </c>
      <c r="C136" s="27" t="s">
        <v>1009</v>
      </c>
      <c r="D136" s="27" t="s">
        <v>1011</v>
      </c>
      <c r="E136">
        <v>-1.8000000000000001E-4</v>
      </c>
      <c r="F136">
        <v>-9.2000000000000003E-4</v>
      </c>
      <c r="G136">
        <v>1.001E-2</v>
      </c>
      <c r="K136" s="27" t="s">
        <v>1074</v>
      </c>
      <c r="L136" s="27" t="s">
        <v>1008</v>
      </c>
      <c r="M136" s="27" t="s">
        <v>1009</v>
      </c>
      <c r="N136" s="27" t="s">
        <v>1011</v>
      </c>
      <c r="O136">
        <v>-1.7000000000000001E-4</v>
      </c>
      <c r="P136">
        <v>-7.1000000000000002E-4</v>
      </c>
      <c r="Q136">
        <v>-5.6610000000000001E-2</v>
      </c>
      <c r="S136" s="27" t="s">
        <v>1020</v>
      </c>
      <c r="T136" s="27" t="s">
        <v>1008</v>
      </c>
      <c r="U136" s="27" t="s">
        <v>1009</v>
      </c>
      <c r="V136" s="27" t="s">
        <v>1112</v>
      </c>
      <c r="W136">
        <v>10</v>
      </c>
      <c r="X136">
        <v>1.1489999999999999E-6</v>
      </c>
      <c r="Y136">
        <v>-1.6520000000000001E-5</v>
      </c>
      <c r="Z136">
        <v>1.2899999999999999E-3</v>
      </c>
      <c r="AA136">
        <v>-1.3579999999999999E-4</v>
      </c>
      <c r="AB136">
        <v>5.0900000000000004E-6</v>
      </c>
      <c r="AC136">
        <v>-4.1160000000000001E-10</v>
      </c>
    </row>
    <row r="137" spans="1:29" x14ac:dyDescent="0.2">
      <c r="S137" s="27" t="s">
        <v>1021</v>
      </c>
      <c r="T137" s="27" t="s">
        <v>1008</v>
      </c>
      <c r="U137" s="27" t="s">
        <v>1009</v>
      </c>
      <c r="V137" s="27" t="s">
        <v>1112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</row>
    <row r="138" spans="1:29" x14ac:dyDescent="0.2">
      <c r="S138" s="27" t="s">
        <v>1021</v>
      </c>
      <c r="T138" s="27" t="s">
        <v>1008</v>
      </c>
      <c r="U138" s="27" t="s">
        <v>1009</v>
      </c>
      <c r="V138" s="27" t="s">
        <v>1112</v>
      </c>
      <c r="W138">
        <v>1</v>
      </c>
      <c r="X138">
        <v>-1.3470000000000001E-7</v>
      </c>
      <c r="Y138">
        <v>1.2979999999999999E-6</v>
      </c>
      <c r="Z138">
        <v>1.9359999999999999E-2</v>
      </c>
      <c r="AA138">
        <v>-6.7329999999999994E-5</v>
      </c>
      <c r="AB138">
        <v>-3.5319999999999998E-6</v>
      </c>
      <c r="AC138">
        <v>1.4559999999999999E-8</v>
      </c>
    </row>
    <row r="139" spans="1:29" x14ac:dyDescent="0.2">
      <c r="S139" s="27" t="s">
        <v>1021</v>
      </c>
      <c r="T139" s="27" t="s">
        <v>1008</v>
      </c>
      <c r="U139" s="27" t="s">
        <v>1009</v>
      </c>
      <c r="V139" s="27" t="s">
        <v>1112</v>
      </c>
      <c r="W139">
        <v>2</v>
      </c>
      <c r="X139">
        <v>6.4179999999999996E-8</v>
      </c>
      <c r="Y139">
        <v>1.1990000000000001E-7</v>
      </c>
      <c r="Z139">
        <v>3.9940000000000003E-2</v>
      </c>
      <c r="AA139">
        <v>-6.2090000000000002E-6</v>
      </c>
      <c r="AB139">
        <v>-8.7970000000000002E-7</v>
      </c>
      <c r="AC139">
        <v>-4.498E-9</v>
      </c>
    </row>
    <row r="140" spans="1:29" x14ac:dyDescent="0.2">
      <c r="S140" s="27" t="s">
        <v>1021</v>
      </c>
      <c r="T140" s="27" t="s">
        <v>1008</v>
      </c>
      <c r="U140" s="27" t="s">
        <v>1009</v>
      </c>
      <c r="V140" s="27" t="s">
        <v>1112</v>
      </c>
      <c r="W140">
        <v>3</v>
      </c>
      <c r="X140">
        <v>9.2780000000000001E-8</v>
      </c>
      <c r="Y140">
        <v>-3.0610000000000002E-7</v>
      </c>
      <c r="Z140">
        <v>6.0150000000000002E-2</v>
      </c>
      <c r="AA140">
        <v>1.5909999999999998E-5</v>
      </c>
      <c r="AB140">
        <v>3.9429999999999998E-7</v>
      </c>
      <c r="AC140">
        <v>-8.074E-9</v>
      </c>
    </row>
    <row r="141" spans="1:29" x14ac:dyDescent="0.2">
      <c r="S141" s="27" t="s">
        <v>1021</v>
      </c>
      <c r="T141" s="27" t="s">
        <v>1008</v>
      </c>
      <c r="U141" s="27" t="s">
        <v>1009</v>
      </c>
      <c r="V141" s="27" t="s">
        <v>1112</v>
      </c>
      <c r="W141">
        <v>4</v>
      </c>
      <c r="X141">
        <v>7.0539999999999998E-9</v>
      </c>
      <c r="Y141">
        <v>-5.7240000000000002E-8</v>
      </c>
      <c r="Z141">
        <v>8.0030000000000004E-2</v>
      </c>
      <c r="AA141">
        <v>2.971E-6</v>
      </c>
      <c r="AB141">
        <v>1.4789999999999999E-7</v>
      </c>
      <c r="AC141">
        <v>-7.2610000000000001E-10</v>
      </c>
    </row>
    <row r="142" spans="1:29" x14ac:dyDescent="0.2">
      <c r="S142" s="27" t="s">
        <v>1021</v>
      </c>
      <c r="T142" s="27" t="s">
        <v>1008</v>
      </c>
      <c r="U142" s="27" t="s">
        <v>1009</v>
      </c>
      <c r="V142" s="27" t="s">
        <v>1112</v>
      </c>
      <c r="W142">
        <v>5</v>
      </c>
      <c r="X142">
        <v>4.367E-8</v>
      </c>
      <c r="Y142">
        <v>-5.7930000000000001E-7</v>
      </c>
      <c r="Z142">
        <v>9.0289999999999995E-2</v>
      </c>
      <c r="AA142">
        <v>3.004E-5</v>
      </c>
      <c r="AB142">
        <v>1.694E-6</v>
      </c>
      <c r="AC142">
        <v>-5.2460000000000003E-9</v>
      </c>
    </row>
    <row r="143" spans="1:29" x14ac:dyDescent="0.2">
      <c r="S143" s="27" t="s">
        <v>1021</v>
      </c>
      <c r="T143" s="27" t="s">
        <v>1008</v>
      </c>
      <c r="U143" s="27" t="s">
        <v>1009</v>
      </c>
      <c r="V143" s="27" t="s">
        <v>1112</v>
      </c>
      <c r="W143">
        <v>6</v>
      </c>
      <c r="X143">
        <v>-2.5720000000000001E-8</v>
      </c>
      <c r="Y143">
        <v>-1.6939999999999999E-7</v>
      </c>
      <c r="Z143">
        <v>9.8080000000000001E-2</v>
      </c>
      <c r="AA143">
        <v>8.7790000000000001E-6</v>
      </c>
      <c r="AB143">
        <v>7.7349999999999998E-7</v>
      </c>
      <c r="AC143">
        <v>1.401E-9</v>
      </c>
    </row>
    <row r="144" spans="1:29" x14ac:dyDescent="0.2">
      <c r="S144" s="27" t="s">
        <v>1021</v>
      </c>
      <c r="T144" s="27" t="s">
        <v>1008</v>
      </c>
      <c r="U144" s="27" t="s">
        <v>1009</v>
      </c>
      <c r="V144" s="27" t="s">
        <v>1112</v>
      </c>
      <c r="W144">
        <v>7</v>
      </c>
      <c r="X144">
        <v>5.8789999999999999E-8</v>
      </c>
      <c r="Y144">
        <v>-9.1269999999999996E-7</v>
      </c>
      <c r="Z144">
        <v>9.0450000000000003E-2</v>
      </c>
      <c r="AA144">
        <v>4.7320000000000001E-5</v>
      </c>
      <c r="AB144">
        <v>2.7420000000000002E-6</v>
      </c>
      <c r="AC144">
        <v>-7.5040000000000006E-9</v>
      </c>
    </row>
    <row r="145" spans="19:29" x14ac:dyDescent="0.2">
      <c r="S145" s="27" t="s">
        <v>1021</v>
      </c>
      <c r="T145" s="27" t="s">
        <v>1008</v>
      </c>
      <c r="U145" s="27" t="s">
        <v>1009</v>
      </c>
      <c r="V145" s="27" t="s">
        <v>1112</v>
      </c>
      <c r="W145">
        <v>8</v>
      </c>
      <c r="X145">
        <v>-4.8739999999999998E-8</v>
      </c>
      <c r="Y145">
        <v>-1.7289999999999999E-7</v>
      </c>
      <c r="Z145">
        <v>8.0089999999999995E-2</v>
      </c>
      <c r="AA145">
        <v>8.9560000000000003E-6</v>
      </c>
      <c r="AB145">
        <v>9.5180000000000004E-7</v>
      </c>
      <c r="AC145">
        <v>3.1439999999999999E-9</v>
      </c>
    </row>
    <row r="146" spans="19:29" x14ac:dyDescent="0.2">
      <c r="S146" s="27" t="s">
        <v>1021</v>
      </c>
      <c r="T146" s="27" t="s">
        <v>1008</v>
      </c>
      <c r="U146" s="27" t="s">
        <v>1009</v>
      </c>
      <c r="V146" s="27" t="s">
        <v>1112</v>
      </c>
      <c r="W146">
        <v>9</v>
      </c>
      <c r="X146">
        <v>-2.737E-9</v>
      </c>
      <c r="Y146">
        <v>-4.4219999999999998E-7</v>
      </c>
      <c r="Z146">
        <v>6.0220000000000003E-2</v>
      </c>
      <c r="AA146">
        <v>2.2909999999999999E-5</v>
      </c>
      <c r="AB146">
        <v>1.553E-6</v>
      </c>
      <c r="AC146">
        <v>-1.26E-9</v>
      </c>
    </row>
    <row r="147" spans="19:29" x14ac:dyDescent="0.2">
      <c r="S147" s="27" t="s">
        <v>1021</v>
      </c>
      <c r="T147" s="27" t="s">
        <v>1008</v>
      </c>
      <c r="U147" s="27" t="s">
        <v>1009</v>
      </c>
      <c r="V147" s="27" t="s">
        <v>1112</v>
      </c>
      <c r="W147">
        <v>10</v>
      </c>
      <c r="X147">
        <v>2.28E-7</v>
      </c>
      <c r="Y147">
        <v>-2.5950000000000001E-6</v>
      </c>
      <c r="Z147">
        <v>1.2800000000000001E-3</v>
      </c>
      <c r="AA147">
        <v>1.3459999999999999E-4</v>
      </c>
      <c r="AB147">
        <v>7.3590000000000002E-6</v>
      </c>
      <c r="AC147">
        <v>-2.5959999999999999E-8</v>
      </c>
    </row>
    <row r="148" spans="19:29" x14ac:dyDescent="0.2">
      <c r="S148" s="27" t="s">
        <v>1022</v>
      </c>
      <c r="T148" s="27" t="s">
        <v>1008</v>
      </c>
      <c r="U148" s="27" t="s">
        <v>1009</v>
      </c>
      <c r="V148" s="27" t="s">
        <v>1112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</row>
    <row r="149" spans="19:29" x14ac:dyDescent="0.2">
      <c r="S149" s="27" t="s">
        <v>1022</v>
      </c>
      <c r="T149" s="27" t="s">
        <v>1008</v>
      </c>
      <c r="U149" s="27" t="s">
        <v>1009</v>
      </c>
      <c r="V149" s="27" t="s">
        <v>1112</v>
      </c>
      <c r="W149">
        <v>1</v>
      </c>
      <c r="X149">
        <v>-2.5750000000000002E-7</v>
      </c>
      <c r="Y149">
        <v>4.7339999999999999E-6</v>
      </c>
      <c r="Z149">
        <v>1.9099999999999999E-2</v>
      </c>
      <c r="AA149">
        <v>-1.2240000000000001E-8</v>
      </c>
      <c r="AB149">
        <v>-5.011E-6</v>
      </c>
      <c r="AC149">
        <v>6.154E-9</v>
      </c>
    </row>
    <row r="150" spans="19:29" x14ac:dyDescent="0.2">
      <c r="S150" s="27" t="s">
        <v>1022</v>
      </c>
      <c r="T150" s="27" t="s">
        <v>1008</v>
      </c>
      <c r="U150" s="27" t="s">
        <v>1009</v>
      </c>
      <c r="V150" s="27" t="s">
        <v>1112</v>
      </c>
      <c r="W150">
        <v>2</v>
      </c>
      <c r="X150">
        <v>8.0470000000000005E-8</v>
      </c>
      <c r="Y150">
        <v>4.3650000000000002E-7</v>
      </c>
      <c r="Z150">
        <v>3.9919999999999997E-2</v>
      </c>
      <c r="AA150">
        <v>-1.223E-9</v>
      </c>
      <c r="AB150">
        <v>-1.2470000000000001E-6</v>
      </c>
      <c r="AC150">
        <v>5.8320000000000001E-10</v>
      </c>
    </row>
    <row r="151" spans="19:29" x14ac:dyDescent="0.2">
      <c r="S151" s="27" t="s">
        <v>1022</v>
      </c>
      <c r="T151" s="27" t="s">
        <v>1008</v>
      </c>
      <c r="U151" s="27" t="s">
        <v>1009</v>
      </c>
      <c r="V151" s="27" t="s">
        <v>1112</v>
      </c>
      <c r="W151">
        <v>3</v>
      </c>
      <c r="X151">
        <v>1.437E-7</v>
      </c>
      <c r="Y151">
        <v>-1.1179999999999999E-6</v>
      </c>
      <c r="Z151">
        <v>6.021E-2</v>
      </c>
      <c r="AA151">
        <v>3.1580000000000001E-9</v>
      </c>
      <c r="AB151">
        <v>5.6000000000000004E-7</v>
      </c>
      <c r="AC151">
        <v>-1.432E-9</v>
      </c>
    </row>
    <row r="152" spans="19:29" x14ac:dyDescent="0.2">
      <c r="S152" s="27" t="s">
        <v>1022</v>
      </c>
      <c r="T152" s="27" t="s">
        <v>1008</v>
      </c>
      <c r="U152" s="27" t="s">
        <v>1009</v>
      </c>
      <c r="V152" s="27" t="s">
        <v>1112</v>
      </c>
      <c r="W152">
        <v>4</v>
      </c>
      <c r="X152">
        <v>1.287E-8</v>
      </c>
      <c r="Y152">
        <v>-2.089E-7</v>
      </c>
      <c r="Z152">
        <v>8.004E-2</v>
      </c>
      <c r="AA152">
        <v>5.845E-10</v>
      </c>
      <c r="AB152">
        <v>2.0980000000000001E-7</v>
      </c>
      <c r="AC152">
        <v>-2.7059999999999998E-10</v>
      </c>
    </row>
    <row r="153" spans="19:29" x14ac:dyDescent="0.2">
      <c r="S153" s="27" t="s">
        <v>1022</v>
      </c>
      <c r="T153" s="27" t="s">
        <v>1008</v>
      </c>
      <c r="U153" s="27" t="s">
        <v>1009</v>
      </c>
      <c r="V153" s="27" t="s">
        <v>1112</v>
      </c>
      <c r="W153">
        <v>5</v>
      </c>
      <c r="X153">
        <v>9.2539999999999994E-8</v>
      </c>
      <c r="Y153">
        <v>-2.1119999999999999E-6</v>
      </c>
      <c r="Z153">
        <v>9.0399999999999994E-2</v>
      </c>
      <c r="AA153">
        <v>5.4009999999999999E-9</v>
      </c>
      <c r="AB153">
        <v>2.4040000000000002E-6</v>
      </c>
      <c r="AC153">
        <v>-2.7510000000000001E-9</v>
      </c>
    </row>
    <row r="154" spans="19:29" x14ac:dyDescent="0.2">
      <c r="S154" s="27" t="s">
        <v>1022</v>
      </c>
      <c r="T154" s="27" t="s">
        <v>1008</v>
      </c>
      <c r="U154" s="27" t="s">
        <v>1009</v>
      </c>
      <c r="V154" s="27" t="s">
        <v>1112</v>
      </c>
      <c r="W154">
        <v>6</v>
      </c>
      <c r="X154">
        <v>-2.531E-8</v>
      </c>
      <c r="Y154">
        <v>-6.173E-7</v>
      </c>
      <c r="Z154">
        <v>9.8119999999999999E-2</v>
      </c>
      <c r="AA154">
        <v>1.6250000000000001E-9</v>
      </c>
      <c r="AB154">
        <v>1.097E-6</v>
      </c>
      <c r="AC154">
        <v>-8.1189999999999996E-10</v>
      </c>
    </row>
    <row r="155" spans="19:29" x14ac:dyDescent="0.2">
      <c r="S155" s="27" t="s">
        <v>1022</v>
      </c>
      <c r="T155" s="27" t="s">
        <v>1008</v>
      </c>
      <c r="U155" s="27" t="s">
        <v>1009</v>
      </c>
      <c r="V155" s="27" t="s">
        <v>1112</v>
      </c>
      <c r="W155">
        <v>7</v>
      </c>
      <c r="X155">
        <v>1.3220000000000001E-7</v>
      </c>
      <c r="Y155">
        <v>-3.3280000000000002E-6</v>
      </c>
      <c r="Z155">
        <v>9.0639999999999998E-2</v>
      </c>
      <c r="AA155">
        <v>8.4909999999999997E-9</v>
      </c>
      <c r="AB155">
        <v>3.8890000000000004E-6</v>
      </c>
      <c r="AC155">
        <v>-4.3370000000000002E-9</v>
      </c>
    </row>
    <row r="156" spans="19:29" x14ac:dyDescent="0.2">
      <c r="S156" s="27" t="s">
        <v>1022</v>
      </c>
      <c r="T156" s="27" t="s">
        <v>1008</v>
      </c>
      <c r="U156" s="27" t="s">
        <v>1009</v>
      </c>
      <c r="V156" s="27" t="s">
        <v>1112</v>
      </c>
      <c r="W156">
        <v>8</v>
      </c>
      <c r="X156">
        <v>-5.6430000000000003E-8</v>
      </c>
      <c r="Y156">
        <v>-6.2969999999999998E-7</v>
      </c>
      <c r="Z156">
        <v>8.0119999999999997E-2</v>
      </c>
      <c r="AA156">
        <v>1.6600000000000001E-9</v>
      </c>
      <c r="AB156">
        <v>1.35E-6</v>
      </c>
      <c r="AC156">
        <v>-8.3340000000000004E-10</v>
      </c>
    </row>
    <row r="157" spans="19:29" x14ac:dyDescent="0.2">
      <c r="S157" s="27" t="s">
        <v>1022</v>
      </c>
      <c r="T157" s="27" t="s">
        <v>1008</v>
      </c>
      <c r="U157" s="27" t="s">
        <v>1009</v>
      </c>
      <c r="V157" s="27" t="s">
        <v>1112</v>
      </c>
      <c r="W157">
        <v>9</v>
      </c>
      <c r="X157">
        <v>2.159E-8</v>
      </c>
      <c r="Y157">
        <v>-1.6109999999999999E-6</v>
      </c>
      <c r="Z157">
        <v>6.0310000000000002E-2</v>
      </c>
      <c r="AA157">
        <v>3.9840000000000003E-9</v>
      </c>
      <c r="AB157">
        <v>2.2019999999999998E-6</v>
      </c>
      <c r="AC157">
        <v>-2.1109999999999998E-9</v>
      </c>
    </row>
    <row r="158" spans="19:29" x14ac:dyDescent="0.2">
      <c r="S158" s="27" t="s">
        <v>1022</v>
      </c>
      <c r="T158" s="27" t="s">
        <v>1008</v>
      </c>
      <c r="U158" s="27" t="s">
        <v>1009</v>
      </c>
      <c r="V158" s="27" t="s">
        <v>1112</v>
      </c>
      <c r="W158">
        <v>10</v>
      </c>
      <c r="X158">
        <v>4.5849999999999998E-7</v>
      </c>
      <c r="Y158">
        <v>-9.4639999999999995E-6</v>
      </c>
      <c r="Z158">
        <v>1.81E-3</v>
      </c>
      <c r="AA158">
        <v>2.4459999999999999E-8</v>
      </c>
      <c r="AB158">
        <v>1.044E-5</v>
      </c>
      <c r="AC158">
        <v>-1.2310000000000001E-8</v>
      </c>
    </row>
    <row r="159" spans="19:29" x14ac:dyDescent="0.2">
      <c r="S159" s="27" t="s">
        <v>1023</v>
      </c>
      <c r="T159" s="27" t="s">
        <v>1008</v>
      </c>
      <c r="U159" s="27" t="s">
        <v>1009</v>
      </c>
      <c r="V159" s="27" t="s">
        <v>1112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</row>
    <row r="160" spans="19:29" x14ac:dyDescent="0.2">
      <c r="S160" s="27" t="s">
        <v>1023</v>
      </c>
      <c r="T160" s="27" t="s">
        <v>1008</v>
      </c>
      <c r="U160" s="27" t="s">
        <v>1009</v>
      </c>
      <c r="V160" s="27" t="s">
        <v>1112</v>
      </c>
      <c r="W160">
        <v>1</v>
      </c>
      <c r="X160">
        <v>-3.4989999999999998E-7</v>
      </c>
      <c r="Y160">
        <v>8.2230000000000007E-6</v>
      </c>
      <c r="Z160">
        <v>1.9359999999999999E-2</v>
      </c>
      <c r="AA160">
        <v>6.7329999999999994E-5</v>
      </c>
      <c r="AB160">
        <v>-3.5549999999999998E-6</v>
      </c>
      <c r="AC160">
        <v>7.9270000000000004E-9</v>
      </c>
    </row>
    <row r="161" spans="19:29" x14ac:dyDescent="0.2">
      <c r="S161" s="27" t="s">
        <v>1023</v>
      </c>
      <c r="T161" s="27" t="s">
        <v>1008</v>
      </c>
      <c r="U161" s="27" t="s">
        <v>1009</v>
      </c>
      <c r="V161" s="27" t="s">
        <v>1112</v>
      </c>
      <c r="W161">
        <v>2</v>
      </c>
      <c r="X161">
        <v>3.6939999999999999E-8</v>
      </c>
      <c r="Y161">
        <v>7.5809999999999999E-7</v>
      </c>
      <c r="Z161">
        <v>3.9940000000000003E-2</v>
      </c>
      <c r="AA161">
        <v>6.2090000000000002E-6</v>
      </c>
      <c r="AB161">
        <v>-8.8410000000000004E-7</v>
      </c>
      <c r="AC161">
        <v>6.4659999999999998E-9</v>
      </c>
    </row>
    <row r="162" spans="19:29" x14ac:dyDescent="0.2">
      <c r="S162" s="27" t="s">
        <v>1023</v>
      </c>
      <c r="T162" s="27" t="s">
        <v>1008</v>
      </c>
      <c r="U162" s="27" t="s">
        <v>1009</v>
      </c>
      <c r="V162" s="27" t="s">
        <v>1112</v>
      </c>
      <c r="W162">
        <v>3</v>
      </c>
      <c r="X162">
        <v>1.3759999999999999E-7</v>
      </c>
      <c r="Y162">
        <v>-1.9429999999999999E-6</v>
      </c>
      <c r="Z162">
        <v>6.0150000000000002E-2</v>
      </c>
      <c r="AA162">
        <v>-1.5909999999999998E-5</v>
      </c>
      <c r="AB162">
        <v>3.9799999999999999E-7</v>
      </c>
      <c r="AC162">
        <v>2.6919999999999998E-9</v>
      </c>
    </row>
    <row r="163" spans="19:29" x14ac:dyDescent="0.2">
      <c r="S163" s="27" t="s">
        <v>1023</v>
      </c>
      <c r="T163" s="27" t="s">
        <v>1008</v>
      </c>
      <c r="U163" s="27" t="s">
        <v>1009</v>
      </c>
      <c r="V163" s="27" t="s">
        <v>1112</v>
      </c>
      <c r="W163">
        <v>4</v>
      </c>
      <c r="X163">
        <v>1.6429999999999999E-8</v>
      </c>
      <c r="Y163">
        <v>-3.629E-7</v>
      </c>
      <c r="Z163">
        <v>8.0030000000000004E-2</v>
      </c>
      <c r="AA163">
        <v>-2.971E-6</v>
      </c>
      <c r="AB163">
        <v>1.4880000000000001E-7</v>
      </c>
      <c r="AC163">
        <v>-2.6659999999999999E-10</v>
      </c>
    </row>
    <row r="164" spans="19:29" x14ac:dyDescent="0.2">
      <c r="S164" s="27" t="s">
        <v>1023</v>
      </c>
      <c r="T164" s="27" t="s">
        <v>1008</v>
      </c>
      <c r="U164" s="27" t="s">
        <v>1009</v>
      </c>
      <c r="V164" s="27" t="s">
        <v>1112</v>
      </c>
      <c r="W164">
        <v>5</v>
      </c>
      <c r="X164">
        <v>1.413E-7</v>
      </c>
      <c r="Y164">
        <v>-3.6689999999999999E-6</v>
      </c>
      <c r="Z164">
        <v>9.0289999999999995E-2</v>
      </c>
      <c r="AA164">
        <v>-3.004E-5</v>
      </c>
      <c r="AB164">
        <v>1.705E-6</v>
      </c>
      <c r="AC164">
        <v>-4.7680000000000001E-9</v>
      </c>
    </row>
    <row r="165" spans="19:29" x14ac:dyDescent="0.2">
      <c r="S165" s="27" t="s">
        <v>1023</v>
      </c>
      <c r="T165" s="27" t="s">
        <v>1008</v>
      </c>
      <c r="U165" s="27" t="s">
        <v>1009</v>
      </c>
      <c r="V165" s="27" t="s">
        <v>1112</v>
      </c>
      <c r="W165">
        <v>6</v>
      </c>
      <c r="X165">
        <v>6.5219999999999996E-9</v>
      </c>
      <c r="Y165">
        <v>-1.0720000000000001E-6</v>
      </c>
      <c r="Z165">
        <v>9.8080000000000001E-2</v>
      </c>
      <c r="AA165">
        <v>-8.7779999999999996E-6</v>
      </c>
      <c r="AB165">
        <v>7.7779999999999999E-7</v>
      </c>
      <c r="AC165">
        <v>-4.2750000000000002E-9</v>
      </c>
    </row>
    <row r="166" spans="19:29" x14ac:dyDescent="0.2">
      <c r="S166" s="27" t="s">
        <v>1023</v>
      </c>
      <c r="T166" s="27" t="s">
        <v>1008</v>
      </c>
      <c r="U166" s="27" t="s">
        <v>1009</v>
      </c>
      <c r="V166" s="27" t="s">
        <v>1112</v>
      </c>
      <c r="W166">
        <v>7</v>
      </c>
      <c r="X166">
        <v>2.135E-7</v>
      </c>
      <c r="Y166">
        <v>-5.7799999999999997E-6</v>
      </c>
      <c r="Z166">
        <v>9.0450000000000003E-2</v>
      </c>
      <c r="AA166">
        <v>-4.7320000000000001E-5</v>
      </c>
      <c r="AB166">
        <v>2.7590000000000002E-6</v>
      </c>
      <c r="AC166">
        <v>-8.2610000000000003E-9</v>
      </c>
    </row>
    <row r="167" spans="19:29" x14ac:dyDescent="0.2">
      <c r="S167" s="27" t="s">
        <v>1023</v>
      </c>
      <c r="T167" s="27" t="s">
        <v>1008</v>
      </c>
      <c r="U167" s="27" t="s">
        <v>1009</v>
      </c>
      <c r="V167" s="27" t="s">
        <v>1112</v>
      </c>
      <c r="W167">
        <v>8</v>
      </c>
      <c r="X167">
        <v>-1.3669999999999999E-8</v>
      </c>
      <c r="Y167">
        <v>-1.094E-6</v>
      </c>
      <c r="Z167">
        <v>8.0089999999999995E-2</v>
      </c>
      <c r="AA167">
        <v>-8.9549999999999998E-6</v>
      </c>
      <c r="AB167">
        <v>9.568000000000001E-7</v>
      </c>
      <c r="AC167">
        <v>-6.0449999999999997E-9</v>
      </c>
    </row>
    <row r="168" spans="19:29" x14ac:dyDescent="0.2">
      <c r="S168" s="27" t="s">
        <v>1023</v>
      </c>
      <c r="T168" s="27" t="s">
        <v>1008</v>
      </c>
      <c r="U168" s="27" t="s">
        <v>1009</v>
      </c>
      <c r="V168" s="27" t="s">
        <v>1112</v>
      </c>
      <c r="W168">
        <v>9</v>
      </c>
      <c r="X168">
        <v>7.5240000000000004E-8</v>
      </c>
      <c r="Y168">
        <v>-2.7980000000000001E-6</v>
      </c>
      <c r="Z168">
        <v>6.0220000000000003E-2</v>
      </c>
      <c r="AA168">
        <v>-2.2909999999999999E-5</v>
      </c>
      <c r="AB168">
        <v>1.562E-6</v>
      </c>
      <c r="AC168">
        <v>-6.3359999999999996E-9</v>
      </c>
    </row>
    <row r="169" spans="19:29" x14ac:dyDescent="0.2">
      <c r="S169" s="27" t="s">
        <v>1023</v>
      </c>
      <c r="T169" s="27" t="s">
        <v>1008</v>
      </c>
      <c r="U169" s="27" t="s">
        <v>1009</v>
      </c>
      <c r="V169" s="27" t="s">
        <v>1112</v>
      </c>
      <c r="W169">
        <v>10</v>
      </c>
      <c r="X169">
        <v>6.6199999999999997E-7</v>
      </c>
      <c r="Y169">
        <v>-1.6439999999999998E-5</v>
      </c>
      <c r="Z169">
        <v>1.2800000000000001E-3</v>
      </c>
      <c r="AA169">
        <v>-1.3459999999999999E-4</v>
      </c>
      <c r="AB169">
        <v>7.4070000000000004E-6</v>
      </c>
      <c r="AC169">
        <v>-1.894E-8</v>
      </c>
    </row>
    <row r="170" spans="19:29" x14ac:dyDescent="0.2">
      <c r="S170" s="27" t="s">
        <v>1024</v>
      </c>
      <c r="T170" s="27" t="s">
        <v>1008</v>
      </c>
      <c r="U170" s="27" t="s">
        <v>1009</v>
      </c>
      <c r="V170" s="27" t="s">
        <v>1112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</row>
    <row r="171" spans="19:29" x14ac:dyDescent="0.2">
      <c r="S171" s="27" t="s">
        <v>1024</v>
      </c>
      <c r="T171" s="27" t="s">
        <v>1008</v>
      </c>
      <c r="U171" s="27" t="s">
        <v>1009</v>
      </c>
      <c r="V171" s="27" t="s">
        <v>1112</v>
      </c>
      <c r="W171">
        <v>1</v>
      </c>
      <c r="X171">
        <v>6.9979999999999995E-8</v>
      </c>
      <c r="Y171">
        <v>1.3069999999999999E-6</v>
      </c>
      <c r="Z171">
        <v>1.9369999999999998E-2</v>
      </c>
      <c r="AA171">
        <v>-6.6550000000000005E-5</v>
      </c>
      <c r="AB171">
        <v>-4.5240000000000002E-6</v>
      </c>
      <c r="AC171">
        <v>-1.2529999999999999E-9</v>
      </c>
    </row>
    <row r="172" spans="19:29" x14ac:dyDescent="0.2">
      <c r="S172" s="27" t="s">
        <v>1024</v>
      </c>
      <c r="T172" s="27" t="s">
        <v>1008</v>
      </c>
      <c r="U172" s="27" t="s">
        <v>1009</v>
      </c>
      <c r="V172" s="27" t="s">
        <v>1112</v>
      </c>
      <c r="W172">
        <v>2</v>
      </c>
      <c r="X172">
        <v>7.666E-8</v>
      </c>
      <c r="Y172">
        <v>1.219E-7</v>
      </c>
      <c r="Z172">
        <v>3.9940000000000003E-2</v>
      </c>
      <c r="AA172">
        <v>-6.0349999999999998E-6</v>
      </c>
      <c r="AB172">
        <v>-9.3229999999999995E-7</v>
      </c>
      <c r="AC172">
        <v>-5.558E-9</v>
      </c>
    </row>
    <row r="173" spans="19:29" x14ac:dyDescent="0.2">
      <c r="S173" s="27" t="s">
        <v>1024</v>
      </c>
      <c r="T173" s="27" t="s">
        <v>1008</v>
      </c>
      <c r="U173" s="27" t="s">
        <v>1009</v>
      </c>
      <c r="V173" s="27" t="s">
        <v>1112</v>
      </c>
      <c r="W173">
        <v>3</v>
      </c>
      <c r="X173">
        <v>3.8089999999999999E-8</v>
      </c>
      <c r="Y173">
        <v>-3.0730000000000001E-7</v>
      </c>
      <c r="Z173">
        <v>6.0150000000000002E-2</v>
      </c>
      <c r="AA173">
        <v>1.5809999999999999E-5</v>
      </c>
      <c r="AB173">
        <v>6.7169999999999996E-7</v>
      </c>
      <c r="AC173">
        <v>-3.9220000000000003E-9</v>
      </c>
    </row>
    <row r="174" spans="19:29" x14ac:dyDescent="0.2">
      <c r="S174" s="27" t="s">
        <v>1024</v>
      </c>
      <c r="T174" s="27" t="s">
        <v>1008</v>
      </c>
      <c r="U174" s="27" t="s">
        <v>1009</v>
      </c>
      <c r="V174" s="27" t="s">
        <v>1112</v>
      </c>
      <c r="W174">
        <v>4</v>
      </c>
      <c r="X174">
        <v>-2.16E-9</v>
      </c>
      <c r="Y174">
        <v>-5.7630000000000001E-8</v>
      </c>
      <c r="Z174">
        <v>8.0030000000000004E-2</v>
      </c>
      <c r="AA174">
        <v>2.9380000000000001E-6</v>
      </c>
      <c r="AB174">
        <v>1.931E-7</v>
      </c>
      <c r="AC174">
        <v>-1.5390000000000001E-11</v>
      </c>
    </row>
    <row r="175" spans="19:29" x14ac:dyDescent="0.2">
      <c r="S175" s="27" t="s">
        <v>1024</v>
      </c>
      <c r="T175" s="27" t="s">
        <v>1008</v>
      </c>
      <c r="U175" s="27" t="s">
        <v>1009</v>
      </c>
      <c r="V175" s="27" t="s">
        <v>1112</v>
      </c>
      <c r="W175">
        <v>5</v>
      </c>
      <c r="X175">
        <v>-4.6019999999999998E-8</v>
      </c>
      <c r="Y175">
        <v>-5.8370000000000002E-7</v>
      </c>
      <c r="Z175">
        <v>9.0279999999999999E-2</v>
      </c>
      <c r="AA175">
        <v>2.9669999999999999E-5</v>
      </c>
      <c r="AB175">
        <v>2.1260000000000001E-6</v>
      </c>
      <c r="AC175">
        <v>1.7019999999999999E-9</v>
      </c>
    </row>
    <row r="176" spans="19:29" x14ac:dyDescent="0.2">
      <c r="S176" s="27" t="s">
        <v>1024</v>
      </c>
      <c r="T176" s="27" t="s">
        <v>1008</v>
      </c>
      <c r="U176" s="27" t="s">
        <v>1009</v>
      </c>
      <c r="V176" s="27" t="s">
        <v>1112</v>
      </c>
      <c r="W176">
        <v>6</v>
      </c>
      <c r="X176">
        <v>-4.8709999999999997E-8</v>
      </c>
      <c r="Y176">
        <v>-1.7130000000000001E-7</v>
      </c>
      <c r="Z176">
        <v>9.8080000000000001E-2</v>
      </c>
      <c r="AA176">
        <v>8.6200000000000005E-6</v>
      </c>
      <c r="AB176">
        <v>8.8010000000000005E-7</v>
      </c>
      <c r="AC176">
        <v>3.2310000000000001E-9</v>
      </c>
    </row>
    <row r="177" spans="19:29" x14ac:dyDescent="0.2">
      <c r="S177" s="27" t="s">
        <v>1024</v>
      </c>
      <c r="T177" s="27" t="s">
        <v>1008</v>
      </c>
      <c r="U177" s="27" t="s">
        <v>1009</v>
      </c>
      <c r="V177" s="27" t="s">
        <v>1112</v>
      </c>
      <c r="W177">
        <v>7</v>
      </c>
      <c r="X177">
        <v>-8.1530000000000003E-8</v>
      </c>
      <c r="Y177">
        <v>-9.1969999999999996E-7</v>
      </c>
      <c r="Z177">
        <v>9.0440000000000006E-2</v>
      </c>
      <c r="AA177">
        <v>4.6730000000000002E-5</v>
      </c>
      <c r="AB177">
        <v>3.4149999999999999E-6</v>
      </c>
      <c r="AC177">
        <v>3.3809999999999998E-9</v>
      </c>
    </row>
    <row r="178" spans="19:29" x14ac:dyDescent="0.2">
      <c r="S178" s="27" t="s">
        <v>1024</v>
      </c>
      <c r="T178" s="27" t="s">
        <v>1008</v>
      </c>
      <c r="U178" s="27" t="s">
        <v>1009</v>
      </c>
      <c r="V178" s="27" t="s">
        <v>1112</v>
      </c>
      <c r="W178">
        <v>8</v>
      </c>
      <c r="X178">
        <v>-7.0249999999999997E-8</v>
      </c>
      <c r="Y178">
        <v>-1.751E-7</v>
      </c>
      <c r="Z178">
        <v>8.0079999999999998E-2</v>
      </c>
      <c r="AA178">
        <v>8.7639999999999994E-6</v>
      </c>
      <c r="AB178">
        <v>1.049E-6</v>
      </c>
      <c r="AC178">
        <v>4.8900000000000003E-9</v>
      </c>
    </row>
    <row r="179" spans="19:29" x14ac:dyDescent="0.2">
      <c r="S179" s="27" t="s">
        <v>1024</v>
      </c>
      <c r="T179" s="27" t="s">
        <v>1008</v>
      </c>
      <c r="U179" s="27" t="s">
        <v>1009</v>
      </c>
      <c r="V179" s="27" t="s">
        <v>1112</v>
      </c>
      <c r="W179">
        <v>9</v>
      </c>
      <c r="X179">
        <v>-6.7480000000000006E-8</v>
      </c>
      <c r="Y179">
        <v>-4.46E-7</v>
      </c>
      <c r="Z179">
        <v>6.021E-2</v>
      </c>
      <c r="AA179">
        <v>2.2580000000000001E-5</v>
      </c>
      <c r="AB179">
        <v>1.857E-6</v>
      </c>
      <c r="AC179">
        <v>3.8000000000000001E-9</v>
      </c>
    </row>
    <row r="180" spans="19:29" x14ac:dyDescent="0.2">
      <c r="S180" s="27" t="s">
        <v>1024</v>
      </c>
      <c r="T180" s="27" t="s">
        <v>1008</v>
      </c>
      <c r="U180" s="27" t="s">
        <v>1009</v>
      </c>
      <c r="V180" s="27" t="s">
        <v>1112</v>
      </c>
      <c r="W180">
        <v>10</v>
      </c>
      <c r="X180">
        <v>-1.7770000000000001E-7</v>
      </c>
      <c r="Y180">
        <v>-2.6139999999999999E-6</v>
      </c>
      <c r="Z180">
        <v>1.2600000000000001E-3</v>
      </c>
      <c r="AA180">
        <v>1.3300000000000001E-4</v>
      </c>
      <c r="AB180">
        <v>9.3209999999999994E-6</v>
      </c>
      <c r="AC180">
        <v>5.4340000000000001E-9</v>
      </c>
    </row>
    <row r="181" spans="19:29" x14ac:dyDescent="0.2">
      <c r="S181" s="27" t="s">
        <v>1025</v>
      </c>
      <c r="T181" s="27" t="s">
        <v>1008</v>
      </c>
      <c r="U181" s="27" t="s">
        <v>1009</v>
      </c>
      <c r="V181" s="27" t="s">
        <v>1112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</row>
    <row r="182" spans="19:29" x14ac:dyDescent="0.2">
      <c r="S182" s="27" t="s">
        <v>1025</v>
      </c>
      <c r="T182" s="27" t="s">
        <v>1008</v>
      </c>
      <c r="U182" s="27" t="s">
        <v>1009</v>
      </c>
      <c r="V182" s="27" t="s">
        <v>1112</v>
      </c>
      <c r="W182">
        <v>1</v>
      </c>
      <c r="X182">
        <v>2.8909999999999999E-8</v>
      </c>
      <c r="Y182">
        <v>4.6990000000000002E-6</v>
      </c>
      <c r="Z182">
        <v>1.9109999999999999E-2</v>
      </c>
      <c r="AA182">
        <v>-7.3060000000000002E-9</v>
      </c>
      <c r="AB182">
        <v>-6.4289999999999998E-6</v>
      </c>
      <c r="AC182">
        <v>3.4189999999999999E-9</v>
      </c>
    </row>
    <row r="183" spans="19:29" x14ac:dyDescent="0.2">
      <c r="S183" s="27" t="s">
        <v>1025</v>
      </c>
      <c r="T183" s="27" t="s">
        <v>1008</v>
      </c>
      <c r="U183" s="27" t="s">
        <v>1009</v>
      </c>
      <c r="V183" s="27" t="s">
        <v>1112</v>
      </c>
      <c r="W183">
        <v>2</v>
      </c>
      <c r="X183">
        <v>9.837E-8</v>
      </c>
      <c r="Y183">
        <v>4.3039999999999999E-7</v>
      </c>
      <c r="Z183">
        <v>3.9919999999999997E-2</v>
      </c>
      <c r="AA183">
        <v>-4.3899999999999998E-10</v>
      </c>
      <c r="AB183">
        <v>-1.3230000000000001E-6</v>
      </c>
      <c r="AC183">
        <v>2.7730000000000001E-10</v>
      </c>
    </row>
    <row r="184" spans="19:29" x14ac:dyDescent="0.2">
      <c r="S184" s="27" t="s">
        <v>1025</v>
      </c>
      <c r="T184" s="27" t="s">
        <v>1008</v>
      </c>
      <c r="U184" s="27" t="s">
        <v>1009</v>
      </c>
      <c r="V184" s="27" t="s">
        <v>1112</v>
      </c>
      <c r="W184">
        <v>3</v>
      </c>
      <c r="X184">
        <v>6.7529999999999997E-8</v>
      </c>
      <c r="Y184">
        <v>-1.1119999999999999E-6</v>
      </c>
      <c r="Z184">
        <v>6.021E-2</v>
      </c>
      <c r="AA184">
        <v>2.2309999999999998E-9</v>
      </c>
      <c r="AB184">
        <v>9.5640000000000007E-7</v>
      </c>
      <c r="AC184">
        <v>-8.2469999999999995E-10</v>
      </c>
    </row>
    <row r="185" spans="19:29" x14ac:dyDescent="0.2">
      <c r="S185" s="27" t="s">
        <v>1025</v>
      </c>
      <c r="T185" s="27" t="s">
        <v>1008</v>
      </c>
      <c r="U185" s="27" t="s">
        <v>1009</v>
      </c>
      <c r="V185" s="27" t="s">
        <v>1112</v>
      </c>
      <c r="W185">
        <v>4</v>
      </c>
      <c r="X185">
        <v>-1.917E-11</v>
      </c>
      <c r="Y185">
        <v>-2.0730000000000001E-7</v>
      </c>
      <c r="Z185">
        <v>8.004E-2</v>
      </c>
      <c r="AA185">
        <v>3.6889999999999999E-10</v>
      </c>
      <c r="AB185">
        <v>2.7440000000000002E-7</v>
      </c>
      <c r="AC185">
        <v>-1.5039999999999999E-10</v>
      </c>
    </row>
    <row r="186" spans="19:29" x14ac:dyDescent="0.2">
      <c r="S186" s="27" t="s">
        <v>1025</v>
      </c>
      <c r="T186" s="27" t="s">
        <v>1008</v>
      </c>
      <c r="U186" s="27" t="s">
        <v>1009</v>
      </c>
      <c r="V186" s="27" t="s">
        <v>1112</v>
      </c>
      <c r="W186">
        <v>5</v>
      </c>
      <c r="X186">
        <v>-3.3039999999999997E-8</v>
      </c>
      <c r="Y186">
        <v>-2.0959999999999999E-6</v>
      </c>
      <c r="Z186">
        <v>9.0399999999999994E-2</v>
      </c>
      <c r="AA186">
        <v>3.135E-9</v>
      </c>
      <c r="AB186">
        <v>3.021E-6</v>
      </c>
      <c r="AC186">
        <v>-1.5199999999999999E-9</v>
      </c>
    </row>
    <row r="187" spans="19:29" x14ac:dyDescent="0.2">
      <c r="S187" s="27" t="s">
        <v>1025</v>
      </c>
      <c r="T187" s="27" t="s">
        <v>1008</v>
      </c>
      <c r="U187" s="27" t="s">
        <v>1009</v>
      </c>
      <c r="V187" s="27" t="s">
        <v>1112</v>
      </c>
      <c r="W187">
        <v>6</v>
      </c>
      <c r="X187">
        <v>-5.7730000000000001E-8</v>
      </c>
      <c r="Y187">
        <v>-6.1099999999999995E-7</v>
      </c>
      <c r="Z187">
        <v>9.8119999999999999E-2</v>
      </c>
      <c r="AA187">
        <v>7.9790000000000001E-10</v>
      </c>
      <c r="AB187">
        <v>1.249E-6</v>
      </c>
      <c r="AC187">
        <v>-4.2519999999999999E-10</v>
      </c>
    </row>
    <row r="188" spans="19:29" x14ac:dyDescent="0.2">
      <c r="S188" s="27" t="s">
        <v>1025</v>
      </c>
      <c r="T188" s="27" t="s">
        <v>1008</v>
      </c>
      <c r="U188" s="27" t="s">
        <v>1009</v>
      </c>
      <c r="V188" s="27" t="s">
        <v>1112</v>
      </c>
      <c r="W188">
        <v>7</v>
      </c>
      <c r="X188">
        <v>-6.4360000000000002E-8</v>
      </c>
      <c r="Y188">
        <v>-3.3009999999999998E-6</v>
      </c>
      <c r="Z188">
        <v>9.0630000000000002E-2</v>
      </c>
      <c r="AA188">
        <v>4.881E-9</v>
      </c>
      <c r="AB188">
        <v>4.853E-6</v>
      </c>
      <c r="AC188">
        <v>-2.3910000000000001E-9</v>
      </c>
    </row>
    <row r="189" spans="19:29" x14ac:dyDescent="0.2">
      <c r="S189" s="27" t="s">
        <v>1025</v>
      </c>
      <c r="T189" s="27" t="s">
        <v>1008</v>
      </c>
      <c r="U189" s="27" t="s">
        <v>1009</v>
      </c>
      <c r="V189" s="27" t="s">
        <v>1112</v>
      </c>
      <c r="W189">
        <v>8</v>
      </c>
      <c r="X189">
        <v>-8.692E-8</v>
      </c>
      <c r="Y189">
        <v>-6.2249999999999997E-7</v>
      </c>
      <c r="Z189">
        <v>8.0119999999999997E-2</v>
      </c>
      <c r="AA189">
        <v>7.2080000000000003E-10</v>
      </c>
      <c r="AB189">
        <v>1.488E-6</v>
      </c>
      <c r="AC189">
        <v>-4.2329999999999998E-10</v>
      </c>
    </row>
    <row r="190" spans="19:29" x14ac:dyDescent="0.2">
      <c r="S190" s="27" t="s">
        <v>1025</v>
      </c>
      <c r="T190" s="27" t="s">
        <v>1008</v>
      </c>
      <c r="U190" s="27" t="s">
        <v>1009</v>
      </c>
      <c r="V190" s="27" t="s">
        <v>1112</v>
      </c>
      <c r="W190">
        <v>9</v>
      </c>
      <c r="X190">
        <v>-6.9289999999999994E-8</v>
      </c>
      <c r="Y190">
        <v>-1.5969999999999999E-6</v>
      </c>
      <c r="Z190">
        <v>6.0299999999999999E-2</v>
      </c>
      <c r="AA190">
        <v>2.113E-9</v>
      </c>
      <c r="AB190">
        <v>2.638E-6</v>
      </c>
      <c r="AC190">
        <v>-1.1490000000000001E-9</v>
      </c>
    </row>
    <row r="191" spans="19:29" x14ac:dyDescent="0.2">
      <c r="S191" s="27" t="s">
        <v>1025</v>
      </c>
      <c r="T191" s="27" t="s">
        <v>1008</v>
      </c>
      <c r="U191" s="27" t="s">
        <v>1009</v>
      </c>
      <c r="V191" s="27" t="s">
        <v>1112</v>
      </c>
      <c r="W191">
        <v>10</v>
      </c>
      <c r="X191">
        <v>-1.0930000000000001E-7</v>
      </c>
      <c r="Y191">
        <v>-9.3910000000000004E-6</v>
      </c>
      <c r="Z191">
        <v>1.7899999999999999E-3</v>
      </c>
      <c r="AA191">
        <v>1.4429999999999999E-8</v>
      </c>
      <c r="AB191">
        <v>1.324E-5</v>
      </c>
      <c r="AC191">
        <v>-6.8150000000000001E-9</v>
      </c>
    </row>
    <row r="192" spans="19:29" x14ac:dyDescent="0.2">
      <c r="S192" s="27" t="s">
        <v>1026</v>
      </c>
      <c r="T192" s="27" t="s">
        <v>1008</v>
      </c>
      <c r="U192" s="27" t="s">
        <v>1009</v>
      </c>
      <c r="V192" s="27" t="s">
        <v>1112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</row>
    <row r="193" spans="19:29" x14ac:dyDescent="0.2">
      <c r="S193" s="27" t="s">
        <v>1026</v>
      </c>
      <c r="T193" s="27" t="s">
        <v>1008</v>
      </c>
      <c r="U193" s="27" t="s">
        <v>1009</v>
      </c>
      <c r="V193" s="27" t="s">
        <v>1112</v>
      </c>
      <c r="W193">
        <v>1</v>
      </c>
      <c r="X193">
        <v>-1.2630000000000001E-7</v>
      </c>
      <c r="Y193">
        <v>8.1280000000000008E-6</v>
      </c>
      <c r="Z193">
        <v>1.9369999999999998E-2</v>
      </c>
      <c r="AA193">
        <v>6.6550000000000005E-5</v>
      </c>
      <c r="AB193">
        <v>-4.5589999999999999E-6</v>
      </c>
      <c r="AC193">
        <v>1.383E-8</v>
      </c>
    </row>
    <row r="194" spans="19:29" x14ac:dyDescent="0.2">
      <c r="S194" s="27" t="s">
        <v>1026</v>
      </c>
      <c r="T194" s="27" t="s">
        <v>1008</v>
      </c>
      <c r="U194" s="27" t="s">
        <v>1009</v>
      </c>
      <c r="V194" s="27" t="s">
        <v>1112</v>
      </c>
      <c r="W194">
        <v>2</v>
      </c>
      <c r="X194">
        <v>5.2129999999999998E-8</v>
      </c>
      <c r="Y194">
        <v>7.4109999999999999E-7</v>
      </c>
      <c r="Z194">
        <v>3.9940000000000003E-2</v>
      </c>
      <c r="AA194">
        <v>6.0349999999999998E-6</v>
      </c>
      <c r="AB194">
        <v>-9.3730000000000001E-7</v>
      </c>
      <c r="AC194">
        <v>6.5149999999999999E-9</v>
      </c>
    </row>
    <row r="195" spans="19:29" x14ac:dyDescent="0.2">
      <c r="S195" s="27" t="s">
        <v>1026</v>
      </c>
      <c r="T195" s="27" t="s">
        <v>1008</v>
      </c>
      <c r="U195" s="27" t="s">
        <v>1009</v>
      </c>
      <c r="V195" s="27" t="s">
        <v>1112</v>
      </c>
      <c r="W195">
        <v>3</v>
      </c>
      <c r="X195">
        <v>7.9269999999999994E-8</v>
      </c>
      <c r="Y195">
        <v>-1.9269999999999999E-6</v>
      </c>
      <c r="Z195">
        <v>6.0150000000000002E-2</v>
      </c>
      <c r="AA195">
        <v>-1.5809999999999999E-5</v>
      </c>
      <c r="AB195">
        <v>6.7879999999999996E-7</v>
      </c>
      <c r="AC195">
        <v>8.1099999999999999E-10</v>
      </c>
    </row>
    <row r="196" spans="19:29" x14ac:dyDescent="0.2">
      <c r="S196" s="27" t="s">
        <v>1026</v>
      </c>
      <c r="T196" s="27" t="s">
        <v>1008</v>
      </c>
      <c r="U196" s="27" t="s">
        <v>1009</v>
      </c>
      <c r="V196" s="27" t="s">
        <v>1112</v>
      </c>
      <c r="W196">
        <v>4</v>
      </c>
      <c r="X196">
        <v>6.4009999999999997E-9</v>
      </c>
      <c r="Y196">
        <v>-3.5880000000000001E-7</v>
      </c>
      <c r="Z196">
        <v>8.0030000000000004E-2</v>
      </c>
      <c r="AA196">
        <v>-2.9380000000000001E-6</v>
      </c>
      <c r="AB196">
        <v>1.9460000000000001E-7</v>
      </c>
      <c r="AC196">
        <v>-5.4099999999999999E-10</v>
      </c>
    </row>
    <row r="197" spans="19:29" x14ac:dyDescent="0.2">
      <c r="S197" s="27" t="s">
        <v>1026</v>
      </c>
      <c r="T197" s="27" t="s">
        <v>1008</v>
      </c>
      <c r="U197" s="27" t="s">
        <v>1009</v>
      </c>
      <c r="V197" s="27" t="s">
        <v>1112</v>
      </c>
      <c r="W197">
        <v>5</v>
      </c>
      <c r="X197">
        <v>4.2960000000000002E-8</v>
      </c>
      <c r="Y197">
        <v>-3.625E-6</v>
      </c>
      <c r="Z197">
        <v>9.0279999999999999E-2</v>
      </c>
      <c r="AA197">
        <v>-2.9669999999999999E-5</v>
      </c>
      <c r="AB197">
        <v>2.142E-6</v>
      </c>
      <c r="AC197">
        <v>-7.2760000000000001E-9</v>
      </c>
    </row>
    <row r="198" spans="19:29" x14ac:dyDescent="0.2">
      <c r="S198" s="27" t="s">
        <v>1026</v>
      </c>
      <c r="T198" s="27" t="s">
        <v>1008</v>
      </c>
      <c r="U198" s="27" t="s">
        <v>1009</v>
      </c>
      <c r="V198" s="27" t="s">
        <v>1112</v>
      </c>
      <c r="W198">
        <v>6</v>
      </c>
      <c r="X198">
        <v>-1.948E-8</v>
      </c>
      <c r="Y198">
        <v>-1.0550000000000001E-6</v>
      </c>
      <c r="Z198">
        <v>9.8080000000000001E-2</v>
      </c>
      <c r="AA198">
        <v>-8.619E-6</v>
      </c>
      <c r="AB198">
        <v>8.8560000000000004E-7</v>
      </c>
      <c r="AC198">
        <v>-4.7580000000000003E-9</v>
      </c>
    </row>
    <row r="199" spans="19:29" x14ac:dyDescent="0.2">
      <c r="S199" s="27" t="s">
        <v>1026</v>
      </c>
      <c r="T199" s="27" t="s">
        <v>1008</v>
      </c>
      <c r="U199" s="27" t="s">
        <v>1009</v>
      </c>
      <c r="V199" s="27" t="s">
        <v>1112</v>
      </c>
      <c r="W199">
        <v>7</v>
      </c>
      <c r="X199">
        <v>5.9480000000000001E-8</v>
      </c>
      <c r="Y199">
        <v>-5.7089999999999999E-6</v>
      </c>
      <c r="Z199">
        <v>9.0440000000000006E-2</v>
      </c>
      <c r="AA199">
        <v>-4.6730000000000002E-5</v>
      </c>
      <c r="AB199">
        <v>3.4410000000000002E-6</v>
      </c>
      <c r="AC199">
        <v>-1.214E-8</v>
      </c>
    </row>
    <row r="200" spans="19:29" x14ac:dyDescent="0.2">
      <c r="S200" s="27" t="s">
        <v>1026</v>
      </c>
      <c r="T200" s="27" t="s">
        <v>1008</v>
      </c>
      <c r="U200" s="27" t="s">
        <v>1009</v>
      </c>
      <c r="V200" s="27" t="s">
        <v>1112</v>
      </c>
      <c r="W200">
        <v>8</v>
      </c>
      <c r="X200">
        <v>-3.854E-8</v>
      </c>
      <c r="Y200">
        <v>-1.074E-6</v>
      </c>
      <c r="Z200">
        <v>8.0079999999999998E-2</v>
      </c>
      <c r="AA200">
        <v>-8.7630000000000006E-6</v>
      </c>
      <c r="AB200">
        <v>1.0550000000000001E-6</v>
      </c>
      <c r="AC200">
        <v>-6.3879999999999999E-9</v>
      </c>
    </row>
    <row r="201" spans="19:29" x14ac:dyDescent="0.2">
      <c r="S201" s="27" t="s">
        <v>1026</v>
      </c>
      <c r="T201" s="27" t="s">
        <v>1008</v>
      </c>
      <c r="U201" s="27" t="s">
        <v>1009</v>
      </c>
      <c r="V201" s="27" t="s">
        <v>1112</v>
      </c>
      <c r="W201">
        <v>9</v>
      </c>
      <c r="X201">
        <v>3.4510000000000002E-9</v>
      </c>
      <c r="Y201">
        <v>-2.7599999999999998E-6</v>
      </c>
      <c r="Z201">
        <v>6.021E-2</v>
      </c>
      <c r="AA201">
        <v>-2.2580000000000001E-5</v>
      </c>
      <c r="AB201">
        <v>1.8700000000000001E-6</v>
      </c>
      <c r="AC201">
        <v>-7.9680000000000006E-9</v>
      </c>
    </row>
    <row r="202" spans="19:29" x14ac:dyDescent="0.2">
      <c r="S202" s="27" t="s">
        <v>1026</v>
      </c>
      <c r="T202" s="27" t="s">
        <v>1008</v>
      </c>
      <c r="U202" s="27" t="s">
        <v>1009</v>
      </c>
      <c r="V202" s="27" t="s">
        <v>1112</v>
      </c>
      <c r="W202">
        <v>10</v>
      </c>
      <c r="X202">
        <v>2.1820000000000001E-7</v>
      </c>
      <c r="Y202">
        <v>-1.624E-5</v>
      </c>
      <c r="Z202">
        <v>1.2600000000000001E-3</v>
      </c>
      <c r="AA202">
        <v>-1.3300000000000001E-4</v>
      </c>
      <c r="AB202">
        <v>9.3910000000000004E-6</v>
      </c>
      <c r="AC202">
        <v>-3.0470000000000001E-8</v>
      </c>
    </row>
    <row r="203" spans="19:29" x14ac:dyDescent="0.2">
      <c r="S203" s="27" t="s">
        <v>1027</v>
      </c>
      <c r="T203" s="27" t="s">
        <v>1008</v>
      </c>
      <c r="U203" s="27" t="s">
        <v>1009</v>
      </c>
      <c r="V203" s="27" t="s">
        <v>1112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</row>
    <row r="204" spans="19:29" x14ac:dyDescent="0.2">
      <c r="S204" s="27" t="s">
        <v>1027</v>
      </c>
      <c r="T204" s="27" t="s">
        <v>1008</v>
      </c>
      <c r="U204" s="27" t="s">
        <v>1009</v>
      </c>
      <c r="V204" s="27" t="s">
        <v>1112</v>
      </c>
      <c r="W204">
        <v>1</v>
      </c>
      <c r="X204">
        <v>2.199E-7</v>
      </c>
      <c r="Y204">
        <v>1.33E-6</v>
      </c>
      <c r="Z204">
        <v>1.9380000000000001E-2</v>
      </c>
      <c r="AA204">
        <v>-6.5619999999999999E-5</v>
      </c>
      <c r="AB204">
        <v>-5.096E-6</v>
      </c>
      <c r="AC204">
        <v>-1.157E-8</v>
      </c>
    </row>
    <row r="205" spans="19:29" x14ac:dyDescent="0.2">
      <c r="S205" s="27" t="s">
        <v>1027</v>
      </c>
      <c r="T205" s="27" t="s">
        <v>1008</v>
      </c>
      <c r="U205" s="27" t="s">
        <v>1009</v>
      </c>
      <c r="V205" s="27" t="s">
        <v>1112</v>
      </c>
      <c r="W205">
        <v>2</v>
      </c>
      <c r="X205">
        <v>8.0210000000000002E-8</v>
      </c>
      <c r="Y205">
        <v>1.2499999999999999E-7</v>
      </c>
      <c r="Z205">
        <v>3.9940000000000003E-2</v>
      </c>
      <c r="AA205">
        <v>-5.8560000000000003E-6</v>
      </c>
      <c r="AB205">
        <v>-9.147E-7</v>
      </c>
      <c r="AC205">
        <v>-5.7830000000000004E-9</v>
      </c>
    </row>
    <row r="206" spans="19:29" x14ac:dyDescent="0.2">
      <c r="S206" s="27" t="s">
        <v>1027</v>
      </c>
      <c r="T206" s="27" t="s">
        <v>1008</v>
      </c>
      <c r="U206" s="27" t="s">
        <v>1009</v>
      </c>
      <c r="V206" s="27" t="s">
        <v>1112</v>
      </c>
      <c r="W206">
        <v>3</v>
      </c>
      <c r="X206">
        <v>-6.3300000000000003E-9</v>
      </c>
      <c r="Y206">
        <v>-3.121E-7</v>
      </c>
      <c r="Z206">
        <v>6.0150000000000002E-2</v>
      </c>
      <c r="AA206">
        <v>1.5659999999999999E-5</v>
      </c>
      <c r="AB206">
        <v>8.71E-7</v>
      </c>
      <c r="AC206">
        <v>-8.3889999999999997E-10</v>
      </c>
    </row>
    <row r="207" spans="19:29" x14ac:dyDescent="0.2">
      <c r="S207" s="27" t="s">
        <v>1027</v>
      </c>
      <c r="T207" s="27" t="s">
        <v>1008</v>
      </c>
      <c r="U207" s="27" t="s">
        <v>1009</v>
      </c>
      <c r="V207" s="27" t="s">
        <v>1112</v>
      </c>
      <c r="W207">
        <v>4</v>
      </c>
      <c r="X207">
        <v>-8.9820000000000006E-9</v>
      </c>
      <c r="Y207">
        <v>-5.8640000000000001E-8</v>
      </c>
      <c r="Z207">
        <v>8.0030000000000004E-2</v>
      </c>
      <c r="AA207">
        <v>2.898E-6</v>
      </c>
      <c r="AB207">
        <v>2.199E-7</v>
      </c>
      <c r="AC207">
        <v>4.5519999999999999E-10</v>
      </c>
    </row>
    <row r="208" spans="19:29" x14ac:dyDescent="0.2">
      <c r="S208" s="27" t="s">
        <v>1027</v>
      </c>
      <c r="T208" s="27" t="s">
        <v>1008</v>
      </c>
      <c r="U208" s="27" t="s">
        <v>1009</v>
      </c>
      <c r="V208" s="27" t="s">
        <v>1112</v>
      </c>
      <c r="W208">
        <v>5</v>
      </c>
      <c r="X208">
        <v>-1.105E-7</v>
      </c>
      <c r="Y208">
        <v>-5.9400000000000005E-7</v>
      </c>
      <c r="Z208">
        <v>9.0279999999999999E-2</v>
      </c>
      <c r="AA208">
        <v>2.9240000000000001E-5</v>
      </c>
      <c r="AB208">
        <v>2.3640000000000002E-6</v>
      </c>
      <c r="AC208">
        <v>6.1330000000000002E-9</v>
      </c>
    </row>
    <row r="209" spans="19:29" x14ac:dyDescent="0.2">
      <c r="S209" s="27" t="s">
        <v>1027</v>
      </c>
      <c r="T209" s="27" t="s">
        <v>1008</v>
      </c>
      <c r="U209" s="27" t="s">
        <v>1009</v>
      </c>
      <c r="V209" s="27" t="s">
        <v>1112</v>
      </c>
      <c r="W209">
        <v>6</v>
      </c>
      <c r="X209">
        <v>-6.2390000000000005E-8</v>
      </c>
      <c r="Y209">
        <v>-1.748E-7</v>
      </c>
      <c r="Z209">
        <v>9.8080000000000001E-2</v>
      </c>
      <c r="AA209">
        <v>8.4460000000000001E-6</v>
      </c>
      <c r="AB209">
        <v>9.1429999999999997E-7</v>
      </c>
      <c r="AC209">
        <v>4.161E-9</v>
      </c>
    </row>
    <row r="210" spans="19:29" x14ac:dyDescent="0.2">
      <c r="S210" s="27" t="s">
        <v>1027</v>
      </c>
      <c r="T210" s="27" t="s">
        <v>1008</v>
      </c>
      <c r="U210" s="27" t="s">
        <v>1009</v>
      </c>
      <c r="V210" s="27" t="s">
        <v>1112</v>
      </c>
      <c r="W210">
        <v>7</v>
      </c>
      <c r="X210">
        <v>-1.8169999999999999E-7</v>
      </c>
      <c r="Y210">
        <v>-9.3610000000000002E-7</v>
      </c>
      <c r="Z210">
        <v>9.0440000000000006E-2</v>
      </c>
      <c r="AA210">
        <v>4.6029999999999998E-5</v>
      </c>
      <c r="AB210">
        <v>3.7799999999999998E-6</v>
      </c>
      <c r="AC210">
        <v>1.0260000000000001E-8</v>
      </c>
    </row>
    <row r="211" spans="19:29" x14ac:dyDescent="0.2">
      <c r="S211" s="27" t="s">
        <v>1027</v>
      </c>
      <c r="T211" s="27" t="s">
        <v>1008</v>
      </c>
      <c r="U211" s="27" t="s">
        <v>1009</v>
      </c>
      <c r="V211" s="27" t="s">
        <v>1112</v>
      </c>
      <c r="W211">
        <v>8</v>
      </c>
      <c r="X211">
        <v>-8.1159999999999994E-8</v>
      </c>
      <c r="Y211">
        <v>-1.79E-7</v>
      </c>
      <c r="Z211">
        <v>8.0079999999999998E-2</v>
      </c>
      <c r="AA211">
        <v>8.5590000000000006E-6</v>
      </c>
      <c r="AB211">
        <v>1.062E-6</v>
      </c>
      <c r="AC211">
        <v>5.6219999999999998E-9</v>
      </c>
    </row>
    <row r="212" spans="19:29" x14ac:dyDescent="0.2">
      <c r="S212" s="27" t="s">
        <v>1027</v>
      </c>
      <c r="T212" s="27" t="s">
        <v>1008</v>
      </c>
      <c r="U212" s="27" t="s">
        <v>1009</v>
      </c>
      <c r="V212" s="27" t="s">
        <v>1112</v>
      </c>
      <c r="W212">
        <v>9</v>
      </c>
      <c r="X212">
        <v>-1.114E-7</v>
      </c>
      <c r="Y212">
        <v>-4.5429999999999999E-7</v>
      </c>
      <c r="Z212">
        <v>6.021E-2</v>
      </c>
      <c r="AA212">
        <v>2.2209999999999999E-5</v>
      </c>
      <c r="AB212">
        <v>2.001E-6</v>
      </c>
      <c r="AC212">
        <v>6.801E-9</v>
      </c>
    </row>
    <row r="213" spans="19:29" x14ac:dyDescent="0.2">
      <c r="S213" s="27" t="s">
        <v>1027</v>
      </c>
      <c r="T213" s="27" t="s">
        <v>1008</v>
      </c>
      <c r="U213" s="27" t="s">
        <v>1009</v>
      </c>
      <c r="V213" s="27" t="s">
        <v>1112</v>
      </c>
      <c r="W213">
        <v>10</v>
      </c>
      <c r="X213">
        <v>-4.7170000000000002E-7</v>
      </c>
      <c r="Y213">
        <v>-2.6599999999999999E-6</v>
      </c>
      <c r="Z213">
        <v>1.25E-3</v>
      </c>
      <c r="AA213">
        <v>1.3109999999999999E-4</v>
      </c>
      <c r="AB213">
        <v>1.042E-5</v>
      </c>
      <c r="AC213">
        <v>2.5650000000000001E-8</v>
      </c>
    </row>
    <row r="214" spans="19:29" x14ac:dyDescent="0.2">
      <c r="S214" s="27" t="s">
        <v>1028</v>
      </c>
      <c r="T214" s="27" t="s">
        <v>1008</v>
      </c>
      <c r="U214" s="27" t="s">
        <v>1009</v>
      </c>
      <c r="V214" s="27" t="s">
        <v>1112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</row>
    <row r="215" spans="19:29" x14ac:dyDescent="0.2">
      <c r="S215" s="27" t="s">
        <v>1028</v>
      </c>
      <c r="T215" s="27" t="s">
        <v>1008</v>
      </c>
      <c r="U215" s="27" t="s">
        <v>1009</v>
      </c>
      <c r="V215" s="27" t="s">
        <v>1112</v>
      </c>
      <c r="W215">
        <v>1</v>
      </c>
      <c r="X215">
        <v>2.424E-7</v>
      </c>
      <c r="Y215">
        <v>4.6489999999999999E-6</v>
      </c>
      <c r="Z215">
        <v>1.9120000000000002E-2</v>
      </c>
      <c r="AA215">
        <v>-2.9509999999999999E-10</v>
      </c>
      <c r="AB215">
        <v>-7.2559999999999996E-6</v>
      </c>
      <c r="AC215">
        <v>8.7820000000000003E-10</v>
      </c>
    </row>
    <row r="216" spans="19:29" x14ac:dyDescent="0.2">
      <c r="S216" s="27" t="s">
        <v>1028</v>
      </c>
      <c r="T216" s="27" t="s">
        <v>1008</v>
      </c>
      <c r="U216" s="27" t="s">
        <v>1009</v>
      </c>
      <c r="V216" s="27" t="s">
        <v>1112</v>
      </c>
      <c r="W216">
        <v>2</v>
      </c>
      <c r="X216">
        <v>1.0420000000000001E-7</v>
      </c>
      <c r="Y216">
        <v>4.2290000000000001E-7</v>
      </c>
      <c r="Z216">
        <v>3.9919999999999997E-2</v>
      </c>
      <c r="AA216">
        <v>4.5380000000000003E-10</v>
      </c>
      <c r="AB216">
        <v>-1.299E-6</v>
      </c>
      <c r="AC216">
        <v>1.3029999999999999E-11</v>
      </c>
    </row>
    <row r="217" spans="19:29" x14ac:dyDescent="0.2">
      <c r="S217" s="27" t="s">
        <v>1028</v>
      </c>
      <c r="T217" s="27" t="s">
        <v>1008</v>
      </c>
      <c r="U217" s="27" t="s">
        <v>1009</v>
      </c>
      <c r="V217" s="27" t="s">
        <v>1112</v>
      </c>
      <c r="W217">
        <v>3</v>
      </c>
      <c r="X217">
        <v>4.9030000000000001E-9</v>
      </c>
      <c r="Y217">
        <v>-1.1030000000000001E-6</v>
      </c>
      <c r="Z217">
        <v>6.021E-2</v>
      </c>
      <c r="AA217">
        <v>6.9799999999999997E-10</v>
      </c>
      <c r="AB217">
        <v>1.243E-6</v>
      </c>
      <c r="AC217">
        <v>-2.4610000000000001E-10</v>
      </c>
    </row>
    <row r="218" spans="19:29" x14ac:dyDescent="0.2">
      <c r="S218" s="27" t="s">
        <v>1028</v>
      </c>
      <c r="T218" s="27" t="s">
        <v>1008</v>
      </c>
      <c r="U218" s="27" t="s">
        <v>1009</v>
      </c>
      <c r="V218" s="27" t="s">
        <v>1112</v>
      </c>
      <c r="W218">
        <v>4</v>
      </c>
      <c r="X218">
        <v>-9.7249999999999994E-9</v>
      </c>
      <c r="Y218">
        <v>-2.0520000000000001E-7</v>
      </c>
      <c r="Z218">
        <v>8.004E-2</v>
      </c>
      <c r="AA218">
        <v>5.4679999999999999E-11</v>
      </c>
      <c r="AB218">
        <v>3.1320000000000003E-7</v>
      </c>
      <c r="AC218">
        <v>-3.845E-11</v>
      </c>
    </row>
    <row r="219" spans="19:29" x14ac:dyDescent="0.2">
      <c r="S219" s="27" t="s">
        <v>1028</v>
      </c>
      <c r="T219" s="27" t="s">
        <v>1008</v>
      </c>
      <c r="U219" s="27" t="s">
        <v>1009</v>
      </c>
      <c r="V219" s="27" t="s">
        <v>1112</v>
      </c>
      <c r="W219">
        <v>5</v>
      </c>
      <c r="X219">
        <v>-1.251E-7</v>
      </c>
      <c r="Y219">
        <v>-2.0729999999999999E-6</v>
      </c>
      <c r="Z219">
        <v>9.0389999999999998E-2</v>
      </c>
      <c r="AA219">
        <v>-2.9290000000000003E-11</v>
      </c>
      <c r="AB219">
        <v>3.366E-6</v>
      </c>
      <c r="AC219">
        <v>-3.8069999999999999E-10</v>
      </c>
    </row>
    <row r="220" spans="19:29" x14ac:dyDescent="0.2">
      <c r="S220" s="27" t="s">
        <v>1028</v>
      </c>
      <c r="T220" s="27" t="s">
        <v>1008</v>
      </c>
      <c r="U220" s="27" t="s">
        <v>1009</v>
      </c>
      <c r="V220" s="27" t="s">
        <v>1112</v>
      </c>
      <c r="W220">
        <v>6</v>
      </c>
      <c r="X220">
        <v>-7.7659999999999995E-8</v>
      </c>
      <c r="Y220">
        <v>-6.0289999999999998E-7</v>
      </c>
      <c r="Z220">
        <v>9.8110000000000003E-2</v>
      </c>
      <c r="AA220">
        <v>-2.5039999999999998E-10</v>
      </c>
      <c r="AB220">
        <v>1.3E-6</v>
      </c>
      <c r="AC220">
        <v>-7.7170000000000003E-11</v>
      </c>
    </row>
    <row r="221" spans="19:29" x14ac:dyDescent="0.2">
      <c r="S221" s="27" t="s">
        <v>1028</v>
      </c>
      <c r="T221" s="27" t="s">
        <v>1008</v>
      </c>
      <c r="U221" s="27" t="s">
        <v>1009</v>
      </c>
      <c r="V221" s="27" t="s">
        <v>1112</v>
      </c>
      <c r="W221">
        <v>7</v>
      </c>
      <c r="X221">
        <v>-2.0739999999999999E-7</v>
      </c>
      <c r="Y221">
        <v>-3.2650000000000001E-6</v>
      </c>
      <c r="Z221">
        <v>9.0620000000000006E-2</v>
      </c>
      <c r="AA221">
        <v>-1.2949999999999999E-10</v>
      </c>
      <c r="AB221">
        <v>5.3820000000000003E-6</v>
      </c>
      <c r="AC221">
        <v>-5.9249999999999997E-10</v>
      </c>
    </row>
    <row r="222" spans="19:29" x14ac:dyDescent="0.2">
      <c r="S222" s="27" t="s">
        <v>1028</v>
      </c>
      <c r="T222" s="27" t="s">
        <v>1008</v>
      </c>
      <c r="U222" s="27" t="s">
        <v>1009</v>
      </c>
      <c r="V222" s="27" t="s">
        <v>1112</v>
      </c>
      <c r="W222">
        <v>8</v>
      </c>
      <c r="X222">
        <v>-1.031E-7</v>
      </c>
      <c r="Y222">
        <v>-6.1340000000000003E-7</v>
      </c>
      <c r="Z222">
        <v>8.0110000000000001E-2</v>
      </c>
      <c r="AA222">
        <v>-4.1620000000000002E-10</v>
      </c>
      <c r="AB222">
        <v>1.5099999999999999E-6</v>
      </c>
      <c r="AC222">
        <v>-5.9569999999999994E-11</v>
      </c>
    </row>
    <row r="223" spans="19:29" x14ac:dyDescent="0.2">
      <c r="S223" s="27" t="s">
        <v>1028</v>
      </c>
      <c r="T223" s="27" t="s">
        <v>1008</v>
      </c>
      <c r="U223" s="27" t="s">
        <v>1009</v>
      </c>
      <c r="V223" s="27" t="s">
        <v>1112</v>
      </c>
      <c r="W223">
        <v>9</v>
      </c>
      <c r="X223">
        <v>-1.3229999999999999E-7</v>
      </c>
      <c r="Y223">
        <v>-1.578E-6</v>
      </c>
      <c r="Z223">
        <v>6.0299999999999999E-2</v>
      </c>
      <c r="AA223">
        <v>-3.7790000000000001E-10</v>
      </c>
      <c r="AB223">
        <v>2.8480000000000001E-6</v>
      </c>
      <c r="AC223">
        <v>-2.6659999999999999E-10</v>
      </c>
    </row>
    <row r="224" spans="19:29" x14ac:dyDescent="0.2">
      <c r="S224" s="27" t="s">
        <v>1028</v>
      </c>
      <c r="T224" s="27" t="s">
        <v>1008</v>
      </c>
      <c r="U224" s="27" t="s">
        <v>1009</v>
      </c>
      <c r="V224" s="27" t="s">
        <v>1112</v>
      </c>
      <c r="W224">
        <v>10</v>
      </c>
      <c r="X224">
        <v>-5.285E-7</v>
      </c>
      <c r="Y224">
        <v>-9.2890000000000003E-6</v>
      </c>
      <c r="Z224">
        <v>1.7600000000000001E-3</v>
      </c>
      <c r="AA224">
        <v>2.9080000000000002E-10</v>
      </c>
      <c r="AB224">
        <v>1.484E-5</v>
      </c>
      <c r="AC224">
        <v>-1.721E-9</v>
      </c>
    </row>
    <row r="225" spans="19:29" x14ac:dyDescent="0.2">
      <c r="S225" s="27" t="s">
        <v>1029</v>
      </c>
      <c r="T225" s="27" t="s">
        <v>1008</v>
      </c>
      <c r="U225" s="27" t="s">
        <v>1009</v>
      </c>
      <c r="V225" s="27" t="s">
        <v>1112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</row>
    <row r="226" spans="19:29" x14ac:dyDescent="0.2">
      <c r="S226" s="27" t="s">
        <v>1029</v>
      </c>
      <c r="T226" s="27" t="s">
        <v>1008</v>
      </c>
      <c r="U226" s="27" t="s">
        <v>1009</v>
      </c>
      <c r="V226" s="27" t="s">
        <v>1112</v>
      </c>
      <c r="W226">
        <v>1</v>
      </c>
      <c r="X226">
        <v>5.0629999999999997E-8</v>
      </c>
      <c r="Y226">
        <v>7.977E-6</v>
      </c>
      <c r="Z226">
        <v>1.9380000000000001E-2</v>
      </c>
      <c r="AA226">
        <v>6.5619999999999999E-5</v>
      </c>
      <c r="AB226">
        <v>-5.1460000000000004E-6</v>
      </c>
      <c r="AC226">
        <v>1.5160000000000001E-8</v>
      </c>
    </row>
    <row r="227" spans="19:29" x14ac:dyDescent="0.2">
      <c r="S227" s="27" t="s">
        <v>1029</v>
      </c>
      <c r="T227" s="27" t="s">
        <v>1008</v>
      </c>
      <c r="U227" s="27" t="s">
        <v>1009</v>
      </c>
      <c r="V227" s="27" t="s">
        <v>1112</v>
      </c>
      <c r="W227">
        <v>2</v>
      </c>
      <c r="X227">
        <v>5.938E-8</v>
      </c>
      <c r="Y227">
        <v>7.1969999999999997E-7</v>
      </c>
      <c r="Z227">
        <v>3.9940000000000003E-2</v>
      </c>
      <c r="AA227">
        <v>5.8560000000000003E-6</v>
      </c>
      <c r="AB227">
        <v>-9.2050000000000002E-7</v>
      </c>
      <c r="AC227">
        <v>5.8729999999999999E-9</v>
      </c>
    </row>
    <row r="228" spans="19:29" x14ac:dyDescent="0.2">
      <c r="S228" s="27" t="s">
        <v>1029</v>
      </c>
      <c r="T228" s="27" t="s">
        <v>1008</v>
      </c>
      <c r="U228" s="27" t="s">
        <v>1009</v>
      </c>
      <c r="V228" s="27" t="s">
        <v>1112</v>
      </c>
      <c r="W228">
        <v>3</v>
      </c>
      <c r="X228">
        <v>2.9429999999999999E-8</v>
      </c>
      <c r="Y228">
        <v>-1.897E-6</v>
      </c>
      <c r="Z228">
        <v>6.0150000000000002E-2</v>
      </c>
      <c r="AA228">
        <v>-1.5659999999999999E-5</v>
      </c>
      <c r="AB228">
        <v>8.822E-7</v>
      </c>
      <c r="AC228">
        <v>-1.747E-10</v>
      </c>
    </row>
    <row r="229" spans="19:29" x14ac:dyDescent="0.2">
      <c r="S229" s="27" t="s">
        <v>1029</v>
      </c>
      <c r="T229" s="27" t="s">
        <v>1008</v>
      </c>
      <c r="U229" s="27" t="s">
        <v>1009</v>
      </c>
      <c r="V229" s="27" t="s">
        <v>1112</v>
      </c>
      <c r="W229">
        <v>4</v>
      </c>
      <c r="X229">
        <v>-1.597E-9</v>
      </c>
      <c r="Y229">
        <v>-3.5219999999999999E-7</v>
      </c>
      <c r="Z229">
        <v>8.0030000000000004E-2</v>
      </c>
      <c r="AA229">
        <v>-2.898E-6</v>
      </c>
      <c r="AB229">
        <v>2.2210000000000001E-7</v>
      </c>
      <c r="AC229">
        <v>-6.1530000000000004E-10</v>
      </c>
    </row>
    <row r="230" spans="19:29" x14ac:dyDescent="0.2">
      <c r="S230" s="27" t="s">
        <v>1029</v>
      </c>
      <c r="T230" s="27" t="s">
        <v>1008</v>
      </c>
      <c r="U230" s="27" t="s">
        <v>1009</v>
      </c>
      <c r="V230" s="27" t="s">
        <v>1112</v>
      </c>
      <c r="W230">
        <v>5</v>
      </c>
      <c r="X230">
        <v>-3.3850000000000002E-8</v>
      </c>
      <c r="Y230">
        <v>-3.5549999999999998E-6</v>
      </c>
      <c r="Z230">
        <v>9.0279999999999999E-2</v>
      </c>
      <c r="AA230">
        <v>-2.923E-5</v>
      </c>
      <c r="AB230">
        <v>2.3870000000000002E-6</v>
      </c>
      <c r="AC230">
        <v>-7.6909999999999992E-9</v>
      </c>
    </row>
    <row r="231" spans="19:29" x14ac:dyDescent="0.2">
      <c r="S231" s="27" t="s">
        <v>1029</v>
      </c>
      <c r="T231" s="27" t="s">
        <v>1008</v>
      </c>
      <c r="U231" s="27" t="s">
        <v>1009</v>
      </c>
      <c r="V231" s="27" t="s">
        <v>1112</v>
      </c>
      <c r="W231">
        <v>6</v>
      </c>
      <c r="X231">
        <v>-3.7370000000000003E-8</v>
      </c>
      <c r="Y231">
        <v>-1.031E-6</v>
      </c>
      <c r="Z231">
        <v>9.8080000000000001E-2</v>
      </c>
      <c r="AA231">
        <v>-8.4460000000000001E-6</v>
      </c>
      <c r="AB231">
        <v>9.2149999999999999E-7</v>
      </c>
      <c r="AC231">
        <v>-4.4949999999999999E-9</v>
      </c>
    </row>
    <row r="232" spans="19:29" x14ac:dyDescent="0.2">
      <c r="S232" s="27" t="s">
        <v>1029</v>
      </c>
      <c r="T232" s="27" t="s">
        <v>1008</v>
      </c>
      <c r="U232" s="27" t="s">
        <v>1009</v>
      </c>
      <c r="V232" s="27" t="s">
        <v>1112</v>
      </c>
      <c r="W232">
        <v>7</v>
      </c>
      <c r="X232">
        <v>-6.025E-8</v>
      </c>
      <c r="Y232">
        <v>-5.5990000000000001E-6</v>
      </c>
      <c r="Z232">
        <v>9.0440000000000006E-2</v>
      </c>
      <c r="AA232">
        <v>-4.6029999999999998E-5</v>
      </c>
      <c r="AB232">
        <v>3.8160000000000004E-6</v>
      </c>
      <c r="AC232">
        <v>-1.268E-8</v>
      </c>
    </row>
    <row r="233" spans="19:29" x14ac:dyDescent="0.2">
      <c r="S233" s="27" t="s">
        <v>1029</v>
      </c>
      <c r="T233" s="27" t="s">
        <v>1008</v>
      </c>
      <c r="U233" s="27" t="s">
        <v>1009</v>
      </c>
      <c r="V233" s="27" t="s">
        <v>1112</v>
      </c>
      <c r="W233">
        <v>8</v>
      </c>
      <c r="X233">
        <v>-5.4090000000000003E-8</v>
      </c>
      <c r="Y233">
        <v>-1.0470000000000001E-6</v>
      </c>
      <c r="Z233">
        <v>8.0079999999999998E-2</v>
      </c>
      <c r="AA233">
        <v>-8.5590000000000006E-6</v>
      </c>
      <c r="AB233">
        <v>1.0699999999999999E-6</v>
      </c>
      <c r="AC233">
        <v>-5.8930000000000002E-9</v>
      </c>
    </row>
    <row r="234" spans="19:29" x14ac:dyDescent="0.2">
      <c r="S234" s="27" t="s">
        <v>1029</v>
      </c>
      <c r="T234" s="27" t="s">
        <v>1008</v>
      </c>
      <c r="U234" s="27" t="s">
        <v>1009</v>
      </c>
      <c r="V234" s="27" t="s">
        <v>1112</v>
      </c>
      <c r="W234">
        <v>9</v>
      </c>
      <c r="X234">
        <v>-5.0430000000000002E-8</v>
      </c>
      <c r="Y234">
        <v>-2.7039999999999999E-6</v>
      </c>
      <c r="Z234">
        <v>6.021E-2</v>
      </c>
      <c r="AA234">
        <v>-2.2209999999999999E-5</v>
      </c>
      <c r="AB234">
        <v>2.0190000000000001E-6</v>
      </c>
      <c r="AC234">
        <v>-7.8909999999999993E-9</v>
      </c>
    </row>
    <row r="235" spans="19:29" x14ac:dyDescent="0.2">
      <c r="S235" s="27" t="s">
        <v>1029</v>
      </c>
      <c r="T235" s="27" t="s">
        <v>1008</v>
      </c>
      <c r="U235" s="27" t="s">
        <v>1009</v>
      </c>
      <c r="V235" s="27" t="s">
        <v>1112</v>
      </c>
      <c r="W235">
        <v>10</v>
      </c>
      <c r="X235">
        <v>-1.3050000000000001E-7</v>
      </c>
      <c r="Y235">
        <v>-1.594E-5</v>
      </c>
      <c r="Z235">
        <v>1.25E-3</v>
      </c>
      <c r="AA235">
        <v>-1.3109999999999999E-4</v>
      </c>
      <c r="AB235">
        <v>1.0519999999999999E-5</v>
      </c>
      <c r="AC235">
        <v>-3.271E-8</v>
      </c>
    </row>
    <row r="236" spans="19:29" x14ac:dyDescent="0.2">
      <c r="S236" s="27" t="s">
        <v>1030</v>
      </c>
      <c r="T236" s="27" t="s">
        <v>1008</v>
      </c>
      <c r="U236" s="27" t="s">
        <v>1009</v>
      </c>
      <c r="V236" s="27" t="s">
        <v>1112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</row>
    <row r="237" spans="19:29" x14ac:dyDescent="0.2">
      <c r="S237" s="27" t="s">
        <v>1030</v>
      </c>
      <c r="T237" s="27" t="s">
        <v>1008</v>
      </c>
      <c r="U237" s="27" t="s">
        <v>1009</v>
      </c>
      <c r="V237" s="27" t="s">
        <v>1112</v>
      </c>
      <c r="W237">
        <v>1</v>
      </c>
      <c r="X237">
        <v>2.8910000000000001E-7</v>
      </c>
      <c r="Y237">
        <v>1.3769999999999999E-6</v>
      </c>
      <c r="Z237">
        <v>1.9390000000000001E-2</v>
      </c>
      <c r="AA237">
        <v>-6.4629999999999996E-5</v>
      </c>
      <c r="AB237">
        <v>-4.9830000000000004E-6</v>
      </c>
      <c r="AC237">
        <v>-1.385E-8</v>
      </c>
    </row>
    <row r="238" spans="19:29" x14ac:dyDescent="0.2">
      <c r="S238" s="27" t="s">
        <v>1030</v>
      </c>
      <c r="T238" s="27" t="s">
        <v>1008</v>
      </c>
      <c r="U238" s="27" t="s">
        <v>1009</v>
      </c>
      <c r="V238" s="27" t="s">
        <v>1112</v>
      </c>
      <c r="W238">
        <v>2</v>
      </c>
      <c r="X238">
        <v>7.2660000000000003E-8</v>
      </c>
      <c r="Y238">
        <v>1.2989999999999999E-7</v>
      </c>
      <c r="Z238">
        <v>3.9949999999999999E-2</v>
      </c>
      <c r="AA238">
        <v>-5.6890000000000001E-6</v>
      </c>
      <c r="AB238">
        <v>-8.0360000000000002E-7</v>
      </c>
      <c r="AC238">
        <v>-4.9719999999999998E-9</v>
      </c>
    </row>
    <row r="239" spans="19:29" x14ac:dyDescent="0.2">
      <c r="S239" s="27" t="s">
        <v>1030</v>
      </c>
      <c r="T239" s="27" t="s">
        <v>1008</v>
      </c>
      <c r="U239" s="27" t="s">
        <v>1009</v>
      </c>
      <c r="V239" s="27" t="s">
        <v>1112</v>
      </c>
      <c r="W239">
        <v>3</v>
      </c>
      <c r="X239">
        <v>-3.3979999999999997E-8</v>
      </c>
      <c r="Y239">
        <v>-3.2290000000000001E-7</v>
      </c>
      <c r="Z239">
        <v>6.0150000000000002E-2</v>
      </c>
      <c r="AA239">
        <v>1.5480000000000001E-5</v>
      </c>
      <c r="AB239">
        <v>9.2650000000000004E-7</v>
      </c>
      <c r="AC239">
        <v>5.3140000000000005E-10</v>
      </c>
    </row>
    <row r="240" spans="19:29" x14ac:dyDescent="0.2">
      <c r="S240" s="27" t="s">
        <v>1030</v>
      </c>
      <c r="T240" s="27" t="s">
        <v>1008</v>
      </c>
      <c r="U240" s="27" t="s">
        <v>1009</v>
      </c>
      <c r="V240" s="27" t="s">
        <v>1112</v>
      </c>
      <c r="W240">
        <v>4</v>
      </c>
      <c r="X240">
        <v>-1.2250000000000001E-8</v>
      </c>
      <c r="Y240">
        <v>-6.0689999999999996E-8</v>
      </c>
      <c r="Z240">
        <v>8.0030000000000004E-2</v>
      </c>
      <c r="AA240">
        <v>2.8550000000000002E-6</v>
      </c>
      <c r="AB240">
        <v>2.1650000000000001E-7</v>
      </c>
      <c r="AC240">
        <v>5.7199999999999999E-10</v>
      </c>
    </row>
    <row r="241" spans="19:29" x14ac:dyDescent="0.2">
      <c r="S241" s="27" t="s">
        <v>1030</v>
      </c>
      <c r="T241" s="27" t="s">
        <v>1008</v>
      </c>
      <c r="U241" s="27" t="s">
        <v>1009</v>
      </c>
      <c r="V241" s="27" t="s">
        <v>1112</v>
      </c>
      <c r="W241">
        <v>5</v>
      </c>
      <c r="X241">
        <v>-1.3829999999999999E-7</v>
      </c>
      <c r="Y241">
        <v>-6.1480000000000003E-7</v>
      </c>
      <c r="Z241">
        <v>9.0270000000000003E-2</v>
      </c>
      <c r="AA241">
        <v>2.8779999999999999E-5</v>
      </c>
      <c r="AB241">
        <v>2.2919999999999998E-6</v>
      </c>
      <c r="AC241">
        <v>6.9280000000000001E-9</v>
      </c>
    </row>
    <row r="242" spans="19:29" x14ac:dyDescent="0.2">
      <c r="S242" s="27" t="s">
        <v>1030</v>
      </c>
      <c r="T242" s="27" t="s">
        <v>1008</v>
      </c>
      <c r="U242" s="27" t="s">
        <v>1009</v>
      </c>
      <c r="V242" s="27" t="s">
        <v>1112</v>
      </c>
      <c r="W242">
        <v>6</v>
      </c>
      <c r="X242">
        <v>-6.353E-8</v>
      </c>
      <c r="Y242">
        <v>-1.811E-7</v>
      </c>
      <c r="Z242">
        <v>9.8080000000000001E-2</v>
      </c>
      <c r="AA242">
        <v>8.2740000000000007E-6</v>
      </c>
      <c r="AB242">
        <v>8.4249999999999998E-7</v>
      </c>
      <c r="AC242">
        <v>3.8799999999999998E-9</v>
      </c>
    </row>
    <row r="243" spans="19:29" x14ac:dyDescent="0.2">
      <c r="S243" s="27" t="s">
        <v>1030</v>
      </c>
      <c r="T243" s="27" t="s">
        <v>1008</v>
      </c>
      <c r="U243" s="27" t="s">
        <v>1009</v>
      </c>
      <c r="V243" s="27" t="s">
        <v>1112</v>
      </c>
      <c r="W243">
        <v>7</v>
      </c>
      <c r="X243">
        <v>-2.237E-7</v>
      </c>
      <c r="Y243">
        <v>-9.6899999999999996E-7</v>
      </c>
      <c r="Z243">
        <v>9.0429999999999996E-2</v>
      </c>
      <c r="AA243">
        <v>4.5300000000000003E-5</v>
      </c>
      <c r="AB243">
        <v>3.653E-6</v>
      </c>
      <c r="AC243">
        <v>1.138E-8</v>
      </c>
    </row>
    <row r="244" spans="19:29" x14ac:dyDescent="0.2">
      <c r="S244" s="27" t="s">
        <v>1030</v>
      </c>
      <c r="T244" s="27" t="s">
        <v>1008</v>
      </c>
      <c r="U244" s="27" t="s">
        <v>1009</v>
      </c>
      <c r="V244" s="27" t="s">
        <v>1112</v>
      </c>
      <c r="W244">
        <v>8</v>
      </c>
      <c r="X244">
        <v>-7.8219999999999995E-8</v>
      </c>
      <c r="Y244">
        <v>-1.857E-7</v>
      </c>
      <c r="Z244">
        <v>8.0079999999999998E-2</v>
      </c>
      <c r="AA244">
        <v>8.3620000000000006E-6</v>
      </c>
      <c r="AB244">
        <v>9.5950000000000009E-7</v>
      </c>
      <c r="AC244">
        <v>5.0350000000000001E-9</v>
      </c>
    </row>
    <row r="245" spans="19:29" x14ac:dyDescent="0.2">
      <c r="S245" s="27" t="s">
        <v>1030</v>
      </c>
      <c r="T245" s="27" t="s">
        <v>1008</v>
      </c>
      <c r="U245" s="27" t="s">
        <v>1009</v>
      </c>
      <c r="V245" s="27" t="s">
        <v>1112</v>
      </c>
      <c r="W245">
        <v>9</v>
      </c>
      <c r="X245">
        <v>-1.2599999999999999E-7</v>
      </c>
      <c r="Y245">
        <v>-4.7039999999999998E-7</v>
      </c>
      <c r="Z245">
        <v>6.021E-2</v>
      </c>
      <c r="AA245">
        <v>2.1829999999999999E-5</v>
      </c>
      <c r="AB245">
        <v>1.8980000000000001E-6</v>
      </c>
      <c r="AC245">
        <v>6.9180000000000003E-9</v>
      </c>
    </row>
    <row r="246" spans="19:29" x14ac:dyDescent="0.2">
      <c r="S246" s="27" t="s">
        <v>1030</v>
      </c>
      <c r="T246" s="27" t="s">
        <v>1008</v>
      </c>
      <c r="U246" s="27" t="s">
        <v>1009</v>
      </c>
      <c r="V246" s="27" t="s">
        <v>1112</v>
      </c>
      <c r="W246">
        <v>10</v>
      </c>
      <c r="X246">
        <v>-6.0249999999999995E-7</v>
      </c>
      <c r="Y246">
        <v>-2.7539999999999998E-6</v>
      </c>
      <c r="Z246">
        <v>1.23E-3</v>
      </c>
      <c r="AA246">
        <v>1.2899999999999999E-4</v>
      </c>
      <c r="AB246">
        <v>1.0139999999999999E-5</v>
      </c>
      <c r="AC246">
        <v>2.9659999999999999E-8</v>
      </c>
    </row>
    <row r="247" spans="19:29" x14ac:dyDescent="0.2">
      <c r="S247" s="27" t="s">
        <v>1031</v>
      </c>
      <c r="T247" s="27" t="s">
        <v>1008</v>
      </c>
      <c r="U247" s="27" t="s">
        <v>1009</v>
      </c>
      <c r="V247" s="27" t="s">
        <v>1112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</row>
    <row r="248" spans="19:29" x14ac:dyDescent="0.2">
      <c r="S248" s="27" t="s">
        <v>1031</v>
      </c>
      <c r="T248" s="27" t="s">
        <v>1008</v>
      </c>
      <c r="U248" s="27" t="s">
        <v>1009</v>
      </c>
      <c r="V248" s="27" t="s">
        <v>1112</v>
      </c>
      <c r="W248">
        <v>1</v>
      </c>
      <c r="X248">
        <v>3.4900000000000001E-7</v>
      </c>
      <c r="Y248">
        <v>4.5909999999999998E-6</v>
      </c>
      <c r="Z248">
        <v>1.9130000000000001E-2</v>
      </c>
      <c r="AA248">
        <v>8.7109999999999994E-9</v>
      </c>
      <c r="AB248">
        <v>-7.1130000000000003E-6</v>
      </c>
      <c r="AC248">
        <v>-1.1180000000000001E-9</v>
      </c>
    </row>
    <row r="249" spans="19:29" x14ac:dyDescent="0.2">
      <c r="S249" s="27" t="s">
        <v>1031</v>
      </c>
      <c r="T249" s="27" t="s">
        <v>1008</v>
      </c>
      <c r="U249" s="27" t="s">
        <v>1009</v>
      </c>
      <c r="V249" s="27" t="s">
        <v>1112</v>
      </c>
      <c r="W249">
        <v>2</v>
      </c>
      <c r="X249">
        <v>9.5099999999999998E-8</v>
      </c>
      <c r="Y249">
        <v>4.151E-7</v>
      </c>
      <c r="Z249">
        <v>3.9919999999999997E-2</v>
      </c>
      <c r="AA249">
        <v>1.4329999999999999E-9</v>
      </c>
      <c r="AB249">
        <v>-1.1429999999999999E-6</v>
      </c>
      <c r="AC249">
        <v>-1.8299999999999999E-10</v>
      </c>
    </row>
    <row r="250" spans="19:29" x14ac:dyDescent="0.2">
      <c r="S250" s="27" t="s">
        <v>1031</v>
      </c>
      <c r="T250" s="27" t="s">
        <v>1008</v>
      </c>
      <c r="U250" s="27" t="s">
        <v>1009</v>
      </c>
      <c r="V250" s="27" t="s">
        <v>1112</v>
      </c>
      <c r="W250">
        <v>3</v>
      </c>
      <c r="X250">
        <v>-3.5630000000000002E-8</v>
      </c>
      <c r="Y250">
        <v>-1.091E-6</v>
      </c>
      <c r="Z250">
        <v>6.021E-2</v>
      </c>
      <c r="AA250">
        <v>-1.409E-9</v>
      </c>
      <c r="AB250">
        <v>1.3260000000000001E-6</v>
      </c>
      <c r="AC250">
        <v>2.1569999999999999E-10</v>
      </c>
    </row>
    <row r="251" spans="19:29" x14ac:dyDescent="0.2">
      <c r="S251" s="27" t="s">
        <v>1031</v>
      </c>
      <c r="T251" s="27" t="s">
        <v>1008</v>
      </c>
      <c r="U251" s="27" t="s">
        <v>1009</v>
      </c>
      <c r="V251" s="27" t="s">
        <v>1112</v>
      </c>
      <c r="W251">
        <v>4</v>
      </c>
      <c r="X251">
        <v>-1.472E-8</v>
      </c>
      <c r="Y251">
        <v>-2.026E-7</v>
      </c>
      <c r="Z251">
        <v>8.004E-2</v>
      </c>
      <c r="AA251">
        <v>-3.521E-10</v>
      </c>
      <c r="AB251">
        <v>3.0919999999999999E-7</v>
      </c>
      <c r="AC251">
        <v>4.9469999999999998E-11</v>
      </c>
    </row>
    <row r="252" spans="19:29" x14ac:dyDescent="0.2">
      <c r="S252" s="27" t="s">
        <v>1031</v>
      </c>
      <c r="T252" s="27" t="s">
        <v>1008</v>
      </c>
      <c r="U252" s="27" t="s">
        <v>1009</v>
      </c>
      <c r="V252" s="27" t="s">
        <v>1112</v>
      </c>
      <c r="W252">
        <v>5</v>
      </c>
      <c r="X252">
        <v>-1.6850000000000001E-7</v>
      </c>
      <c r="Y252">
        <v>-2.046E-6</v>
      </c>
      <c r="Z252">
        <v>9.0389999999999998E-2</v>
      </c>
      <c r="AA252">
        <v>-4.0570000000000004E-9</v>
      </c>
      <c r="AB252">
        <v>3.27E-6</v>
      </c>
      <c r="AC252">
        <v>5.127E-10</v>
      </c>
    </row>
    <row r="253" spans="19:29" x14ac:dyDescent="0.2">
      <c r="S253" s="27" t="s">
        <v>1031</v>
      </c>
      <c r="T253" s="27" t="s">
        <v>1008</v>
      </c>
      <c r="U253" s="27" t="s">
        <v>1009</v>
      </c>
      <c r="V253" s="27" t="s">
        <v>1112</v>
      </c>
      <c r="W253">
        <v>6</v>
      </c>
      <c r="X253">
        <v>-8.0830000000000003E-8</v>
      </c>
      <c r="Y253">
        <v>-5.9390000000000004E-7</v>
      </c>
      <c r="Z253">
        <v>9.8110000000000003E-2</v>
      </c>
      <c r="AA253">
        <v>-1.502E-9</v>
      </c>
      <c r="AB253">
        <v>1.1999999999999999E-6</v>
      </c>
      <c r="AC253">
        <v>1.8990000000000001E-10</v>
      </c>
    </row>
    <row r="254" spans="19:29" x14ac:dyDescent="0.2">
      <c r="S254" s="27" t="s">
        <v>1031</v>
      </c>
      <c r="T254" s="27" t="s">
        <v>1008</v>
      </c>
      <c r="U254" s="27" t="s">
        <v>1009</v>
      </c>
      <c r="V254" s="27" t="s">
        <v>1112</v>
      </c>
      <c r="W254">
        <v>7</v>
      </c>
      <c r="X254">
        <v>-2.7329999999999999E-7</v>
      </c>
      <c r="Y254">
        <v>-3.2229999999999999E-6</v>
      </c>
      <c r="Z254">
        <v>9.0609999999999996E-2</v>
      </c>
      <c r="AA254">
        <v>-6.4849999999999998E-9</v>
      </c>
      <c r="AB254">
        <v>5.2120000000000002E-6</v>
      </c>
      <c r="AC254">
        <v>8.1650000000000002E-10</v>
      </c>
    </row>
    <row r="255" spans="19:29" x14ac:dyDescent="0.2">
      <c r="S255" s="27" t="s">
        <v>1031</v>
      </c>
      <c r="T255" s="27" t="s">
        <v>1008</v>
      </c>
      <c r="U255" s="27" t="s">
        <v>1009</v>
      </c>
      <c r="V255" s="27" t="s">
        <v>1112</v>
      </c>
      <c r="W255">
        <v>8</v>
      </c>
      <c r="X255">
        <v>-1.008E-7</v>
      </c>
      <c r="Y255">
        <v>-6.0350000000000002E-7</v>
      </c>
      <c r="Z255">
        <v>8.0110000000000001E-2</v>
      </c>
      <c r="AA255">
        <v>-1.73E-9</v>
      </c>
      <c r="AB255">
        <v>1.3659999999999999E-6</v>
      </c>
      <c r="AC255">
        <v>2.164E-10</v>
      </c>
    </row>
    <row r="256" spans="19:29" x14ac:dyDescent="0.2">
      <c r="S256" s="27" t="s">
        <v>1031</v>
      </c>
      <c r="T256" s="27" t="s">
        <v>1008</v>
      </c>
      <c r="U256" s="27" t="s">
        <v>1009</v>
      </c>
      <c r="V256" s="27" t="s">
        <v>1112</v>
      </c>
      <c r="W256">
        <v>9</v>
      </c>
      <c r="X256">
        <v>-1.564E-7</v>
      </c>
      <c r="Y256">
        <v>-1.5570000000000001E-6</v>
      </c>
      <c r="Z256">
        <v>6.0290000000000003E-2</v>
      </c>
      <c r="AA256">
        <v>-3.468E-9</v>
      </c>
      <c r="AB256">
        <v>2.706E-6</v>
      </c>
      <c r="AC256">
        <v>4.2059999999999997E-10</v>
      </c>
    </row>
    <row r="257" spans="19:29" x14ac:dyDescent="0.2">
      <c r="S257" s="27" t="s">
        <v>1031</v>
      </c>
      <c r="T257" s="27" t="s">
        <v>1008</v>
      </c>
      <c r="U257" s="27" t="s">
        <v>1009</v>
      </c>
      <c r="V257" s="27" t="s">
        <v>1112</v>
      </c>
      <c r="W257">
        <v>10</v>
      </c>
      <c r="X257">
        <v>-7.3129999999999999E-7</v>
      </c>
      <c r="Y257">
        <v>-9.1719999999999996E-6</v>
      </c>
      <c r="Z257">
        <v>1.73E-3</v>
      </c>
      <c r="AA257">
        <v>-1.7780000000000001E-8</v>
      </c>
      <c r="AB257">
        <v>1.448E-5</v>
      </c>
      <c r="AC257">
        <v>2.2769999999999999E-9</v>
      </c>
    </row>
    <row r="258" spans="19:29" x14ac:dyDescent="0.2">
      <c r="S258" s="27" t="s">
        <v>1032</v>
      </c>
      <c r="T258" s="27" t="s">
        <v>1008</v>
      </c>
      <c r="U258" s="27" t="s">
        <v>1009</v>
      </c>
      <c r="V258" s="27" t="s">
        <v>1112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</row>
    <row r="259" spans="19:29" x14ac:dyDescent="0.2">
      <c r="S259" s="27" t="s">
        <v>1032</v>
      </c>
      <c r="T259" s="27" t="s">
        <v>1008</v>
      </c>
      <c r="U259" s="27" t="s">
        <v>1009</v>
      </c>
      <c r="V259" s="27" t="s">
        <v>1112</v>
      </c>
      <c r="W259">
        <v>1</v>
      </c>
      <c r="X259">
        <v>1.5629999999999999E-7</v>
      </c>
      <c r="Y259">
        <v>7.7729999999999999E-6</v>
      </c>
      <c r="Z259">
        <v>1.9390000000000001E-2</v>
      </c>
      <c r="AA259">
        <v>6.4629999999999996E-5</v>
      </c>
      <c r="AB259">
        <v>-5.0440000000000003E-6</v>
      </c>
      <c r="AC259">
        <v>1.0460000000000001E-8</v>
      </c>
    </row>
    <row r="260" spans="19:29" x14ac:dyDescent="0.2">
      <c r="S260" s="27" t="s">
        <v>1032</v>
      </c>
      <c r="T260" s="27" t="s">
        <v>1008</v>
      </c>
      <c r="U260" s="27" t="s">
        <v>1009</v>
      </c>
      <c r="V260" s="27" t="s">
        <v>1112</v>
      </c>
      <c r="W260">
        <v>2</v>
      </c>
      <c r="X260">
        <v>5.655E-8</v>
      </c>
      <c r="Y260">
        <v>6.948E-7</v>
      </c>
      <c r="Z260">
        <v>3.9949999999999999E-2</v>
      </c>
      <c r="AA260">
        <v>5.6890000000000001E-6</v>
      </c>
      <c r="AB260">
        <v>-8.0969999999999995E-7</v>
      </c>
      <c r="AC260">
        <v>4.4260000000000002E-9</v>
      </c>
    </row>
    <row r="261" spans="19:29" x14ac:dyDescent="0.2">
      <c r="S261" s="27" t="s">
        <v>1032</v>
      </c>
      <c r="T261" s="27" t="s">
        <v>1008</v>
      </c>
      <c r="U261" s="27" t="s">
        <v>1009</v>
      </c>
      <c r="V261" s="27" t="s">
        <v>1112</v>
      </c>
      <c r="W261">
        <v>3</v>
      </c>
      <c r="X261">
        <v>-5.7139999999999999E-9</v>
      </c>
      <c r="Y261">
        <v>-1.8530000000000001E-6</v>
      </c>
      <c r="Z261">
        <v>6.0150000000000002E-2</v>
      </c>
      <c r="AA261">
        <v>-1.5480000000000001E-5</v>
      </c>
      <c r="AB261">
        <v>9.4089999999999996E-7</v>
      </c>
      <c r="AC261">
        <v>1.127E-10</v>
      </c>
    </row>
    <row r="262" spans="19:29" x14ac:dyDescent="0.2">
      <c r="S262" s="27" t="s">
        <v>1032</v>
      </c>
      <c r="T262" s="27" t="s">
        <v>1008</v>
      </c>
      <c r="U262" s="27" t="s">
        <v>1009</v>
      </c>
      <c r="V262" s="27" t="s">
        <v>1112</v>
      </c>
      <c r="W262">
        <v>4</v>
      </c>
      <c r="X262">
        <v>-6.4540000000000003E-9</v>
      </c>
      <c r="Y262">
        <v>-3.432E-7</v>
      </c>
      <c r="Z262">
        <v>8.0030000000000004E-2</v>
      </c>
      <c r="AA262">
        <v>-2.8550000000000002E-6</v>
      </c>
      <c r="AB262">
        <v>2.1930000000000001E-7</v>
      </c>
      <c r="AC262">
        <v>-4.2369999999999999E-10</v>
      </c>
    </row>
    <row r="263" spans="19:29" x14ac:dyDescent="0.2">
      <c r="S263" s="27" t="s">
        <v>1032</v>
      </c>
      <c r="T263" s="27" t="s">
        <v>1008</v>
      </c>
      <c r="U263" s="27" t="s">
        <v>1009</v>
      </c>
      <c r="V263" s="27" t="s">
        <v>1112</v>
      </c>
      <c r="W263">
        <v>5</v>
      </c>
      <c r="X263">
        <v>-7.8230000000000006E-8</v>
      </c>
      <c r="Y263">
        <v>-3.4630000000000001E-6</v>
      </c>
      <c r="Z263">
        <v>9.0270000000000003E-2</v>
      </c>
      <c r="AA263">
        <v>-2.8779999999999999E-5</v>
      </c>
      <c r="AB263">
        <v>2.3190000000000002E-6</v>
      </c>
      <c r="AC263">
        <v>-5.3700000000000003E-9</v>
      </c>
    </row>
    <row r="264" spans="19:29" x14ac:dyDescent="0.2">
      <c r="S264" s="27" t="s">
        <v>1032</v>
      </c>
      <c r="T264" s="27" t="s">
        <v>1008</v>
      </c>
      <c r="U264" s="27" t="s">
        <v>1009</v>
      </c>
      <c r="V264" s="27" t="s">
        <v>1112</v>
      </c>
      <c r="W264">
        <v>6</v>
      </c>
      <c r="X264">
        <v>-4.402E-8</v>
      </c>
      <c r="Y264">
        <v>-1.001E-6</v>
      </c>
      <c r="Z264">
        <v>9.8080000000000001E-2</v>
      </c>
      <c r="AA264">
        <v>-8.2740000000000007E-6</v>
      </c>
      <c r="AB264">
        <v>8.5069999999999996E-7</v>
      </c>
      <c r="AC264">
        <v>-3.3080000000000002E-9</v>
      </c>
    </row>
    <row r="265" spans="19:29" x14ac:dyDescent="0.2">
      <c r="S265" s="27" t="s">
        <v>1032</v>
      </c>
      <c r="T265" s="27" t="s">
        <v>1008</v>
      </c>
      <c r="U265" s="27" t="s">
        <v>1009</v>
      </c>
      <c r="V265" s="27" t="s">
        <v>1112</v>
      </c>
      <c r="W265">
        <v>7</v>
      </c>
      <c r="X265">
        <v>-1.2849999999999999E-7</v>
      </c>
      <c r="Y265">
        <v>-5.4530000000000001E-6</v>
      </c>
      <c r="Z265">
        <v>9.0429999999999996E-2</v>
      </c>
      <c r="AA265">
        <v>-4.5300000000000003E-5</v>
      </c>
      <c r="AB265">
        <v>3.6959999999999998E-6</v>
      </c>
      <c r="AC265">
        <v>-8.8940000000000001E-9</v>
      </c>
    </row>
    <row r="266" spans="19:29" x14ac:dyDescent="0.2">
      <c r="S266" s="27" t="s">
        <v>1032</v>
      </c>
      <c r="T266" s="27" t="s">
        <v>1008</v>
      </c>
      <c r="U266" s="27" t="s">
        <v>1009</v>
      </c>
      <c r="V266" s="27" t="s">
        <v>1112</v>
      </c>
      <c r="W266">
        <v>8</v>
      </c>
      <c r="X266">
        <v>-5.718E-8</v>
      </c>
      <c r="Y266">
        <v>-1.015E-6</v>
      </c>
      <c r="Z266">
        <v>8.0079999999999998E-2</v>
      </c>
      <c r="AA266">
        <v>-8.3620000000000006E-6</v>
      </c>
      <c r="AB266">
        <v>9.6800000000000009E-7</v>
      </c>
      <c r="AC266">
        <v>-4.3830000000000003E-9</v>
      </c>
    </row>
    <row r="267" spans="19:29" x14ac:dyDescent="0.2">
      <c r="S267" s="27" t="s">
        <v>1032</v>
      </c>
      <c r="T267" s="27" t="s">
        <v>1008</v>
      </c>
      <c r="U267" s="27" t="s">
        <v>1009</v>
      </c>
      <c r="V267" s="27" t="s">
        <v>1112</v>
      </c>
      <c r="W267">
        <v>9</v>
      </c>
      <c r="X267">
        <v>-7.8269999999999999E-8</v>
      </c>
      <c r="Y267">
        <v>-2.632E-6</v>
      </c>
      <c r="Z267">
        <v>6.021E-2</v>
      </c>
      <c r="AA267">
        <v>-2.1829999999999999E-5</v>
      </c>
      <c r="AB267">
        <v>1.9180000000000001E-6</v>
      </c>
      <c r="AC267">
        <v>-5.6340000000000002E-9</v>
      </c>
    </row>
    <row r="268" spans="19:29" x14ac:dyDescent="0.2">
      <c r="S268" s="27" t="s">
        <v>1032</v>
      </c>
      <c r="T268" s="27" t="s">
        <v>1008</v>
      </c>
      <c r="U268" s="27" t="s">
        <v>1009</v>
      </c>
      <c r="V268" s="27" t="s">
        <v>1112</v>
      </c>
      <c r="W268">
        <v>10</v>
      </c>
      <c r="X268">
        <v>-3.3490000000000001E-7</v>
      </c>
      <c r="Y268">
        <v>-1.5529999999999999E-5</v>
      </c>
      <c r="Z268">
        <v>1.23E-3</v>
      </c>
      <c r="AA268">
        <v>-1.2899999999999999E-4</v>
      </c>
      <c r="AB268">
        <v>1.027E-5</v>
      </c>
      <c r="AC268">
        <v>-2.276E-8</v>
      </c>
    </row>
    <row r="269" spans="19:29" x14ac:dyDescent="0.2">
      <c r="S269" s="27" t="s">
        <v>1033</v>
      </c>
      <c r="T269" s="27" t="s">
        <v>1008</v>
      </c>
      <c r="U269" s="27" t="s">
        <v>1009</v>
      </c>
      <c r="V269" s="27" t="s">
        <v>1112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</row>
    <row r="270" spans="19:29" x14ac:dyDescent="0.2">
      <c r="S270" s="27" t="s">
        <v>1033</v>
      </c>
      <c r="T270" s="27" t="s">
        <v>1008</v>
      </c>
      <c r="U270" s="27" t="s">
        <v>1009</v>
      </c>
      <c r="V270" s="27" t="s">
        <v>1112</v>
      </c>
      <c r="W270">
        <v>1</v>
      </c>
      <c r="X270">
        <v>2.5450000000000001E-7</v>
      </c>
      <c r="Y270">
        <v>1.466E-6</v>
      </c>
      <c r="Z270">
        <v>1.9390000000000001E-2</v>
      </c>
      <c r="AA270">
        <v>-6.3730000000000001E-5</v>
      </c>
      <c r="AB270">
        <v>-3.8890000000000004E-6</v>
      </c>
      <c r="AC270">
        <v>-5.6290000000000003E-9</v>
      </c>
    </row>
    <row r="271" spans="19:29" x14ac:dyDescent="0.2">
      <c r="S271" s="27" t="s">
        <v>1033</v>
      </c>
      <c r="T271" s="27" t="s">
        <v>1008</v>
      </c>
      <c r="U271" s="27" t="s">
        <v>1009</v>
      </c>
      <c r="V271" s="27" t="s">
        <v>1112</v>
      </c>
      <c r="W271">
        <v>2</v>
      </c>
      <c r="X271">
        <v>5.2520000000000003E-8</v>
      </c>
      <c r="Y271">
        <v>1.3799999999999999E-7</v>
      </c>
      <c r="Z271">
        <v>3.9949999999999999E-2</v>
      </c>
      <c r="AA271">
        <v>-5.5520000000000004E-6</v>
      </c>
      <c r="AB271">
        <v>-5.7670000000000002E-7</v>
      </c>
      <c r="AC271">
        <v>-2.9710000000000002E-9</v>
      </c>
    </row>
    <row r="272" spans="19:29" x14ac:dyDescent="0.2">
      <c r="S272" s="27" t="s">
        <v>1033</v>
      </c>
      <c r="T272" s="27" t="s">
        <v>1008</v>
      </c>
      <c r="U272" s="27" t="s">
        <v>1009</v>
      </c>
      <c r="V272" s="27" t="s">
        <v>1112</v>
      </c>
      <c r="W272">
        <v>3</v>
      </c>
      <c r="X272">
        <v>-3.8789999999999999E-8</v>
      </c>
      <c r="Y272">
        <v>-3.4420000000000002E-7</v>
      </c>
      <c r="Z272">
        <v>6.0150000000000002E-2</v>
      </c>
      <c r="AA272">
        <v>1.5299999999999999E-5</v>
      </c>
      <c r="AB272">
        <v>7.6319999999999995E-7</v>
      </c>
      <c r="AC272">
        <v>-4.618E-10</v>
      </c>
    </row>
    <row r="273" spans="19:29" x14ac:dyDescent="0.2">
      <c r="S273" s="27" t="s">
        <v>1033</v>
      </c>
      <c r="T273" s="27" t="s">
        <v>1008</v>
      </c>
      <c r="U273" s="27" t="s">
        <v>1009</v>
      </c>
      <c r="V273" s="27" t="s">
        <v>1112</v>
      </c>
      <c r="W273">
        <v>4</v>
      </c>
      <c r="X273">
        <v>-1.0940000000000001E-8</v>
      </c>
      <c r="Y273">
        <v>-6.465E-8</v>
      </c>
      <c r="Z273">
        <v>8.0030000000000004E-2</v>
      </c>
      <c r="AA273">
        <v>2.8159999999999998E-6</v>
      </c>
      <c r="AB273">
        <v>1.6969999999999999E-7</v>
      </c>
      <c r="AC273">
        <v>2.244E-10</v>
      </c>
    </row>
    <row r="274" spans="19:29" x14ac:dyDescent="0.2">
      <c r="S274" s="27" t="s">
        <v>1033</v>
      </c>
      <c r="T274" s="27" t="s">
        <v>1008</v>
      </c>
      <c r="U274" s="27" t="s">
        <v>1009</v>
      </c>
      <c r="V274" s="27" t="s">
        <v>1112</v>
      </c>
      <c r="W274">
        <v>5</v>
      </c>
      <c r="X274">
        <v>-1.194E-7</v>
      </c>
      <c r="Y274">
        <v>-6.5460000000000005E-7</v>
      </c>
      <c r="Z274">
        <v>9.0270000000000003E-2</v>
      </c>
      <c r="AA274">
        <v>2.8370000000000001E-5</v>
      </c>
      <c r="AB274">
        <v>1.778E-6</v>
      </c>
      <c r="AC274">
        <v>3.0020000000000002E-9</v>
      </c>
    </row>
    <row r="275" spans="19:29" x14ac:dyDescent="0.2">
      <c r="S275" s="27" t="s">
        <v>1033</v>
      </c>
      <c r="T275" s="27" t="s">
        <v>1008</v>
      </c>
      <c r="U275" s="27" t="s">
        <v>1009</v>
      </c>
      <c r="V275" s="27" t="s">
        <v>1112</v>
      </c>
      <c r="W275">
        <v>6</v>
      </c>
      <c r="X275">
        <v>-4.9479999999999997E-8</v>
      </c>
      <c r="Y275">
        <v>-1.927E-7</v>
      </c>
      <c r="Z275">
        <v>9.8080000000000001E-2</v>
      </c>
      <c r="AA275">
        <v>8.1270000000000003E-6</v>
      </c>
      <c r="AB275">
        <v>6.2910000000000004E-7</v>
      </c>
      <c r="AC275">
        <v>2.1090000000000001E-9</v>
      </c>
    </row>
    <row r="276" spans="19:29" x14ac:dyDescent="0.2">
      <c r="S276" s="27" t="s">
        <v>1033</v>
      </c>
      <c r="T276" s="27" t="s">
        <v>1008</v>
      </c>
      <c r="U276" s="27" t="s">
        <v>1009</v>
      </c>
      <c r="V276" s="27" t="s">
        <v>1112</v>
      </c>
      <c r="W276">
        <v>7</v>
      </c>
      <c r="X276">
        <v>-1.917E-7</v>
      </c>
      <c r="Y276">
        <v>-1.032E-6</v>
      </c>
      <c r="Z276">
        <v>9.042E-2</v>
      </c>
      <c r="AA276">
        <v>4.4650000000000001E-5</v>
      </c>
      <c r="AB276">
        <v>2.8270000000000002E-6</v>
      </c>
      <c r="AC276">
        <v>5.0330000000000003E-9</v>
      </c>
    </row>
    <row r="277" spans="19:29" x14ac:dyDescent="0.2">
      <c r="S277" s="27" t="s">
        <v>1033</v>
      </c>
      <c r="T277" s="27" t="s">
        <v>1008</v>
      </c>
      <c r="U277" s="27" t="s">
        <v>1009</v>
      </c>
      <c r="V277" s="27" t="s">
        <v>1112</v>
      </c>
      <c r="W277">
        <v>8</v>
      </c>
      <c r="X277">
        <v>-5.8920000000000001E-8</v>
      </c>
      <c r="Y277">
        <v>-1.9740000000000001E-7</v>
      </c>
      <c r="Z277">
        <v>8.0079999999999998E-2</v>
      </c>
      <c r="AA277">
        <v>8.1960000000000008E-6</v>
      </c>
      <c r="AB277">
        <v>7.0500000000000003E-7</v>
      </c>
      <c r="AC277">
        <v>2.864E-9</v>
      </c>
    </row>
    <row r="278" spans="19:29" x14ac:dyDescent="0.2">
      <c r="S278" s="27" t="s">
        <v>1033</v>
      </c>
      <c r="T278" s="27" t="s">
        <v>1008</v>
      </c>
      <c r="U278" s="27" t="s">
        <v>1009</v>
      </c>
      <c r="V278" s="27" t="s">
        <v>1112</v>
      </c>
      <c r="W278">
        <v>9</v>
      </c>
      <c r="X278">
        <v>-1.038E-7</v>
      </c>
      <c r="Y278">
        <v>-5.0050000000000001E-7</v>
      </c>
      <c r="Z278">
        <v>6.0199999999999997E-2</v>
      </c>
      <c r="AA278">
        <v>2.1489999999999999E-5</v>
      </c>
      <c r="AB278">
        <v>1.449E-6</v>
      </c>
      <c r="AC278">
        <v>3.3590000000000001E-9</v>
      </c>
    </row>
    <row r="279" spans="19:29" x14ac:dyDescent="0.2">
      <c r="S279" s="27" t="s">
        <v>1033</v>
      </c>
      <c r="T279" s="27" t="s">
        <v>1008</v>
      </c>
      <c r="U279" s="27" t="s">
        <v>1009</v>
      </c>
      <c r="V279" s="27" t="s">
        <v>1112</v>
      </c>
      <c r="W279">
        <v>10</v>
      </c>
      <c r="X279">
        <v>-5.243E-7</v>
      </c>
      <c r="Y279">
        <v>-2.932E-6</v>
      </c>
      <c r="Z279">
        <v>1.2099999999999999E-3</v>
      </c>
      <c r="AA279">
        <v>1.272E-4</v>
      </c>
      <c r="AB279">
        <v>7.8900000000000007E-6</v>
      </c>
      <c r="AC279">
        <v>1.256E-8</v>
      </c>
    </row>
    <row r="280" spans="19:29" x14ac:dyDescent="0.2">
      <c r="S280" s="27" t="s">
        <v>1034</v>
      </c>
      <c r="T280" s="27" t="s">
        <v>1008</v>
      </c>
      <c r="U280" s="27" t="s">
        <v>1009</v>
      </c>
      <c r="V280" s="27" t="s">
        <v>1112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</row>
    <row r="281" spans="19:29" x14ac:dyDescent="0.2">
      <c r="S281" s="27" t="s">
        <v>1034</v>
      </c>
      <c r="T281" s="27" t="s">
        <v>1008</v>
      </c>
      <c r="U281" s="27" t="s">
        <v>1009</v>
      </c>
      <c r="V281" s="27" t="s">
        <v>1112</v>
      </c>
      <c r="W281">
        <v>1</v>
      </c>
      <c r="X281">
        <v>3.1769999999999999E-7</v>
      </c>
      <c r="Y281">
        <v>4.5349999999999998E-6</v>
      </c>
      <c r="Z281">
        <v>1.9140000000000001E-2</v>
      </c>
      <c r="AA281">
        <v>1.7940000000000001E-8</v>
      </c>
      <c r="AB281">
        <v>-5.5629999999999999E-6</v>
      </c>
      <c r="AC281">
        <v>-2.3779999999999999E-9</v>
      </c>
    </row>
    <row r="282" spans="19:29" x14ac:dyDescent="0.2">
      <c r="S282" s="27" t="s">
        <v>1034</v>
      </c>
      <c r="T282" s="27" t="s">
        <v>1008</v>
      </c>
      <c r="U282" s="27" t="s">
        <v>1009</v>
      </c>
      <c r="V282" s="27" t="s">
        <v>1112</v>
      </c>
      <c r="W282">
        <v>2</v>
      </c>
      <c r="X282">
        <v>6.9059999999999998E-8</v>
      </c>
      <c r="Y282">
        <v>4.0810000000000001E-7</v>
      </c>
      <c r="Z282">
        <v>3.993E-2</v>
      </c>
      <c r="AA282">
        <v>2.3440000000000002E-9</v>
      </c>
      <c r="AB282">
        <v>-8.2099999999999995E-7</v>
      </c>
      <c r="AC282">
        <v>-3.0299999999999999E-10</v>
      </c>
    </row>
    <row r="283" spans="19:29" x14ac:dyDescent="0.2">
      <c r="S283" s="27" t="s">
        <v>1034</v>
      </c>
      <c r="T283" s="27" t="s">
        <v>1008</v>
      </c>
      <c r="U283" s="27" t="s">
        <v>1009</v>
      </c>
      <c r="V283" s="27" t="s">
        <v>1112</v>
      </c>
      <c r="W283">
        <v>3</v>
      </c>
      <c r="X283">
        <v>-4.5949999999999998E-8</v>
      </c>
      <c r="Y283">
        <v>-1.079E-6</v>
      </c>
      <c r="Z283">
        <v>6.021E-2</v>
      </c>
      <c r="AA283">
        <v>-3.6330000000000002E-9</v>
      </c>
      <c r="AB283">
        <v>1.0950000000000001E-6</v>
      </c>
      <c r="AC283">
        <v>5.0710000000000004E-10</v>
      </c>
    </row>
    <row r="284" spans="19:29" x14ac:dyDescent="0.2">
      <c r="S284" s="27" t="s">
        <v>1034</v>
      </c>
      <c r="T284" s="27" t="s">
        <v>1008</v>
      </c>
      <c r="U284" s="27" t="s">
        <v>1009</v>
      </c>
      <c r="V284" s="27" t="s">
        <v>1112</v>
      </c>
      <c r="W284">
        <v>4</v>
      </c>
      <c r="X284">
        <v>-1.363E-8</v>
      </c>
      <c r="Y284">
        <v>-2.0020000000000001E-7</v>
      </c>
      <c r="Z284">
        <v>8.004E-2</v>
      </c>
      <c r="AA284">
        <v>-7.6949999999999998E-10</v>
      </c>
      <c r="AB284">
        <v>2.4279999999999998E-7</v>
      </c>
      <c r="AC284">
        <v>1.047E-10</v>
      </c>
    </row>
    <row r="285" spans="19:29" x14ac:dyDescent="0.2">
      <c r="S285" s="27" t="s">
        <v>1034</v>
      </c>
      <c r="T285" s="27" t="s">
        <v>1008</v>
      </c>
      <c r="U285" s="27" t="s">
        <v>1009</v>
      </c>
      <c r="V285" s="27" t="s">
        <v>1112</v>
      </c>
      <c r="W285">
        <v>5</v>
      </c>
      <c r="X285">
        <v>-1.497E-7</v>
      </c>
      <c r="Y285">
        <v>-2.0209999999999998E-6</v>
      </c>
      <c r="Z285">
        <v>9.0380000000000002E-2</v>
      </c>
      <c r="AA285">
        <v>-8.1669999999999996E-9</v>
      </c>
      <c r="AB285">
        <v>2.542E-6</v>
      </c>
      <c r="AC285">
        <v>1.076E-9</v>
      </c>
    </row>
    <row r="286" spans="19:29" x14ac:dyDescent="0.2">
      <c r="S286" s="27" t="s">
        <v>1034</v>
      </c>
      <c r="T286" s="27" t="s">
        <v>1008</v>
      </c>
      <c r="U286" s="27" t="s">
        <v>1009</v>
      </c>
      <c r="V286" s="27" t="s">
        <v>1112</v>
      </c>
      <c r="W286">
        <v>6</v>
      </c>
      <c r="X286">
        <v>-6.3720000000000004E-8</v>
      </c>
      <c r="Y286">
        <v>-5.8559999999999995E-7</v>
      </c>
      <c r="Z286">
        <v>9.8110000000000003E-2</v>
      </c>
      <c r="AA286">
        <v>-2.733E-9</v>
      </c>
      <c r="AB286">
        <v>8.9759999999999999E-7</v>
      </c>
      <c r="AC286">
        <v>3.5650000000000001E-10</v>
      </c>
    </row>
    <row r="287" spans="19:29" x14ac:dyDescent="0.2">
      <c r="S287" s="27" t="s">
        <v>1034</v>
      </c>
      <c r="T287" s="27" t="s">
        <v>1008</v>
      </c>
      <c r="U287" s="27" t="s">
        <v>1009</v>
      </c>
      <c r="V287" s="27" t="s">
        <v>1112</v>
      </c>
      <c r="W287">
        <v>7</v>
      </c>
      <c r="X287">
        <v>-2.4079999999999999E-7</v>
      </c>
      <c r="Y287">
        <v>-3.1829999999999998E-6</v>
      </c>
      <c r="Z287">
        <v>9.06E-2</v>
      </c>
      <c r="AA287">
        <v>-1.296E-8</v>
      </c>
      <c r="AB287">
        <v>4.0430000000000001E-6</v>
      </c>
      <c r="AC287">
        <v>1.705E-9</v>
      </c>
    </row>
    <row r="288" spans="19:29" x14ac:dyDescent="0.2">
      <c r="S288" s="27" t="s">
        <v>1034</v>
      </c>
      <c r="T288" s="27" t="s">
        <v>1008</v>
      </c>
      <c r="U288" s="27" t="s">
        <v>1009</v>
      </c>
      <c r="V288" s="27" t="s">
        <v>1112</v>
      </c>
      <c r="W288">
        <v>8</v>
      </c>
      <c r="X288">
        <v>-7.6570000000000003E-8</v>
      </c>
      <c r="Y288">
        <v>-5.9449999999999998E-7</v>
      </c>
      <c r="Z288">
        <v>8.0110000000000001E-2</v>
      </c>
      <c r="AA288">
        <v>-2.9969999999999999E-9</v>
      </c>
      <c r="AB288">
        <v>1.0049999999999999E-6</v>
      </c>
      <c r="AC288">
        <v>3.8770000000000002E-10</v>
      </c>
    </row>
    <row r="289" spans="19:29" x14ac:dyDescent="0.2">
      <c r="S289" s="27" t="s">
        <v>1034</v>
      </c>
      <c r="T289" s="27" t="s">
        <v>1008</v>
      </c>
      <c r="U289" s="27" t="s">
        <v>1009</v>
      </c>
      <c r="V289" s="27" t="s">
        <v>1112</v>
      </c>
      <c r="W289">
        <v>9</v>
      </c>
      <c r="X289">
        <v>-1.3159999999999999E-7</v>
      </c>
      <c r="Y289">
        <v>-1.5370000000000001E-6</v>
      </c>
      <c r="Z289">
        <v>6.0290000000000003E-2</v>
      </c>
      <c r="AA289">
        <v>-6.5830000000000001E-9</v>
      </c>
      <c r="AB289">
        <v>2.0700000000000001E-6</v>
      </c>
      <c r="AC289">
        <v>8.5379999999999999E-10</v>
      </c>
    </row>
    <row r="290" spans="19:29" x14ac:dyDescent="0.2">
      <c r="S290" s="27" t="s">
        <v>1034</v>
      </c>
      <c r="T290" s="27" t="s">
        <v>1008</v>
      </c>
      <c r="U290" s="27" t="s">
        <v>1009</v>
      </c>
      <c r="V290" s="27" t="s">
        <v>1112</v>
      </c>
      <c r="W290">
        <v>10</v>
      </c>
      <c r="X290">
        <v>-6.5639999999999997E-7</v>
      </c>
      <c r="Y290">
        <v>-9.0599999999999997E-6</v>
      </c>
      <c r="Z290">
        <v>1.7099999999999999E-3</v>
      </c>
      <c r="AA290">
        <v>-3.6249999999999997E-8</v>
      </c>
      <c r="AB290">
        <v>1.128E-5</v>
      </c>
      <c r="AC290">
        <v>4.7969999999999999E-9</v>
      </c>
    </row>
    <row r="291" spans="19:29" x14ac:dyDescent="0.2">
      <c r="S291" s="27" t="s">
        <v>1035</v>
      </c>
      <c r="T291" s="27" t="s">
        <v>1008</v>
      </c>
      <c r="U291" s="27" t="s">
        <v>1009</v>
      </c>
      <c r="V291" s="27" t="s">
        <v>1112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</row>
    <row r="292" spans="19:29" x14ac:dyDescent="0.2">
      <c r="S292" s="27" t="s">
        <v>1035</v>
      </c>
      <c r="T292" s="27" t="s">
        <v>1008</v>
      </c>
      <c r="U292" s="27" t="s">
        <v>1009</v>
      </c>
      <c r="V292" s="27" t="s">
        <v>1112</v>
      </c>
      <c r="W292">
        <v>1</v>
      </c>
      <c r="X292">
        <v>1.681E-7</v>
      </c>
      <c r="Y292">
        <v>7.5229999999999998E-6</v>
      </c>
      <c r="Z292">
        <v>1.9390000000000001E-2</v>
      </c>
      <c r="AA292">
        <v>6.3730000000000001E-5</v>
      </c>
      <c r="AB292">
        <v>-3.9439999999999998E-6</v>
      </c>
      <c r="AC292">
        <v>-1.9869999999999999E-9</v>
      </c>
    </row>
    <row r="293" spans="19:29" x14ac:dyDescent="0.2">
      <c r="S293" s="27" t="s">
        <v>1035</v>
      </c>
      <c r="T293" s="27" t="s">
        <v>1008</v>
      </c>
      <c r="U293" s="27" t="s">
        <v>1009</v>
      </c>
      <c r="V293" s="27" t="s">
        <v>1112</v>
      </c>
      <c r="W293">
        <v>2</v>
      </c>
      <c r="X293">
        <v>4.217E-8</v>
      </c>
      <c r="Y293">
        <v>6.6779999999999998E-7</v>
      </c>
      <c r="Z293">
        <v>3.9949999999999999E-2</v>
      </c>
      <c r="AA293">
        <v>5.553E-6</v>
      </c>
      <c r="AB293">
        <v>-5.8179999999999998E-7</v>
      </c>
      <c r="AC293">
        <v>2.0639999999999999E-9</v>
      </c>
    </row>
    <row r="294" spans="19:29" x14ac:dyDescent="0.2">
      <c r="S294" s="27" t="s">
        <v>1035</v>
      </c>
      <c r="T294" s="27" t="s">
        <v>1008</v>
      </c>
      <c r="U294" s="27" t="s">
        <v>1009</v>
      </c>
      <c r="V294" s="27" t="s">
        <v>1112</v>
      </c>
      <c r="W294">
        <v>3</v>
      </c>
      <c r="X294">
        <v>-2.0310000000000001E-8</v>
      </c>
      <c r="Y294">
        <v>-1.7969999999999999E-6</v>
      </c>
      <c r="Z294">
        <v>6.0150000000000002E-2</v>
      </c>
      <c r="AA294">
        <v>-1.5310000000000001E-5</v>
      </c>
      <c r="AB294">
        <v>7.7660000000000001E-7</v>
      </c>
      <c r="AC294">
        <v>2.121E-9</v>
      </c>
    </row>
    <row r="295" spans="19:29" x14ac:dyDescent="0.2">
      <c r="S295" s="27" t="s">
        <v>1035</v>
      </c>
      <c r="T295" s="27" t="s">
        <v>1008</v>
      </c>
      <c r="U295" s="27" t="s">
        <v>1009</v>
      </c>
      <c r="V295" s="27" t="s">
        <v>1112</v>
      </c>
      <c r="W295">
        <v>4</v>
      </c>
      <c r="X295">
        <v>-7.1639999999999997E-9</v>
      </c>
      <c r="Y295">
        <v>-3.3220000000000002E-7</v>
      </c>
      <c r="Z295">
        <v>8.0030000000000004E-2</v>
      </c>
      <c r="AA295">
        <v>-2.8159999999999998E-6</v>
      </c>
      <c r="AB295">
        <v>1.7219999999999999E-7</v>
      </c>
      <c r="AC295">
        <v>1.103E-10</v>
      </c>
    </row>
    <row r="296" spans="19:29" x14ac:dyDescent="0.2">
      <c r="S296" s="27" t="s">
        <v>1035</v>
      </c>
      <c r="T296" s="27" t="s">
        <v>1008</v>
      </c>
      <c r="U296" s="27" t="s">
        <v>1009</v>
      </c>
      <c r="V296" s="27" t="s">
        <v>1112</v>
      </c>
      <c r="W296">
        <v>5</v>
      </c>
      <c r="X296">
        <v>-8.0330000000000005E-8</v>
      </c>
      <c r="Y296">
        <v>-3.3510000000000002E-6</v>
      </c>
      <c r="Z296">
        <v>9.0270000000000003E-2</v>
      </c>
      <c r="AA296">
        <v>-2.8370000000000001E-5</v>
      </c>
      <c r="AB296">
        <v>1.8020000000000001E-6</v>
      </c>
      <c r="AC296">
        <v>4.3479999999999999E-10</v>
      </c>
    </row>
    <row r="297" spans="19:29" x14ac:dyDescent="0.2">
      <c r="S297" s="27" t="s">
        <v>1035</v>
      </c>
      <c r="T297" s="27" t="s">
        <v>1008</v>
      </c>
      <c r="U297" s="27" t="s">
        <v>1009</v>
      </c>
      <c r="V297" s="27" t="s">
        <v>1112</v>
      </c>
      <c r="W297">
        <v>6</v>
      </c>
      <c r="X297">
        <v>-3.6869999999999999E-8</v>
      </c>
      <c r="Y297">
        <v>-9.6629999999999996E-7</v>
      </c>
      <c r="Z297">
        <v>9.8080000000000001E-2</v>
      </c>
      <c r="AA297">
        <v>-8.1280000000000008E-6</v>
      </c>
      <c r="AB297">
        <v>6.3620000000000005E-7</v>
      </c>
      <c r="AC297">
        <v>-1.001E-9</v>
      </c>
    </row>
    <row r="298" spans="19:29" x14ac:dyDescent="0.2">
      <c r="S298" s="27" t="s">
        <v>1035</v>
      </c>
      <c r="T298" s="27" t="s">
        <v>1008</v>
      </c>
      <c r="U298" s="27" t="s">
        <v>1009</v>
      </c>
      <c r="V298" s="27" t="s">
        <v>1112</v>
      </c>
      <c r="W298">
        <v>7</v>
      </c>
      <c r="X298">
        <v>-1.2980000000000001E-7</v>
      </c>
      <c r="Y298">
        <v>-5.276E-6</v>
      </c>
      <c r="Z298">
        <v>9.042E-2</v>
      </c>
      <c r="AA298">
        <v>-4.4650000000000001E-5</v>
      </c>
      <c r="AB298">
        <v>2.8660000000000002E-6</v>
      </c>
      <c r="AC298">
        <v>4.0579999999999998E-10</v>
      </c>
    </row>
    <row r="299" spans="19:29" x14ac:dyDescent="0.2">
      <c r="S299" s="27" t="s">
        <v>1035</v>
      </c>
      <c r="T299" s="27" t="s">
        <v>1008</v>
      </c>
      <c r="U299" s="27" t="s">
        <v>1009</v>
      </c>
      <c r="V299" s="27" t="s">
        <v>1112</v>
      </c>
      <c r="W299">
        <v>8</v>
      </c>
      <c r="X299">
        <v>-4.5359999999999997E-8</v>
      </c>
      <c r="Y299">
        <v>-9.7820000000000001E-7</v>
      </c>
      <c r="Z299">
        <v>8.0079999999999998E-2</v>
      </c>
      <c r="AA299">
        <v>-8.1969999999999996E-6</v>
      </c>
      <c r="AB299">
        <v>7.1230000000000005E-7</v>
      </c>
      <c r="AC299">
        <v>-1.6749999999999999E-9</v>
      </c>
    </row>
    <row r="300" spans="19:29" x14ac:dyDescent="0.2">
      <c r="S300" s="27" t="s">
        <v>1035</v>
      </c>
      <c r="T300" s="27" t="s">
        <v>1008</v>
      </c>
      <c r="U300" s="27" t="s">
        <v>1009</v>
      </c>
      <c r="V300" s="27" t="s">
        <v>1112</v>
      </c>
      <c r="W300">
        <v>9</v>
      </c>
      <c r="X300">
        <v>-7.2870000000000003E-8</v>
      </c>
      <c r="Y300">
        <v>-2.5440000000000001E-6</v>
      </c>
      <c r="Z300">
        <v>6.0199999999999997E-2</v>
      </c>
      <c r="AA300">
        <v>-2.1489999999999999E-5</v>
      </c>
      <c r="AB300">
        <v>1.468E-6</v>
      </c>
      <c r="AC300">
        <v>-6.5370000000000003E-10</v>
      </c>
    </row>
    <row r="301" spans="19:29" x14ac:dyDescent="0.2">
      <c r="S301" s="27" t="s">
        <v>1035</v>
      </c>
      <c r="T301" s="27" t="s">
        <v>1008</v>
      </c>
      <c r="U301" s="27" t="s">
        <v>1009</v>
      </c>
      <c r="V301" s="27" t="s">
        <v>1112</v>
      </c>
      <c r="W301">
        <v>10</v>
      </c>
      <c r="X301">
        <v>-3.5030000000000001E-7</v>
      </c>
      <c r="Y301">
        <v>-1.503E-5</v>
      </c>
      <c r="Z301">
        <v>1.2099999999999999E-3</v>
      </c>
      <c r="AA301">
        <v>-1.272E-4</v>
      </c>
      <c r="AB301">
        <v>7.9999999999999996E-6</v>
      </c>
      <c r="AC301">
        <v>2.7719999999999999E-9</v>
      </c>
    </row>
    <row r="302" spans="19:29" x14ac:dyDescent="0.2">
      <c r="S302" s="27" t="s">
        <v>1036</v>
      </c>
      <c r="T302" s="27" t="s">
        <v>1008</v>
      </c>
      <c r="U302" s="27" t="s">
        <v>1009</v>
      </c>
      <c r="V302" s="27" t="s">
        <v>1112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</row>
    <row r="303" spans="19:29" x14ac:dyDescent="0.2">
      <c r="S303" s="27" t="s">
        <v>1036</v>
      </c>
      <c r="T303" s="27" t="s">
        <v>1008</v>
      </c>
      <c r="U303" s="27" t="s">
        <v>1009</v>
      </c>
      <c r="V303" s="27" t="s">
        <v>1112</v>
      </c>
      <c r="W303">
        <v>1</v>
      </c>
      <c r="X303">
        <v>1.505E-7</v>
      </c>
      <c r="Y303">
        <v>1.5570000000000001E-6</v>
      </c>
      <c r="Z303">
        <v>1.9400000000000001E-2</v>
      </c>
      <c r="AA303">
        <v>-6.3239999999999998E-5</v>
      </c>
      <c r="AB303">
        <v>-2.2180000000000002E-6</v>
      </c>
      <c r="AC303">
        <v>5.9070000000000004E-9</v>
      </c>
    </row>
    <row r="304" spans="19:29" x14ac:dyDescent="0.2">
      <c r="S304" s="27" t="s">
        <v>1036</v>
      </c>
      <c r="T304" s="27" t="s">
        <v>1008</v>
      </c>
      <c r="U304" s="27" t="s">
        <v>1009</v>
      </c>
      <c r="V304" s="27" t="s">
        <v>1112</v>
      </c>
      <c r="W304">
        <v>2</v>
      </c>
      <c r="X304">
        <v>2.8530000000000001E-8</v>
      </c>
      <c r="Y304">
        <v>1.4569999999999999E-7</v>
      </c>
      <c r="Z304">
        <v>3.9949999999999999E-2</v>
      </c>
      <c r="AA304">
        <v>-5.4829999999999999E-6</v>
      </c>
      <c r="AB304">
        <v>-3.143E-7</v>
      </c>
      <c r="AC304">
        <v>-7.5639999999999999E-10</v>
      </c>
    </row>
    <row r="305" spans="19:29" x14ac:dyDescent="0.2">
      <c r="S305" s="27" t="s">
        <v>1036</v>
      </c>
      <c r="T305" s="27" t="s">
        <v>1008</v>
      </c>
      <c r="U305" s="27" t="s">
        <v>1009</v>
      </c>
      <c r="V305" s="27" t="s">
        <v>1112</v>
      </c>
      <c r="W305">
        <v>3</v>
      </c>
      <c r="X305">
        <v>-2.489E-8</v>
      </c>
      <c r="Y305">
        <v>-3.6619999999999998E-7</v>
      </c>
      <c r="Z305">
        <v>6.0139999999999999E-2</v>
      </c>
      <c r="AA305">
        <v>1.521E-5</v>
      </c>
      <c r="AB305">
        <v>4.4659999999999999E-7</v>
      </c>
      <c r="AC305">
        <v>-2.342E-9</v>
      </c>
    </row>
    <row r="306" spans="19:29" x14ac:dyDescent="0.2">
      <c r="S306" s="27" t="s">
        <v>1036</v>
      </c>
      <c r="T306" s="27" t="s">
        <v>1008</v>
      </c>
      <c r="U306" s="27" t="s">
        <v>1009</v>
      </c>
      <c r="V306" s="27" t="s">
        <v>1112</v>
      </c>
      <c r="W306">
        <v>4</v>
      </c>
      <c r="X306">
        <v>-6.5000000000000003E-9</v>
      </c>
      <c r="Y306">
        <v>-6.8670000000000005E-8</v>
      </c>
      <c r="Z306">
        <v>8.0030000000000004E-2</v>
      </c>
      <c r="AA306">
        <v>2.7939999999999998E-6</v>
      </c>
      <c r="AB306">
        <v>9.6989999999999997E-8</v>
      </c>
      <c r="AC306">
        <v>-2.7299999999999999E-10</v>
      </c>
    </row>
    <row r="307" spans="19:29" x14ac:dyDescent="0.2">
      <c r="S307" s="27" t="s">
        <v>1036</v>
      </c>
      <c r="T307" s="27" t="s">
        <v>1008</v>
      </c>
      <c r="U307" s="27" t="s">
        <v>1009</v>
      </c>
      <c r="V307" s="27" t="s">
        <v>1112</v>
      </c>
      <c r="W307">
        <v>5</v>
      </c>
      <c r="X307">
        <v>-7.0090000000000001E-8</v>
      </c>
      <c r="Y307">
        <v>-6.9500000000000002E-7</v>
      </c>
      <c r="Z307">
        <v>9.0270000000000003E-2</v>
      </c>
      <c r="AA307">
        <v>2.8140000000000002E-5</v>
      </c>
      <c r="AB307">
        <v>1.0109999999999999E-6</v>
      </c>
      <c r="AC307">
        <v>-2.3760000000000001E-9</v>
      </c>
    </row>
    <row r="308" spans="19:29" x14ac:dyDescent="0.2">
      <c r="S308" s="27" t="s">
        <v>1036</v>
      </c>
      <c r="T308" s="27" t="s">
        <v>1008</v>
      </c>
      <c r="U308" s="27" t="s">
        <v>1009</v>
      </c>
      <c r="V308" s="27" t="s">
        <v>1112</v>
      </c>
      <c r="W308">
        <v>6</v>
      </c>
      <c r="X308">
        <v>-2.784E-8</v>
      </c>
      <c r="Y308">
        <v>-2.0419999999999999E-7</v>
      </c>
      <c r="Z308">
        <v>9.8080000000000001E-2</v>
      </c>
      <c r="AA308">
        <v>8.0499999999999992E-6</v>
      </c>
      <c r="AB308">
        <v>3.5059999999999998E-7</v>
      </c>
      <c r="AC308">
        <v>-4.1089999999999997E-11</v>
      </c>
    </row>
    <row r="309" spans="19:29" x14ac:dyDescent="0.2">
      <c r="S309" s="27" t="s">
        <v>1036</v>
      </c>
      <c r="T309" s="27" t="s">
        <v>1008</v>
      </c>
      <c r="U309" s="27" t="s">
        <v>1009</v>
      </c>
      <c r="V309" s="27" t="s">
        <v>1112</v>
      </c>
      <c r="W309">
        <v>7</v>
      </c>
      <c r="X309">
        <v>-1.122E-7</v>
      </c>
      <c r="Y309">
        <v>-1.0950000000000001E-6</v>
      </c>
      <c r="Z309">
        <v>9.042E-2</v>
      </c>
      <c r="AA309">
        <v>4.4289999999999998E-5</v>
      </c>
      <c r="AB309">
        <v>1.606E-6</v>
      </c>
      <c r="AC309">
        <v>-3.5830000000000001E-9</v>
      </c>
    </row>
    <row r="310" spans="19:29" x14ac:dyDescent="0.2">
      <c r="S310" s="27" t="s">
        <v>1036</v>
      </c>
      <c r="T310" s="27" t="s">
        <v>1008</v>
      </c>
      <c r="U310" s="27" t="s">
        <v>1009</v>
      </c>
      <c r="V310" s="27" t="s">
        <v>1112</v>
      </c>
      <c r="W310">
        <v>8</v>
      </c>
      <c r="X310">
        <v>-3.2660000000000003E-8</v>
      </c>
      <c r="Y310">
        <v>-2.089E-7</v>
      </c>
      <c r="Z310">
        <v>8.0079999999999998E-2</v>
      </c>
      <c r="AA310">
        <v>8.1100000000000003E-6</v>
      </c>
      <c r="AB310">
        <v>3.8939999999999998E-7</v>
      </c>
      <c r="AC310">
        <v>3.3599999999999998E-10</v>
      </c>
    </row>
    <row r="311" spans="19:29" x14ac:dyDescent="0.2">
      <c r="S311" s="27" t="s">
        <v>1036</v>
      </c>
      <c r="T311" s="27" t="s">
        <v>1008</v>
      </c>
      <c r="U311" s="27" t="s">
        <v>1009</v>
      </c>
      <c r="V311" s="27" t="s">
        <v>1112</v>
      </c>
      <c r="W311">
        <v>9</v>
      </c>
      <c r="X311">
        <v>-5.983E-8</v>
      </c>
      <c r="Y311">
        <v>-5.3099999999999998E-7</v>
      </c>
      <c r="Z311">
        <v>6.0199999999999997E-2</v>
      </c>
      <c r="AA311">
        <v>2.1310000000000001E-5</v>
      </c>
      <c r="AB311">
        <v>8.1760000000000002E-7</v>
      </c>
      <c r="AC311">
        <v>-1.2469999999999999E-9</v>
      </c>
    </row>
    <row r="312" spans="19:29" x14ac:dyDescent="0.2">
      <c r="S312" s="27" t="s">
        <v>1036</v>
      </c>
      <c r="T312" s="27" t="s">
        <v>1008</v>
      </c>
      <c r="U312" s="27" t="s">
        <v>1009</v>
      </c>
      <c r="V312" s="27" t="s">
        <v>1112</v>
      </c>
      <c r="W312">
        <v>10</v>
      </c>
      <c r="X312">
        <v>-3.087E-7</v>
      </c>
      <c r="Y312">
        <v>-3.1130000000000001E-6</v>
      </c>
      <c r="Z312">
        <v>1.1999999999999999E-3</v>
      </c>
      <c r="AA312">
        <v>1.262E-4</v>
      </c>
      <c r="AB312">
        <v>4.4920000000000004E-6</v>
      </c>
      <c r="AC312">
        <v>-1.111E-8</v>
      </c>
    </row>
    <row r="313" spans="19:29" x14ac:dyDescent="0.2">
      <c r="S313" s="27" t="s">
        <v>1037</v>
      </c>
      <c r="T313" s="27" t="s">
        <v>1008</v>
      </c>
      <c r="U313" s="27" t="s">
        <v>1009</v>
      </c>
      <c r="V313" s="27" t="s">
        <v>1112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</row>
    <row r="314" spans="19:29" x14ac:dyDescent="0.2">
      <c r="S314" s="27" t="s">
        <v>1037</v>
      </c>
      <c r="T314" s="27" t="s">
        <v>1008</v>
      </c>
      <c r="U314" s="27" t="s">
        <v>1009</v>
      </c>
      <c r="V314" s="27" t="s">
        <v>1112</v>
      </c>
      <c r="W314">
        <v>1</v>
      </c>
      <c r="X314">
        <v>1.903E-7</v>
      </c>
      <c r="Y314">
        <v>4.5029999999999999E-6</v>
      </c>
      <c r="Z314">
        <v>1.915E-2</v>
      </c>
      <c r="AA314">
        <v>2.3169999999999998E-8</v>
      </c>
      <c r="AB314">
        <v>-3.1760000000000002E-6</v>
      </c>
      <c r="AC314">
        <v>-2.5249999999999999E-9</v>
      </c>
    </row>
    <row r="315" spans="19:29" x14ac:dyDescent="0.2">
      <c r="S315" s="27" t="s">
        <v>1037</v>
      </c>
      <c r="T315" s="27" t="s">
        <v>1008</v>
      </c>
      <c r="U315" s="27" t="s">
        <v>1009</v>
      </c>
      <c r="V315" s="27" t="s">
        <v>1112</v>
      </c>
      <c r="W315">
        <v>2</v>
      </c>
      <c r="X315">
        <v>3.7599999999999999E-8</v>
      </c>
      <c r="Y315">
        <v>4.0410000000000003E-7</v>
      </c>
      <c r="Z315">
        <v>3.993E-2</v>
      </c>
      <c r="AA315">
        <v>2.8389999999999998E-9</v>
      </c>
      <c r="AB315">
        <v>-4.4780000000000003E-7</v>
      </c>
      <c r="AC315">
        <v>-3.0619999999999999E-10</v>
      </c>
    </row>
    <row r="316" spans="19:29" x14ac:dyDescent="0.2">
      <c r="S316" s="27" t="s">
        <v>1037</v>
      </c>
      <c r="T316" s="27" t="s">
        <v>1008</v>
      </c>
      <c r="U316" s="27" t="s">
        <v>1009</v>
      </c>
      <c r="V316" s="27" t="s">
        <v>1112</v>
      </c>
      <c r="W316">
        <v>3</v>
      </c>
      <c r="X316">
        <v>-3.0390000000000003E-8</v>
      </c>
      <c r="Y316">
        <v>-1.0720000000000001E-6</v>
      </c>
      <c r="Z316">
        <v>6.0199999999999997E-2</v>
      </c>
      <c r="AA316">
        <v>-4.9060000000000002E-9</v>
      </c>
      <c r="AB316">
        <v>6.4109999999999999E-7</v>
      </c>
      <c r="AC316">
        <v>5.4580000000000002E-10</v>
      </c>
    </row>
    <row r="317" spans="19:29" x14ac:dyDescent="0.2">
      <c r="S317" s="27" t="s">
        <v>1037</v>
      </c>
      <c r="T317" s="27" t="s">
        <v>1008</v>
      </c>
      <c r="U317" s="27" t="s">
        <v>1009</v>
      </c>
      <c r="V317" s="27" t="s">
        <v>1112</v>
      </c>
      <c r="W317">
        <v>4</v>
      </c>
      <c r="X317">
        <v>-8.2060000000000008E-9</v>
      </c>
      <c r="Y317">
        <v>-1.9880000000000001E-7</v>
      </c>
      <c r="Z317">
        <v>8.004E-2</v>
      </c>
      <c r="AA317">
        <v>-1.006E-9</v>
      </c>
      <c r="AB317">
        <v>1.3890000000000001E-7</v>
      </c>
      <c r="AC317">
        <v>1.11E-10</v>
      </c>
    </row>
    <row r="318" spans="19:29" x14ac:dyDescent="0.2">
      <c r="S318" s="27" t="s">
        <v>1037</v>
      </c>
      <c r="T318" s="27" t="s">
        <v>1008</v>
      </c>
      <c r="U318" s="27" t="s">
        <v>1009</v>
      </c>
      <c r="V318" s="27" t="s">
        <v>1112</v>
      </c>
      <c r="W318">
        <v>5</v>
      </c>
      <c r="X318">
        <v>-8.8889999999999997E-8</v>
      </c>
      <c r="Y318">
        <v>-2.007E-6</v>
      </c>
      <c r="Z318">
        <v>9.0380000000000002E-2</v>
      </c>
      <c r="AA318">
        <v>-1.049E-8</v>
      </c>
      <c r="AB318">
        <v>1.4470000000000001E-6</v>
      </c>
      <c r="AC318">
        <v>1.14E-9</v>
      </c>
    </row>
    <row r="319" spans="19:29" x14ac:dyDescent="0.2">
      <c r="S319" s="27" t="s">
        <v>1037</v>
      </c>
      <c r="T319" s="27" t="s">
        <v>1008</v>
      </c>
      <c r="U319" s="27" t="s">
        <v>1009</v>
      </c>
      <c r="V319" s="27" t="s">
        <v>1112</v>
      </c>
      <c r="W319">
        <v>6</v>
      </c>
      <c r="X319">
        <v>-3.6039999999999997E-8</v>
      </c>
      <c r="Y319">
        <v>-5.8090000000000002E-7</v>
      </c>
      <c r="Z319">
        <v>9.8110000000000003E-2</v>
      </c>
      <c r="AA319">
        <v>-3.418E-9</v>
      </c>
      <c r="AB319">
        <v>5.0070000000000003E-7</v>
      </c>
      <c r="AC319">
        <v>3.7009999999999999E-10</v>
      </c>
    </row>
    <row r="320" spans="19:29" x14ac:dyDescent="0.2">
      <c r="S320" s="27" t="s">
        <v>1037</v>
      </c>
      <c r="T320" s="27" t="s">
        <v>1008</v>
      </c>
      <c r="U320" s="27" t="s">
        <v>1009</v>
      </c>
      <c r="V320" s="27" t="s">
        <v>1112</v>
      </c>
      <c r="W320">
        <v>7</v>
      </c>
      <c r="X320">
        <v>-1.4250000000000001E-7</v>
      </c>
      <c r="Y320">
        <v>-3.1599999999999998E-6</v>
      </c>
      <c r="Z320">
        <v>9.06E-2</v>
      </c>
      <c r="AA320">
        <v>-1.6619999999999999E-8</v>
      </c>
      <c r="AB320">
        <v>2.2979999999999999E-6</v>
      </c>
      <c r="AC320">
        <v>1.8050000000000001E-9</v>
      </c>
    </row>
    <row r="321" spans="19:29" x14ac:dyDescent="0.2">
      <c r="S321" s="27" t="s">
        <v>1037</v>
      </c>
      <c r="T321" s="27" t="s">
        <v>1008</v>
      </c>
      <c r="U321" s="27" t="s">
        <v>1009</v>
      </c>
      <c r="V321" s="27" t="s">
        <v>1112</v>
      </c>
      <c r="W321">
        <v>8</v>
      </c>
      <c r="X321">
        <v>-4.2599999999999998E-8</v>
      </c>
      <c r="Y321">
        <v>-5.8930000000000002E-7</v>
      </c>
      <c r="Z321">
        <v>8.0110000000000001E-2</v>
      </c>
      <c r="AA321">
        <v>-3.697E-9</v>
      </c>
      <c r="AB321">
        <v>5.5560000000000003E-7</v>
      </c>
      <c r="AC321">
        <v>3.9869999999999998E-10</v>
      </c>
    </row>
    <row r="322" spans="19:29" x14ac:dyDescent="0.2">
      <c r="S322" s="27" t="s">
        <v>1037</v>
      </c>
      <c r="T322" s="27" t="s">
        <v>1008</v>
      </c>
      <c r="U322" s="27" t="s">
        <v>1009</v>
      </c>
      <c r="V322" s="27" t="s">
        <v>1112</v>
      </c>
      <c r="W322">
        <v>9</v>
      </c>
      <c r="X322">
        <v>-7.6500000000000003E-8</v>
      </c>
      <c r="Y322">
        <v>-1.5260000000000001E-6</v>
      </c>
      <c r="Z322">
        <v>6.0290000000000003E-2</v>
      </c>
      <c r="AA322">
        <v>-8.3370000000000005E-9</v>
      </c>
      <c r="AB322">
        <v>1.1689999999999999E-6</v>
      </c>
      <c r="AC322">
        <v>9.0029999999999998E-10</v>
      </c>
    </row>
    <row r="323" spans="19:29" x14ac:dyDescent="0.2">
      <c r="S323" s="27" t="s">
        <v>1037</v>
      </c>
      <c r="T323" s="27" t="s">
        <v>1008</v>
      </c>
      <c r="U323" s="27" t="s">
        <v>1009</v>
      </c>
      <c r="V323" s="27" t="s">
        <v>1112</v>
      </c>
      <c r="W323">
        <v>10</v>
      </c>
      <c r="X323">
        <v>-3.911E-7</v>
      </c>
      <c r="Y323">
        <v>-8.9949999999999994E-6</v>
      </c>
      <c r="Z323">
        <v>1.6999999999999999E-3</v>
      </c>
      <c r="AA323">
        <v>-4.6700000000000001E-8</v>
      </c>
      <c r="AB323">
        <v>6.4309999999999999E-6</v>
      </c>
      <c r="AC323">
        <v>5.086E-9</v>
      </c>
    </row>
    <row r="324" spans="19:29" x14ac:dyDescent="0.2">
      <c r="S324" s="27" t="s">
        <v>1038</v>
      </c>
      <c r="T324" s="27" t="s">
        <v>1008</v>
      </c>
      <c r="U324" s="27" t="s">
        <v>1009</v>
      </c>
      <c r="V324" s="27" t="s">
        <v>1112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</row>
    <row r="325" spans="19:29" x14ac:dyDescent="0.2">
      <c r="S325" s="27" t="s">
        <v>1038</v>
      </c>
      <c r="T325" s="27" t="s">
        <v>1008</v>
      </c>
      <c r="U325" s="27" t="s">
        <v>1009</v>
      </c>
      <c r="V325" s="27" t="s">
        <v>1112</v>
      </c>
      <c r="W325">
        <v>1</v>
      </c>
      <c r="X325">
        <v>1.061E-7</v>
      </c>
      <c r="Y325">
        <v>7.3350000000000001E-6</v>
      </c>
      <c r="Z325">
        <v>1.9400000000000001E-2</v>
      </c>
      <c r="AA325">
        <v>6.3250000000000006E-5</v>
      </c>
      <c r="AB325">
        <v>-2.2510000000000001E-6</v>
      </c>
      <c r="AC325">
        <v>-1.391E-8</v>
      </c>
    </row>
    <row r="326" spans="19:29" x14ac:dyDescent="0.2">
      <c r="S326" s="27" t="s">
        <v>1038</v>
      </c>
      <c r="T326" s="27" t="s">
        <v>1008</v>
      </c>
      <c r="U326" s="27" t="s">
        <v>1009</v>
      </c>
      <c r="V326" s="27" t="s">
        <v>1112</v>
      </c>
      <c r="W326">
        <v>2</v>
      </c>
      <c r="X326">
        <v>2.3240000000000002E-8</v>
      </c>
      <c r="Y326">
        <v>6.4899999999999995E-7</v>
      </c>
      <c r="Z326">
        <v>3.9949999999999999E-2</v>
      </c>
      <c r="AA326">
        <v>5.4840000000000003E-6</v>
      </c>
      <c r="AB326">
        <v>-3.1730000000000002E-7</v>
      </c>
      <c r="AC326">
        <v>-1.4010000000000001E-10</v>
      </c>
    </row>
    <row r="327" spans="19:29" x14ac:dyDescent="0.2">
      <c r="S327" s="27" t="s">
        <v>1038</v>
      </c>
      <c r="T327" s="27" t="s">
        <v>1008</v>
      </c>
      <c r="U327" s="27" t="s">
        <v>1009</v>
      </c>
      <c r="V327" s="27" t="s">
        <v>1112</v>
      </c>
      <c r="W327">
        <v>3</v>
      </c>
      <c r="X327">
        <v>-1.5349999999999998E-8</v>
      </c>
      <c r="Y327">
        <v>-1.7540000000000001E-6</v>
      </c>
      <c r="Z327">
        <v>6.0139999999999999E-2</v>
      </c>
      <c r="AA327">
        <v>-1.521E-5</v>
      </c>
      <c r="AB327">
        <v>4.5470000000000002E-7</v>
      </c>
      <c r="AC327">
        <v>4.1229999999999999E-9</v>
      </c>
    </row>
    <row r="328" spans="19:29" x14ac:dyDescent="0.2">
      <c r="S328" s="27" t="s">
        <v>1038</v>
      </c>
      <c r="T328" s="27" t="s">
        <v>1008</v>
      </c>
      <c r="U328" s="27" t="s">
        <v>1009</v>
      </c>
      <c r="V328" s="27" t="s">
        <v>1112</v>
      </c>
      <c r="W328">
        <v>4</v>
      </c>
      <c r="X328">
        <v>-4.5580000000000002E-9</v>
      </c>
      <c r="Y328">
        <v>-3.2399999999999999E-7</v>
      </c>
      <c r="Z328">
        <v>8.0030000000000004E-2</v>
      </c>
      <c r="AA328">
        <v>-2.7949999999999999E-6</v>
      </c>
      <c r="AB328">
        <v>9.8480000000000006E-8</v>
      </c>
      <c r="AC328">
        <v>6.2500000000000001E-10</v>
      </c>
    </row>
    <row r="329" spans="19:29" x14ac:dyDescent="0.2">
      <c r="S329" s="27" t="s">
        <v>1038</v>
      </c>
      <c r="T329" s="27" t="s">
        <v>1008</v>
      </c>
      <c r="U329" s="27" t="s">
        <v>1009</v>
      </c>
      <c r="V329" s="27" t="s">
        <v>1112</v>
      </c>
      <c r="W329">
        <v>5</v>
      </c>
      <c r="X329">
        <v>-4.9999999999999998E-8</v>
      </c>
      <c r="Y329">
        <v>-3.2669999999999998E-6</v>
      </c>
      <c r="Z329">
        <v>9.0270000000000003E-2</v>
      </c>
      <c r="AA329">
        <v>-2.815E-5</v>
      </c>
      <c r="AB329">
        <v>1.026E-6</v>
      </c>
      <c r="AC329">
        <v>5.9779999999999998E-9</v>
      </c>
    </row>
    <row r="330" spans="19:29" x14ac:dyDescent="0.2">
      <c r="S330" s="27" t="s">
        <v>1038</v>
      </c>
      <c r="T330" s="27" t="s">
        <v>1008</v>
      </c>
      <c r="U330" s="27" t="s">
        <v>1009</v>
      </c>
      <c r="V330" s="27" t="s">
        <v>1112</v>
      </c>
      <c r="W330">
        <v>6</v>
      </c>
      <c r="X330">
        <v>-2.1369999999999999E-8</v>
      </c>
      <c r="Y330">
        <v>-9.4099999999999997E-7</v>
      </c>
      <c r="Z330">
        <v>9.8080000000000001E-2</v>
      </c>
      <c r="AA330">
        <v>-8.0509999999999997E-6</v>
      </c>
      <c r="AB330">
        <v>3.5479999999999997E-7</v>
      </c>
      <c r="AC330">
        <v>1.173E-9</v>
      </c>
    </row>
    <row r="331" spans="19:29" x14ac:dyDescent="0.2">
      <c r="S331" s="27" t="s">
        <v>1038</v>
      </c>
      <c r="T331" s="27" t="s">
        <v>1008</v>
      </c>
      <c r="U331" s="27" t="s">
        <v>1009</v>
      </c>
      <c r="V331" s="27" t="s">
        <v>1112</v>
      </c>
      <c r="W331">
        <v>7</v>
      </c>
      <c r="X331">
        <v>-8.0420000000000001E-8</v>
      </c>
      <c r="Y331">
        <v>-5.1429999999999997E-6</v>
      </c>
      <c r="Z331">
        <v>9.042E-2</v>
      </c>
      <c r="AA331">
        <v>-4.4299999999999999E-5</v>
      </c>
      <c r="AB331">
        <v>1.629E-6</v>
      </c>
      <c r="AC331">
        <v>9.2759999999999998E-9</v>
      </c>
    </row>
    <row r="332" spans="19:29" x14ac:dyDescent="0.2">
      <c r="S332" s="27" t="s">
        <v>1038</v>
      </c>
      <c r="T332" s="27" t="s">
        <v>1008</v>
      </c>
      <c r="U332" s="27" t="s">
        <v>1009</v>
      </c>
      <c r="V332" s="27" t="s">
        <v>1112</v>
      </c>
      <c r="W332">
        <v>8</v>
      </c>
      <c r="X332">
        <v>-2.571E-8</v>
      </c>
      <c r="Y332">
        <v>-9.5199999999999995E-7</v>
      </c>
      <c r="Z332">
        <v>8.0079999999999998E-2</v>
      </c>
      <c r="AA332">
        <v>-8.1110000000000008E-6</v>
      </c>
      <c r="AB332">
        <v>3.9369999999999999E-7</v>
      </c>
      <c r="AC332">
        <v>8.6470000000000002E-10</v>
      </c>
    </row>
    <row r="333" spans="19:29" x14ac:dyDescent="0.2">
      <c r="S333" s="27" t="s">
        <v>1038</v>
      </c>
      <c r="T333" s="27" t="s">
        <v>1008</v>
      </c>
      <c r="U333" s="27" t="s">
        <v>1009</v>
      </c>
      <c r="V333" s="27" t="s">
        <v>1112</v>
      </c>
      <c r="W333">
        <v>9</v>
      </c>
      <c r="X333">
        <v>-4.3940000000000002E-8</v>
      </c>
      <c r="Y333">
        <v>-2.48E-6</v>
      </c>
      <c r="Z333">
        <v>6.0199999999999997E-2</v>
      </c>
      <c r="AA333">
        <v>-2.1310000000000001E-5</v>
      </c>
      <c r="AB333">
        <v>8.2859999999999999E-7</v>
      </c>
      <c r="AC333">
        <v>4.0599999999999996E-9</v>
      </c>
    </row>
    <row r="334" spans="19:29" x14ac:dyDescent="0.2">
      <c r="S334" s="27" t="s">
        <v>1038</v>
      </c>
      <c r="T334" s="27" t="s">
        <v>1008</v>
      </c>
      <c r="U334" s="27" t="s">
        <v>1009</v>
      </c>
      <c r="V334" s="27" t="s">
        <v>1112</v>
      </c>
      <c r="W334">
        <v>10</v>
      </c>
      <c r="X334">
        <v>-2.192E-7</v>
      </c>
      <c r="Y334">
        <v>-1.465E-5</v>
      </c>
      <c r="Z334">
        <v>1.1999999999999999E-3</v>
      </c>
      <c r="AA334">
        <v>-1.262E-4</v>
      </c>
      <c r="AB334">
        <v>4.5589999999999999E-6</v>
      </c>
      <c r="AC334">
        <v>2.7199999999999999E-8</v>
      </c>
    </row>
    <row r="335" spans="19:29" x14ac:dyDescent="0.2">
      <c r="S335" s="27" t="s">
        <v>1039</v>
      </c>
      <c r="T335" s="27" t="s">
        <v>1008</v>
      </c>
      <c r="U335" s="27" t="s">
        <v>1009</v>
      </c>
      <c r="V335" s="27" t="s">
        <v>1112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</row>
    <row r="336" spans="19:29" x14ac:dyDescent="0.2">
      <c r="S336" s="27" t="s">
        <v>1039</v>
      </c>
      <c r="T336" s="27" t="s">
        <v>1008</v>
      </c>
      <c r="U336" s="27" t="s">
        <v>1009</v>
      </c>
      <c r="V336" s="27" t="s">
        <v>1112</v>
      </c>
      <c r="W336">
        <v>1</v>
      </c>
      <c r="X336">
        <v>5.2910000000000002E-8</v>
      </c>
      <c r="Y336">
        <v>1.593E-6</v>
      </c>
      <c r="Z336">
        <v>1.9400000000000001E-2</v>
      </c>
      <c r="AA336">
        <v>-6.3079999999999999E-5</v>
      </c>
      <c r="AB336">
        <v>-7.7069999999999999E-7</v>
      </c>
      <c r="AC336">
        <v>1.8139999999999999E-9</v>
      </c>
    </row>
    <row r="337" spans="19:29" x14ac:dyDescent="0.2">
      <c r="S337" s="27" t="s">
        <v>1039</v>
      </c>
      <c r="T337" s="27" t="s">
        <v>1008</v>
      </c>
      <c r="U337" s="27" t="s">
        <v>1009</v>
      </c>
      <c r="V337" s="27" t="s">
        <v>1112</v>
      </c>
      <c r="W337">
        <v>2</v>
      </c>
      <c r="X337">
        <v>9.7879999999999997E-9</v>
      </c>
      <c r="Y337">
        <v>1.487E-7</v>
      </c>
      <c r="Z337">
        <v>3.9949999999999999E-2</v>
      </c>
      <c r="AA337">
        <v>-5.4620000000000004E-6</v>
      </c>
      <c r="AB337">
        <v>-1.078E-7</v>
      </c>
      <c r="AC337">
        <v>-2.4229999999999998E-10</v>
      </c>
    </row>
    <row r="338" spans="19:29" x14ac:dyDescent="0.2">
      <c r="S338" s="27" t="s">
        <v>1039</v>
      </c>
      <c r="T338" s="27" t="s">
        <v>1008</v>
      </c>
      <c r="U338" s="27" t="s">
        <v>1009</v>
      </c>
      <c r="V338" s="27" t="s">
        <v>1112</v>
      </c>
      <c r="W338">
        <v>3</v>
      </c>
      <c r="X338">
        <v>-8.9310000000000007E-9</v>
      </c>
      <c r="Y338">
        <v>-3.7520000000000002E-7</v>
      </c>
      <c r="Z338">
        <v>6.0139999999999999E-2</v>
      </c>
      <c r="AA338">
        <v>1.517E-5</v>
      </c>
      <c r="AB338">
        <v>1.5620000000000001E-7</v>
      </c>
      <c r="AC338">
        <v>-7.2650000000000002E-10</v>
      </c>
    </row>
    <row r="339" spans="19:29" x14ac:dyDescent="0.2">
      <c r="S339" s="27" t="s">
        <v>1039</v>
      </c>
      <c r="T339" s="27" t="s">
        <v>1008</v>
      </c>
      <c r="U339" s="27" t="s">
        <v>1009</v>
      </c>
      <c r="V339" s="27" t="s">
        <v>1112</v>
      </c>
      <c r="W339">
        <v>4</v>
      </c>
      <c r="X339">
        <v>-2.2870000000000001E-9</v>
      </c>
      <c r="Y339">
        <v>-7.0290000000000003E-8</v>
      </c>
      <c r="Z339">
        <v>8.0030000000000004E-2</v>
      </c>
      <c r="AA339">
        <v>2.7879999999999998E-6</v>
      </c>
      <c r="AB339">
        <v>3.372E-8</v>
      </c>
      <c r="AC339">
        <v>-8.3939999999999997E-11</v>
      </c>
    </row>
    <row r="340" spans="19:29" x14ac:dyDescent="0.2">
      <c r="S340" s="27" t="s">
        <v>1039</v>
      </c>
      <c r="T340" s="27" t="s">
        <v>1008</v>
      </c>
      <c r="U340" s="27" t="s">
        <v>1009</v>
      </c>
      <c r="V340" s="27" t="s">
        <v>1112</v>
      </c>
      <c r="W340">
        <v>5</v>
      </c>
      <c r="X340">
        <v>-2.4579999999999999E-8</v>
      </c>
      <c r="Y340">
        <v>-7.1119999999999996E-7</v>
      </c>
      <c r="Z340">
        <v>9.0270000000000003E-2</v>
      </c>
      <c r="AA340">
        <v>2.8070000000000001E-5</v>
      </c>
      <c r="AB340">
        <v>3.5100000000000001E-7</v>
      </c>
      <c r="AC340">
        <v>-7.2750000000000002E-10</v>
      </c>
    </row>
    <row r="341" spans="19:29" x14ac:dyDescent="0.2">
      <c r="S341" s="27" t="s">
        <v>1039</v>
      </c>
      <c r="T341" s="27" t="s">
        <v>1008</v>
      </c>
      <c r="U341" s="27" t="s">
        <v>1009</v>
      </c>
      <c r="V341" s="27" t="s">
        <v>1112</v>
      </c>
      <c r="W341">
        <v>6</v>
      </c>
      <c r="X341">
        <v>-9.6489999999999992E-9</v>
      </c>
      <c r="Y341">
        <v>-2.0879999999999999E-7</v>
      </c>
      <c r="Z341">
        <v>9.8080000000000001E-2</v>
      </c>
      <c r="AA341">
        <v>8.0250000000000002E-6</v>
      </c>
      <c r="AB341">
        <v>1.2100000000000001E-7</v>
      </c>
      <c r="AC341">
        <v>-6.9700000000000004E-12</v>
      </c>
    </row>
    <row r="342" spans="19:29" x14ac:dyDescent="0.2">
      <c r="S342" s="27" t="s">
        <v>1039</v>
      </c>
      <c r="T342" s="27" t="s">
        <v>1008</v>
      </c>
      <c r="U342" s="27" t="s">
        <v>1009</v>
      </c>
      <c r="V342" s="27" t="s">
        <v>1112</v>
      </c>
      <c r="W342">
        <v>7</v>
      </c>
      <c r="X342">
        <v>-3.9330000000000002E-8</v>
      </c>
      <c r="Y342">
        <v>-1.1209999999999999E-6</v>
      </c>
      <c r="Z342">
        <v>9.042E-2</v>
      </c>
      <c r="AA342">
        <v>4.4180000000000001E-5</v>
      </c>
      <c r="AB342">
        <v>5.5739999999999995E-7</v>
      </c>
      <c r="AC342">
        <v>-1.0959999999999999E-9</v>
      </c>
    </row>
    <row r="343" spans="19:29" x14ac:dyDescent="0.2">
      <c r="S343" s="27" t="s">
        <v>1039</v>
      </c>
      <c r="T343" s="27" t="s">
        <v>1008</v>
      </c>
      <c r="U343" s="27" t="s">
        <v>1009</v>
      </c>
      <c r="V343" s="27" t="s">
        <v>1112</v>
      </c>
      <c r="W343">
        <v>8</v>
      </c>
      <c r="X343">
        <v>-1.1269999999999999E-8</v>
      </c>
      <c r="Y343">
        <v>-2.135E-7</v>
      </c>
      <c r="Z343">
        <v>8.0079999999999998E-2</v>
      </c>
      <c r="AA343">
        <v>8.0830000000000004E-6</v>
      </c>
      <c r="AB343">
        <v>1.3409999999999999E-7</v>
      </c>
      <c r="AC343">
        <v>1.119E-10</v>
      </c>
    </row>
    <row r="344" spans="19:29" x14ac:dyDescent="0.2">
      <c r="S344" s="27" t="s">
        <v>1039</v>
      </c>
      <c r="T344" s="27" t="s">
        <v>1008</v>
      </c>
      <c r="U344" s="27" t="s">
        <v>1009</v>
      </c>
      <c r="V344" s="27" t="s">
        <v>1112</v>
      </c>
      <c r="W344">
        <v>9</v>
      </c>
      <c r="X344">
        <v>-2.0879999999999999E-8</v>
      </c>
      <c r="Y344">
        <v>-5.4320000000000005E-7</v>
      </c>
      <c r="Z344">
        <v>6.0199999999999997E-2</v>
      </c>
      <c r="AA344">
        <v>2.1250000000000002E-5</v>
      </c>
      <c r="AB344">
        <v>2.8319999999999999E-7</v>
      </c>
      <c r="AC344">
        <v>-3.7690000000000001E-10</v>
      </c>
    </row>
    <row r="345" spans="19:29" x14ac:dyDescent="0.2">
      <c r="S345" s="27" t="s">
        <v>1039</v>
      </c>
      <c r="T345" s="27" t="s">
        <v>1008</v>
      </c>
      <c r="U345" s="27" t="s">
        <v>1009</v>
      </c>
      <c r="V345" s="27" t="s">
        <v>1112</v>
      </c>
      <c r="W345">
        <v>10</v>
      </c>
      <c r="X345">
        <v>-1.084E-7</v>
      </c>
      <c r="Y345">
        <v>-3.1860000000000001E-6</v>
      </c>
      <c r="Z345">
        <v>1.1999999999999999E-3</v>
      </c>
      <c r="AA345">
        <v>1.259E-4</v>
      </c>
      <c r="AB345">
        <v>1.5600000000000001E-6</v>
      </c>
      <c r="AC345">
        <v>-3.4069999999999999E-9</v>
      </c>
    </row>
    <row r="346" spans="19:29" x14ac:dyDescent="0.2">
      <c r="S346" s="27" t="s">
        <v>1040</v>
      </c>
      <c r="T346" s="27" t="s">
        <v>1008</v>
      </c>
      <c r="U346" s="27" t="s">
        <v>1009</v>
      </c>
      <c r="V346" s="27" t="s">
        <v>1112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</row>
    <row r="347" spans="19:29" x14ac:dyDescent="0.2">
      <c r="S347" s="27" t="s">
        <v>1040</v>
      </c>
      <c r="T347" s="27" t="s">
        <v>1008</v>
      </c>
      <c r="U347" s="27" t="s">
        <v>1009</v>
      </c>
      <c r="V347" s="27" t="s">
        <v>1112</v>
      </c>
      <c r="W347">
        <v>1</v>
      </c>
      <c r="X347">
        <v>6.7099999999999999E-8</v>
      </c>
      <c r="Y347">
        <v>4.4920000000000004E-6</v>
      </c>
      <c r="Z347">
        <v>1.915E-2</v>
      </c>
      <c r="AA347">
        <v>2.4900000000000001E-8</v>
      </c>
      <c r="AB347">
        <v>-1.1039999999999999E-6</v>
      </c>
      <c r="AC347">
        <v>-1.157E-9</v>
      </c>
    </row>
    <row r="348" spans="19:29" x14ac:dyDescent="0.2">
      <c r="S348" s="27" t="s">
        <v>1040</v>
      </c>
      <c r="T348" s="27" t="s">
        <v>1008</v>
      </c>
      <c r="U348" s="27" t="s">
        <v>1009</v>
      </c>
      <c r="V348" s="27" t="s">
        <v>1112</v>
      </c>
      <c r="W348">
        <v>2</v>
      </c>
      <c r="X348">
        <v>1.2909999999999999E-8</v>
      </c>
      <c r="Y348">
        <v>4.0289999999999999E-7</v>
      </c>
      <c r="Z348">
        <v>3.993E-2</v>
      </c>
      <c r="AA348">
        <v>3.0020000000000002E-9</v>
      </c>
      <c r="AB348">
        <v>-1.536E-7</v>
      </c>
      <c r="AC348">
        <v>-1.394E-10</v>
      </c>
    </row>
    <row r="349" spans="19:29" x14ac:dyDescent="0.2">
      <c r="S349" s="27" t="s">
        <v>1040</v>
      </c>
      <c r="T349" s="27" t="s">
        <v>1008</v>
      </c>
      <c r="U349" s="27" t="s">
        <v>1009</v>
      </c>
      <c r="V349" s="27" t="s">
        <v>1112</v>
      </c>
      <c r="W349">
        <v>3</v>
      </c>
      <c r="X349">
        <v>-1.098E-8</v>
      </c>
      <c r="Y349">
        <v>-1.0699999999999999E-6</v>
      </c>
      <c r="Z349">
        <v>6.0199999999999997E-2</v>
      </c>
      <c r="AA349">
        <v>-5.326E-9</v>
      </c>
      <c r="AB349">
        <v>2.244E-7</v>
      </c>
      <c r="AC349">
        <v>2.5009999999999999E-10</v>
      </c>
    </row>
    <row r="350" spans="19:29" x14ac:dyDescent="0.2">
      <c r="S350" s="27" t="s">
        <v>1040</v>
      </c>
      <c r="T350" s="27" t="s">
        <v>1008</v>
      </c>
      <c r="U350" s="27" t="s">
        <v>1009</v>
      </c>
      <c r="V350" s="27" t="s">
        <v>1112</v>
      </c>
      <c r="W350">
        <v>4</v>
      </c>
      <c r="X350">
        <v>-2.8980000000000001E-9</v>
      </c>
      <c r="Y350">
        <v>-1.983E-7</v>
      </c>
      <c r="Z350">
        <v>8.004E-2</v>
      </c>
      <c r="AA350">
        <v>-1.084E-9</v>
      </c>
      <c r="AB350">
        <v>4.8289999999999998E-8</v>
      </c>
      <c r="AC350">
        <v>5.079E-11</v>
      </c>
    </row>
    <row r="351" spans="19:29" x14ac:dyDescent="0.2">
      <c r="S351" s="27" t="s">
        <v>1040</v>
      </c>
      <c r="T351" s="27" t="s">
        <v>1008</v>
      </c>
      <c r="U351" s="27" t="s">
        <v>1009</v>
      </c>
      <c r="V351" s="27" t="s">
        <v>1112</v>
      </c>
      <c r="W351">
        <v>5</v>
      </c>
      <c r="X351">
        <v>-3.1270000000000001E-8</v>
      </c>
      <c r="Y351">
        <v>-2.0020000000000001E-6</v>
      </c>
      <c r="Z351">
        <v>9.0380000000000002E-2</v>
      </c>
      <c r="AA351">
        <v>-1.126E-8</v>
      </c>
      <c r="AB351">
        <v>5.0240000000000005E-7</v>
      </c>
      <c r="AC351">
        <v>5.2239999999999997E-10</v>
      </c>
    </row>
    <row r="352" spans="19:29" x14ac:dyDescent="0.2">
      <c r="S352" s="27" t="s">
        <v>1040</v>
      </c>
      <c r="T352" s="27" t="s">
        <v>1008</v>
      </c>
      <c r="U352" s="27" t="s">
        <v>1009</v>
      </c>
      <c r="V352" s="27" t="s">
        <v>1112</v>
      </c>
      <c r="W352">
        <v>6</v>
      </c>
      <c r="X352">
        <v>-1.2509999999999999E-8</v>
      </c>
      <c r="Y352">
        <v>-5.7930000000000001E-7</v>
      </c>
      <c r="Z352">
        <v>9.8110000000000003E-2</v>
      </c>
      <c r="AA352">
        <v>-3.6450000000000001E-9</v>
      </c>
      <c r="AB352">
        <v>1.7280000000000001E-7</v>
      </c>
      <c r="AC352">
        <v>1.6909999999999999E-10</v>
      </c>
    </row>
    <row r="353" spans="19:29" x14ac:dyDescent="0.2">
      <c r="S353" s="27" t="s">
        <v>1040</v>
      </c>
      <c r="T353" s="27" t="s">
        <v>1008</v>
      </c>
      <c r="U353" s="27" t="s">
        <v>1009</v>
      </c>
      <c r="V353" s="27" t="s">
        <v>1112</v>
      </c>
      <c r="W353">
        <v>7</v>
      </c>
      <c r="X353">
        <v>-5.0090000000000001E-8</v>
      </c>
      <c r="Y353">
        <v>-3.1520000000000001E-6</v>
      </c>
      <c r="Z353">
        <v>9.0590000000000004E-2</v>
      </c>
      <c r="AA353">
        <v>-1.7830000000000002E-8</v>
      </c>
      <c r="AB353">
        <v>7.977E-7</v>
      </c>
      <c r="AC353">
        <v>8.2690000000000001E-10</v>
      </c>
    </row>
    <row r="354" spans="19:29" x14ac:dyDescent="0.2">
      <c r="S354" s="27" t="s">
        <v>1040</v>
      </c>
      <c r="T354" s="27" t="s">
        <v>1008</v>
      </c>
      <c r="U354" s="27" t="s">
        <v>1009</v>
      </c>
      <c r="V354" s="27" t="s">
        <v>1112</v>
      </c>
      <c r="W354">
        <v>8</v>
      </c>
      <c r="X354">
        <v>-1.472E-8</v>
      </c>
      <c r="Y354">
        <v>-5.877E-7</v>
      </c>
      <c r="Z354">
        <v>8.0110000000000001E-2</v>
      </c>
      <c r="AA354">
        <v>-3.9279999999999997E-9</v>
      </c>
      <c r="AB354">
        <v>1.913E-7</v>
      </c>
      <c r="AC354">
        <v>1.8199999999999999E-10</v>
      </c>
    </row>
    <row r="355" spans="19:29" x14ac:dyDescent="0.2">
      <c r="S355" s="27" t="s">
        <v>1040</v>
      </c>
      <c r="T355" s="27" t="s">
        <v>1008</v>
      </c>
      <c r="U355" s="27" t="s">
        <v>1009</v>
      </c>
      <c r="V355" s="27" t="s">
        <v>1112</v>
      </c>
      <c r="W355">
        <v>9</v>
      </c>
      <c r="X355">
        <v>-2.6759999999999999E-8</v>
      </c>
      <c r="Y355">
        <v>-1.522E-6</v>
      </c>
      <c r="Z355">
        <v>6.0290000000000003E-2</v>
      </c>
      <c r="AA355">
        <v>-8.9169999999999997E-9</v>
      </c>
      <c r="AB355">
        <v>4.0499999999999999E-7</v>
      </c>
      <c r="AC355">
        <v>4.1230000000000001E-10</v>
      </c>
    </row>
    <row r="356" spans="19:29" x14ac:dyDescent="0.2">
      <c r="S356" s="27" t="s">
        <v>1040</v>
      </c>
      <c r="T356" s="27" t="s">
        <v>1008</v>
      </c>
      <c r="U356" s="27" t="s">
        <v>1009</v>
      </c>
      <c r="V356" s="27" t="s">
        <v>1112</v>
      </c>
      <c r="W356">
        <v>10</v>
      </c>
      <c r="X356">
        <v>-1.377E-7</v>
      </c>
      <c r="Y356">
        <v>-8.9740000000000008E-6</v>
      </c>
      <c r="Z356">
        <v>1.6900000000000001E-3</v>
      </c>
      <c r="AA356">
        <v>-5.016E-8</v>
      </c>
      <c r="AB356">
        <v>2.2340000000000001E-6</v>
      </c>
      <c r="AC356">
        <v>2.3290000000000001E-9</v>
      </c>
    </row>
    <row r="357" spans="19:29" x14ac:dyDescent="0.2">
      <c r="S357" s="27" t="s">
        <v>1041</v>
      </c>
      <c r="T357" s="27" t="s">
        <v>1008</v>
      </c>
      <c r="U357" s="27" t="s">
        <v>1009</v>
      </c>
      <c r="V357" s="27" t="s">
        <v>1112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</row>
    <row r="358" spans="19:29" x14ac:dyDescent="0.2">
      <c r="S358" s="27" t="s">
        <v>1041</v>
      </c>
      <c r="T358" s="27" t="s">
        <v>1008</v>
      </c>
      <c r="U358" s="27" t="s">
        <v>1009</v>
      </c>
      <c r="V358" s="27" t="s">
        <v>1112</v>
      </c>
      <c r="W358">
        <v>1</v>
      </c>
      <c r="X358">
        <v>3.7900000000000002E-8</v>
      </c>
      <c r="Y358">
        <v>7.267E-6</v>
      </c>
      <c r="Z358">
        <v>1.9400000000000001E-2</v>
      </c>
      <c r="AA358">
        <v>6.3089999999999994E-5</v>
      </c>
      <c r="AB358">
        <v>-7.8230000000000001E-7</v>
      </c>
      <c r="AC358">
        <v>-5.5109999999999997E-9</v>
      </c>
    </row>
    <row r="359" spans="19:29" x14ac:dyDescent="0.2">
      <c r="S359" s="27" t="s">
        <v>1041</v>
      </c>
      <c r="T359" s="27" t="s">
        <v>1008</v>
      </c>
      <c r="U359" s="27" t="s">
        <v>1009</v>
      </c>
      <c r="V359" s="27" t="s">
        <v>1112</v>
      </c>
      <c r="W359">
        <v>2</v>
      </c>
      <c r="X359">
        <v>8.0070000000000002E-9</v>
      </c>
      <c r="Y359">
        <v>6.4249999999999999E-7</v>
      </c>
      <c r="Z359">
        <v>3.9949999999999999E-2</v>
      </c>
      <c r="AA359">
        <v>5.463E-6</v>
      </c>
      <c r="AB359">
        <v>-1.0879999999999999E-7</v>
      </c>
      <c r="AC359">
        <v>-1.677E-10</v>
      </c>
    </row>
    <row r="360" spans="19:29" x14ac:dyDescent="0.2">
      <c r="S360" s="27" t="s">
        <v>1041</v>
      </c>
      <c r="T360" s="27" t="s">
        <v>1008</v>
      </c>
      <c r="U360" s="27" t="s">
        <v>1009</v>
      </c>
      <c r="V360" s="27" t="s">
        <v>1112</v>
      </c>
      <c r="W360">
        <v>3</v>
      </c>
      <c r="X360">
        <v>-5.7059999999999999E-9</v>
      </c>
      <c r="Y360">
        <v>-1.7379999999999999E-6</v>
      </c>
      <c r="Z360">
        <v>6.0139999999999999E-2</v>
      </c>
      <c r="AA360">
        <v>-1.517E-5</v>
      </c>
      <c r="AB360">
        <v>1.5909999999999999E-7</v>
      </c>
      <c r="AC360">
        <v>1.5509999999999999E-9</v>
      </c>
    </row>
    <row r="361" spans="19:29" x14ac:dyDescent="0.2">
      <c r="S361" s="27" t="s">
        <v>1041</v>
      </c>
      <c r="T361" s="27" t="s">
        <v>1008</v>
      </c>
      <c r="U361" s="27" t="s">
        <v>1009</v>
      </c>
      <c r="V361" s="27" t="s">
        <v>1112</v>
      </c>
      <c r="W361">
        <v>4</v>
      </c>
      <c r="X361">
        <v>-1.6319999999999999E-9</v>
      </c>
      <c r="Y361">
        <v>-3.2090000000000002E-7</v>
      </c>
      <c r="Z361">
        <v>8.0030000000000004E-2</v>
      </c>
      <c r="AA361">
        <v>-2.7879999999999998E-6</v>
      </c>
      <c r="AB361">
        <v>3.4240000000000001E-8</v>
      </c>
      <c r="AC361">
        <v>2.4649999999999998E-10</v>
      </c>
    </row>
    <row r="362" spans="19:29" x14ac:dyDescent="0.2">
      <c r="S362" s="27" t="s">
        <v>1041</v>
      </c>
      <c r="T362" s="27" t="s">
        <v>1008</v>
      </c>
      <c r="U362" s="27" t="s">
        <v>1009</v>
      </c>
      <c r="V362" s="27" t="s">
        <v>1112</v>
      </c>
      <c r="W362">
        <v>5</v>
      </c>
      <c r="X362">
        <v>-1.7800000000000001E-8</v>
      </c>
      <c r="Y362">
        <v>-3.2370000000000001E-6</v>
      </c>
      <c r="Z362">
        <v>9.0270000000000003E-2</v>
      </c>
      <c r="AA362">
        <v>-2.8079999999999999E-5</v>
      </c>
      <c r="AB362">
        <v>3.5610000000000002E-7</v>
      </c>
      <c r="AC362">
        <v>2.3899999999999998E-9</v>
      </c>
    </row>
    <row r="363" spans="19:29" x14ac:dyDescent="0.2">
      <c r="S363" s="27" t="s">
        <v>1041</v>
      </c>
      <c r="T363" s="27" t="s">
        <v>1008</v>
      </c>
      <c r="U363" s="27" t="s">
        <v>1009</v>
      </c>
      <c r="V363" s="27" t="s">
        <v>1112</v>
      </c>
      <c r="W363">
        <v>6</v>
      </c>
      <c r="X363">
        <v>-7.4679999999999994E-9</v>
      </c>
      <c r="Y363">
        <v>-9.3200000000000003E-7</v>
      </c>
      <c r="Z363">
        <v>9.8080000000000001E-2</v>
      </c>
      <c r="AA363">
        <v>-8.0260000000000007E-6</v>
      </c>
      <c r="AB363">
        <v>1.2249999999999999E-7</v>
      </c>
      <c r="AC363">
        <v>5.2760000000000002E-10</v>
      </c>
    </row>
    <row r="364" spans="19:29" x14ac:dyDescent="0.2">
      <c r="S364" s="27" t="s">
        <v>1041</v>
      </c>
      <c r="T364" s="27" t="s">
        <v>1008</v>
      </c>
      <c r="U364" s="27" t="s">
        <v>1009</v>
      </c>
      <c r="V364" s="27" t="s">
        <v>1112</v>
      </c>
      <c r="W364">
        <v>7</v>
      </c>
      <c r="X364">
        <v>-2.8600000000000001E-8</v>
      </c>
      <c r="Y364">
        <v>-5.0950000000000003E-6</v>
      </c>
      <c r="Z364">
        <v>9.042E-2</v>
      </c>
      <c r="AA364">
        <v>-4.4180000000000001E-5</v>
      </c>
      <c r="AB364">
        <v>5.6540000000000002E-7</v>
      </c>
      <c r="AC364">
        <v>3.724E-9</v>
      </c>
    </row>
    <row r="365" spans="19:29" x14ac:dyDescent="0.2">
      <c r="S365" s="27" t="s">
        <v>1041</v>
      </c>
      <c r="T365" s="27" t="s">
        <v>1008</v>
      </c>
      <c r="U365" s="27" t="s">
        <v>1009</v>
      </c>
      <c r="V365" s="27" t="s">
        <v>1112</v>
      </c>
      <c r="W365">
        <v>8</v>
      </c>
      <c r="X365">
        <v>-8.9280000000000006E-9</v>
      </c>
      <c r="Y365">
        <v>-9.428E-7</v>
      </c>
      <c r="Z365">
        <v>8.0079999999999998E-2</v>
      </c>
      <c r="AA365">
        <v>-8.0849999999999997E-6</v>
      </c>
      <c r="AB365">
        <v>1.356E-7</v>
      </c>
      <c r="AC365">
        <v>4.3930000000000002E-10</v>
      </c>
    </row>
    <row r="366" spans="19:29" x14ac:dyDescent="0.2">
      <c r="S366" s="27" t="s">
        <v>1041</v>
      </c>
      <c r="T366" s="27" t="s">
        <v>1008</v>
      </c>
      <c r="U366" s="27" t="s">
        <v>1009</v>
      </c>
      <c r="V366" s="27" t="s">
        <v>1112</v>
      </c>
      <c r="W366">
        <v>9</v>
      </c>
      <c r="X366">
        <v>-1.5519999999999999E-8</v>
      </c>
      <c r="Y366">
        <v>-2.4559999999999999E-6</v>
      </c>
      <c r="Z366">
        <v>6.0199999999999997E-2</v>
      </c>
      <c r="AA366">
        <v>-2.1250000000000002E-5</v>
      </c>
      <c r="AB366">
        <v>2.8710000000000002E-7</v>
      </c>
      <c r="AC366">
        <v>1.674E-9</v>
      </c>
    </row>
    <row r="367" spans="19:29" x14ac:dyDescent="0.2">
      <c r="S367" s="27" t="s">
        <v>1041</v>
      </c>
      <c r="T367" s="27" t="s">
        <v>1008</v>
      </c>
      <c r="U367" s="27" t="s">
        <v>1009</v>
      </c>
      <c r="V367" s="27" t="s">
        <v>1112</v>
      </c>
      <c r="W367">
        <v>10</v>
      </c>
      <c r="X367">
        <v>-7.8170000000000004E-8</v>
      </c>
      <c r="Y367">
        <v>-1.451E-5</v>
      </c>
      <c r="Z367">
        <v>1.1999999999999999E-3</v>
      </c>
      <c r="AA367">
        <v>-1.259E-4</v>
      </c>
      <c r="AB367">
        <v>1.5829999999999999E-6</v>
      </c>
      <c r="AC367">
        <v>1.083E-8</v>
      </c>
    </row>
    <row r="368" spans="19:29" x14ac:dyDescent="0.2">
      <c r="S368" s="27" t="s">
        <v>1042</v>
      </c>
      <c r="T368" s="27" t="s">
        <v>1008</v>
      </c>
      <c r="U368" s="27" t="s">
        <v>1009</v>
      </c>
      <c r="V368" s="27" t="s">
        <v>1112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</row>
    <row r="369" spans="19:29" x14ac:dyDescent="0.2">
      <c r="S369" s="27" t="s">
        <v>1042</v>
      </c>
      <c r="T369" s="27" t="s">
        <v>1008</v>
      </c>
      <c r="U369" s="27" t="s">
        <v>1009</v>
      </c>
      <c r="V369" s="27" t="s">
        <v>1112</v>
      </c>
      <c r="W369">
        <v>1</v>
      </c>
      <c r="X369">
        <v>-5.2910000000000002E-8</v>
      </c>
      <c r="Y369">
        <v>1.593E-6</v>
      </c>
      <c r="Z369">
        <v>1.9400000000000001E-2</v>
      </c>
      <c r="AA369">
        <v>-6.3079999999999999E-5</v>
      </c>
      <c r="AB369">
        <v>7.7069999999999999E-7</v>
      </c>
      <c r="AC369">
        <v>-1.8139999999999999E-9</v>
      </c>
    </row>
    <row r="370" spans="19:29" x14ac:dyDescent="0.2">
      <c r="S370" s="27" t="s">
        <v>1042</v>
      </c>
      <c r="T370" s="27" t="s">
        <v>1008</v>
      </c>
      <c r="U370" s="27" t="s">
        <v>1009</v>
      </c>
      <c r="V370" s="27" t="s">
        <v>1112</v>
      </c>
      <c r="W370">
        <v>2</v>
      </c>
      <c r="X370">
        <v>-9.7879999999999997E-9</v>
      </c>
      <c r="Y370">
        <v>1.487E-7</v>
      </c>
      <c r="Z370">
        <v>3.9949999999999999E-2</v>
      </c>
      <c r="AA370">
        <v>-5.4620000000000004E-6</v>
      </c>
      <c r="AB370">
        <v>1.078E-7</v>
      </c>
      <c r="AC370">
        <v>2.4229999999999998E-10</v>
      </c>
    </row>
    <row r="371" spans="19:29" x14ac:dyDescent="0.2">
      <c r="S371" s="27" t="s">
        <v>1042</v>
      </c>
      <c r="T371" s="27" t="s">
        <v>1008</v>
      </c>
      <c r="U371" s="27" t="s">
        <v>1009</v>
      </c>
      <c r="V371" s="27" t="s">
        <v>1112</v>
      </c>
      <c r="W371">
        <v>3</v>
      </c>
      <c r="X371">
        <v>8.9310000000000007E-9</v>
      </c>
      <c r="Y371">
        <v>-3.7520000000000002E-7</v>
      </c>
      <c r="Z371">
        <v>6.0139999999999999E-2</v>
      </c>
      <c r="AA371">
        <v>1.517E-5</v>
      </c>
      <c r="AB371">
        <v>-1.5620000000000001E-7</v>
      </c>
      <c r="AC371">
        <v>7.2639999999999999E-10</v>
      </c>
    </row>
    <row r="372" spans="19:29" x14ac:dyDescent="0.2">
      <c r="S372" s="27" t="s">
        <v>1042</v>
      </c>
      <c r="T372" s="27" t="s">
        <v>1008</v>
      </c>
      <c r="U372" s="27" t="s">
        <v>1009</v>
      </c>
      <c r="V372" s="27" t="s">
        <v>1112</v>
      </c>
      <c r="W372">
        <v>4</v>
      </c>
      <c r="X372">
        <v>2.288E-9</v>
      </c>
      <c r="Y372">
        <v>-7.0290000000000003E-8</v>
      </c>
      <c r="Z372">
        <v>8.0030000000000004E-2</v>
      </c>
      <c r="AA372">
        <v>2.7879999999999998E-6</v>
      </c>
      <c r="AB372">
        <v>-3.372E-8</v>
      </c>
      <c r="AC372">
        <v>8.3930000000000001E-11</v>
      </c>
    </row>
    <row r="373" spans="19:29" x14ac:dyDescent="0.2">
      <c r="S373" s="27" t="s">
        <v>1042</v>
      </c>
      <c r="T373" s="27" t="s">
        <v>1008</v>
      </c>
      <c r="U373" s="27" t="s">
        <v>1009</v>
      </c>
      <c r="V373" s="27" t="s">
        <v>1112</v>
      </c>
      <c r="W373">
        <v>5</v>
      </c>
      <c r="X373">
        <v>2.4579999999999999E-8</v>
      </c>
      <c r="Y373">
        <v>-7.1119999999999996E-7</v>
      </c>
      <c r="Z373">
        <v>9.0270000000000003E-2</v>
      </c>
      <c r="AA373">
        <v>2.8070000000000001E-5</v>
      </c>
      <c r="AB373">
        <v>-3.5100000000000001E-7</v>
      </c>
      <c r="AC373">
        <v>7.2750000000000002E-10</v>
      </c>
    </row>
    <row r="374" spans="19:29" x14ac:dyDescent="0.2">
      <c r="S374" s="27" t="s">
        <v>1042</v>
      </c>
      <c r="T374" s="27" t="s">
        <v>1008</v>
      </c>
      <c r="U374" s="27" t="s">
        <v>1009</v>
      </c>
      <c r="V374" s="27" t="s">
        <v>1112</v>
      </c>
      <c r="W374">
        <v>6</v>
      </c>
      <c r="X374">
        <v>9.6500000000000004E-9</v>
      </c>
      <c r="Y374">
        <v>-2.0879999999999999E-7</v>
      </c>
      <c r="Z374">
        <v>9.8080000000000001E-2</v>
      </c>
      <c r="AA374">
        <v>8.0250000000000002E-6</v>
      </c>
      <c r="AB374">
        <v>-1.2100000000000001E-7</v>
      </c>
      <c r="AC374">
        <v>6.9539999999999997E-12</v>
      </c>
    </row>
    <row r="375" spans="19:29" x14ac:dyDescent="0.2">
      <c r="S375" s="27" t="s">
        <v>1042</v>
      </c>
      <c r="T375" s="27" t="s">
        <v>1008</v>
      </c>
      <c r="U375" s="27" t="s">
        <v>1009</v>
      </c>
      <c r="V375" s="27" t="s">
        <v>1112</v>
      </c>
      <c r="W375">
        <v>7</v>
      </c>
      <c r="X375">
        <v>3.9330000000000002E-8</v>
      </c>
      <c r="Y375">
        <v>-1.1209999999999999E-6</v>
      </c>
      <c r="Z375">
        <v>9.042E-2</v>
      </c>
      <c r="AA375">
        <v>4.4180000000000001E-5</v>
      </c>
      <c r="AB375">
        <v>-5.5739999999999995E-7</v>
      </c>
      <c r="AC375">
        <v>1.0959999999999999E-9</v>
      </c>
    </row>
    <row r="376" spans="19:29" x14ac:dyDescent="0.2">
      <c r="S376" s="27" t="s">
        <v>1042</v>
      </c>
      <c r="T376" s="27" t="s">
        <v>1008</v>
      </c>
      <c r="U376" s="27" t="s">
        <v>1009</v>
      </c>
      <c r="V376" s="27" t="s">
        <v>1112</v>
      </c>
      <c r="W376">
        <v>8</v>
      </c>
      <c r="X376">
        <v>1.1269999999999999E-8</v>
      </c>
      <c r="Y376">
        <v>-2.135E-7</v>
      </c>
      <c r="Z376">
        <v>8.0079999999999998E-2</v>
      </c>
      <c r="AA376">
        <v>8.0830000000000004E-6</v>
      </c>
      <c r="AB376">
        <v>-1.3409999999999999E-7</v>
      </c>
      <c r="AC376">
        <v>-1.119E-10</v>
      </c>
    </row>
    <row r="377" spans="19:29" x14ac:dyDescent="0.2">
      <c r="S377" s="27" t="s">
        <v>1042</v>
      </c>
      <c r="T377" s="27" t="s">
        <v>1008</v>
      </c>
      <c r="U377" s="27" t="s">
        <v>1009</v>
      </c>
      <c r="V377" s="27" t="s">
        <v>1112</v>
      </c>
      <c r="W377">
        <v>9</v>
      </c>
      <c r="X377">
        <v>2.0879999999999999E-8</v>
      </c>
      <c r="Y377">
        <v>-5.4320000000000005E-7</v>
      </c>
      <c r="Z377">
        <v>6.0199999999999997E-2</v>
      </c>
      <c r="AA377">
        <v>2.1250000000000002E-5</v>
      </c>
      <c r="AB377">
        <v>-2.8319999999999999E-7</v>
      </c>
      <c r="AC377">
        <v>3.7690000000000001E-10</v>
      </c>
    </row>
    <row r="378" spans="19:29" x14ac:dyDescent="0.2">
      <c r="S378" s="27" t="s">
        <v>1042</v>
      </c>
      <c r="T378" s="27" t="s">
        <v>1008</v>
      </c>
      <c r="U378" s="27" t="s">
        <v>1009</v>
      </c>
      <c r="V378" s="27" t="s">
        <v>1112</v>
      </c>
      <c r="W378">
        <v>10</v>
      </c>
      <c r="X378">
        <v>1.084E-7</v>
      </c>
      <c r="Y378">
        <v>-3.1860000000000001E-6</v>
      </c>
      <c r="Z378">
        <v>1.1999999999999999E-3</v>
      </c>
      <c r="AA378">
        <v>1.259E-4</v>
      </c>
      <c r="AB378">
        <v>-1.5600000000000001E-6</v>
      </c>
      <c r="AC378">
        <v>3.4069999999999999E-9</v>
      </c>
    </row>
    <row r="379" spans="19:29" x14ac:dyDescent="0.2">
      <c r="S379" s="27" t="s">
        <v>1043</v>
      </c>
      <c r="T379" s="27" t="s">
        <v>1008</v>
      </c>
      <c r="U379" s="27" t="s">
        <v>1009</v>
      </c>
      <c r="V379" s="27" t="s">
        <v>1112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</row>
    <row r="380" spans="19:29" x14ac:dyDescent="0.2">
      <c r="S380" s="27" t="s">
        <v>1043</v>
      </c>
      <c r="T380" s="27" t="s">
        <v>1008</v>
      </c>
      <c r="U380" s="27" t="s">
        <v>1009</v>
      </c>
      <c r="V380" s="27" t="s">
        <v>1112</v>
      </c>
      <c r="W380">
        <v>1</v>
      </c>
      <c r="X380">
        <v>-6.7099999999999999E-8</v>
      </c>
      <c r="Y380">
        <v>4.4920000000000004E-6</v>
      </c>
      <c r="Z380">
        <v>1.915E-2</v>
      </c>
      <c r="AA380">
        <v>2.4900000000000001E-8</v>
      </c>
      <c r="AB380">
        <v>1.1039999999999999E-6</v>
      </c>
      <c r="AC380">
        <v>1.1559999999999999E-9</v>
      </c>
    </row>
    <row r="381" spans="19:29" x14ac:dyDescent="0.2">
      <c r="S381" s="27" t="s">
        <v>1043</v>
      </c>
      <c r="T381" s="27" t="s">
        <v>1008</v>
      </c>
      <c r="U381" s="27" t="s">
        <v>1009</v>
      </c>
      <c r="V381" s="27" t="s">
        <v>1112</v>
      </c>
      <c r="W381">
        <v>2</v>
      </c>
      <c r="X381">
        <v>-1.2909999999999999E-8</v>
      </c>
      <c r="Y381">
        <v>4.0289999999999999E-7</v>
      </c>
      <c r="Z381">
        <v>3.993E-2</v>
      </c>
      <c r="AA381">
        <v>3.0020000000000002E-9</v>
      </c>
      <c r="AB381">
        <v>1.536E-7</v>
      </c>
      <c r="AC381">
        <v>1.394E-10</v>
      </c>
    </row>
    <row r="382" spans="19:29" x14ac:dyDescent="0.2">
      <c r="S382" s="27" t="s">
        <v>1043</v>
      </c>
      <c r="T382" s="27" t="s">
        <v>1008</v>
      </c>
      <c r="U382" s="27" t="s">
        <v>1009</v>
      </c>
      <c r="V382" s="27" t="s">
        <v>1112</v>
      </c>
      <c r="W382">
        <v>3</v>
      </c>
      <c r="X382">
        <v>1.098E-8</v>
      </c>
      <c r="Y382">
        <v>-1.0699999999999999E-6</v>
      </c>
      <c r="Z382">
        <v>6.0199999999999997E-2</v>
      </c>
      <c r="AA382">
        <v>-5.326E-9</v>
      </c>
      <c r="AB382">
        <v>-2.244E-7</v>
      </c>
      <c r="AC382">
        <v>-2.5009999999999999E-10</v>
      </c>
    </row>
    <row r="383" spans="19:29" x14ac:dyDescent="0.2">
      <c r="S383" s="27" t="s">
        <v>1043</v>
      </c>
      <c r="T383" s="27" t="s">
        <v>1008</v>
      </c>
      <c r="U383" s="27" t="s">
        <v>1009</v>
      </c>
      <c r="V383" s="27" t="s">
        <v>1112</v>
      </c>
      <c r="W383">
        <v>4</v>
      </c>
      <c r="X383">
        <v>2.8980000000000001E-9</v>
      </c>
      <c r="Y383">
        <v>-1.983E-7</v>
      </c>
      <c r="Z383">
        <v>8.004E-2</v>
      </c>
      <c r="AA383">
        <v>-1.084E-9</v>
      </c>
      <c r="AB383">
        <v>-4.8289999999999998E-8</v>
      </c>
      <c r="AC383">
        <v>-5.0779999999999998E-11</v>
      </c>
    </row>
    <row r="384" spans="19:29" x14ac:dyDescent="0.2">
      <c r="S384" s="27" t="s">
        <v>1043</v>
      </c>
      <c r="T384" s="27" t="s">
        <v>1008</v>
      </c>
      <c r="U384" s="27" t="s">
        <v>1009</v>
      </c>
      <c r="V384" s="27" t="s">
        <v>1112</v>
      </c>
      <c r="W384">
        <v>5</v>
      </c>
      <c r="X384">
        <v>3.1270000000000001E-8</v>
      </c>
      <c r="Y384">
        <v>-2.0020000000000001E-6</v>
      </c>
      <c r="Z384">
        <v>9.0380000000000002E-2</v>
      </c>
      <c r="AA384">
        <v>-1.126E-8</v>
      </c>
      <c r="AB384">
        <v>-5.0240000000000005E-7</v>
      </c>
      <c r="AC384">
        <v>-5.2220000000000002E-10</v>
      </c>
    </row>
    <row r="385" spans="19:29" x14ac:dyDescent="0.2">
      <c r="S385" s="27" t="s">
        <v>1043</v>
      </c>
      <c r="T385" s="27" t="s">
        <v>1008</v>
      </c>
      <c r="U385" s="27" t="s">
        <v>1009</v>
      </c>
      <c r="V385" s="27" t="s">
        <v>1112</v>
      </c>
      <c r="W385">
        <v>6</v>
      </c>
      <c r="X385">
        <v>1.2509999999999999E-8</v>
      </c>
      <c r="Y385">
        <v>-5.7930000000000001E-7</v>
      </c>
      <c r="Z385">
        <v>9.8110000000000003E-2</v>
      </c>
      <c r="AA385">
        <v>-3.6450000000000001E-9</v>
      </c>
      <c r="AB385">
        <v>-1.7280000000000001E-7</v>
      </c>
      <c r="AC385">
        <v>-1.6909999999999999E-10</v>
      </c>
    </row>
    <row r="386" spans="19:29" x14ac:dyDescent="0.2">
      <c r="S386" s="27" t="s">
        <v>1043</v>
      </c>
      <c r="T386" s="27" t="s">
        <v>1008</v>
      </c>
      <c r="U386" s="27" t="s">
        <v>1009</v>
      </c>
      <c r="V386" s="27" t="s">
        <v>1112</v>
      </c>
      <c r="W386">
        <v>7</v>
      </c>
      <c r="X386">
        <v>5.0090000000000001E-8</v>
      </c>
      <c r="Y386">
        <v>-3.1520000000000001E-6</v>
      </c>
      <c r="Z386">
        <v>9.0590000000000004E-2</v>
      </c>
      <c r="AA386">
        <v>-1.7830000000000002E-8</v>
      </c>
      <c r="AB386">
        <v>-7.977E-7</v>
      </c>
      <c r="AC386">
        <v>-8.2670000000000005E-10</v>
      </c>
    </row>
    <row r="387" spans="19:29" x14ac:dyDescent="0.2">
      <c r="S387" s="27" t="s">
        <v>1043</v>
      </c>
      <c r="T387" s="27" t="s">
        <v>1008</v>
      </c>
      <c r="U387" s="27" t="s">
        <v>1009</v>
      </c>
      <c r="V387" s="27" t="s">
        <v>1112</v>
      </c>
      <c r="W387">
        <v>8</v>
      </c>
      <c r="X387">
        <v>1.472E-8</v>
      </c>
      <c r="Y387">
        <v>-5.877E-7</v>
      </c>
      <c r="Z387">
        <v>8.0110000000000001E-2</v>
      </c>
      <c r="AA387">
        <v>-3.9279999999999997E-9</v>
      </c>
      <c r="AB387">
        <v>-1.913E-7</v>
      </c>
      <c r="AC387">
        <v>-1.8190000000000001E-10</v>
      </c>
    </row>
    <row r="388" spans="19:29" x14ac:dyDescent="0.2">
      <c r="S388" s="27" t="s">
        <v>1043</v>
      </c>
      <c r="T388" s="27" t="s">
        <v>1008</v>
      </c>
      <c r="U388" s="27" t="s">
        <v>1009</v>
      </c>
      <c r="V388" s="27" t="s">
        <v>1112</v>
      </c>
      <c r="W388">
        <v>9</v>
      </c>
      <c r="X388">
        <v>2.6759999999999999E-8</v>
      </c>
      <c r="Y388">
        <v>-1.522E-6</v>
      </c>
      <c r="Z388">
        <v>6.0290000000000003E-2</v>
      </c>
      <c r="AA388">
        <v>-8.9179999999999992E-9</v>
      </c>
      <c r="AB388">
        <v>-4.0499999999999999E-7</v>
      </c>
      <c r="AC388">
        <v>-4.1219999999999998E-10</v>
      </c>
    </row>
    <row r="389" spans="19:29" x14ac:dyDescent="0.2">
      <c r="S389" s="27" t="s">
        <v>1043</v>
      </c>
      <c r="T389" s="27" t="s">
        <v>1008</v>
      </c>
      <c r="U389" s="27" t="s">
        <v>1009</v>
      </c>
      <c r="V389" s="27" t="s">
        <v>1112</v>
      </c>
      <c r="W389">
        <v>10</v>
      </c>
      <c r="X389">
        <v>1.377E-7</v>
      </c>
      <c r="Y389">
        <v>-8.9740000000000008E-6</v>
      </c>
      <c r="Z389">
        <v>1.6900000000000001E-3</v>
      </c>
      <c r="AA389">
        <v>-5.016E-8</v>
      </c>
      <c r="AB389">
        <v>-2.2340000000000001E-6</v>
      </c>
      <c r="AC389">
        <v>-2.3290000000000001E-9</v>
      </c>
    </row>
    <row r="390" spans="19:29" x14ac:dyDescent="0.2">
      <c r="S390" s="27" t="s">
        <v>1044</v>
      </c>
      <c r="T390" s="27" t="s">
        <v>1008</v>
      </c>
      <c r="U390" s="27" t="s">
        <v>1009</v>
      </c>
      <c r="V390" s="27" t="s">
        <v>1112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</row>
    <row r="391" spans="19:29" x14ac:dyDescent="0.2">
      <c r="S391" s="27" t="s">
        <v>1044</v>
      </c>
      <c r="T391" s="27" t="s">
        <v>1008</v>
      </c>
      <c r="U391" s="27" t="s">
        <v>1009</v>
      </c>
      <c r="V391" s="27" t="s">
        <v>1112</v>
      </c>
      <c r="W391">
        <v>1</v>
      </c>
      <c r="X391">
        <v>-3.7900000000000002E-8</v>
      </c>
      <c r="Y391">
        <v>7.267E-6</v>
      </c>
      <c r="Z391">
        <v>1.9400000000000001E-2</v>
      </c>
      <c r="AA391">
        <v>6.3089999999999994E-5</v>
      </c>
      <c r="AB391">
        <v>7.8230000000000001E-7</v>
      </c>
      <c r="AC391">
        <v>5.5100000000000002E-9</v>
      </c>
    </row>
    <row r="392" spans="19:29" x14ac:dyDescent="0.2">
      <c r="S392" s="27" t="s">
        <v>1044</v>
      </c>
      <c r="T392" s="27" t="s">
        <v>1008</v>
      </c>
      <c r="U392" s="27" t="s">
        <v>1009</v>
      </c>
      <c r="V392" s="27" t="s">
        <v>1112</v>
      </c>
      <c r="W392">
        <v>2</v>
      </c>
      <c r="X392">
        <v>-8.0070000000000002E-9</v>
      </c>
      <c r="Y392">
        <v>6.4249999999999999E-7</v>
      </c>
      <c r="Z392">
        <v>3.9949999999999999E-2</v>
      </c>
      <c r="AA392">
        <v>5.463E-6</v>
      </c>
      <c r="AB392">
        <v>1.0879999999999999E-7</v>
      </c>
      <c r="AC392">
        <v>1.677E-10</v>
      </c>
    </row>
    <row r="393" spans="19:29" x14ac:dyDescent="0.2">
      <c r="S393" s="27" t="s">
        <v>1044</v>
      </c>
      <c r="T393" s="27" t="s">
        <v>1008</v>
      </c>
      <c r="U393" s="27" t="s">
        <v>1009</v>
      </c>
      <c r="V393" s="27" t="s">
        <v>1112</v>
      </c>
      <c r="W393">
        <v>3</v>
      </c>
      <c r="X393">
        <v>5.7059999999999999E-9</v>
      </c>
      <c r="Y393">
        <v>-1.7379999999999999E-6</v>
      </c>
      <c r="Z393">
        <v>6.0139999999999999E-2</v>
      </c>
      <c r="AA393">
        <v>-1.517E-5</v>
      </c>
      <c r="AB393">
        <v>-1.5909999999999999E-7</v>
      </c>
      <c r="AC393">
        <v>-1.5509999999999999E-9</v>
      </c>
    </row>
    <row r="394" spans="19:29" x14ac:dyDescent="0.2">
      <c r="S394" s="27" t="s">
        <v>1044</v>
      </c>
      <c r="T394" s="27" t="s">
        <v>1008</v>
      </c>
      <c r="U394" s="27" t="s">
        <v>1009</v>
      </c>
      <c r="V394" s="27" t="s">
        <v>1112</v>
      </c>
      <c r="W394">
        <v>4</v>
      </c>
      <c r="X394">
        <v>1.6319999999999999E-9</v>
      </c>
      <c r="Y394">
        <v>-3.2090000000000002E-7</v>
      </c>
      <c r="Z394">
        <v>8.0030000000000004E-2</v>
      </c>
      <c r="AA394">
        <v>-2.7879999999999998E-6</v>
      </c>
      <c r="AB394">
        <v>-3.4240000000000001E-8</v>
      </c>
      <c r="AC394">
        <v>-2.4649999999999998E-10</v>
      </c>
    </row>
    <row r="395" spans="19:29" x14ac:dyDescent="0.2">
      <c r="S395" s="27" t="s">
        <v>1044</v>
      </c>
      <c r="T395" s="27" t="s">
        <v>1008</v>
      </c>
      <c r="U395" s="27" t="s">
        <v>1009</v>
      </c>
      <c r="V395" s="27" t="s">
        <v>1112</v>
      </c>
      <c r="W395">
        <v>5</v>
      </c>
      <c r="X395">
        <v>1.7800000000000001E-8</v>
      </c>
      <c r="Y395">
        <v>-3.2370000000000001E-6</v>
      </c>
      <c r="Z395">
        <v>9.0270000000000003E-2</v>
      </c>
      <c r="AA395">
        <v>-2.8079999999999999E-5</v>
      </c>
      <c r="AB395">
        <v>-3.5610000000000002E-7</v>
      </c>
      <c r="AC395">
        <v>-2.3899999999999998E-9</v>
      </c>
    </row>
    <row r="396" spans="19:29" x14ac:dyDescent="0.2">
      <c r="S396" s="27" t="s">
        <v>1044</v>
      </c>
      <c r="T396" s="27" t="s">
        <v>1008</v>
      </c>
      <c r="U396" s="27" t="s">
        <v>1009</v>
      </c>
      <c r="V396" s="27" t="s">
        <v>1112</v>
      </c>
      <c r="W396">
        <v>6</v>
      </c>
      <c r="X396">
        <v>7.4679999999999994E-9</v>
      </c>
      <c r="Y396">
        <v>-9.3200000000000003E-7</v>
      </c>
      <c r="Z396">
        <v>9.8080000000000001E-2</v>
      </c>
      <c r="AA396">
        <v>-8.0260000000000007E-6</v>
      </c>
      <c r="AB396">
        <v>-1.2249999999999999E-7</v>
      </c>
      <c r="AC396">
        <v>-5.2760000000000002E-10</v>
      </c>
    </row>
    <row r="397" spans="19:29" x14ac:dyDescent="0.2">
      <c r="S397" s="27" t="s">
        <v>1044</v>
      </c>
      <c r="T397" s="27" t="s">
        <v>1008</v>
      </c>
      <c r="U397" s="27" t="s">
        <v>1009</v>
      </c>
      <c r="V397" s="27" t="s">
        <v>1112</v>
      </c>
      <c r="W397">
        <v>7</v>
      </c>
      <c r="X397">
        <v>2.8600000000000001E-8</v>
      </c>
      <c r="Y397">
        <v>-5.0950000000000003E-6</v>
      </c>
      <c r="Z397">
        <v>9.042E-2</v>
      </c>
      <c r="AA397">
        <v>-4.4180000000000001E-5</v>
      </c>
      <c r="AB397">
        <v>-5.6540000000000002E-7</v>
      </c>
      <c r="AC397">
        <v>-3.7230000000000001E-9</v>
      </c>
    </row>
    <row r="398" spans="19:29" x14ac:dyDescent="0.2">
      <c r="S398" s="27" t="s">
        <v>1044</v>
      </c>
      <c r="T398" s="27" t="s">
        <v>1008</v>
      </c>
      <c r="U398" s="27" t="s">
        <v>1009</v>
      </c>
      <c r="V398" s="27" t="s">
        <v>1112</v>
      </c>
      <c r="W398">
        <v>8</v>
      </c>
      <c r="X398">
        <v>8.9280000000000006E-9</v>
      </c>
      <c r="Y398">
        <v>-9.428E-7</v>
      </c>
      <c r="Z398">
        <v>8.0079999999999998E-2</v>
      </c>
      <c r="AA398">
        <v>-8.0849999999999997E-6</v>
      </c>
      <c r="AB398">
        <v>-1.356E-7</v>
      </c>
      <c r="AC398">
        <v>-4.3919999999999999E-10</v>
      </c>
    </row>
    <row r="399" spans="19:29" x14ac:dyDescent="0.2">
      <c r="S399" s="27" t="s">
        <v>1044</v>
      </c>
      <c r="T399" s="27" t="s">
        <v>1008</v>
      </c>
      <c r="U399" s="27" t="s">
        <v>1009</v>
      </c>
      <c r="V399" s="27" t="s">
        <v>1112</v>
      </c>
      <c r="W399">
        <v>9</v>
      </c>
      <c r="X399">
        <v>1.5519999999999999E-8</v>
      </c>
      <c r="Y399">
        <v>-2.4559999999999999E-6</v>
      </c>
      <c r="Z399">
        <v>6.0199999999999997E-2</v>
      </c>
      <c r="AA399">
        <v>-2.1250000000000002E-5</v>
      </c>
      <c r="AB399">
        <v>-2.8710000000000002E-7</v>
      </c>
      <c r="AC399">
        <v>-1.674E-9</v>
      </c>
    </row>
    <row r="400" spans="19:29" x14ac:dyDescent="0.2">
      <c r="S400" s="27" t="s">
        <v>1044</v>
      </c>
      <c r="T400" s="27" t="s">
        <v>1008</v>
      </c>
      <c r="U400" s="27" t="s">
        <v>1009</v>
      </c>
      <c r="V400" s="27" t="s">
        <v>1112</v>
      </c>
      <c r="W400">
        <v>10</v>
      </c>
      <c r="X400">
        <v>7.8170000000000004E-8</v>
      </c>
      <c r="Y400">
        <v>-1.451E-5</v>
      </c>
      <c r="Z400">
        <v>1.1999999999999999E-3</v>
      </c>
      <c r="AA400">
        <v>-1.259E-4</v>
      </c>
      <c r="AB400">
        <v>-1.5829999999999999E-6</v>
      </c>
      <c r="AC400">
        <v>-1.083E-8</v>
      </c>
    </row>
    <row r="401" spans="19:29" x14ac:dyDescent="0.2">
      <c r="S401" s="27" t="s">
        <v>1045</v>
      </c>
      <c r="T401" s="27" t="s">
        <v>1008</v>
      </c>
      <c r="U401" s="27" t="s">
        <v>1009</v>
      </c>
      <c r="V401" s="27" t="s">
        <v>1112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</row>
    <row r="402" spans="19:29" x14ac:dyDescent="0.2">
      <c r="S402" s="27" t="s">
        <v>1045</v>
      </c>
      <c r="T402" s="27" t="s">
        <v>1008</v>
      </c>
      <c r="U402" s="27" t="s">
        <v>1009</v>
      </c>
      <c r="V402" s="27" t="s">
        <v>1112</v>
      </c>
      <c r="W402">
        <v>1</v>
      </c>
      <c r="X402">
        <v>-1.505E-7</v>
      </c>
      <c r="Y402">
        <v>1.5570000000000001E-6</v>
      </c>
      <c r="Z402">
        <v>1.9400000000000001E-2</v>
      </c>
      <c r="AA402">
        <v>-6.3239999999999998E-5</v>
      </c>
      <c r="AB402">
        <v>2.2180000000000002E-6</v>
      </c>
      <c r="AC402">
        <v>-5.9070000000000004E-9</v>
      </c>
    </row>
    <row r="403" spans="19:29" x14ac:dyDescent="0.2">
      <c r="S403" s="27" t="s">
        <v>1045</v>
      </c>
      <c r="T403" s="27" t="s">
        <v>1008</v>
      </c>
      <c r="U403" s="27" t="s">
        <v>1009</v>
      </c>
      <c r="V403" s="27" t="s">
        <v>1112</v>
      </c>
      <c r="W403">
        <v>2</v>
      </c>
      <c r="X403">
        <v>-2.8530000000000001E-8</v>
      </c>
      <c r="Y403">
        <v>1.4569999999999999E-7</v>
      </c>
      <c r="Z403">
        <v>3.9949999999999999E-2</v>
      </c>
      <c r="AA403">
        <v>-5.4829999999999999E-6</v>
      </c>
      <c r="AB403">
        <v>3.143E-7</v>
      </c>
      <c r="AC403">
        <v>7.5639999999999999E-10</v>
      </c>
    </row>
    <row r="404" spans="19:29" x14ac:dyDescent="0.2">
      <c r="S404" s="27" t="s">
        <v>1045</v>
      </c>
      <c r="T404" s="27" t="s">
        <v>1008</v>
      </c>
      <c r="U404" s="27" t="s">
        <v>1009</v>
      </c>
      <c r="V404" s="27" t="s">
        <v>1112</v>
      </c>
      <c r="W404">
        <v>3</v>
      </c>
      <c r="X404">
        <v>2.489E-8</v>
      </c>
      <c r="Y404">
        <v>-3.6619999999999998E-7</v>
      </c>
      <c r="Z404">
        <v>6.0139999999999999E-2</v>
      </c>
      <c r="AA404">
        <v>1.521E-5</v>
      </c>
      <c r="AB404">
        <v>-4.4659999999999999E-7</v>
      </c>
      <c r="AC404">
        <v>2.342E-9</v>
      </c>
    </row>
    <row r="405" spans="19:29" x14ac:dyDescent="0.2">
      <c r="S405" s="27" t="s">
        <v>1045</v>
      </c>
      <c r="T405" s="27" t="s">
        <v>1008</v>
      </c>
      <c r="U405" s="27" t="s">
        <v>1009</v>
      </c>
      <c r="V405" s="27" t="s">
        <v>1112</v>
      </c>
      <c r="W405">
        <v>4</v>
      </c>
      <c r="X405">
        <v>6.5009999999999998E-9</v>
      </c>
      <c r="Y405">
        <v>-6.8670000000000005E-8</v>
      </c>
      <c r="Z405">
        <v>8.0030000000000004E-2</v>
      </c>
      <c r="AA405">
        <v>2.7939999999999998E-6</v>
      </c>
      <c r="AB405">
        <v>-9.6989999999999997E-8</v>
      </c>
      <c r="AC405">
        <v>2.7299999999999999E-10</v>
      </c>
    </row>
    <row r="406" spans="19:29" x14ac:dyDescent="0.2">
      <c r="S406" s="27" t="s">
        <v>1045</v>
      </c>
      <c r="T406" s="27" t="s">
        <v>1008</v>
      </c>
      <c r="U406" s="27" t="s">
        <v>1009</v>
      </c>
      <c r="V406" s="27" t="s">
        <v>1112</v>
      </c>
      <c r="W406">
        <v>5</v>
      </c>
      <c r="X406">
        <v>7.0090000000000001E-8</v>
      </c>
      <c r="Y406">
        <v>-6.9500000000000002E-7</v>
      </c>
      <c r="Z406">
        <v>9.0270000000000003E-2</v>
      </c>
      <c r="AA406">
        <v>2.8140000000000002E-5</v>
      </c>
      <c r="AB406">
        <v>-1.0109999999999999E-6</v>
      </c>
      <c r="AC406">
        <v>2.3760000000000001E-9</v>
      </c>
    </row>
    <row r="407" spans="19:29" x14ac:dyDescent="0.2">
      <c r="S407" s="27" t="s">
        <v>1045</v>
      </c>
      <c r="T407" s="27" t="s">
        <v>1008</v>
      </c>
      <c r="U407" s="27" t="s">
        <v>1009</v>
      </c>
      <c r="V407" s="27" t="s">
        <v>1112</v>
      </c>
      <c r="W407">
        <v>6</v>
      </c>
      <c r="X407">
        <v>2.784E-8</v>
      </c>
      <c r="Y407">
        <v>-2.0419999999999999E-7</v>
      </c>
      <c r="Z407">
        <v>9.8080000000000001E-2</v>
      </c>
      <c r="AA407">
        <v>8.0499999999999992E-6</v>
      </c>
      <c r="AB407">
        <v>-3.5059999999999998E-7</v>
      </c>
      <c r="AC407">
        <v>4.1080000000000002E-11</v>
      </c>
    </row>
    <row r="408" spans="19:29" x14ac:dyDescent="0.2">
      <c r="S408" s="27" t="s">
        <v>1045</v>
      </c>
      <c r="T408" s="27" t="s">
        <v>1008</v>
      </c>
      <c r="U408" s="27" t="s">
        <v>1009</v>
      </c>
      <c r="V408" s="27" t="s">
        <v>1112</v>
      </c>
      <c r="W408">
        <v>7</v>
      </c>
      <c r="X408">
        <v>1.122E-7</v>
      </c>
      <c r="Y408">
        <v>-1.0950000000000001E-6</v>
      </c>
      <c r="Z408">
        <v>9.042E-2</v>
      </c>
      <c r="AA408">
        <v>4.4289999999999998E-5</v>
      </c>
      <c r="AB408">
        <v>-1.606E-6</v>
      </c>
      <c r="AC408">
        <v>3.5830000000000001E-9</v>
      </c>
    </row>
    <row r="409" spans="19:29" x14ac:dyDescent="0.2">
      <c r="S409" s="27" t="s">
        <v>1045</v>
      </c>
      <c r="T409" s="27" t="s">
        <v>1008</v>
      </c>
      <c r="U409" s="27" t="s">
        <v>1009</v>
      </c>
      <c r="V409" s="27" t="s">
        <v>1112</v>
      </c>
      <c r="W409">
        <v>8</v>
      </c>
      <c r="X409">
        <v>3.2660000000000003E-8</v>
      </c>
      <c r="Y409">
        <v>-2.089E-7</v>
      </c>
      <c r="Z409">
        <v>8.0079999999999998E-2</v>
      </c>
      <c r="AA409">
        <v>8.1100000000000003E-6</v>
      </c>
      <c r="AB409">
        <v>-3.8939999999999998E-7</v>
      </c>
      <c r="AC409">
        <v>-3.3599999999999998E-10</v>
      </c>
    </row>
    <row r="410" spans="19:29" x14ac:dyDescent="0.2">
      <c r="S410" s="27" t="s">
        <v>1045</v>
      </c>
      <c r="T410" s="27" t="s">
        <v>1008</v>
      </c>
      <c r="U410" s="27" t="s">
        <v>1009</v>
      </c>
      <c r="V410" s="27" t="s">
        <v>1112</v>
      </c>
      <c r="W410">
        <v>9</v>
      </c>
      <c r="X410">
        <v>5.983E-8</v>
      </c>
      <c r="Y410">
        <v>-5.3099999999999998E-7</v>
      </c>
      <c r="Z410">
        <v>6.0199999999999997E-2</v>
      </c>
      <c r="AA410">
        <v>2.1310000000000001E-5</v>
      </c>
      <c r="AB410">
        <v>-8.1760000000000002E-7</v>
      </c>
      <c r="AC410">
        <v>1.2469999999999999E-9</v>
      </c>
    </row>
    <row r="411" spans="19:29" x14ac:dyDescent="0.2">
      <c r="S411" s="27" t="s">
        <v>1045</v>
      </c>
      <c r="T411" s="27" t="s">
        <v>1008</v>
      </c>
      <c r="U411" s="27" t="s">
        <v>1009</v>
      </c>
      <c r="V411" s="27" t="s">
        <v>1112</v>
      </c>
      <c r="W411">
        <v>10</v>
      </c>
      <c r="X411">
        <v>3.087E-7</v>
      </c>
      <c r="Y411">
        <v>-3.1130000000000001E-6</v>
      </c>
      <c r="Z411">
        <v>1.1999999999999999E-3</v>
      </c>
      <c r="AA411">
        <v>1.262E-4</v>
      </c>
      <c r="AB411">
        <v>-4.4920000000000004E-6</v>
      </c>
      <c r="AC411">
        <v>1.111E-8</v>
      </c>
    </row>
    <row r="412" spans="19:29" x14ac:dyDescent="0.2">
      <c r="S412" s="27" t="s">
        <v>1046</v>
      </c>
      <c r="T412" s="27" t="s">
        <v>1008</v>
      </c>
      <c r="U412" s="27" t="s">
        <v>1009</v>
      </c>
      <c r="V412" s="27" t="s">
        <v>1112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</row>
    <row r="413" spans="19:29" x14ac:dyDescent="0.2">
      <c r="S413" s="27" t="s">
        <v>1046</v>
      </c>
      <c r="T413" s="27" t="s">
        <v>1008</v>
      </c>
      <c r="U413" s="27" t="s">
        <v>1009</v>
      </c>
      <c r="V413" s="27" t="s">
        <v>1112</v>
      </c>
      <c r="W413">
        <v>1</v>
      </c>
      <c r="X413">
        <v>-1.903E-7</v>
      </c>
      <c r="Y413">
        <v>4.5029999999999999E-6</v>
      </c>
      <c r="Z413">
        <v>1.915E-2</v>
      </c>
      <c r="AA413">
        <v>2.3169999999999998E-8</v>
      </c>
      <c r="AB413">
        <v>3.1760000000000002E-6</v>
      </c>
      <c r="AC413">
        <v>2.5249999999999999E-9</v>
      </c>
    </row>
    <row r="414" spans="19:29" x14ac:dyDescent="0.2">
      <c r="S414" s="27" t="s">
        <v>1046</v>
      </c>
      <c r="T414" s="27" t="s">
        <v>1008</v>
      </c>
      <c r="U414" s="27" t="s">
        <v>1009</v>
      </c>
      <c r="V414" s="27" t="s">
        <v>1112</v>
      </c>
      <c r="W414">
        <v>2</v>
      </c>
      <c r="X414">
        <v>-3.7599999999999999E-8</v>
      </c>
      <c r="Y414">
        <v>4.0410000000000003E-7</v>
      </c>
      <c r="Z414">
        <v>3.993E-2</v>
      </c>
      <c r="AA414">
        <v>2.8389999999999998E-9</v>
      </c>
      <c r="AB414">
        <v>4.4780000000000003E-7</v>
      </c>
      <c r="AC414">
        <v>3.0619999999999999E-10</v>
      </c>
    </row>
    <row r="415" spans="19:29" x14ac:dyDescent="0.2">
      <c r="S415" s="27" t="s">
        <v>1046</v>
      </c>
      <c r="T415" s="27" t="s">
        <v>1008</v>
      </c>
      <c r="U415" s="27" t="s">
        <v>1009</v>
      </c>
      <c r="V415" s="27" t="s">
        <v>1112</v>
      </c>
      <c r="W415">
        <v>3</v>
      </c>
      <c r="X415">
        <v>3.0390000000000003E-8</v>
      </c>
      <c r="Y415">
        <v>-1.0720000000000001E-6</v>
      </c>
      <c r="Z415">
        <v>6.0199999999999997E-2</v>
      </c>
      <c r="AA415">
        <v>-4.9069999999999997E-9</v>
      </c>
      <c r="AB415">
        <v>-6.4109999999999999E-7</v>
      </c>
      <c r="AC415">
        <v>-5.4580000000000002E-10</v>
      </c>
    </row>
    <row r="416" spans="19:29" x14ac:dyDescent="0.2">
      <c r="S416" s="27" t="s">
        <v>1046</v>
      </c>
      <c r="T416" s="27" t="s">
        <v>1008</v>
      </c>
      <c r="U416" s="27" t="s">
        <v>1009</v>
      </c>
      <c r="V416" s="27" t="s">
        <v>1112</v>
      </c>
      <c r="W416">
        <v>4</v>
      </c>
      <c r="X416">
        <v>8.2060000000000008E-9</v>
      </c>
      <c r="Y416">
        <v>-1.9880000000000001E-7</v>
      </c>
      <c r="Z416">
        <v>8.004E-2</v>
      </c>
      <c r="AA416">
        <v>-1.006E-9</v>
      </c>
      <c r="AB416">
        <v>-1.3890000000000001E-7</v>
      </c>
      <c r="AC416">
        <v>-1.11E-10</v>
      </c>
    </row>
    <row r="417" spans="19:29" x14ac:dyDescent="0.2">
      <c r="S417" s="27" t="s">
        <v>1046</v>
      </c>
      <c r="T417" s="27" t="s">
        <v>1008</v>
      </c>
      <c r="U417" s="27" t="s">
        <v>1009</v>
      </c>
      <c r="V417" s="27" t="s">
        <v>1112</v>
      </c>
      <c r="W417">
        <v>5</v>
      </c>
      <c r="X417">
        <v>8.8889999999999997E-8</v>
      </c>
      <c r="Y417">
        <v>-2.007E-6</v>
      </c>
      <c r="Z417">
        <v>9.0380000000000002E-2</v>
      </c>
      <c r="AA417">
        <v>-1.049E-8</v>
      </c>
      <c r="AB417">
        <v>-1.4470000000000001E-6</v>
      </c>
      <c r="AC417">
        <v>-1.14E-9</v>
      </c>
    </row>
    <row r="418" spans="19:29" x14ac:dyDescent="0.2">
      <c r="S418" s="27" t="s">
        <v>1046</v>
      </c>
      <c r="T418" s="27" t="s">
        <v>1008</v>
      </c>
      <c r="U418" s="27" t="s">
        <v>1009</v>
      </c>
      <c r="V418" s="27" t="s">
        <v>1112</v>
      </c>
      <c r="W418">
        <v>6</v>
      </c>
      <c r="X418">
        <v>3.6050000000000002E-8</v>
      </c>
      <c r="Y418">
        <v>-5.8090000000000002E-7</v>
      </c>
      <c r="Z418">
        <v>9.8110000000000003E-2</v>
      </c>
      <c r="AA418">
        <v>-3.4189999999999999E-9</v>
      </c>
      <c r="AB418">
        <v>-5.0070000000000003E-7</v>
      </c>
      <c r="AC418">
        <v>-3.7009999999999999E-10</v>
      </c>
    </row>
    <row r="419" spans="19:29" x14ac:dyDescent="0.2">
      <c r="S419" s="27" t="s">
        <v>1046</v>
      </c>
      <c r="T419" s="27" t="s">
        <v>1008</v>
      </c>
      <c r="U419" s="27" t="s">
        <v>1009</v>
      </c>
      <c r="V419" s="27" t="s">
        <v>1112</v>
      </c>
      <c r="W419">
        <v>7</v>
      </c>
      <c r="X419">
        <v>1.4250000000000001E-7</v>
      </c>
      <c r="Y419">
        <v>-3.1599999999999998E-6</v>
      </c>
      <c r="Z419">
        <v>9.06E-2</v>
      </c>
      <c r="AA419">
        <v>-1.6619999999999999E-8</v>
      </c>
      <c r="AB419">
        <v>-2.2979999999999999E-6</v>
      </c>
      <c r="AC419">
        <v>-1.8050000000000001E-9</v>
      </c>
    </row>
    <row r="420" spans="19:29" x14ac:dyDescent="0.2">
      <c r="S420" s="27" t="s">
        <v>1046</v>
      </c>
      <c r="T420" s="27" t="s">
        <v>1008</v>
      </c>
      <c r="U420" s="27" t="s">
        <v>1009</v>
      </c>
      <c r="V420" s="27" t="s">
        <v>1112</v>
      </c>
      <c r="W420">
        <v>8</v>
      </c>
      <c r="X420">
        <v>4.2599999999999998E-8</v>
      </c>
      <c r="Y420">
        <v>-5.8930000000000002E-7</v>
      </c>
      <c r="Z420">
        <v>8.0110000000000001E-2</v>
      </c>
      <c r="AA420">
        <v>-3.697E-9</v>
      </c>
      <c r="AB420">
        <v>-5.5560000000000003E-7</v>
      </c>
      <c r="AC420">
        <v>-3.9869999999999998E-10</v>
      </c>
    </row>
    <row r="421" spans="19:29" x14ac:dyDescent="0.2">
      <c r="S421" s="27" t="s">
        <v>1046</v>
      </c>
      <c r="T421" s="27" t="s">
        <v>1008</v>
      </c>
      <c r="U421" s="27" t="s">
        <v>1009</v>
      </c>
      <c r="V421" s="27" t="s">
        <v>1112</v>
      </c>
      <c r="W421">
        <v>9</v>
      </c>
      <c r="X421">
        <v>7.6500000000000003E-8</v>
      </c>
      <c r="Y421">
        <v>-1.5260000000000001E-6</v>
      </c>
      <c r="Z421">
        <v>6.0290000000000003E-2</v>
      </c>
      <c r="AA421">
        <v>-8.3370000000000005E-9</v>
      </c>
      <c r="AB421">
        <v>-1.1689999999999999E-6</v>
      </c>
      <c r="AC421">
        <v>-9.0019999999999995E-10</v>
      </c>
    </row>
    <row r="422" spans="19:29" x14ac:dyDescent="0.2">
      <c r="S422" s="27" t="s">
        <v>1046</v>
      </c>
      <c r="T422" s="27" t="s">
        <v>1008</v>
      </c>
      <c r="U422" s="27" t="s">
        <v>1009</v>
      </c>
      <c r="V422" s="27" t="s">
        <v>1112</v>
      </c>
      <c r="W422">
        <v>10</v>
      </c>
      <c r="X422">
        <v>3.911E-7</v>
      </c>
      <c r="Y422">
        <v>-8.9949999999999994E-6</v>
      </c>
      <c r="Z422">
        <v>1.6999999999999999E-3</v>
      </c>
      <c r="AA422">
        <v>-4.6700000000000001E-8</v>
      </c>
      <c r="AB422">
        <v>-6.4309999999999999E-6</v>
      </c>
      <c r="AC422">
        <v>-5.0849999999999997E-9</v>
      </c>
    </row>
    <row r="423" spans="19:29" x14ac:dyDescent="0.2">
      <c r="S423" s="27" t="s">
        <v>1047</v>
      </c>
      <c r="T423" s="27" t="s">
        <v>1008</v>
      </c>
      <c r="U423" s="27" t="s">
        <v>1009</v>
      </c>
      <c r="V423" s="27" t="s">
        <v>1112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</row>
    <row r="424" spans="19:29" x14ac:dyDescent="0.2">
      <c r="S424" s="27" t="s">
        <v>1047</v>
      </c>
      <c r="T424" s="27" t="s">
        <v>1008</v>
      </c>
      <c r="U424" s="27" t="s">
        <v>1009</v>
      </c>
      <c r="V424" s="27" t="s">
        <v>1112</v>
      </c>
      <c r="W424">
        <v>1</v>
      </c>
      <c r="X424">
        <v>-1.061E-7</v>
      </c>
      <c r="Y424">
        <v>7.3350000000000001E-6</v>
      </c>
      <c r="Z424">
        <v>1.9400000000000001E-2</v>
      </c>
      <c r="AA424">
        <v>6.3250000000000006E-5</v>
      </c>
      <c r="AB424">
        <v>2.2510000000000001E-6</v>
      </c>
      <c r="AC424">
        <v>1.391E-8</v>
      </c>
    </row>
    <row r="425" spans="19:29" x14ac:dyDescent="0.2">
      <c r="S425" s="27" t="s">
        <v>1047</v>
      </c>
      <c r="T425" s="27" t="s">
        <v>1008</v>
      </c>
      <c r="U425" s="27" t="s">
        <v>1009</v>
      </c>
      <c r="V425" s="27" t="s">
        <v>1112</v>
      </c>
      <c r="W425">
        <v>2</v>
      </c>
      <c r="X425">
        <v>-2.3240000000000002E-8</v>
      </c>
      <c r="Y425">
        <v>6.4899999999999995E-7</v>
      </c>
      <c r="Z425">
        <v>3.9949999999999999E-2</v>
      </c>
      <c r="AA425">
        <v>5.4840000000000003E-6</v>
      </c>
      <c r="AB425">
        <v>3.1730000000000002E-7</v>
      </c>
      <c r="AC425">
        <v>1.4010000000000001E-10</v>
      </c>
    </row>
    <row r="426" spans="19:29" x14ac:dyDescent="0.2">
      <c r="S426" s="27" t="s">
        <v>1047</v>
      </c>
      <c r="T426" s="27" t="s">
        <v>1008</v>
      </c>
      <c r="U426" s="27" t="s">
        <v>1009</v>
      </c>
      <c r="V426" s="27" t="s">
        <v>1112</v>
      </c>
      <c r="W426">
        <v>3</v>
      </c>
      <c r="X426">
        <v>1.5349999999999998E-8</v>
      </c>
      <c r="Y426">
        <v>-1.7540000000000001E-6</v>
      </c>
      <c r="Z426">
        <v>6.0139999999999999E-2</v>
      </c>
      <c r="AA426">
        <v>-1.521E-5</v>
      </c>
      <c r="AB426">
        <v>-4.5470000000000002E-7</v>
      </c>
      <c r="AC426">
        <v>-4.1219999999999996E-9</v>
      </c>
    </row>
    <row r="427" spans="19:29" x14ac:dyDescent="0.2">
      <c r="S427" s="27" t="s">
        <v>1047</v>
      </c>
      <c r="T427" s="27" t="s">
        <v>1008</v>
      </c>
      <c r="U427" s="27" t="s">
        <v>1009</v>
      </c>
      <c r="V427" s="27" t="s">
        <v>1112</v>
      </c>
      <c r="W427">
        <v>4</v>
      </c>
      <c r="X427">
        <v>4.5580000000000002E-9</v>
      </c>
      <c r="Y427">
        <v>-3.2399999999999999E-7</v>
      </c>
      <c r="Z427">
        <v>8.0030000000000004E-2</v>
      </c>
      <c r="AA427">
        <v>-2.7949999999999999E-6</v>
      </c>
      <c r="AB427">
        <v>-9.8480000000000006E-8</v>
      </c>
      <c r="AC427">
        <v>-6.2500000000000001E-10</v>
      </c>
    </row>
    <row r="428" spans="19:29" x14ac:dyDescent="0.2">
      <c r="S428" s="27" t="s">
        <v>1047</v>
      </c>
      <c r="T428" s="27" t="s">
        <v>1008</v>
      </c>
      <c r="U428" s="27" t="s">
        <v>1009</v>
      </c>
      <c r="V428" s="27" t="s">
        <v>1112</v>
      </c>
      <c r="W428">
        <v>5</v>
      </c>
      <c r="X428">
        <v>4.9999999999999998E-8</v>
      </c>
      <c r="Y428">
        <v>-3.2669999999999998E-6</v>
      </c>
      <c r="Z428">
        <v>9.0270000000000003E-2</v>
      </c>
      <c r="AA428">
        <v>-2.815E-5</v>
      </c>
      <c r="AB428">
        <v>-1.026E-6</v>
      </c>
      <c r="AC428">
        <v>-5.9779999999999998E-9</v>
      </c>
    </row>
    <row r="429" spans="19:29" x14ac:dyDescent="0.2">
      <c r="S429" s="27" t="s">
        <v>1047</v>
      </c>
      <c r="T429" s="27" t="s">
        <v>1008</v>
      </c>
      <c r="U429" s="27" t="s">
        <v>1009</v>
      </c>
      <c r="V429" s="27" t="s">
        <v>1112</v>
      </c>
      <c r="W429">
        <v>6</v>
      </c>
      <c r="X429">
        <v>2.1369999999999999E-8</v>
      </c>
      <c r="Y429">
        <v>-9.4099999999999997E-7</v>
      </c>
      <c r="Z429">
        <v>9.8080000000000001E-2</v>
      </c>
      <c r="AA429">
        <v>-8.0509999999999997E-6</v>
      </c>
      <c r="AB429">
        <v>-3.5479999999999997E-7</v>
      </c>
      <c r="AC429">
        <v>-1.173E-9</v>
      </c>
    </row>
    <row r="430" spans="19:29" x14ac:dyDescent="0.2">
      <c r="S430" s="27" t="s">
        <v>1047</v>
      </c>
      <c r="T430" s="27" t="s">
        <v>1008</v>
      </c>
      <c r="U430" s="27" t="s">
        <v>1009</v>
      </c>
      <c r="V430" s="27" t="s">
        <v>1112</v>
      </c>
      <c r="W430">
        <v>7</v>
      </c>
      <c r="X430">
        <v>8.0420000000000001E-8</v>
      </c>
      <c r="Y430">
        <v>-5.1429999999999997E-6</v>
      </c>
      <c r="Z430">
        <v>9.042E-2</v>
      </c>
      <c r="AA430">
        <v>-4.4299999999999999E-5</v>
      </c>
      <c r="AB430">
        <v>-1.629E-6</v>
      </c>
      <c r="AC430">
        <v>-9.2759999999999998E-9</v>
      </c>
    </row>
    <row r="431" spans="19:29" x14ac:dyDescent="0.2">
      <c r="S431" s="27" t="s">
        <v>1047</v>
      </c>
      <c r="T431" s="27" t="s">
        <v>1008</v>
      </c>
      <c r="U431" s="27" t="s">
        <v>1009</v>
      </c>
      <c r="V431" s="27" t="s">
        <v>1112</v>
      </c>
      <c r="W431">
        <v>8</v>
      </c>
      <c r="X431">
        <v>2.571E-8</v>
      </c>
      <c r="Y431">
        <v>-9.5199999999999995E-7</v>
      </c>
      <c r="Z431">
        <v>8.0079999999999998E-2</v>
      </c>
      <c r="AA431">
        <v>-8.1110000000000008E-6</v>
      </c>
      <c r="AB431">
        <v>-3.9369999999999999E-7</v>
      </c>
      <c r="AC431">
        <v>-8.6459999999999999E-10</v>
      </c>
    </row>
    <row r="432" spans="19:29" x14ac:dyDescent="0.2">
      <c r="S432" s="27" t="s">
        <v>1047</v>
      </c>
      <c r="T432" s="27" t="s">
        <v>1008</v>
      </c>
      <c r="U432" s="27" t="s">
        <v>1009</v>
      </c>
      <c r="V432" s="27" t="s">
        <v>1112</v>
      </c>
      <c r="W432">
        <v>9</v>
      </c>
      <c r="X432">
        <v>4.3940000000000002E-8</v>
      </c>
      <c r="Y432">
        <v>-2.48E-6</v>
      </c>
      <c r="Z432">
        <v>6.0199999999999997E-2</v>
      </c>
      <c r="AA432">
        <v>-2.1310000000000001E-5</v>
      </c>
      <c r="AB432">
        <v>-8.2859999999999999E-7</v>
      </c>
      <c r="AC432">
        <v>-4.0599999999999996E-9</v>
      </c>
    </row>
    <row r="433" spans="19:29" x14ac:dyDescent="0.2">
      <c r="S433" s="27" t="s">
        <v>1047</v>
      </c>
      <c r="T433" s="27" t="s">
        <v>1008</v>
      </c>
      <c r="U433" s="27" t="s">
        <v>1009</v>
      </c>
      <c r="V433" s="27" t="s">
        <v>1112</v>
      </c>
      <c r="W433">
        <v>10</v>
      </c>
      <c r="X433">
        <v>2.192E-7</v>
      </c>
      <c r="Y433">
        <v>-1.465E-5</v>
      </c>
      <c r="Z433">
        <v>1.1999999999999999E-3</v>
      </c>
      <c r="AA433">
        <v>-1.262E-4</v>
      </c>
      <c r="AB433">
        <v>-4.5589999999999999E-6</v>
      </c>
      <c r="AC433">
        <v>-2.7199999999999999E-8</v>
      </c>
    </row>
    <row r="434" spans="19:29" x14ac:dyDescent="0.2">
      <c r="S434" s="27" t="s">
        <v>1048</v>
      </c>
      <c r="T434" s="27" t="s">
        <v>1008</v>
      </c>
      <c r="U434" s="27" t="s">
        <v>1009</v>
      </c>
      <c r="V434" s="27" t="s">
        <v>1112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</row>
    <row r="435" spans="19:29" x14ac:dyDescent="0.2">
      <c r="S435" s="27" t="s">
        <v>1048</v>
      </c>
      <c r="T435" s="27" t="s">
        <v>1008</v>
      </c>
      <c r="U435" s="27" t="s">
        <v>1009</v>
      </c>
      <c r="V435" s="27" t="s">
        <v>1112</v>
      </c>
      <c r="W435">
        <v>1</v>
      </c>
      <c r="X435">
        <v>-2.5450000000000001E-7</v>
      </c>
      <c r="Y435">
        <v>1.466E-6</v>
      </c>
      <c r="Z435">
        <v>1.9390000000000001E-2</v>
      </c>
      <c r="AA435">
        <v>-6.3730000000000001E-5</v>
      </c>
      <c r="AB435">
        <v>3.8890000000000004E-6</v>
      </c>
      <c r="AC435">
        <v>5.6299999999999998E-9</v>
      </c>
    </row>
    <row r="436" spans="19:29" x14ac:dyDescent="0.2">
      <c r="S436" s="27" t="s">
        <v>1048</v>
      </c>
      <c r="T436" s="27" t="s">
        <v>1008</v>
      </c>
      <c r="U436" s="27" t="s">
        <v>1009</v>
      </c>
      <c r="V436" s="27" t="s">
        <v>1112</v>
      </c>
      <c r="W436">
        <v>2</v>
      </c>
      <c r="X436">
        <v>-5.2520000000000003E-8</v>
      </c>
      <c r="Y436">
        <v>1.3799999999999999E-7</v>
      </c>
      <c r="Z436">
        <v>3.9949999999999999E-2</v>
      </c>
      <c r="AA436">
        <v>-5.5520000000000004E-6</v>
      </c>
      <c r="AB436">
        <v>5.7670000000000002E-7</v>
      </c>
      <c r="AC436">
        <v>2.9710000000000002E-9</v>
      </c>
    </row>
    <row r="437" spans="19:29" x14ac:dyDescent="0.2">
      <c r="S437" s="27" t="s">
        <v>1048</v>
      </c>
      <c r="T437" s="27" t="s">
        <v>1008</v>
      </c>
      <c r="U437" s="27" t="s">
        <v>1009</v>
      </c>
      <c r="V437" s="27" t="s">
        <v>1112</v>
      </c>
      <c r="W437">
        <v>3</v>
      </c>
      <c r="X437">
        <v>3.8789999999999999E-8</v>
      </c>
      <c r="Y437">
        <v>-3.4420000000000002E-7</v>
      </c>
      <c r="Z437">
        <v>6.0150000000000002E-2</v>
      </c>
      <c r="AA437">
        <v>1.5299999999999999E-5</v>
      </c>
      <c r="AB437">
        <v>-7.6319999999999995E-7</v>
      </c>
      <c r="AC437">
        <v>4.618E-10</v>
      </c>
    </row>
    <row r="438" spans="19:29" x14ac:dyDescent="0.2">
      <c r="S438" s="27" t="s">
        <v>1048</v>
      </c>
      <c r="T438" s="27" t="s">
        <v>1008</v>
      </c>
      <c r="U438" s="27" t="s">
        <v>1009</v>
      </c>
      <c r="V438" s="27" t="s">
        <v>1112</v>
      </c>
      <c r="W438">
        <v>4</v>
      </c>
      <c r="X438">
        <v>1.0940000000000001E-8</v>
      </c>
      <c r="Y438">
        <v>-6.465E-8</v>
      </c>
      <c r="Z438">
        <v>8.0030000000000004E-2</v>
      </c>
      <c r="AA438">
        <v>2.8159999999999998E-6</v>
      </c>
      <c r="AB438">
        <v>-1.6969999999999999E-7</v>
      </c>
      <c r="AC438">
        <v>-2.244E-10</v>
      </c>
    </row>
    <row r="439" spans="19:29" x14ac:dyDescent="0.2">
      <c r="S439" s="27" t="s">
        <v>1048</v>
      </c>
      <c r="T439" s="27" t="s">
        <v>1008</v>
      </c>
      <c r="U439" s="27" t="s">
        <v>1009</v>
      </c>
      <c r="V439" s="27" t="s">
        <v>1112</v>
      </c>
      <c r="W439">
        <v>5</v>
      </c>
      <c r="X439">
        <v>1.194E-7</v>
      </c>
      <c r="Y439">
        <v>-6.5460000000000005E-7</v>
      </c>
      <c r="Z439">
        <v>9.0270000000000003E-2</v>
      </c>
      <c r="AA439">
        <v>2.8370000000000001E-5</v>
      </c>
      <c r="AB439">
        <v>-1.778E-6</v>
      </c>
      <c r="AC439">
        <v>-3.0020000000000002E-9</v>
      </c>
    </row>
    <row r="440" spans="19:29" x14ac:dyDescent="0.2">
      <c r="S440" s="27" t="s">
        <v>1048</v>
      </c>
      <c r="T440" s="27" t="s">
        <v>1008</v>
      </c>
      <c r="U440" s="27" t="s">
        <v>1009</v>
      </c>
      <c r="V440" s="27" t="s">
        <v>1112</v>
      </c>
      <c r="W440">
        <v>6</v>
      </c>
      <c r="X440">
        <v>4.9479999999999997E-8</v>
      </c>
      <c r="Y440">
        <v>-1.927E-7</v>
      </c>
      <c r="Z440">
        <v>9.8080000000000001E-2</v>
      </c>
      <c r="AA440">
        <v>8.1270000000000003E-6</v>
      </c>
      <c r="AB440">
        <v>-6.2910000000000004E-7</v>
      </c>
      <c r="AC440">
        <v>-2.1090000000000001E-9</v>
      </c>
    </row>
    <row r="441" spans="19:29" x14ac:dyDescent="0.2">
      <c r="S441" s="27" t="s">
        <v>1048</v>
      </c>
      <c r="T441" s="27" t="s">
        <v>1008</v>
      </c>
      <c r="U441" s="27" t="s">
        <v>1009</v>
      </c>
      <c r="V441" s="27" t="s">
        <v>1112</v>
      </c>
      <c r="W441">
        <v>7</v>
      </c>
      <c r="X441">
        <v>1.917E-7</v>
      </c>
      <c r="Y441">
        <v>-1.032E-6</v>
      </c>
      <c r="Z441">
        <v>9.042E-2</v>
      </c>
      <c r="AA441">
        <v>4.4650000000000001E-5</v>
      </c>
      <c r="AB441">
        <v>-2.8270000000000002E-6</v>
      </c>
      <c r="AC441">
        <v>-5.0330000000000003E-9</v>
      </c>
    </row>
    <row r="442" spans="19:29" x14ac:dyDescent="0.2">
      <c r="S442" s="27" t="s">
        <v>1048</v>
      </c>
      <c r="T442" s="27" t="s">
        <v>1008</v>
      </c>
      <c r="U442" s="27" t="s">
        <v>1009</v>
      </c>
      <c r="V442" s="27" t="s">
        <v>1112</v>
      </c>
      <c r="W442">
        <v>8</v>
      </c>
      <c r="X442">
        <v>5.8920000000000001E-8</v>
      </c>
      <c r="Y442">
        <v>-1.9740000000000001E-7</v>
      </c>
      <c r="Z442">
        <v>8.0079999999999998E-2</v>
      </c>
      <c r="AA442">
        <v>8.1960000000000008E-6</v>
      </c>
      <c r="AB442">
        <v>-7.0500000000000003E-7</v>
      </c>
      <c r="AC442">
        <v>-2.864E-9</v>
      </c>
    </row>
    <row r="443" spans="19:29" x14ac:dyDescent="0.2">
      <c r="S443" s="27" t="s">
        <v>1048</v>
      </c>
      <c r="T443" s="27" t="s">
        <v>1008</v>
      </c>
      <c r="U443" s="27" t="s">
        <v>1009</v>
      </c>
      <c r="V443" s="27" t="s">
        <v>1112</v>
      </c>
      <c r="W443">
        <v>9</v>
      </c>
      <c r="X443">
        <v>1.038E-7</v>
      </c>
      <c r="Y443">
        <v>-5.0050000000000001E-7</v>
      </c>
      <c r="Z443">
        <v>6.0199999999999997E-2</v>
      </c>
      <c r="AA443">
        <v>2.1489999999999999E-5</v>
      </c>
      <c r="AB443">
        <v>-1.449E-6</v>
      </c>
      <c r="AC443">
        <v>-3.36E-9</v>
      </c>
    </row>
    <row r="444" spans="19:29" x14ac:dyDescent="0.2">
      <c r="S444" s="27" t="s">
        <v>1048</v>
      </c>
      <c r="T444" s="27" t="s">
        <v>1008</v>
      </c>
      <c r="U444" s="27" t="s">
        <v>1009</v>
      </c>
      <c r="V444" s="27" t="s">
        <v>1112</v>
      </c>
      <c r="W444">
        <v>10</v>
      </c>
      <c r="X444">
        <v>5.243E-7</v>
      </c>
      <c r="Y444">
        <v>-2.932E-6</v>
      </c>
      <c r="Z444">
        <v>1.2099999999999999E-3</v>
      </c>
      <c r="AA444">
        <v>1.272E-4</v>
      </c>
      <c r="AB444">
        <v>-7.8900000000000007E-6</v>
      </c>
      <c r="AC444">
        <v>-1.256E-8</v>
      </c>
    </row>
    <row r="445" spans="19:29" x14ac:dyDescent="0.2">
      <c r="S445" s="27" t="s">
        <v>1049</v>
      </c>
      <c r="T445" s="27" t="s">
        <v>1008</v>
      </c>
      <c r="U445" s="27" t="s">
        <v>1009</v>
      </c>
      <c r="V445" s="27" t="s">
        <v>1112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</row>
    <row r="446" spans="19:29" x14ac:dyDescent="0.2">
      <c r="S446" s="27" t="s">
        <v>1049</v>
      </c>
      <c r="T446" s="27" t="s">
        <v>1008</v>
      </c>
      <c r="U446" s="27" t="s">
        <v>1009</v>
      </c>
      <c r="V446" s="27" t="s">
        <v>1112</v>
      </c>
      <c r="W446">
        <v>1</v>
      </c>
      <c r="X446">
        <v>-3.1769999999999999E-7</v>
      </c>
      <c r="Y446">
        <v>4.5349999999999998E-6</v>
      </c>
      <c r="Z446">
        <v>1.9140000000000001E-2</v>
      </c>
      <c r="AA446">
        <v>1.7940000000000001E-8</v>
      </c>
      <c r="AB446">
        <v>5.5629999999999999E-6</v>
      </c>
      <c r="AC446">
        <v>2.377E-9</v>
      </c>
    </row>
    <row r="447" spans="19:29" x14ac:dyDescent="0.2">
      <c r="S447" s="27" t="s">
        <v>1049</v>
      </c>
      <c r="T447" s="27" t="s">
        <v>1008</v>
      </c>
      <c r="U447" s="27" t="s">
        <v>1009</v>
      </c>
      <c r="V447" s="27" t="s">
        <v>1112</v>
      </c>
      <c r="W447">
        <v>2</v>
      </c>
      <c r="X447">
        <v>-6.9059999999999998E-8</v>
      </c>
      <c r="Y447">
        <v>4.0810000000000001E-7</v>
      </c>
      <c r="Z447">
        <v>3.993E-2</v>
      </c>
      <c r="AA447">
        <v>2.3440000000000002E-9</v>
      </c>
      <c r="AB447">
        <v>8.2099999999999995E-7</v>
      </c>
      <c r="AC447">
        <v>3.0299999999999999E-10</v>
      </c>
    </row>
    <row r="448" spans="19:29" x14ac:dyDescent="0.2">
      <c r="S448" s="27" t="s">
        <v>1049</v>
      </c>
      <c r="T448" s="27" t="s">
        <v>1008</v>
      </c>
      <c r="U448" s="27" t="s">
        <v>1009</v>
      </c>
      <c r="V448" s="27" t="s">
        <v>1112</v>
      </c>
      <c r="W448">
        <v>3</v>
      </c>
      <c r="X448">
        <v>4.5949999999999998E-8</v>
      </c>
      <c r="Y448">
        <v>-1.079E-6</v>
      </c>
      <c r="Z448">
        <v>6.021E-2</v>
      </c>
      <c r="AA448">
        <v>-3.6340000000000001E-9</v>
      </c>
      <c r="AB448">
        <v>-1.0950000000000001E-6</v>
      </c>
      <c r="AC448">
        <v>-5.0710000000000004E-10</v>
      </c>
    </row>
    <row r="449" spans="19:29" x14ac:dyDescent="0.2">
      <c r="S449" s="27" t="s">
        <v>1049</v>
      </c>
      <c r="T449" s="27" t="s">
        <v>1008</v>
      </c>
      <c r="U449" s="27" t="s">
        <v>1009</v>
      </c>
      <c r="V449" s="27" t="s">
        <v>1112</v>
      </c>
      <c r="W449">
        <v>4</v>
      </c>
      <c r="X449">
        <v>1.363E-8</v>
      </c>
      <c r="Y449">
        <v>-2.0020000000000001E-7</v>
      </c>
      <c r="Z449">
        <v>8.004E-2</v>
      </c>
      <c r="AA449">
        <v>-7.6960000000000001E-10</v>
      </c>
      <c r="AB449">
        <v>-2.4279999999999998E-7</v>
      </c>
      <c r="AC449">
        <v>-1.047E-10</v>
      </c>
    </row>
    <row r="450" spans="19:29" x14ac:dyDescent="0.2">
      <c r="S450" s="27" t="s">
        <v>1049</v>
      </c>
      <c r="T450" s="27" t="s">
        <v>1008</v>
      </c>
      <c r="U450" s="27" t="s">
        <v>1009</v>
      </c>
      <c r="V450" s="27" t="s">
        <v>1112</v>
      </c>
      <c r="W450">
        <v>5</v>
      </c>
      <c r="X450">
        <v>1.497E-7</v>
      </c>
      <c r="Y450">
        <v>-2.0209999999999998E-6</v>
      </c>
      <c r="Z450">
        <v>9.0380000000000002E-2</v>
      </c>
      <c r="AA450">
        <v>-8.1669999999999996E-9</v>
      </c>
      <c r="AB450">
        <v>-2.542E-6</v>
      </c>
      <c r="AC450">
        <v>-1.076E-9</v>
      </c>
    </row>
    <row r="451" spans="19:29" x14ac:dyDescent="0.2">
      <c r="S451" s="27" t="s">
        <v>1049</v>
      </c>
      <c r="T451" s="27" t="s">
        <v>1008</v>
      </c>
      <c r="U451" s="27" t="s">
        <v>1009</v>
      </c>
      <c r="V451" s="27" t="s">
        <v>1112</v>
      </c>
      <c r="W451">
        <v>6</v>
      </c>
      <c r="X451">
        <v>6.3720000000000004E-8</v>
      </c>
      <c r="Y451">
        <v>-5.8559999999999995E-7</v>
      </c>
      <c r="Z451">
        <v>9.8110000000000003E-2</v>
      </c>
      <c r="AA451">
        <v>-2.733E-9</v>
      </c>
      <c r="AB451">
        <v>-8.9759999999999999E-7</v>
      </c>
      <c r="AC451">
        <v>-3.5650000000000001E-10</v>
      </c>
    </row>
    <row r="452" spans="19:29" x14ac:dyDescent="0.2">
      <c r="S452" s="27" t="s">
        <v>1049</v>
      </c>
      <c r="T452" s="27" t="s">
        <v>1008</v>
      </c>
      <c r="U452" s="27" t="s">
        <v>1009</v>
      </c>
      <c r="V452" s="27" t="s">
        <v>1112</v>
      </c>
      <c r="W452">
        <v>7</v>
      </c>
      <c r="X452">
        <v>2.4079999999999999E-7</v>
      </c>
      <c r="Y452">
        <v>-3.1829999999999998E-6</v>
      </c>
      <c r="Z452">
        <v>9.06E-2</v>
      </c>
      <c r="AA452">
        <v>-1.296E-8</v>
      </c>
      <c r="AB452">
        <v>-4.0430000000000001E-6</v>
      </c>
      <c r="AC452">
        <v>-1.705E-9</v>
      </c>
    </row>
    <row r="453" spans="19:29" x14ac:dyDescent="0.2">
      <c r="S453" s="27" t="s">
        <v>1049</v>
      </c>
      <c r="T453" s="27" t="s">
        <v>1008</v>
      </c>
      <c r="U453" s="27" t="s">
        <v>1009</v>
      </c>
      <c r="V453" s="27" t="s">
        <v>1112</v>
      </c>
      <c r="W453">
        <v>8</v>
      </c>
      <c r="X453">
        <v>7.6570000000000003E-8</v>
      </c>
      <c r="Y453">
        <v>-5.9449999999999998E-7</v>
      </c>
      <c r="Z453">
        <v>8.0110000000000001E-2</v>
      </c>
      <c r="AA453">
        <v>-2.9969999999999999E-9</v>
      </c>
      <c r="AB453">
        <v>-1.0049999999999999E-6</v>
      </c>
      <c r="AC453">
        <v>-3.8770000000000002E-10</v>
      </c>
    </row>
    <row r="454" spans="19:29" x14ac:dyDescent="0.2">
      <c r="S454" s="27" t="s">
        <v>1049</v>
      </c>
      <c r="T454" s="27" t="s">
        <v>1008</v>
      </c>
      <c r="U454" s="27" t="s">
        <v>1009</v>
      </c>
      <c r="V454" s="27" t="s">
        <v>1112</v>
      </c>
      <c r="W454">
        <v>9</v>
      </c>
      <c r="X454">
        <v>1.3159999999999999E-7</v>
      </c>
      <c r="Y454">
        <v>-1.5370000000000001E-6</v>
      </c>
      <c r="Z454">
        <v>6.0290000000000003E-2</v>
      </c>
      <c r="AA454">
        <v>-6.5839999999999996E-9</v>
      </c>
      <c r="AB454">
        <v>-2.0700000000000001E-6</v>
      </c>
      <c r="AC454">
        <v>-8.5369999999999996E-10</v>
      </c>
    </row>
    <row r="455" spans="19:29" x14ac:dyDescent="0.2">
      <c r="S455" s="27" t="s">
        <v>1049</v>
      </c>
      <c r="T455" s="27" t="s">
        <v>1008</v>
      </c>
      <c r="U455" s="27" t="s">
        <v>1009</v>
      </c>
      <c r="V455" s="27" t="s">
        <v>1112</v>
      </c>
      <c r="W455">
        <v>10</v>
      </c>
      <c r="X455">
        <v>6.5639999999999997E-7</v>
      </c>
      <c r="Y455">
        <v>-9.0599999999999997E-6</v>
      </c>
      <c r="Z455">
        <v>1.7099999999999999E-3</v>
      </c>
      <c r="AA455">
        <v>-3.6249999999999997E-8</v>
      </c>
      <c r="AB455">
        <v>-1.128E-5</v>
      </c>
      <c r="AC455">
        <v>-4.7960000000000004E-9</v>
      </c>
    </row>
    <row r="456" spans="19:29" x14ac:dyDescent="0.2">
      <c r="S456" s="27" t="s">
        <v>1050</v>
      </c>
      <c r="T456" s="27" t="s">
        <v>1008</v>
      </c>
      <c r="U456" s="27" t="s">
        <v>1009</v>
      </c>
      <c r="V456" s="27" t="s">
        <v>1112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</row>
    <row r="457" spans="19:29" x14ac:dyDescent="0.2">
      <c r="S457" s="27" t="s">
        <v>1050</v>
      </c>
      <c r="T457" s="27" t="s">
        <v>1008</v>
      </c>
      <c r="U457" s="27" t="s">
        <v>1009</v>
      </c>
      <c r="V457" s="27" t="s">
        <v>1112</v>
      </c>
      <c r="W457">
        <v>1</v>
      </c>
      <c r="X457">
        <v>-1.681E-7</v>
      </c>
      <c r="Y457">
        <v>7.5229999999999998E-6</v>
      </c>
      <c r="Z457">
        <v>1.9390000000000001E-2</v>
      </c>
      <c r="AA457">
        <v>6.3730000000000001E-5</v>
      </c>
      <c r="AB457">
        <v>3.9439999999999998E-6</v>
      </c>
      <c r="AC457">
        <v>1.986E-9</v>
      </c>
    </row>
    <row r="458" spans="19:29" x14ac:dyDescent="0.2">
      <c r="S458" s="27" t="s">
        <v>1050</v>
      </c>
      <c r="T458" s="27" t="s">
        <v>1008</v>
      </c>
      <c r="U458" s="27" t="s">
        <v>1009</v>
      </c>
      <c r="V458" s="27" t="s">
        <v>1112</v>
      </c>
      <c r="W458">
        <v>2</v>
      </c>
      <c r="X458">
        <v>-4.217E-8</v>
      </c>
      <c r="Y458">
        <v>6.6779999999999998E-7</v>
      </c>
      <c r="Z458">
        <v>3.9949999999999999E-2</v>
      </c>
      <c r="AA458">
        <v>5.553E-6</v>
      </c>
      <c r="AB458">
        <v>5.8179999999999998E-7</v>
      </c>
      <c r="AC458">
        <v>-2.0639999999999999E-9</v>
      </c>
    </row>
    <row r="459" spans="19:29" x14ac:dyDescent="0.2">
      <c r="S459" s="27" t="s">
        <v>1050</v>
      </c>
      <c r="T459" s="27" t="s">
        <v>1008</v>
      </c>
      <c r="U459" s="27" t="s">
        <v>1009</v>
      </c>
      <c r="V459" s="27" t="s">
        <v>1112</v>
      </c>
      <c r="W459">
        <v>3</v>
      </c>
      <c r="X459">
        <v>2.0310000000000001E-8</v>
      </c>
      <c r="Y459">
        <v>-1.7969999999999999E-6</v>
      </c>
      <c r="Z459">
        <v>6.0150000000000002E-2</v>
      </c>
      <c r="AA459">
        <v>-1.5310000000000001E-5</v>
      </c>
      <c r="AB459">
        <v>-7.7660000000000001E-7</v>
      </c>
      <c r="AC459">
        <v>-2.121E-9</v>
      </c>
    </row>
    <row r="460" spans="19:29" x14ac:dyDescent="0.2">
      <c r="S460" s="27" t="s">
        <v>1050</v>
      </c>
      <c r="T460" s="27" t="s">
        <v>1008</v>
      </c>
      <c r="U460" s="27" t="s">
        <v>1009</v>
      </c>
      <c r="V460" s="27" t="s">
        <v>1112</v>
      </c>
      <c r="W460">
        <v>4</v>
      </c>
      <c r="X460">
        <v>7.1639999999999997E-9</v>
      </c>
      <c r="Y460">
        <v>-3.3220000000000002E-7</v>
      </c>
      <c r="Z460">
        <v>8.0030000000000004E-2</v>
      </c>
      <c r="AA460">
        <v>-2.8159999999999998E-6</v>
      </c>
      <c r="AB460">
        <v>-1.7219999999999999E-7</v>
      </c>
      <c r="AC460">
        <v>-1.103E-10</v>
      </c>
    </row>
    <row r="461" spans="19:29" x14ac:dyDescent="0.2">
      <c r="S461" s="27" t="s">
        <v>1050</v>
      </c>
      <c r="T461" s="27" t="s">
        <v>1008</v>
      </c>
      <c r="U461" s="27" t="s">
        <v>1009</v>
      </c>
      <c r="V461" s="27" t="s">
        <v>1112</v>
      </c>
      <c r="W461">
        <v>5</v>
      </c>
      <c r="X461">
        <v>8.0330000000000005E-8</v>
      </c>
      <c r="Y461">
        <v>-3.3510000000000002E-6</v>
      </c>
      <c r="Z461">
        <v>9.0270000000000003E-2</v>
      </c>
      <c r="AA461">
        <v>-2.8370000000000001E-5</v>
      </c>
      <c r="AB461">
        <v>-1.8020000000000001E-6</v>
      </c>
      <c r="AC461">
        <v>-4.3459999999999998E-10</v>
      </c>
    </row>
    <row r="462" spans="19:29" x14ac:dyDescent="0.2">
      <c r="S462" s="27" t="s">
        <v>1050</v>
      </c>
      <c r="T462" s="27" t="s">
        <v>1008</v>
      </c>
      <c r="U462" s="27" t="s">
        <v>1009</v>
      </c>
      <c r="V462" s="27" t="s">
        <v>1112</v>
      </c>
      <c r="W462">
        <v>6</v>
      </c>
      <c r="X462">
        <v>3.6869999999999999E-8</v>
      </c>
      <c r="Y462">
        <v>-9.6629999999999996E-7</v>
      </c>
      <c r="Z462">
        <v>9.8080000000000001E-2</v>
      </c>
      <c r="AA462">
        <v>-8.1280000000000008E-6</v>
      </c>
      <c r="AB462">
        <v>-6.3620000000000005E-7</v>
      </c>
      <c r="AC462">
        <v>1.001E-9</v>
      </c>
    </row>
    <row r="463" spans="19:29" x14ac:dyDescent="0.2">
      <c r="S463" s="27" t="s">
        <v>1050</v>
      </c>
      <c r="T463" s="27" t="s">
        <v>1008</v>
      </c>
      <c r="U463" s="27" t="s">
        <v>1009</v>
      </c>
      <c r="V463" s="27" t="s">
        <v>1112</v>
      </c>
      <c r="W463">
        <v>7</v>
      </c>
      <c r="X463">
        <v>1.2980000000000001E-7</v>
      </c>
      <c r="Y463">
        <v>-5.276E-6</v>
      </c>
      <c r="Z463">
        <v>9.042E-2</v>
      </c>
      <c r="AA463">
        <v>-4.4650000000000001E-5</v>
      </c>
      <c r="AB463">
        <v>-2.8660000000000002E-6</v>
      </c>
      <c r="AC463">
        <v>-4.055E-10</v>
      </c>
    </row>
    <row r="464" spans="19:29" x14ac:dyDescent="0.2">
      <c r="S464" s="27" t="s">
        <v>1050</v>
      </c>
      <c r="T464" s="27" t="s">
        <v>1008</v>
      </c>
      <c r="U464" s="27" t="s">
        <v>1009</v>
      </c>
      <c r="V464" s="27" t="s">
        <v>1112</v>
      </c>
      <c r="W464">
        <v>8</v>
      </c>
      <c r="X464">
        <v>4.5359999999999997E-8</v>
      </c>
      <c r="Y464">
        <v>-9.7820000000000001E-7</v>
      </c>
      <c r="Z464">
        <v>8.0079999999999998E-2</v>
      </c>
      <c r="AA464">
        <v>-8.1969999999999996E-6</v>
      </c>
      <c r="AB464">
        <v>-7.1230000000000005E-7</v>
      </c>
      <c r="AC464">
        <v>1.6749999999999999E-9</v>
      </c>
    </row>
    <row r="465" spans="19:29" x14ac:dyDescent="0.2">
      <c r="S465" s="27" t="s">
        <v>1050</v>
      </c>
      <c r="T465" s="27" t="s">
        <v>1008</v>
      </c>
      <c r="U465" s="27" t="s">
        <v>1009</v>
      </c>
      <c r="V465" s="27" t="s">
        <v>1112</v>
      </c>
      <c r="W465">
        <v>9</v>
      </c>
      <c r="X465">
        <v>7.2870000000000003E-8</v>
      </c>
      <c r="Y465">
        <v>-2.5440000000000001E-6</v>
      </c>
      <c r="Z465">
        <v>6.0199999999999997E-2</v>
      </c>
      <c r="AA465">
        <v>-2.1489999999999999E-5</v>
      </c>
      <c r="AB465">
        <v>-1.468E-6</v>
      </c>
      <c r="AC465">
        <v>6.5379999999999995E-10</v>
      </c>
    </row>
    <row r="466" spans="19:29" x14ac:dyDescent="0.2">
      <c r="S466" s="27" t="s">
        <v>1050</v>
      </c>
      <c r="T466" s="27" t="s">
        <v>1008</v>
      </c>
      <c r="U466" s="27" t="s">
        <v>1009</v>
      </c>
      <c r="V466" s="27" t="s">
        <v>1112</v>
      </c>
      <c r="W466">
        <v>10</v>
      </c>
      <c r="X466">
        <v>3.5030000000000001E-7</v>
      </c>
      <c r="Y466">
        <v>-1.503E-5</v>
      </c>
      <c r="Z466">
        <v>1.2099999999999999E-3</v>
      </c>
      <c r="AA466">
        <v>-1.272E-4</v>
      </c>
      <c r="AB466">
        <v>-7.9999999999999996E-6</v>
      </c>
      <c r="AC466">
        <v>-2.771E-9</v>
      </c>
    </row>
    <row r="467" spans="19:29" x14ac:dyDescent="0.2">
      <c r="S467" s="27" t="s">
        <v>1051</v>
      </c>
      <c r="T467" s="27" t="s">
        <v>1008</v>
      </c>
      <c r="U467" s="27" t="s">
        <v>1009</v>
      </c>
      <c r="V467" s="27" t="s">
        <v>1112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</row>
    <row r="468" spans="19:29" x14ac:dyDescent="0.2">
      <c r="S468" s="27" t="s">
        <v>1051</v>
      </c>
      <c r="T468" s="27" t="s">
        <v>1008</v>
      </c>
      <c r="U468" s="27" t="s">
        <v>1009</v>
      </c>
      <c r="V468" s="27" t="s">
        <v>1112</v>
      </c>
      <c r="W468">
        <v>1</v>
      </c>
      <c r="X468">
        <v>-2.8910000000000001E-7</v>
      </c>
      <c r="Y468">
        <v>1.3769999999999999E-6</v>
      </c>
      <c r="Z468">
        <v>1.9390000000000001E-2</v>
      </c>
      <c r="AA468">
        <v>-6.4629999999999996E-5</v>
      </c>
      <c r="AB468">
        <v>4.9830000000000004E-6</v>
      </c>
      <c r="AC468">
        <v>1.385E-8</v>
      </c>
    </row>
    <row r="469" spans="19:29" x14ac:dyDescent="0.2">
      <c r="S469" s="27" t="s">
        <v>1051</v>
      </c>
      <c r="T469" s="27" t="s">
        <v>1008</v>
      </c>
      <c r="U469" s="27" t="s">
        <v>1009</v>
      </c>
      <c r="V469" s="27" t="s">
        <v>1112</v>
      </c>
      <c r="W469">
        <v>2</v>
      </c>
      <c r="X469">
        <v>-7.2660000000000003E-8</v>
      </c>
      <c r="Y469">
        <v>1.2989999999999999E-7</v>
      </c>
      <c r="Z469">
        <v>3.9949999999999999E-2</v>
      </c>
      <c r="AA469">
        <v>-5.6890000000000001E-6</v>
      </c>
      <c r="AB469">
        <v>8.0360000000000002E-7</v>
      </c>
      <c r="AC469">
        <v>4.9719999999999998E-9</v>
      </c>
    </row>
    <row r="470" spans="19:29" x14ac:dyDescent="0.2">
      <c r="S470" s="27" t="s">
        <v>1051</v>
      </c>
      <c r="T470" s="27" t="s">
        <v>1008</v>
      </c>
      <c r="U470" s="27" t="s">
        <v>1009</v>
      </c>
      <c r="V470" s="27" t="s">
        <v>1112</v>
      </c>
      <c r="W470">
        <v>3</v>
      </c>
      <c r="X470">
        <v>3.3979999999999997E-8</v>
      </c>
      <c r="Y470">
        <v>-3.2290000000000001E-7</v>
      </c>
      <c r="Z470">
        <v>6.0150000000000002E-2</v>
      </c>
      <c r="AA470">
        <v>1.5480000000000001E-5</v>
      </c>
      <c r="AB470">
        <v>-9.2650000000000004E-7</v>
      </c>
      <c r="AC470">
        <v>-5.3140000000000005E-10</v>
      </c>
    </row>
    <row r="471" spans="19:29" x14ac:dyDescent="0.2">
      <c r="S471" s="27" t="s">
        <v>1051</v>
      </c>
      <c r="T471" s="27" t="s">
        <v>1008</v>
      </c>
      <c r="U471" s="27" t="s">
        <v>1009</v>
      </c>
      <c r="V471" s="27" t="s">
        <v>1112</v>
      </c>
      <c r="W471">
        <v>4</v>
      </c>
      <c r="X471">
        <v>1.2250000000000001E-8</v>
      </c>
      <c r="Y471">
        <v>-6.0689999999999996E-8</v>
      </c>
      <c r="Z471">
        <v>8.0030000000000004E-2</v>
      </c>
      <c r="AA471">
        <v>2.8550000000000002E-6</v>
      </c>
      <c r="AB471">
        <v>-2.1650000000000001E-7</v>
      </c>
      <c r="AC471">
        <v>-5.7199999999999999E-10</v>
      </c>
    </row>
    <row r="472" spans="19:29" x14ac:dyDescent="0.2">
      <c r="S472" s="27" t="s">
        <v>1051</v>
      </c>
      <c r="T472" s="27" t="s">
        <v>1008</v>
      </c>
      <c r="U472" s="27" t="s">
        <v>1009</v>
      </c>
      <c r="V472" s="27" t="s">
        <v>1112</v>
      </c>
      <c r="W472">
        <v>5</v>
      </c>
      <c r="X472">
        <v>1.3829999999999999E-7</v>
      </c>
      <c r="Y472">
        <v>-6.1480000000000003E-7</v>
      </c>
      <c r="Z472">
        <v>9.0270000000000003E-2</v>
      </c>
      <c r="AA472">
        <v>2.8779999999999999E-5</v>
      </c>
      <c r="AB472">
        <v>-2.2919999999999998E-6</v>
      </c>
      <c r="AC472">
        <v>-6.9280000000000001E-9</v>
      </c>
    </row>
    <row r="473" spans="19:29" x14ac:dyDescent="0.2">
      <c r="S473" s="27" t="s">
        <v>1051</v>
      </c>
      <c r="T473" s="27" t="s">
        <v>1008</v>
      </c>
      <c r="U473" s="27" t="s">
        <v>1009</v>
      </c>
      <c r="V473" s="27" t="s">
        <v>1112</v>
      </c>
      <c r="W473">
        <v>6</v>
      </c>
      <c r="X473">
        <v>6.353E-8</v>
      </c>
      <c r="Y473">
        <v>-1.811E-7</v>
      </c>
      <c r="Z473">
        <v>9.8080000000000001E-2</v>
      </c>
      <c r="AA473">
        <v>8.2740000000000007E-6</v>
      </c>
      <c r="AB473">
        <v>-8.4249999999999998E-7</v>
      </c>
      <c r="AC473">
        <v>-3.8799999999999998E-9</v>
      </c>
    </row>
    <row r="474" spans="19:29" x14ac:dyDescent="0.2">
      <c r="S474" s="27" t="s">
        <v>1051</v>
      </c>
      <c r="T474" s="27" t="s">
        <v>1008</v>
      </c>
      <c r="U474" s="27" t="s">
        <v>1009</v>
      </c>
      <c r="V474" s="27" t="s">
        <v>1112</v>
      </c>
      <c r="W474">
        <v>7</v>
      </c>
      <c r="X474">
        <v>2.237E-7</v>
      </c>
      <c r="Y474">
        <v>-9.6899999999999996E-7</v>
      </c>
      <c r="Z474">
        <v>9.0429999999999996E-2</v>
      </c>
      <c r="AA474">
        <v>4.5300000000000003E-5</v>
      </c>
      <c r="AB474">
        <v>-3.653E-6</v>
      </c>
      <c r="AC474">
        <v>-1.138E-8</v>
      </c>
    </row>
    <row r="475" spans="19:29" x14ac:dyDescent="0.2">
      <c r="S475" s="27" t="s">
        <v>1051</v>
      </c>
      <c r="T475" s="27" t="s">
        <v>1008</v>
      </c>
      <c r="U475" s="27" t="s">
        <v>1009</v>
      </c>
      <c r="V475" s="27" t="s">
        <v>1112</v>
      </c>
      <c r="W475">
        <v>8</v>
      </c>
      <c r="X475">
        <v>7.8219999999999995E-8</v>
      </c>
      <c r="Y475">
        <v>-1.857E-7</v>
      </c>
      <c r="Z475">
        <v>8.0079999999999998E-2</v>
      </c>
      <c r="AA475">
        <v>8.3620000000000006E-6</v>
      </c>
      <c r="AB475">
        <v>-9.5950000000000009E-7</v>
      </c>
      <c r="AC475">
        <v>-5.0350000000000001E-9</v>
      </c>
    </row>
    <row r="476" spans="19:29" x14ac:dyDescent="0.2">
      <c r="S476" s="27" t="s">
        <v>1051</v>
      </c>
      <c r="T476" s="27" t="s">
        <v>1008</v>
      </c>
      <c r="U476" s="27" t="s">
        <v>1009</v>
      </c>
      <c r="V476" s="27" t="s">
        <v>1112</v>
      </c>
      <c r="W476">
        <v>9</v>
      </c>
      <c r="X476">
        <v>1.2599999999999999E-7</v>
      </c>
      <c r="Y476">
        <v>-4.7039999999999998E-7</v>
      </c>
      <c r="Z476">
        <v>6.021E-2</v>
      </c>
      <c r="AA476">
        <v>2.1829999999999999E-5</v>
      </c>
      <c r="AB476">
        <v>-1.8980000000000001E-6</v>
      </c>
      <c r="AC476">
        <v>-6.9180000000000003E-9</v>
      </c>
    </row>
    <row r="477" spans="19:29" x14ac:dyDescent="0.2">
      <c r="S477" s="27" t="s">
        <v>1051</v>
      </c>
      <c r="T477" s="27" t="s">
        <v>1008</v>
      </c>
      <c r="U477" s="27" t="s">
        <v>1009</v>
      </c>
      <c r="V477" s="27" t="s">
        <v>1112</v>
      </c>
      <c r="W477">
        <v>10</v>
      </c>
      <c r="X477">
        <v>6.0249999999999995E-7</v>
      </c>
      <c r="Y477">
        <v>-2.7539999999999998E-6</v>
      </c>
      <c r="Z477">
        <v>1.23E-3</v>
      </c>
      <c r="AA477">
        <v>1.2899999999999999E-4</v>
      </c>
      <c r="AB477">
        <v>-1.0139999999999999E-5</v>
      </c>
      <c r="AC477">
        <v>-2.9659999999999999E-8</v>
      </c>
    </row>
    <row r="478" spans="19:29" x14ac:dyDescent="0.2">
      <c r="S478" s="27" t="s">
        <v>1052</v>
      </c>
      <c r="T478" s="27" t="s">
        <v>1008</v>
      </c>
      <c r="U478" s="27" t="s">
        <v>1009</v>
      </c>
      <c r="V478" s="27" t="s">
        <v>1112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</row>
    <row r="479" spans="19:29" x14ac:dyDescent="0.2">
      <c r="S479" s="27" t="s">
        <v>1052</v>
      </c>
      <c r="T479" s="27" t="s">
        <v>1008</v>
      </c>
      <c r="U479" s="27" t="s">
        <v>1009</v>
      </c>
      <c r="V479" s="27" t="s">
        <v>1112</v>
      </c>
      <c r="W479">
        <v>1</v>
      </c>
      <c r="X479">
        <v>-3.4900000000000001E-7</v>
      </c>
      <c r="Y479">
        <v>4.5909999999999998E-6</v>
      </c>
      <c r="Z479">
        <v>1.9130000000000001E-2</v>
      </c>
      <c r="AA479">
        <v>8.7109999999999994E-9</v>
      </c>
      <c r="AB479">
        <v>7.1130000000000003E-6</v>
      </c>
      <c r="AC479">
        <v>1.1180000000000001E-9</v>
      </c>
    </row>
    <row r="480" spans="19:29" x14ac:dyDescent="0.2">
      <c r="S480" s="27" t="s">
        <v>1052</v>
      </c>
      <c r="T480" s="27" t="s">
        <v>1008</v>
      </c>
      <c r="U480" s="27" t="s">
        <v>1009</v>
      </c>
      <c r="V480" s="27" t="s">
        <v>1112</v>
      </c>
      <c r="W480">
        <v>2</v>
      </c>
      <c r="X480">
        <v>-9.5099999999999998E-8</v>
      </c>
      <c r="Y480">
        <v>4.151E-7</v>
      </c>
      <c r="Z480">
        <v>3.9919999999999997E-2</v>
      </c>
      <c r="AA480">
        <v>1.4329999999999999E-9</v>
      </c>
      <c r="AB480">
        <v>1.1429999999999999E-6</v>
      </c>
      <c r="AC480">
        <v>1.8299999999999999E-10</v>
      </c>
    </row>
    <row r="481" spans="19:29" x14ac:dyDescent="0.2">
      <c r="S481" s="27" t="s">
        <v>1052</v>
      </c>
      <c r="T481" s="27" t="s">
        <v>1008</v>
      </c>
      <c r="U481" s="27" t="s">
        <v>1009</v>
      </c>
      <c r="V481" s="27" t="s">
        <v>1112</v>
      </c>
      <c r="W481">
        <v>3</v>
      </c>
      <c r="X481">
        <v>3.5630000000000002E-8</v>
      </c>
      <c r="Y481">
        <v>-1.091E-6</v>
      </c>
      <c r="Z481">
        <v>6.021E-2</v>
      </c>
      <c r="AA481">
        <v>-1.409E-9</v>
      </c>
      <c r="AB481">
        <v>-1.3260000000000001E-6</v>
      </c>
      <c r="AC481">
        <v>-2.1569999999999999E-10</v>
      </c>
    </row>
    <row r="482" spans="19:29" x14ac:dyDescent="0.2">
      <c r="S482" s="27" t="s">
        <v>1052</v>
      </c>
      <c r="T482" s="27" t="s">
        <v>1008</v>
      </c>
      <c r="U482" s="27" t="s">
        <v>1009</v>
      </c>
      <c r="V482" s="27" t="s">
        <v>1112</v>
      </c>
      <c r="W482">
        <v>4</v>
      </c>
      <c r="X482">
        <v>1.472E-8</v>
      </c>
      <c r="Y482">
        <v>-2.026E-7</v>
      </c>
      <c r="Z482">
        <v>8.004E-2</v>
      </c>
      <c r="AA482">
        <v>-3.521E-10</v>
      </c>
      <c r="AB482">
        <v>-3.0919999999999999E-7</v>
      </c>
      <c r="AC482">
        <v>-4.9469999999999998E-11</v>
      </c>
    </row>
    <row r="483" spans="19:29" x14ac:dyDescent="0.2">
      <c r="S483" s="27" t="s">
        <v>1052</v>
      </c>
      <c r="T483" s="27" t="s">
        <v>1008</v>
      </c>
      <c r="U483" s="27" t="s">
        <v>1009</v>
      </c>
      <c r="V483" s="27" t="s">
        <v>1112</v>
      </c>
      <c r="W483">
        <v>5</v>
      </c>
      <c r="X483">
        <v>1.6850000000000001E-7</v>
      </c>
      <c r="Y483">
        <v>-2.046E-6</v>
      </c>
      <c r="Z483">
        <v>9.0389999999999998E-2</v>
      </c>
      <c r="AA483">
        <v>-4.0570000000000004E-9</v>
      </c>
      <c r="AB483">
        <v>-3.27E-6</v>
      </c>
      <c r="AC483">
        <v>-5.1259999999999997E-10</v>
      </c>
    </row>
    <row r="484" spans="19:29" x14ac:dyDescent="0.2">
      <c r="S484" s="27" t="s">
        <v>1052</v>
      </c>
      <c r="T484" s="27" t="s">
        <v>1008</v>
      </c>
      <c r="U484" s="27" t="s">
        <v>1009</v>
      </c>
      <c r="V484" s="27" t="s">
        <v>1112</v>
      </c>
      <c r="W484">
        <v>6</v>
      </c>
      <c r="X484">
        <v>8.0830000000000003E-8</v>
      </c>
      <c r="Y484">
        <v>-5.9390000000000004E-7</v>
      </c>
      <c r="Z484">
        <v>9.8110000000000003E-2</v>
      </c>
      <c r="AA484">
        <v>-1.502E-9</v>
      </c>
      <c r="AB484">
        <v>-1.1999999999999999E-6</v>
      </c>
      <c r="AC484">
        <v>-1.8990000000000001E-10</v>
      </c>
    </row>
    <row r="485" spans="19:29" x14ac:dyDescent="0.2">
      <c r="S485" s="27" t="s">
        <v>1052</v>
      </c>
      <c r="T485" s="27" t="s">
        <v>1008</v>
      </c>
      <c r="U485" s="27" t="s">
        <v>1009</v>
      </c>
      <c r="V485" s="27" t="s">
        <v>1112</v>
      </c>
      <c r="W485">
        <v>7</v>
      </c>
      <c r="X485">
        <v>2.7329999999999999E-7</v>
      </c>
      <c r="Y485">
        <v>-3.2229999999999999E-6</v>
      </c>
      <c r="Z485">
        <v>9.0609999999999996E-2</v>
      </c>
      <c r="AA485">
        <v>-6.4849999999999998E-9</v>
      </c>
      <c r="AB485">
        <v>-5.2120000000000002E-6</v>
      </c>
      <c r="AC485">
        <v>-8.1639999999999999E-10</v>
      </c>
    </row>
    <row r="486" spans="19:29" x14ac:dyDescent="0.2">
      <c r="S486" s="27" t="s">
        <v>1052</v>
      </c>
      <c r="T486" s="27" t="s">
        <v>1008</v>
      </c>
      <c r="U486" s="27" t="s">
        <v>1009</v>
      </c>
      <c r="V486" s="27" t="s">
        <v>1112</v>
      </c>
      <c r="W486">
        <v>8</v>
      </c>
      <c r="X486">
        <v>1.008E-7</v>
      </c>
      <c r="Y486">
        <v>-6.0350000000000002E-7</v>
      </c>
      <c r="Z486">
        <v>8.0110000000000001E-2</v>
      </c>
      <c r="AA486">
        <v>-1.73E-9</v>
      </c>
      <c r="AB486">
        <v>-1.3659999999999999E-6</v>
      </c>
      <c r="AC486">
        <v>-2.164E-10</v>
      </c>
    </row>
    <row r="487" spans="19:29" x14ac:dyDescent="0.2">
      <c r="S487" s="27" t="s">
        <v>1052</v>
      </c>
      <c r="T487" s="27" t="s">
        <v>1008</v>
      </c>
      <c r="U487" s="27" t="s">
        <v>1009</v>
      </c>
      <c r="V487" s="27" t="s">
        <v>1112</v>
      </c>
      <c r="W487">
        <v>9</v>
      </c>
      <c r="X487">
        <v>1.564E-7</v>
      </c>
      <c r="Y487">
        <v>-1.5570000000000001E-6</v>
      </c>
      <c r="Z487">
        <v>6.0290000000000003E-2</v>
      </c>
      <c r="AA487">
        <v>-3.468E-9</v>
      </c>
      <c r="AB487">
        <v>-2.706E-6</v>
      </c>
      <c r="AC487">
        <v>-4.2059999999999997E-10</v>
      </c>
    </row>
    <row r="488" spans="19:29" x14ac:dyDescent="0.2">
      <c r="S488" s="27" t="s">
        <v>1052</v>
      </c>
      <c r="T488" s="27" t="s">
        <v>1008</v>
      </c>
      <c r="U488" s="27" t="s">
        <v>1009</v>
      </c>
      <c r="V488" s="27" t="s">
        <v>1112</v>
      </c>
      <c r="W488">
        <v>10</v>
      </c>
      <c r="X488">
        <v>7.3129999999999999E-7</v>
      </c>
      <c r="Y488">
        <v>-9.1719999999999996E-6</v>
      </c>
      <c r="Z488">
        <v>1.73E-3</v>
      </c>
      <c r="AA488">
        <v>-1.7780000000000001E-8</v>
      </c>
      <c r="AB488">
        <v>-1.448E-5</v>
      </c>
      <c r="AC488">
        <v>-2.2769999999999999E-9</v>
      </c>
    </row>
    <row r="489" spans="19:29" x14ac:dyDescent="0.2">
      <c r="S489" s="27" t="s">
        <v>1053</v>
      </c>
      <c r="T489" s="27" t="s">
        <v>1008</v>
      </c>
      <c r="U489" s="27" t="s">
        <v>1009</v>
      </c>
      <c r="V489" s="27" t="s">
        <v>1112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</row>
    <row r="490" spans="19:29" x14ac:dyDescent="0.2">
      <c r="S490" s="27" t="s">
        <v>1053</v>
      </c>
      <c r="T490" s="27" t="s">
        <v>1008</v>
      </c>
      <c r="U490" s="27" t="s">
        <v>1009</v>
      </c>
      <c r="V490" s="27" t="s">
        <v>1112</v>
      </c>
      <c r="W490">
        <v>1</v>
      </c>
      <c r="X490">
        <v>-1.5629999999999999E-7</v>
      </c>
      <c r="Y490">
        <v>7.7729999999999999E-6</v>
      </c>
      <c r="Z490">
        <v>1.9390000000000001E-2</v>
      </c>
      <c r="AA490">
        <v>6.4629999999999996E-5</v>
      </c>
      <c r="AB490">
        <v>5.0440000000000003E-6</v>
      </c>
      <c r="AC490">
        <v>-1.0460000000000001E-8</v>
      </c>
    </row>
    <row r="491" spans="19:29" x14ac:dyDescent="0.2">
      <c r="S491" s="27" t="s">
        <v>1053</v>
      </c>
      <c r="T491" s="27" t="s">
        <v>1008</v>
      </c>
      <c r="U491" s="27" t="s">
        <v>1009</v>
      </c>
      <c r="V491" s="27" t="s">
        <v>1112</v>
      </c>
      <c r="W491">
        <v>2</v>
      </c>
      <c r="X491">
        <v>-5.655E-8</v>
      </c>
      <c r="Y491">
        <v>6.948E-7</v>
      </c>
      <c r="Z491">
        <v>3.9949999999999999E-2</v>
      </c>
      <c r="AA491">
        <v>5.6890000000000001E-6</v>
      </c>
      <c r="AB491">
        <v>8.0969999999999995E-7</v>
      </c>
      <c r="AC491">
        <v>-4.4260000000000002E-9</v>
      </c>
    </row>
    <row r="492" spans="19:29" x14ac:dyDescent="0.2">
      <c r="S492" s="27" t="s">
        <v>1053</v>
      </c>
      <c r="T492" s="27" t="s">
        <v>1008</v>
      </c>
      <c r="U492" s="27" t="s">
        <v>1009</v>
      </c>
      <c r="V492" s="27" t="s">
        <v>1112</v>
      </c>
      <c r="W492">
        <v>3</v>
      </c>
      <c r="X492">
        <v>5.7139999999999999E-9</v>
      </c>
      <c r="Y492">
        <v>-1.8530000000000001E-6</v>
      </c>
      <c r="Z492">
        <v>6.0150000000000002E-2</v>
      </c>
      <c r="AA492">
        <v>-1.5480000000000001E-5</v>
      </c>
      <c r="AB492">
        <v>-9.4089999999999996E-7</v>
      </c>
      <c r="AC492">
        <v>-1.126E-10</v>
      </c>
    </row>
    <row r="493" spans="19:29" x14ac:dyDescent="0.2">
      <c r="S493" s="27" t="s">
        <v>1053</v>
      </c>
      <c r="T493" s="27" t="s">
        <v>1008</v>
      </c>
      <c r="U493" s="27" t="s">
        <v>1009</v>
      </c>
      <c r="V493" s="27" t="s">
        <v>1112</v>
      </c>
      <c r="W493">
        <v>4</v>
      </c>
      <c r="X493">
        <v>6.4540000000000003E-9</v>
      </c>
      <c r="Y493">
        <v>-3.432E-7</v>
      </c>
      <c r="Z493">
        <v>8.0030000000000004E-2</v>
      </c>
      <c r="AA493">
        <v>-2.8550000000000002E-6</v>
      </c>
      <c r="AB493">
        <v>-2.1930000000000001E-7</v>
      </c>
      <c r="AC493">
        <v>4.2369999999999999E-10</v>
      </c>
    </row>
    <row r="494" spans="19:29" x14ac:dyDescent="0.2">
      <c r="S494" s="27" t="s">
        <v>1053</v>
      </c>
      <c r="T494" s="27" t="s">
        <v>1008</v>
      </c>
      <c r="U494" s="27" t="s">
        <v>1009</v>
      </c>
      <c r="V494" s="27" t="s">
        <v>1112</v>
      </c>
      <c r="W494">
        <v>5</v>
      </c>
      <c r="X494">
        <v>7.8230000000000006E-8</v>
      </c>
      <c r="Y494">
        <v>-3.4630000000000001E-6</v>
      </c>
      <c r="Z494">
        <v>9.0270000000000003E-2</v>
      </c>
      <c r="AA494">
        <v>-2.8779999999999999E-5</v>
      </c>
      <c r="AB494">
        <v>-2.3190000000000002E-6</v>
      </c>
      <c r="AC494">
        <v>5.3700000000000003E-9</v>
      </c>
    </row>
    <row r="495" spans="19:29" x14ac:dyDescent="0.2">
      <c r="S495" s="27" t="s">
        <v>1053</v>
      </c>
      <c r="T495" s="27" t="s">
        <v>1008</v>
      </c>
      <c r="U495" s="27" t="s">
        <v>1009</v>
      </c>
      <c r="V495" s="27" t="s">
        <v>1112</v>
      </c>
      <c r="W495">
        <v>6</v>
      </c>
      <c r="X495">
        <v>4.402E-8</v>
      </c>
      <c r="Y495">
        <v>-1.001E-6</v>
      </c>
      <c r="Z495">
        <v>9.8080000000000001E-2</v>
      </c>
      <c r="AA495">
        <v>-8.2740000000000007E-6</v>
      </c>
      <c r="AB495">
        <v>-8.5069999999999996E-7</v>
      </c>
      <c r="AC495">
        <v>3.3080000000000002E-9</v>
      </c>
    </row>
    <row r="496" spans="19:29" x14ac:dyDescent="0.2">
      <c r="S496" s="27" t="s">
        <v>1053</v>
      </c>
      <c r="T496" s="27" t="s">
        <v>1008</v>
      </c>
      <c r="U496" s="27" t="s">
        <v>1009</v>
      </c>
      <c r="V496" s="27" t="s">
        <v>1112</v>
      </c>
      <c r="W496">
        <v>7</v>
      </c>
      <c r="X496">
        <v>1.2849999999999999E-7</v>
      </c>
      <c r="Y496">
        <v>-5.4530000000000001E-6</v>
      </c>
      <c r="Z496">
        <v>9.0429999999999996E-2</v>
      </c>
      <c r="AA496">
        <v>-4.5300000000000003E-5</v>
      </c>
      <c r="AB496">
        <v>-3.6959999999999998E-6</v>
      </c>
      <c r="AC496">
        <v>8.8940000000000001E-9</v>
      </c>
    </row>
    <row r="497" spans="19:29" x14ac:dyDescent="0.2">
      <c r="S497" s="27" t="s">
        <v>1053</v>
      </c>
      <c r="T497" s="27" t="s">
        <v>1008</v>
      </c>
      <c r="U497" s="27" t="s">
        <v>1009</v>
      </c>
      <c r="V497" s="27" t="s">
        <v>1112</v>
      </c>
      <c r="W497">
        <v>8</v>
      </c>
      <c r="X497">
        <v>5.718E-8</v>
      </c>
      <c r="Y497">
        <v>-1.015E-6</v>
      </c>
      <c r="Z497">
        <v>8.0079999999999998E-2</v>
      </c>
      <c r="AA497">
        <v>-8.3620000000000006E-6</v>
      </c>
      <c r="AB497">
        <v>-9.6800000000000009E-7</v>
      </c>
      <c r="AC497">
        <v>4.3830000000000003E-9</v>
      </c>
    </row>
    <row r="498" spans="19:29" x14ac:dyDescent="0.2">
      <c r="S498" s="27" t="s">
        <v>1053</v>
      </c>
      <c r="T498" s="27" t="s">
        <v>1008</v>
      </c>
      <c r="U498" s="27" t="s">
        <v>1009</v>
      </c>
      <c r="V498" s="27" t="s">
        <v>1112</v>
      </c>
      <c r="W498">
        <v>9</v>
      </c>
      <c r="X498">
        <v>7.8269999999999999E-8</v>
      </c>
      <c r="Y498">
        <v>-2.632E-6</v>
      </c>
      <c r="Z498">
        <v>6.021E-2</v>
      </c>
      <c r="AA498">
        <v>-2.1829999999999999E-5</v>
      </c>
      <c r="AB498">
        <v>-1.9180000000000001E-6</v>
      </c>
      <c r="AC498">
        <v>5.6349999999999997E-9</v>
      </c>
    </row>
    <row r="499" spans="19:29" x14ac:dyDescent="0.2">
      <c r="S499" s="27" t="s">
        <v>1053</v>
      </c>
      <c r="T499" s="27" t="s">
        <v>1008</v>
      </c>
      <c r="U499" s="27" t="s">
        <v>1009</v>
      </c>
      <c r="V499" s="27" t="s">
        <v>1112</v>
      </c>
      <c r="W499">
        <v>10</v>
      </c>
      <c r="X499">
        <v>3.3490000000000001E-7</v>
      </c>
      <c r="Y499">
        <v>-1.5529999999999999E-5</v>
      </c>
      <c r="Z499">
        <v>1.23E-3</v>
      </c>
      <c r="AA499">
        <v>-1.2899999999999999E-4</v>
      </c>
      <c r="AB499">
        <v>-1.027E-5</v>
      </c>
      <c r="AC499">
        <v>2.276E-8</v>
      </c>
    </row>
    <row r="500" spans="19:29" x14ac:dyDescent="0.2">
      <c r="S500" s="27" t="s">
        <v>1054</v>
      </c>
      <c r="T500" s="27" t="s">
        <v>1008</v>
      </c>
      <c r="U500" s="27" t="s">
        <v>1009</v>
      </c>
      <c r="V500" s="27" t="s">
        <v>1112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</row>
    <row r="501" spans="19:29" x14ac:dyDescent="0.2">
      <c r="S501" s="27" t="s">
        <v>1054</v>
      </c>
      <c r="T501" s="27" t="s">
        <v>1008</v>
      </c>
      <c r="U501" s="27" t="s">
        <v>1009</v>
      </c>
      <c r="V501" s="27" t="s">
        <v>1112</v>
      </c>
      <c r="W501">
        <v>1</v>
      </c>
      <c r="X501">
        <v>-2.199E-7</v>
      </c>
      <c r="Y501">
        <v>1.33E-6</v>
      </c>
      <c r="Z501">
        <v>1.9380000000000001E-2</v>
      </c>
      <c r="AA501">
        <v>-6.5619999999999999E-5</v>
      </c>
      <c r="AB501">
        <v>5.096E-6</v>
      </c>
      <c r="AC501">
        <v>1.157E-8</v>
      </c>
    </row>
    <row r="502" spans="19:29" x14ac:dyDescent="0.2">
      <c r="S502" s="27" t="s">
        <v>1054</v>
      </c>
      <c r="T502" s="27" t="s">
        <v>1008</v>
      </c>
      <c r="U502" s="27" t="s">
        <v>1009</v>
      </c>
      <c r="V502" s="27" t="s">
        <v>1112</v>
      </c>
      <c r="W502">
        <v>2</v>
      </c>
      <c r="X502">
        <v>-8.0210000000000002E-8</v>
      </c>
      <c r="Y502">
        <v>1.2499999999999999E-7</v>
      </c>
      <c r="Z502">
        <v>3.9940000000000003E-2</v>
      </c>
      <c r="AA502">
        <v>-5.8560000000000003E-6</v>
      </c>
      <c r="AB502">
        <v>9.147E-7</v>
      </c>
      <c r="AC502">
        <v>5.7830000000000004E-9</v>
      </c>
    </row>
    <row r="503" spans="19:29" x14ac:dyDescent="0.2">
      <c r="S503" s="27" t="s">
        <v>1054</v>
      </c>
      <c r="T503" s="27" t="s">
        <v>1008</v>
      </c>
      <c r="U503" s="27" t="s">
        <v>1009</v>
      </c>
      <c r="V503" s="27" t="s">
        <v>1112</v>
      </c>
      <c r="W503">
        <v>3</v>
      </c>
      <c r="X503">
        <v>6.3300000000000003E-9</v>
      </c>
      <c r="Y503">
        <v>-3.121E-7</v>
      </c>
      <c r="Z503">
        <v>6.0150000000000002E-2</v>
      </c>
      <c r="AA503">
        <v>1.5659999999999999E-5</v>
      </c>
      <c r="AB503">
        <v>-8.71E-7</v>
      </c>
      <c r="AC503">
        <v>8.3880000000000004E-10</v>
      </c>
    </row>
    <row r="504" spans="19:29" x14ac:dyDescent="0.2">
      <c r="S504" s="27" t="s">
        <v>1054</v>
      </c>
      <c r="T504" s="27" t="s">
        <v>1008</v>
      </c>
      <c r="U504" s="27" t="s">
        <v>1009</v>
      </c>
      <c r="V504" s="27" t="s">
        <v>1112</v>
      </c>
      <c r="W504">
        <v>4</v>
      </c>
      <c r="X504">
        <v>8.9830000000000001E-9</v>
      </c>
      <c r="Y504">
        <v>-5.8640000000000001E-8</v>
      </c>
      <c r="Z504">
        <v>8.0030000000000004E-2</v>
      </c>
      <c r="AA504">
        <v>2.898E-6</v>
      </c>
      <c r="AB504">
        <v>-2.199E-7</v>
      </c>
      <c r="AC504">
        <v>-4.5519999999999999E-10</v>
      </c>
    </row>
    <row r="505" spans="19:29" x14ac:dyDescent="0.2">
      <c r="S505" s="27" t="s">
        <v>1054</v>
      </c>
      <c r="T505" s="27" t="s">
        <v>1008</v>
      </c>
      <c r="U505" s="27" t="s">
        <v>1009</v>
      </c>
      <c r="V505" s="27" t="s">
        <v>1112</v>
      </c>
      <c r="W505">
        <v>5</v>
      </c>
      <c r="X505">
        <v>1.105E-7</v>
      </c>
      <c r="Y505">
        <v>-5.9400000000000005E-7</v>
      </c>
      <c r="Z505">
        <v>9.0279999999999999E-2</v>
      </c>
      <c r="AA505">
        <v>2.9240000000000001E-5</v>
      </c>
      <c r="AB505">
        <v>-2.3640000000000002E-6</v>
      </c>
      <c r="AC505">
        <v>-6.1330000000000002E-9</v>
      </c>
    </row>
    <row r="506" spans="19:29" x14ac:dyDescent="0.2">
      <c r="S506" s="27" t="s">
        <v>1054</v>
      </c>
      <c r="T506" s="27" t="s">
        <v>1008</v>
      </c>
      <c r="U506" s="27" t="s">
        <v>1009</v>
      </c>
      <c r="V506" s="27" t="s">
        <v>1112</v>
      </c>
      <c r="W506">
        <v>6</v>
      </c>
      <c r="X506">
        <v>6.2400000000000003E-8</v>
      </c>
      <c r="Y506">
        <v>-1.748E-7</v>
      </c>
      <c r="Z506">
        <v>9.8080000000000001E-2</v>
      </c>
      <c r="AA506">
        <v>8.4460000000000001E-6</v>
      </c>
      <c r="AB506">
        <v>-9.1429999999999997E-7</v>
      </c>
      <c r="AC506">
        <v>-4.161E-9</v>
      </c>
    </row>
    <row r="507" spans="19:29" x14ac:dyDescent="0.2">
      <c r="S507" s="27" t="s">
        <v>1054</v>
      </c>
      <c r="T507" s="27" t="s">
        <v>1008</v>
      </c>
      <c r="U507" s="27" t="s">
        <v>1009</v>
      </c>
      <c r="V507" s="27" t="s">
        <v>1112</v>
      </c>
      <c r="W507">
        <v>7</v>
      </c>
      <c r="X507">
        <v>1.8169999999999999E-7</v>
      </c>
      <c r="Y507">
        <v>-9.3610000000000002E-7</v>
      </c>
      <c r="Z507">
        <v>9.0440000000000006E-2</v>
      </c>
      <c r="AA507">
        <v>4.6029999999999998E-5</v>
      </c>
      <c r="AB507">
        <v>-3.7799999999999998E-6</v>
      </c>
      <c r="AC507">
        <v>-1.0260000000000001E-8</v>
      </c>
    </row>
    <row r="508" spans="19:29" x14ac:dyDescent="0.2">
      <c r="S508" s="27" t="s">
        <v>1054</v>
      </c>
      <c r="T508" s="27" t="s">
        <v>1008</v>
      </c>
      <c r="U508" s="27" t="s">
        <v>1009</v>
      </c>
      <c r="V508" s="27" t="s">
        <v>1112</v>
      </c>
      <c r="W508">
        <v>8</v>
      </c>
      <c r="X508">
        <v>8.1159999999999994E-8</v>
      </c>
      <c r="Y508">
        <v>-1.79E-7</v>
      </c>
      <c r="Z508">
        <v>8.0079999999999998E-2</v>
      </c>
      <c r="AA508">
        <v>8.5590000000000006E-6</v>
      </c>
      <c r="AB508">
        <v>-1.062E-6</v>
      </c>
      <c r="AC508">
        <v>-5.6219999999999998E-9</v>
      </c>
    </row>
    <row r="509" spans="19:29" x14ac:dyDescent="0.2">
      <c r="S509" s="27" t="s">
        <v>1054</v>
      </c>
      <c r="T509" s="27" t="s">
        <v>1008</v>
      </c>
      <c r="U509" s="27" t="s">
        <v>1009</v>
      </c>
      <c r="V509" s="27" t="s">
        <v>1112</v>
      </c>
      <c r="W509">
        <v>9</v>
      </c>
      <c r="X509">
        <v>1.114E-7</v>
      </c>
      <c r="Y509">
        <v>-4.5429999999999999E-7</v>
      </c>
      <c r="Z509">
        <v>6.021E-2</v>
      </c>
      <c r="AA509">
        <v>2.2209999999999999E-5</v>
      </c>
      <c r="AB509">
        <v>-2.001E-6</v>
      </c>
      <c r="AC509">
        <v>-6.801E-9</v>
      </c>
    </row>
    <row r="510" spans="19:29" x14ac:dyDescent="0.2">
      <c r="S510" s="27" t="s">
        <v>1054</v>
      </c>
      <c r="T510" s="27" t="s">
        <v>1008</v>
      </c>
      <c r="U510" s="27" t="s">
        <v>1009</v>
      </c>
      <c r="V510" s="27" t="s">
        <v>1112</v>
      </c>
      <c r="W510">
        <v>10</v>
      </c>
      <c r="X510">
        <v>4.7170000000000002E-7</v>
      </c>
      <c r="Y510">
        <v>-2.6599999999999999E-6</v>
      </c>
      <c r="Z510">
        <v>1.25E-3</v>
      </c>
      <c r="AA510">
        <v>1.3109999999999999E-4</v>
      </c>
      <c r="AB510">
        <v>-1.042E-5</v>
      </c>
      <c r="AC510">
        <v>-2.5650000000000001E-8</v>
      </c>
    </row>
    <row r="511" spans="19:29" x14ac:dyDescent="0.2">
      <c r="S511" s="27" t="s">
        <v>1055</v>
      </c>
      <c r="T511" s="27" t="s">
        <v>1008</v>
      </c>
      <c r="U511" s="27" t="s">
        <v>1009</v>
      </c>
      <c r="V511" s="27" t="s">
        <v>1112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</row>
    <row r="512" spans="19:29" x14ac:dyDescent="0.2">
      <c r="S512" s="27" t="s">
        <v>1055</v>
      </c>
      <c r="T512" s="27" t="s">
        <v>1008</v>
      </c>
      <c r="U512" s="27" t="s">
        <v>1009</v>
      </c>
      <c r="V512" s="27" t="s">
        <v>1112</v>
      </c>
      <c r="W512">
        <v>1</v>
      </c>
      <c r="X512">
        <v>-2.424E-7</v>
      </c>
      <c r="Y512">
        <v>4.6489999999999999E-6</v>
      </c>
      <c r="Z512">
        <v>1.9120000000000002E-2</v>
      </c>
      <c r="AA512">
        <v>-2.9600000000000001E-10</v>
      </c>
      <c r="AB512">
        <v>7.2559999999999996E-6</v>
      </c>
      <c r="AC512">
        <v>-8.7829999999999996E-10</v>
      </c>
    </row>
    <row r="513" spans="19:29" x14ac:dyDescent="0.2">
      <c r="S513" s="27" t="s">
        <v>1055</v>
      </c>
      <c r="T513" s="27" t="s">
        <v>1008</v>
      </c>
      <c r="U513" s="27" t="s">
        <v>1009</v>
      </c>
      <c r="V513" s="27" t="s">
        <v>1112</v>
      </c>
      <c r="W513">
        <v>2</v>
      </c>
      <c r="X513">
        <v>-1.0420000000000001E-7</v>
      </c>
      <c r="Y513">
        <v>4.2290000000000001E-7</v>
      </c>
      <c r="Z513">
        <v>3.9919999999999997E-2</v>
      </c>
      <c r="AA513">
        <v>4.5369999999999999E-10</v>
      </c>
      <c r="AB513">
        <v>1.299E-6</v>
      </c>
      <c r="AC513">
        <v>-1.3039999999999999E-11</v>
      </c>
    </row>
    <row r="514" spans="19:29" x14ac:dyDescent="0.2">
      <c r="S514" s="27" t="s">
        <v>1055</v>
      </c>
      <c r="T514" s="27" t="s">
        <v>1008</v>
      </c>
      <c r="U514" s="27" t="s">
        <v>1009</v>
      </c>
      <c r="V514" s="27" t="s">
        <v>1112</v>
      </c>
      <c r="W514">
        <v>3</v>
      </c>
      <c r="X514">
        <v>-4.9030000000000001E-9</v>
      </c>
      <c r="Y514">
        <v>-1.1030000000000001E-6</v>
      </c>
      <c r="Z514">
        <v>6.021E-2</v>
      </c>
      <c r="AA514">
        <v>6.9820000000000003E-10</v>
      </c>
      <c r="AB514">
        <v>-1.243E-6</v>
      </c>
      <c r="AC514">
        <v>2.4610000000000001E-10</v>
      </c>
    </row>
    <row r="515" spans="19:29" x14ac:dyDescent="0.2">
      <c r="S515" s="27" t="s">
        <v>1055</v>
      </c>
      <c r="T515" s="27" t="s">
        <v>1008</v>
      </c>
      <c r="U515" s="27" t="s">
        <v>1009</v>
      </c>
      <c r="V515" s="27" t="s">
        <v>1112</v>
      </c>
      <c r="W515">
        <v>4</v>
      </c>
      <c r="X515">
        <v>9.7249999999999994E-9</v>
      </c>
      <c r="Y515">
        <v>-2.0520000000000001E-7</v>
      </c>
      <c r="Z515">
        <v>8.004E-2</v>
      </c>
      <c r="AA515">
        <v>5.4709999999999998E-11</v>
      </c>
      <c r="AB515">
        <v>-3.1320000000000003E-7</v>
      </c>
      <c r="AC515">
        <v>3.8460000000000002E-11</v>
      </c>
    </row>
    <row r="516" spans="19:29" x14ac:dyDescent="0.2">
      <c r="S516" s="27" t="s">
        <v>1055</v>
      </c>
      <c r="T516" s="27" t="s">
        <v>1008</v>
      </c>
      <c r="U516" s="27" t="s">
        <v>1009</v>
      </c>
      <c r="V516" s="27" t="s">
        <v>1112</v>
      </c>
      <c r="W516">
        <v>5</v>
      </c>
      <c r="X516">
        <v>1.251E-7</v>
      </c>
      <c r="Y516">
        <v>-2.0729999999999999E-6</v>
      </c>
      <c r="Z516">
        <v>9.0389999999999998E-2</v>
      </c>
      <c r="AA516">
        <v>-2.8919999999999999E-11</v>
      </c>
      <c r="AB516">
        <v>-3.366E-6</v>
      </c>
      <c r="AC516">
        <v>3.8080000000000002E-10</v>
      </c>
    </row>
    <row r="517" spans="19:29" x14ac:dyDescent="0.2">
      <c r="S517" s="27" t="s">
        <v>1055</v>
      </c>
      <c r="T517" s="27" t="s">
        <v>1008</v>
      </c>
      <c r="U517" s="27" t="s">
        <v>1009</v>
      </c>
      <c r="V517" s="27" t="s">
        <v>1112</v>
      </c>
      <c r="W517">
        <v>6</v>
      </c>
      <c r="X517">
        <v>7.7659999999999995E-8</v>
      </c>
      <c r="Y517">
        <v>-6.0289999999999998E-7</v>
      </c>
      <c r="Z517">
        <v>9.8110000000000003E-2</v>
      </c>
      <c r="AA517">
        <v>-2.503E-10</v>
      </c>
      <c r="AB517">
        <v>-1.3E-6</v>
      </c>
      <c r="AC517">
        <v>7.7189999999999994E-11</v>
      </c>
    </row>
    <row r="518" spans="19:29" x14ac:dyDescent="0.2">
      <c r="S518" s="27" t="s">
        <v>1055</v>
      </c>
      <c r="T518" s="27" t="s">
        <v>1008</v>
      </c>
      <c r="U518" s="27" t="s">
        <v>1009</v>
      </c>
      <c r="V518" s="27" t="s">
        <v>1112</v>
      </c>
      <c r="W518">
        <v>7</v>
      </c>
      <c r="X518">
        <v>2.0739999999999999E-7</v>
      </c>
      <c r="Y518">
        <v>-3.2650000000000001E-6</v>
      </c>
      <c r="Z518">
        <v>9.0620000000000006E-2</v>
      </c>
      <c r="AA518">
        <v>-1.2889999999999999E-10</v>
      </c>
      <c r="AB518">
        <v>-5.3820000000000003E-6</v>
      </c>
      <c r="AC518">
        <v>5.926E-10</v>
      </c>
    </row>
    <row r="519" spans="19:29" x14ac:dyDescent="0.2">
      <c r="S519" s="27" t="s">
        <v>1055</v>
      </c>
      <c r="T519" s="27" t="s">
        <v>1008</v>
      </c>
      <c r="U519" s="27" t="s">
        <v>1009</v>
      </c>
      <c r="V519" s="27" t="s">
        <v>1112</v>
      </c>
      <c r="W519">
        <v>8</v>
      </c>
      <c r="X519">
        <v>1.031E-7</v>
      </c>
      <c r="Y519">
        <v>-6.1340000000000003E-7</v>
      </c>
      <c r="Z519">
        <v>8.0110000000000001E-2</v>
      </c>
      <c r="AA519">
        <v>-4.1600000000000001E-10</v>
      </c>
      <c r="AB519">
        <v>-1.5099999999999999E-6</v>
      </c>
      <c r="AC519">
        <v>5.9589999999999998E-11</v>
      </c>
    </row>
    <row r="520" spans="19:29" x14ac:dyDescent="0.2">
      <c r="S520" s="27" t="s">
        <v>1055</v>
      </c>
      <c r="T520" s="27" t="s">
        <v>1008</v>
      </c>
      <c r="U520" s="27" t="s">
        <v>1009</v>
      </c>
      <c r="V520" s="27" t="s">
        <v>1112</v>
      </c>
      <c r="W520">
        <v>9</v>
      </c>
      <c r="X520">
        <v>1.3229999999999999E-7</v>
      </c>
      <c r="Y520">
        <v>-1.578E-6</v>
      </c>
      <c r="Z520">
        <v>6.0299999999999999E-2</v>
      </c>
      <c r="AA520">
        <v>-3.777E-10</v>
      </c>
      <c r="AB520">
        <v>-2.8480000000000001E-6</v>
      </c>
      <c r="AC520">
        <v>2.6659999999999999E-10</v>
      </c>
    </row>
    <row r="521" spans="19:29" x14ac:dyDescent="0.2">
      <c r="S521" s="27" t="s">
        <v>1055</v>
      </c>
      <c r="T521" s="27" t="s">
        <v>1008</v>
      </c>
      <c r="U521" s="27" t="s">
        <v>1009</v>
      </c>
      <c r="V521" s="27" t="s">
        <v>1112</v>
      </c>
      <c r="W521">
        <v>10</v>
      </c>
      <c r="X521">
        <v>5.285E-7</v>
      </c>
      <c r="Y521">
        <v>-9.2890000000000003E-6</v>
      </c>
      <c r="Z521">
        <v>1.7600000000000001E-3</v>
      </c>
      <c r="AA521">
        <v>2.9239999999999999E-10</v>
      </c>
      <c r="AB521">
        <v>-1.484E-5</v>
      </c>
      <c r="AC521">
        <v>1.721E-9</v>
      </c>
    </row>
    <row r="522" spans="19:29" x14ac:dyDescent="0.2">
      <c r="S522" s="27" t="s">
        <v>1056</v>
      </c>
      <c r="T522" s="27" t="s">
        <v>1008</v>
      </c>
      <c r="U522" s="27" t="s">
        <v>1009</v>
      </c>
      <c r="V522" s="27" t="s">
        <v>1112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</row>
    <row r="523" spans="19:29" x14ac:dyDescent="0.2">
      <c r="S523" s="27" t="s">
        <v>1056</v>
      </c>
      <c r="T523" s="27" t="s">
        <v>1008</v>
      </c>
      <c r="U523" s="27" t="s">
        <v>1009</v>
      </c>
      <c r="V523" s="27" t="s">
        <v>1112</v>
      </c>
      <c r="W523">
        <v>1</v>
      </c>
      <c r="X523">
        <v>-5.0629999999999997E-8</v>
      </c>
      <c r="Y523">
        <v>7.977E-6</v>
      </c>
      <c r="Z523">
        <v>1.9380000000000001E-2</v>
      </c>
      <c r="AA523">
        <v>6.5619999999999999E-5</v>
      </c>
      <c r="AB523">
        <v>5.1460000000000004E-6</v>
      </c>
      <c r="AC523">
        <v>-1.5160000000000001E-8</v>
      </c>
    </row>
    <row r="524" spans="19:29" x14ac:dyDescent="0.2">
      <c r="S524" s="27" t="s">
        <v>1056</v>
      </c>
      <c r="T524" s="27" t="s">
        <v>1008</v>
      </c>
      <c r="U524" s="27" t="s">
        <v>1009</v>
      </c>
      <c r="V524" s="27" t="s">
        <v>1112</v>
      </c>
      <c r="W524">
        <v>2</v>
      </c>
      <c r="X524">
        <v>-5.938E-8</v>
      </c>
      <c r="Y524">
        <v>7.1969999999999997E-7</v>
      </c>
      <c r="Z524">
        <v>3.9940000000000003E-2</v>
      </c>
      <c r="AA524">
        <v>5.8560000000000003E-6</v>
      </c>
      <c r="AB524">
        <v>9.2050000000000002E-7</v>
      </c>
      <c r="AC524">
        <v>-5.8729999999999999E-9</v>
      </c>
    </row>
    <row r="525" spans="19:29" x14ac:dyDescent="0.2">
      <c r="S525" s="27" t="s">
        <v>1056</v>
      </c>
      <c r="T525" s="27" t="s">
        <v>1008</v>
      </c>
      <c r="U525" s="27" t="s">
        <v>1009</v>
      </c>
      <c r="V525" s="27" t="s">
        <v>1112</v>
      </c>
      <c r="W525">
        <v>3</v>
      </c>
      <c r="X525">
        <v>-2.9429999999999999E-8</v>
      </c>
      <c r="Y525">
        <v>-1.897E-6</v>
      </c>
      <c r="Z525">
        <v>6.0150000000000002E-2</v>
      </c>
      <c r="AA525">
        <v>-1.5659999999999999E-5</v>
      </c>
      <c r="AB525">
        <v>-8.822E-7</v>
      </c>
      <c r="AC525">
        <v>1.7480000000000001E-10</v>
      </c>
    </row>
    <row r="526" spans="19:29" x14ac:dyDescent="0.2">
      <c r="S526" s="27" t="s">
        <v>1056</v>
      </c>
      <c r="T526" s="27" t="s">
        <v>1008</v>
      </c>
      <c r="U526" s="27" t="s">
        <v>1009</v>
      </c>
      <c r="V526" s="27" t="s">
        <v>1112</v>
      </c>
      <c r="W526">
        <v>4</v>
      </c>
      <c r="X526">
        <v>1.597E-9</v>
      </c>
      <c r="Y526">
        <v>-3.5219999999999999E-7</v>
      </c>
      <c r="Z526">
        <v>8.0030000000000004E-2</v>
      </c>
      <c r="AA526">
        <v>-2.898E-6</v>
      </c>
      <c r="AB526">
        <v>-2.2210000000000001E-7</v>
      </c>
      <c r="AC526">
        <v>6.1530000000000004E-10</v>
      </c>
    </row>
    <row r="527" spans="19:29" x14ac:dyDescent="0.2">
      <c r="S527" s="27" t="s">
        <v>1056</v>
      </c>
      <c r="T527" s="27" t="s">
        <v>1008</v>
      </c>
      <c r="U527" s="27" t="s">
        <v>1009</v>
      </c>
      <c r="V527" s="27" t="s">
        <v>1112</v>
      </c>
      <c r="W527">
        <v>5</v>
      </c>
      <c r="X527">
        <v>3.3850000000000002E-8</v>
      </c>
      <c r="Y527">
        <v>-3.5549999999999998E-6</v>
      </c>
      <c r="Z527">
        <v>9.0279999999999999E-2</v>
      </c>
      <c r="AA527">
        <v>-2.923E-5</v>
      </c>
      <c r="AB527">
        <v>-2.3870000000000002E-6</v>
      </c>
      <c r="AC527">
        <v>7.6909999999999992E-9</v>
      </c>
    </row>
    <row r="528" spans="19:29" x14ac:dyDescent="0.2">
      <c r="S528" s="27" t="s">
        <v>1056</v>
      </c>
      <c r="T528" s="27" t="s">
        <v>1008</v>
      </c>
      <c r="U528" s="27" t="s">
        <v>1009</v>
      </c>
      <c r="V528" s="27" t="s">
        <v>1112</v>
      </c>
      <c r="W528">
        <v>6</v>
      </c>
      <c r="X528">
        <v>3.7370000000000003E-8</v>
      </c>
      <c r="Y528">
        <v>-1.031E-6</v>
      </c>
      <c r="Z528">
        <v>9.8080000000000001E-2</v>
      </c>
      <c r="AA528">
        <v>-8.4460000000000001E-6</v>
      </c>
      <c r="AB528">
        <v>-9.2149999999999999E-7</v>
      </c>
      <c r="AC528">
        <v>4.4949999999999999E-9</v>
      </c>
    </row>
    <row r="529" spans="19:29" x14ac:dyDescent="0.2">
      <c r="S529" s="27" t="s">
        <v>1056</v>
      </c>
      <c r="T529" s="27" t="s">
        <v>1008</v>
      </c>
      <c r="U529" s="27" t="s">
        <v>1009</v>
      </c>
      <c r="V529" s="27" t="s">
        <v>1112</v>
      </c>
      <c r="W529">
        <v>7</v>
      </c>
      <c r="X529">
        <v>6.025E-8</v>
      </c>
      <c r="Y529">
        <v>-5.5990000000000001E-6</v>
      </c>
      <c r="Z529">
        <v>9.0440000000000006E-2</v>
      </c>
      <c r="AA529">
        <v>-4.6029999999999998E-5</v>
      </c>
      <c r="AB529">
        <v>-3.8160000000000004E-6</v>
      </c>
      <c r="AC529">
        <v>1.269E-8</v>
      </c>
    </row>
    <row r="530" spans="19:29" x14ac:dyDescent="0.2">
      <c r="S530" s="27" t="s">
        <v>1056</v>
      </c>
      <c r="T530" s="27" t="s">
        <v>1008</v>
      </c>
      <c r="U530" s="27" t="s">
        <v>1009</v>
      </c>
      <c r="V530" s="27" t="s">
        <v>1112</v>
      </c>
      <c r="W530">
        <v>8</v>
      </c>
      <c r="X530">
        <v>5.4090000000000003E-8</v>
      </c>
      <c r="Y530">
        <v>-1.0470000000000001E-6</v>
      </c>
      <c r="Z530">
        <v>8.0079999999999998E-2</v>
      </c>
      <c r="AA530">
        <v>-8.5590000000000006E-6</v>
      </c>
      <c r="AB530">
        <v>-1.0699999999999999E-6</v>
      </c>
      <c r="AC530">
        <v>5.8930000000000002E-9</v>
      </c>
    </row>
    <row r="531" spans="19:29" x14ac:dyDescent="0.2">
      <c r="S531" s="27" t="s">
        <v>1056</v>
      </c>
      <c r="T531" s="27" t="s">
        <v>1008</v>
      </c>
      <c r="U531" s="27" t="s">
        <v>1009</v>
      </c>
      <c r="V531" s="27" t="s">
        <v>1112</v>
      </c>
      <c r="W531">
        <v>9</v>
      </c>
      <c r="X531">
        <v>5.0430000000000002E-8</v>
      </c>
      <c r="Y531">
        <v>-2.7039999999999999E-6</v>
      </c>
      <c r="Z531">
        <v>6.021E-2</v>
      </c>
      <c r="AA531">
        <v>-2.2209999999999999E-5</v>
      </c>
      <c r="AB531">
        <v>-2.0190000000000001E-6</v>
      </c>
      <c r="AC531">
        <v>7.8909999999999993E-9</v>
      </c>
    </row>
    <row r="532" spans="19:29" x14ac:dyDescent="0.2">
      <c r="S532" s="27" t="s">
        <v>1056</v>
      </c>
      <c r="T532" s="27" t="s">
        <v>1008</v>
      </c>
      <c r="U532" s="27" t="s">
        <v>1009</v>
      </c>
      <c r="V532" s="27" t="s">
        <v>1112</v>
      </c>
      <c r="W532">
        <v>10</v>
      </c>
      <c r="X532">
        <v>1.3050000000000001E-7</v>
      </c>
      <c r="Y532">
        <v>-1.594E-5</v>
      </c>
      <c r="Z532">
        <v>1.25E-3</v>
      </c>
      <c r="AA532">
        <v>-1.3109999999999999E-4</v>
      </c>
      <c r="AB532">
        <v>-1.0519999999999999E-5</v>
      </c>
      <c r="AC532">
        <v>3.271E-8</v>
      </c>
    </row>
    <row r="533" spans="19:29" x14ac:dyDescent="0.2">
      <c r="S533" s="27" t="s">
        <v>1057</v>
      </c>
      <c r="T533" s="27" t="s">
        <v>1008</v>
      </c>
      <c r="U533" s="27" t="s">
        <v>1009</v>
      </c>
      <c r="V533" s="27" t="s">
        <v>1112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</row>
    <row r="534" spans="19:29" x14ac:dyDescent="0.2">
      <c r="S534" s="27" t="s">
        <v>1057</v>
      </c>
      <c r="T534" s="27" t="s">
        <v>1008</v>
      </c>
      <c r="U534" s="27" t="s">
        <v>1009</v>
      </c>
      <c r="V534" s="27" t="s">
        <v>1112</v>
      </c>
      <c r="W534">
        <v>1</v>
      </c>
      <c r="X534">
        <v>-6.9979999999999995E-8</v>
      </c>
      <c r="Y534">
        <v>1.3069999999999999E-6</v>
      </c>
      <c r="Z534">
        <v>1.9369999999999998E-2</v>
      </c>
      <c r="AA534">
        <v>-6.6550000000000005E-5</v>
      </c>
      <c r="AB534">
        <v>4.5240000000000002E-6</v>
      </c>
      <c r="AC534">
        <v>1.254E-9</v>
      </c>
    </row>
    <row r="535" spans="19:29" x14ac:dyDescent="0.2">
      <c r="S535" s="27" t="s">
        <v>1057</v>
      </c>
      <c r="T535" s="27" t="s">
        <v>1008</v>
      </c>
      <c r="U535" s="27" t="s">
        <v>1009</v>
      </c>
      <c r="V535" s="27" t="s">
        <v>1112</v>
      </c>
      <c r="W535">
        <v>2</v>
      </c>
      <c r="X535">
        <v>-7.666E-8</v>
      </c>
      <c r="Y535">
        <v>1.219E-7</v>
      </c>
      <c r="Z535">
        <v>3.9940000000000003E-2</v>
      </c>
      <c r="AA535">
        <v>-6.0349999999999998E-6</v>
      </c>
      <c r="AB535">
        <v>9.3229999999999995E-7</v>
      </c>
      <c r="AC535">
        <v>5.558E-9</v>
      </c>
    </row>
    <row r="536" spans="19:29" x14ac:dyDescent="0.2">
      <c r="S536" s="27" t="s">
        <v>1057</v>
      </c>
      <c r="T536" s="27" t="s">
        <v>1008</v>
      </c>
      <c r="U536" s="27" t="s">
        <v>1009</v>
      </c>
      <c r="V536" s="27" t="s">
        <v>1112</v>
      </c>
      <c r="W536">
        <v>3</v>
      </c>
      <c r="X536">
        <v>-3.8089999999999999E-8</v>
      </c>
      <c r="Y536">
        <v>-3.0730000000000001E-7</v>
      </c>
      <c r="Z536">
        <v>6.0150000000000002E-2</v>
      </c>
      <c r="AA536">
        <v>1.5809999999999999E-5</v>
      </c>
      <c r="AB536">
        <v>-6.7169999999999996E-7</v>
      </c>
      <c r="AC536">
        <v>3.9220000000000003E-9</v>
      </c>
    </row>
    <row r="537" spans="19:29" x14ac:dyDescent="0.2">
      <c r="S537" s="27" t="s">
        <v>1057</v>
      </c>
      <c r="T537" s="27" t="s">
        <v>1008</v>
      </c>
      <c r="U537" s="27" t="s">
        <v>1009</v>
      </c>
      <c r="V537" s="27" t="s">
        <v>1112</v>
      </c>
      <c r="W537">
        <v>4</v>
      </c>
      <c r="X537">
        <v>2.16E-9</v>
      </c>
      <c r="Y537">
        <v>-5.7630000000000001E-8</v>
      </c>
      <c r="Z537">
        <v>8.0030000000000004E-2</v>
      </c>
      <c r="AA537">
        <v>2.9380000000000001E-6</v>
      </c>
      <c r="AB537">
        <v>-1.931E-7</v>
      </c>
      <c r="AC537">
        <v>1.5390000000000001E-11</v>
      </c>
    </row>
    <row r="538" spans="19:29" x14ac:dyDescent="0.2">
      <c r="S538" s="27" t="s">
        <v>1057</v>
      </c>
      <c r="T538" s="27" t="s">
        <v>1008</v>
      </c>
      <c r="U538" s="27" t="s">
        <v>1009</v>
      </c>
      <c r="V538" s="27" t="s">
        <v>1112</v>
      </c>
      <c r="W538">
        <v>5</v>
      </c>
      <c r="X538">
        <v>4.6019999999999998E-8</v>
      </c>
      <c r="Y538">
        <v>-5.8370000000000002E-7</v>
      </c>
      <c r="Z538">
        <v>9.0279999999999999E-2</v>
      </c>
      <c r="AA538">
        <v>2.9669999999999999E-5</v>
      </c>
      <c r="AB538">
        <v>-2.1260000000000001E-6</v>
      </c>
      <c r="AC538">
        <v>-1.7019999999999999E-9</v>
      </c>
    </row>
    <row r="539" spans="19:29" x14ac:dyDescent="0.2">
      <c r="S539" s="27" t="s">
        <v>1057</v>
      </c>
      <c r="T539" s="27" t="s">
        <v>1008</v>
      </c>
      <c r="U539" s="27" t="s">
        <v>1009</v>
      </c>
      <c r="V539" s="27" t="s">
        <v>1112</v>
      </c>
      <c r="W539">
        <v>6</v>
      </c>
      <c r="X539">
        <v>4.8709999999999997E-8</v>
      </c>
      <c r="Y539">
        <v>-1.7130000000000001E-7</v>
      </c>
      <c r="Z539">
        <v>9.8080000000000001E-2</v>
      </c>
      <c r="AA539">
        <v>8.6200000000000005E-6</v>
      </c>
      <c r="AB539">
        <v>-8.8010000000000005E-7</v>
      </c>
      <c r="AC539">
        <v>-3.2310000000000001E-9</v>
      </c>
    </row>
    <row r="540" spans="19:29" x14ac:dyDescent="0.2">
      <c r="S540" s="27" t="s">
        <v>1057</v>
      </c>
      <c r="T540" s="27" t="s">
        <v>1008</v>
      </c>
      <c r="U540" s="27" t="s">
        <v>1009</v>
      </c>
      <c r="V540" s="27" t="s">
        <v>1112</v>
      </c>
      <c r="W540">
        <v>7</v>
      </c>
      <c r="X540">
        <v>8.1530000000000003E-8</v>
      </c>
      <c r="Y540">
        <v>-9.1969999999999996E-7</v>
      </c>
      <c r="Z540">
        <v>9.0440000000000006E-2</v>
      </c>
      <c r="AA540">
        <v>4.6730000000000002E-5</v>
      </c>
      <c r="AB540">
        <v>-3.4149999999999999E-6</v>
      </c>
      <c r="AC540">
        <v>-3.3809999999999998E-9</v>
      </c>
    </row>
    <row r="541" spans="19:29" x14ac:dyDescent="0.2">
      <c r="S541" s="27" t="s">
        <v>1057</v>
      </c>
      <c r="T541" s="27" t="s">
        <v>1008</v>
      </c>
      <c r="U541" s="27" t="s">
        <v>1009</v>
      </c>
      <c r="V541" s="27" t="s">
        <v>1112</v>
      </c>
      <c r="W541">
        <v>8</v>
      </c>
      <c r="X541">
        <v>7.0249999999999997E-8</v>
      </c>
      <c r="Y541">
        <v>-1.751E-7</v>
      </c>
      <c r="Z541">
        <v>8.0079999999999998E-2</v>
      </c>
      <c r="AA541">
        <v>8.7639999999999994E-6</v>
      </c>
      <c r="AB541">
        <v>-1.049E-6</v>
      </c>
      <c r="AC541">
        <v>-4.8900000000000003E-9</v>
      </c>
    </row>
    <row r="542" spans="19:29" x14ac:dyDescent="0.2">
      <c r="S542" s="27" t="s">
        <v>1057</v>
      </c>
      <c r="T542" s="27" t="s">
        <v>1008</v>
      </c>
      <c r="U542" s="27" t="s">
        <v>1009</v>
      </c>
      <c r="V542" s="27" t="s">
        <v>1112</v>
      </c>
      <c r="W542">
        <v>9</v>
      </c>
      <c r="X542">
        <v>6.7480000000000006E-8</v>
      </c>
      <c r="Y542">
        <v>-4.46E-7</v>
      </c>
      <c r="Z542">
        <v>6.021E-2</v>
      </c>
      <c r="AA542">
        <v>2.2580000000000001E-5</v>
      </c>
      <c r="AB542">
        <v>-1.857E-6</v>
      </c>
      <c r="AC542">
        <v>-3.8000000000000001E-9</v>
      </c>
    </row>
    <row r="543" spans="19:29" x14ac:dyDescent="0.2">
      <c r="S543" s="27" t="s">
        <v>1057</v>
      </c>
      <c r="T543" s="27" t="s">
        <v>1008</v>
      </c>
      <c r="U543" s="27" t="s">
        <v>1009</v>
      </c>
      <c r="V543" s="27" t="s">
        <v>1112</v>
      </c>
      <c r="W543">
        <v>10</v>
      </c>
      <c r="X543">
        <v>1.7770000000000001E-7</v>
      </c>
      <c r="Y543">
        <v>-2.6139999999999999E-6</v>
      </c>
      <c r="Z543">
        <v>1.2600000000000001E-3</v>
      </c>
      <c r="AA543">
        <v>1.3300000000000001E-4</v>
      </c>
      <c r="AB543">
        <v>-9.3209999999999994E-6</v>
      </c>
      <c r="AC543">
        <v>-5.4350000000000004E-9</v>
      </c>
    </row>
    <row r="544" spans="19:29" x14ac:dyDescent="0.2">
      <c r="S544" s="27" t="s">
        <v>1058</v>
      </c>
      <c r="T544" s="27" t="s">
        <v>1008</v>
      </c>
      <c r="U544" s="27" t="s">
        <v>1009</v>
      </c>
      <c r="V544" s="27" t="s">
        <v>1112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</row>
    <row r="545" spans="19:29" x14ac:dyDescent="0.2">
      <c r="S545" s="27" t="s">
        <v>1058</v>
      </c>
      <c r="T545" s="27" t="s">
        <v>1008</v>
      </c>
      <c r="U545" s="27" t="s">
        <v>1009</v>
      </c>
      <c r="V545" s="27" t="s">
        <v>1112</v>
      </c>
      <c r="W545">
        <v>1</v>
      </c>
      <c r="X545">
        <v>-2.8909999999999999E-8</v>
      </c>
      <c r="Y545">
        <v>4.6990000000000002E-6</v>
      </c>
      <c r="Z545">
        <v>1.9109999999999999E-2</v>
      </c>
      <c r="AA545">
        <v>-7.308E-9</v>
      </c>
      <c r="AB545">
        <v>6.4289999999999998E-6</v>
      </c>
      <c r="AC545">
        <v>-3.4189999999999999E-9</v>
      </c>
    </row>
    <row r="546" spans="19:29" x14ac:dyDescent="0.2">
      <c r="S546" s="27" t="s">
        <v>1058</v>
      </c>
      <c r="T546" s="27" t="s">
        <v>1008</v>
      </c>
      <c r="U546" s="27" t="s">
        <v>1009</v>
      </c>
      <c r="V546" s="27" t="s">
        <v>1112</v>
      </c>
      <c r="W546">
        <v>2</v>
      </c>
      <c r="X546">
        <v>-9.8379999999999998E-8</v>
      </c>
      <c r="Y546">
        <v>4.3039999999999999E-7</v>
      </c>
      <c r="Z546">
        <v>3.9919999999999997E-2</v>
      </c>
      <c r="AA546">
        <v>-4.3910000000000001E-10</v>
      </c>
      <c r="AB546">
        <v>1.3230000000000001E-6</v>
      </c>
      <c r="AC546">
        <v>-2.7730000000000001E-10</v>
      </c>
    </row>
    <row r="547" spans="19:29" x14ac:dyDescent="0.2">
      <c r="S547" s="27" t="s">
        <v>1058</v>
      </c>
      <c r="T547" s="27" t="s">
        <v>1008</v>
      </c>
      <c r="U547" s="27" t="s">
        <v>1009</v>
      </c>
      <c r="V547" s="27" t="s">
        <v>1112</v>
      </c>
      <c r="W547">
        <v>3</v>
      </c>
      <c r="X547">
        <v>-6.7529999999999997E-8</v>
      </c>
      <c r="Y547">
        <v>-1.1119999999999999E-6</v>
      </c>
      <c r="Z547">
        <v>6.021E-2</v>
      </c>
      <c r="AA547">
        <v>2.2309999999999998E-9</v>
      </c>
      <c r="AB547">
        <v>-9.5640000000000007E-7</v>
      </c>
      <c r="AC547">
        <v>8.2479999999999998E-10</v>
      </c>
    </row>
    <row r="548" spans="19:29" x14ac:dyDescent="0.2">
      <c r="S548" s="27" t="s">
        <v>1058</v>
      </c>
      <c r="T548" s="27" t="s">
        <v>1008</v>
      </c>
      <c r="U548" s="27" t="s">
        <v>1009</v>
      </c>
      <c r="V548" s="27" t="s">
        <v>1112</v>
      </c>
      <c r="W548">
        <v>4</v>
      </c>
      <c r="X548">
        <v>1.9289999999999999E-11</v>
      </c>
      <c r="Y548">
        <v>-2.0730000000000001E-7</v>
      </c>
      <c r="Z548">
        <v>8.004E-2</v>
      </c>
      <c r="AA548">
        <v>3.6889999999999999E-10</v>
      </c>
      <c r="AB548">
        <v>-2.7440000000000002E-7</v>
      </c>
      <c r="AC548">
        <v>1.5039999999999999E-10</v>
      </c>
    </row>
    <row r="549" spans="19:29" x14ac:dyDescent="0.2">
      <c r="S549" s="27" t="s">
        <v>1058</v>
      </c>
      <c r="T549" s="27" t="s">
        <v>1008</v>
      </c>
      <c r="U549" s="27" t="s">
        <v>1009</v>
      </c>
      <c r="V549" s="27" t="s">
        <v>1112</v>
      </c>
      <c r="W549">
        <v>5</v>
      </c>
      <c r="X549">
        <v>3.3039999999999997E-8</v>
      </c>
      <c r="Y549">
        <v>-2.0959999999999999E-6</v>
      </c>
      <c r="Z549">
        <v>9.0399999999999994E-2</v>
      </c>
      <c r="AA549">
        <v>3.135E-9</v>
      </c>
      <c r="AB549">
        <v>-3.021E-6</v>
      </c>
      <c r="AC549">
        <v>1.5199999999999999E-9</v>
      </c>
    </row>
    <row r="550" spans="19:29" x14ac:dyDescent="0.2">
      <c r="S550" s="27" t="s">
        <v>1058</v>
      </c>
      <c r="T550" s="27" t="s">
        <v>1008</v>
      </c>
      <c r="U550" s="27" t="s">
        <v>1009</v>
      </c>
      <c r="V550" s="27" t="s">
        <v>1112</v>
      </c>
      <c r="W550">
        <v>6</v>
      </c>
      <c r="X550">
        <v>5.7730000000000001E-8</v>
      </c>
      <c r="Y550">
        <v>-6.1099999999999995E-7</v>
      </c>
      <c r="Z550">
        <v>9.8119999999999999E-2</v>
      </c>
      <c r="AA550">
        <v>7.9809999999999996E-10</v>
      </c>
      <c r="AB550">
        <v>-1.249E-6</v>
      </c>
      <c r="AC550">
        <v>4.2519999999999999E-10</v>
      </c>
    </row>
    <row r="551" spans="19:29" x14ac:dyDescent="0.2">
      <c r="S551" s="27" t="s">
        <v>1058</v>
      </c>
      <c r="T551" s="27" t="s">
        <v>1008</v>
      </c>
      <c r="U551" s="27" t="s">
        <v>1009</v>
      </c>
      <c r="V551" s="27" t="s">
        <v>1112</v>
      </c>
      <c r="W551">
        <v>7</v>
      </c>
      <c r="X551">
        <v>6.4360000000000002E-8</v>
      </c>
      <c r="Y551">
        <v>-3.3009999999999998E-6</v>
      </c>
      <c r="Z551">
        <v>9.0630000000000002E-2</v>
      </c>
      <c r="AA551">
        <v>4.8820000000000003E-9</v>
      </c>
      <c r="AB551">
        <v>-4.853E-6</v>
      </c>
      <c r="AC551">
        <v>2.392E-9</v>
      </c>
    </row>
    <row r="552" spans="19:29" x14ac:dyDescent="0.2">
      <c r="S552" s="27" t="s">
        <v>1058</v>
      </c>
      <c r="T552" s="27" t="s">
        <v>1008</v>
      </c>
      <c r="U552" s="27" t="s">
        <v>1009</v>
      </c>
      <c r="V552" s="27" t="s">
        <v>1112</v>
      </c>
      <c r="W552">
        <v>8</v>
      </c>
      <c r="X552">
        <v>8.692E-8</v>
      </c>
      <c r="Y552">
        <v>-6.2249999999999997E-7</v>
      </c>
      <c r="Z552">
        <v>8.0119999999999997E-2</v>
      </c>
      <c r="AA552">
        <v>7.2099999999999999E-10</v>
      </c>
      <c r="AB552">
        <v>-1.488E-6</v>
      </c>
      <c r="AC552">
        <v>4.2329999999999998E-10</v>
      </c>
    </row>
    <row r="553" spans="19:29" x14ac:dyDescent="0.2">
      <c r="S553" s="27" t="s">
        <v>1058</v>
      </c>
      <c r="T553" s="27" t="s">
        <v>1008</v>
      </c>
      <c r="U553" s="27" t="s">
        <v>1009</v>
      </c>
      <c r="V553" s="27" t="s">
        <v>1112</v>
      </c>
      <c r="W553">
        <v>9</v>
      </c>
      <c r="X553">
        <v>6.9289999999999994E-8</v>
      </c>
      <c r="Y553">
        <v>-1.5969999999999999E-6</v>
      </c>
      <c r="Z553">
        <v>6.0299999999999999E-2</v>
      </c>
      <c r="AA553">
        <v>2.1139999999999999E-9</v>
      </c>
      <c r="AB553">
        <v>-2.638E-6</v>
      </c>
      <c r="AC553">
        <v>1.1490000000000001E-9</v>
      </c>
    </row>
    <row r="554" spans="19:29" x14ac:dyDescent="0.2">
      <c r="S554" s="27" t="s">
        <v>1058</v>
      </c>
      <c r="T554" s="27" t="s">
        <v>1008</v>
      </c>
      <c r="U554" s="27" t="s">
        <v>1009</v>
      </c>
      <c r="V554" s="27" t="s">
        <v>1112</v>
      </c>
      <c r="W554">
        <v>10</v>
      </c>
      <c r="X554">
        <v>1.0930000000000001E-7</v>
      </c>
      <c r="Y554">
        <v>-9.3910000000000004E-6</v>
      </c>
      <c r="Z554">
        <v>1.7899999999999999E-3</v>
      </c>
      <c r="AA554">
        <v>1.4429999999999999E-8</v>
      </c>
      <c r="AB554">
        <v>-1.324E-5</v>
      </c>
      <c r="AC554">
        <v>6.8159999999999996E-9</v>
      </c>
    </row>
    <row r="555" spans="19:29" x14ac:dyDescent="0.2">
      <c r="S555" s="27" t="s">
        <v>1059</v>
      </c>
      <c r="T555" s="27" t="s">
        <v>1008</v>
      </c>
      <c r="U555" s="27" t="s">
        <v>1009</v>
      </c>
      <c r="V555" s="27" t="s">
        <v>1112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</row>
    <row r="556" spans="19:29" x14ac:dyDescent="0.2">
      <c r="S556" s="27" t="s">
        <v>1059</v>
      </c>
      <c r="T556" s="27" t="s">
        <v>1008</v>
      </c>
      <c r="U556" s="27" t="s">
        <v>1009</v>
      </c>
      <c r="V556" s="27" t="s">
        <v>1112</v>
      </c>
      <c r="W556">
        <v>1</v>
      </c>
      <c r="X556">
        <v>1.2630000000000001E-7</v>
      </c>
      <c r="Y556">
        <v>8.1280000000000008E-6</v>
      </c>
      <c r="Z556">
        <v>1.9369999999999998E-2</v>
      </c>
      <c r="AA556">
        <v>6.6550000000000005E-5</v>
      </c>
      <c r="AB556">
        <v>4.5589999999999999E-6</v>
      </c>
      <c r="AC556">
        <v>-1.383E-8</v>
      </c>
    </row>
    <row r="557" spans="19:29" x14ac:dyDescent="0.2">
      <c r="S557" s="27" t="s">
        <v>1059</v>
      </c>
      <c r="T557" s="27" t="s">
        <v>1008</v>
      </c>
      <c r="U557" s="27" t="s">
        <v>1009</v>
      </c>
      <c r="V557" s="27" t="s">
        <v>1112</v>
      </c>
      <c r="W557">
        <v>2</v>
      </c>
      <c r="X557">
        <v>-5.2129999999999998E-8</v>
      </c>
      <c r="Y557">
        <v>7.4109999999999999E-7</v>
      </c>
      <c r="Z557">
        <v>3.9940000000000003E-2</v>
      </c>
      <c r="AA557">
        <v>6.0349999999999998E-6</v>
      </c>
      <c r="AB557">
        <v>9.3730000000000001E-7</v>
      </c>
      <c r="AC557">
        <v>-6.5149999999999999E-9</v>
      </c>
    </row>
    <row r="558" spans="19:29" x14ac:dyDescent="0.2">
      <c r="S558" s="27" t="s">
        <v>1059</v>
      </c>
      <c r="T558" s="27" t="s">
        <v>1008</v>
      </c>
      <c r="U558" s="27" t="s">
        <v>1009</v>
      </c>
      <c r="V558" s="27" t="s">
        <v>1112</v>
      </c>
      <c r="W558">
        <v>3</v>
      </c>
      <c r="X558">
        <v>-7.9269999999999994E-8</v>
      </c>
      <c r="Y558">
        <v>-1.9269999999999999E-6</v>
      </c>
      <c r="Z558">
        <v>6.0150000000000002E-2</v>
      </c>
      <c r="AA558">
        <v>-1.5809999999999999E-5</v>
      </c>
      <c r="AB558">
        <v>-6.7879999999999996E-7</v>
      </c>
      <c r="AC558">
        <v>-8.1089999999999996E-10</v>
      </c>
    </row>
    <row r="559" spans="19:29" x14ac:dyDescent="0.2">
      <c r="S559" s="27" t="s">
        <v>1059</v>
      </c>
      <c r="T559" s="27" t="s">
        <v>1008</v>
      </c>
      <c r="U559" s="27" t="s">
        <v>1009</v>
      </c>
      <c r="V559" s="27" t="s">
        <v>1112</v>
      </c>
      <c r="W559">
        <v>4</v>
      </c>
      <c r="X559">
        <v>-6.4009999999999997E-9</v>
      </c>
      <c r="Y559">
        <v>-3.5880000000000001E-7</v>
      </c>
      <c r="Z559">
        <v>8.0030000000000004E-2</v>
      </c>
      <c r="AA559">
        <v>-2.9380000000000001E-6</v>
      </c>
      <c r="AB559">
        <v>-1.9460000000000001E-7</v>
      </c>
      <c r="AC559">
        <v>5.4099999999999999E-10</v>
      </c>
    </row>
    <row r="560" spans="19:29" x14ac:dyDescent="0.2">
      <c r="S560" s="27" t="s">
        <v>1059</v>
      </c>
      <c r="T560" s="27" t="s">
        <v>1008</v>
      </c>
      <c r="U560" s="27" t="s">
        <v>1009</v>
      </c>
      <c r="V560" s="27" t="s">
        <v>1112</v>
      </c>
      <c r="W560">
        <v>5</v>
      </c>
      <c r="X560">
        <v>-4.2960000000000002E-8</v>
      </c>
      <c r="Y560">
        <v>-3.625E-6</v>
      </c>
      <c r="Z560">
        <v>9.0279999999999999E-2</v>
      </c>
      <c r="AA560">
        <v>-2.9669999999999999E-5</v>
      </c>
      <c r="AB560">
        <v>-2.142E-6</v>
      </c>
      <c r="AC560">
        <v>7.2770000000000004E-9</v>
      </c>
    </row>
    <row r="561" spans="19:29" x14ac:dyDescent="0.2">
      <c r="S561" s="27" t="s">
        <v>1059</v>
      </c>
      <c r="T561" s="27" t="s">
        <v>1008</v>
      </c>
      <c r="U561" s="27" t="s">
        <v>1009</v>
      </c>
      <c r="V561" s="27" t="s">
        <v>1112</v>
      </c>
      <c r="W561">
        <v>6</v>
      </c>
      <c r="X561">
        <v>1.948E-8</v>
      </c>
      <c r="Y561">
        <v>-1.0550000000000001E-6</v>
      </c>
      <c r="Z561">
        <v>9.8080000000000001E-2</v>
      </c>
      <c r="AA561">
        <v>-8.619E-6</v>
      </c>
      <c r="AB561">
        <v>-8.8560000000000004E-7</v>
      </c>
      <c r="AC561">
        <v>4.7580000000000003E-9</v>
      </c>
    </row>
    <row r="562" spans="19:29" x14ac:dyDescent="0.2">
      <c r="S562" s="27" t="s">
        <v>1059</v>
      </c>
      <c r="T562" s="27" t="s">
        <v>1008</v>
      </c>
      <c r="U562" s="27" t="s">
        <v>1009</v>
      </c>
      <c r="V562" s="27" t="s">
        <v>1112</v>
      </c>
      <c r="W562">
        <v>7</v>
      </c>
      <c r="X562">
        <v>-5.9480000000000001E-8</v>
      </c>
      <c r="Y562">
        <v>-5.7089999999999999E-6</v>
      </c>
      <c r="Z562">
        <v>9.0440000000000006E-2</v>
      </c>
      <c r="AA562">
        <v>-4.6730000000000002E-5</v>
      </c>
      <c r="AB562">
        <v>-3.4410000000000002E-6</v>
      </c>
      <c r="AC562">
        <v>1.214E-8</v>
      </c>
    </row>
    <row r="563" spans="19:29" x14ac:dyDescent="0.2">
      <c r="S563" s="27" t="s">
        <v>1059</v>
      </c>
      <c r="T563" s="27" t="s">
        <v>1008</v>
      </c>
      <c r="U563" s="27" t="s">
        <v>1009</v>
      </c>
      <c r="V563" s="27" t="s">
        <v>1112</v>
      </c>
      <c r="W563">
        <v>8</v>
      </c>
      <c r="X563">
        <v>3.854E-8</v>
      </c>
      <c r="Y563">
        <v>-1.074E-6</v>
      </c>
      <c r="Z563">
        <v>8.0079999999999998E-2</v>
      </c>
      <c r="AA563">
        <v>-8.7630000000000006E-6</v>
      </c>
      <c r="AB563">
        <v>-1.0550000000000001E-6</v>
      </c>
      <c r="AC563">
        <v>6.3890000000000002E-9</v>
      </c>
    </row>
    <row r="564" spans="19:29" x14ac:dyDescent="0.2">
      <c r="S564" s="27" t="s">
        <v>1059</v>
      </c>
      <c r="T564" s="27" t="s">
        <v>1008</v>
      </c>
      <c r="U564" s="27" t="s">
        <v>1009</v>
      </c>
      <c r="V564" s="27" t="s">
        <v>1112</v>
      </c>
      <c r="W564">
        <v>9</v>
      </c>
      <c r="X564">
        <v>-3.4510000000000002E-9</v>
      </c>
      <c r="Y564">
        <v>-2.7599999999999998E-6</v>
      </c>
      <c r="Z564">
        <v>6.021E-2</v>
      </c>
      <c r="AA564">
        <v>-2.2580000000000001E-5</v>
      </c>
      <c r="AB564">
        <v>-1.8700000000000001E-6</v>
      </c>
      <c r="AC564">
        <v>7.9680000000000006E-9</v>
      </c>
    </row>
    <row r="565" spans="19:29" x14ac:dyDescent="0.2">
      <c r="S565" s="27" t="s">
        <v>1059</v>
      </c>
      <c r="T565" s="27" t="s">
        <v>1008</v>
      </c>
      <c r="U565" s="27" t="s">
        <v>1009</v>
      </c>
      <c r="V565" s="27" t="s">
        <v>1112</v>
      </c>
      <c r="W565">
        <v>10</v>
      </c>
      <c r="X565">
        <v>-2.1820000000000001E-7</v>
      </c>
      <c r="Y565">
        <v>-1.624E-5</v>
      </c>
      <c r="Z565">
        <v>1.2600000000000001E-3</v>
      </c>
      <c r="AA565">
        <v>-1.3300000000000001E-4</v>
      </c>
      <c r="AB565">
        <v>-9.3910000000000004E-6</v>
      </c>
      <c r="AC565">
        <v>3.0470000000000001E-8</v>
      </c>
    </row>
    <row r="566" spans="19:29" x14ac:dyDescent="0.2">
      <c r="S566" s="27" t="s">
        <v>1060</v>
      </c>
      <c r="T566" s="27" t="s">
        <v>1008</v>
      </c>
      <c r="U566" s="27" t="s">
        <v>1009</v>
      </c>
      <c r="V566" s="27" t="s">
        <v>1112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</row>
    <row r="567" spans="19:29" x14ac:dyDescent="0.2">
      <c r="S567" s="27" t="s">
        <v>1060</v>
      </c>
      <c r="T567" s="27" t="s">
        <v>1008</v>
      </c>
      <c r="U567" s="27" t="s">
        <v>1009</v>
      </c>
      <c r="V567" s="27" t="s">
        <v>1112</v>
      </c>
      <c r="W567">
        <v>1</v>
      </c>
      <c r="X567">
        <v>1.3470000000000001E-7</v>
      </c>
      <c r="Y567">
        <v>1.2979999999999999E-6</v>
      </c>
      <c r="Z567">
        <v>1.9359999999999999E-2</v>
      </c>
      <c r="AA567">
        <v>-6.7329999999999994E-5</v>
      </c>
      <c r="AB567">
        <v>3.5319999999999998E-6</v>
      </c>
      <c r="AC567">
        <v>-1.4559999999999999E-8</v>
      </c>
    </row>
    <row r="568" spans="19:29" x14ac:dyDescent="0.2">
      <c r="S568" s="27" t="s">
        <v>1060</v>
      </c>
      <c r="T568" s="27" t="s">
        <v>1008</v>
      </c>
      <c r="U568" s="27" t="s">
        <v>1009</v>
      </c>
      <c r="V568" s="27" t="s">
        <v>1112</v>
      </c>
      <c r="W568">
        <v>2</v>
      </c>
      <c r="X568">
        <v>-6.4179999999999996E-8</v>
      </c>
      <c r="Y568">
        <v>1.1990000000000001E-7</v>
      </c>
      <c r="Z568">
        <v>3.9940000000000003E-2</v>
      </c>
      <c r="AA568">
        <v>-6.2090000000000002E-6</v>
      </c>
      <c r="AB568">
        <v>8.7970000000000002E-7</v>
      </c>
      <c r="AC568">
        <v>4.498E-9</v>
      </c>
    </row>
    <row r="569" spans="19:29" x14ac:dyDescent="0.2">
      <c r="S569" s="27" t="s">
        <v>1060</v>
      </c>
      <c r="T569" s="27" t="s">
        <v>1008</v>
      </c>
      <c r="U569" s="27" t="s">
        <v>1009</v>
      </c>
      <c r="V569" s="27" t="s">
        <v>1112</v>
      </c>
      <c r="W569">
        <v>3</v>
      </c>
      <c r="X569">
        <v>-9.2780000000000001E-8</v>
      </c>
      <c r="Y569">
        <v>-3.0610000000000002E-7</v>
      </c>
      <c r="Z569">
        <v>6.0150000000000002E-2</v>
      </c>
      <c r="AA569">
        <v>1.5909999999999998E-5</v>
      </c>
      <c r="AB569">
        <v>-3.9429999999999998E-7</v>
      </c>
      <c r="AC569">
        <v>8.074E-9</v>
      </c>
    </row>
    <row r="570" spans="19:29" x14ac:dyDescent="0.2">
      <c r="S570" s="27" t="s">
        <v>1060</v>
      </c>
      <c r="T570" s="27" t="s">
        <v>1008</v>
      </c>
      <c r="U570" s="27" t="s">
        <v>1009</v>
      </c>
      <c r="V570" s="27" t="s">
        <v>1112</v>
      </c>
      <c r="W570">
        <v>4</v>
      </c>
      <c r="X570">
        <v>-7.0539999999999998E-9</v>
      </c>
      <c r="Y570">
        <v>-5.7240000000000002E-8</v>
      </c>
      <c r="Z570">
        <v>8.0030000000000004E-2</v>
      </c>
      <c r="AA570">
        <v>2.971E-6</v>
      </c>
      <c r="AB570">
        <v>-1.4789999999999999E-7</v>
      </c>
      <c r="AC570">
        <v>7.2610000000000001E-10</v>
      </c>
    </row>
    <row r="571" spans="19:29" x14ac:dyDescent="0.2">
      <c r="S571" s="27" t="s">
        <v>1060</v>
      </c>
      <c r="T571" s="27" t="s">
        <v>1008</v>
      </c>
      <c r="U571" s="27" t="s">
        <v>1009</v>
      </c>
      <c r="V571" s="27" t="s">
        <v>1112</v>
      </c>
      <c r="W571">
        <v>5</v>
      </c>
      <c r="X571">
        <v>-4.367E-8</v>
      </c>
      <c r="Y571">
        <v>-5.7930000000000001E-7</v>
      </c>
      <c r="Z571">
        <v>9.0289999999999995E-2</v>
      </c>
      <c r="AA571">
        <v>3.004E-5</v>
      </c>
      <c r="AB571">
        <v>-1.694E-6</v>
      </c>
      <c r="AC571">
        <v>5.2460000000000003E-9</v>
      </c>
    </row>
    <row r="572" spans="19:29" x14ac:dyDescent="0.2">
      <c r="S572" s="27" t="s">
        <v>1060</v>
      </c>
      <c r="T572" s="27" t="s">
        <v>1008</v>
      </c>
      <c r="U572" s="27" t="s">
        <v>1009</v>
      </c>
      <c r="V572" s="27" t="s">
        <v>1112</v>
      </c>
      <c r="W572">
        <v>6</v>
      </c>
      <c r="X572">
        <v>2.5720000000000001E-8</v>
      </c>
      <c r="Y572">
        <v>-1.6939999999999999E-7</v>
      </c>
      <c r="Z572">
        <v>9.8080000000000001E-2</v>
      </c>
      <c r="AA572">
        <v>8.7790000000000001E-6</v>
      </c>
      <c r="AB572">
        <v>-7.7349999999999998E-7</v>
      </c>
      <c r="AC572">
        <v>-1.401E-9</v>
      </c>
    </row>
    <row r="573" spans="19:29" x14ac:dyDescent="0.2">
      <c r="S573" s="27" t="s">
        <v>1060</v>
      </c>
      <c r="T573" s="27" t="s">
        <v>1008</v>
      </c>
      <c r="U573" s="27" t="s">
        <v>1009</v>
      </c>
      <c r="V573" s="27" t="s">
        <v>1112</v>
      </c>
      <c r="W573">
        <v>7</v>
      </c>
      <c r="X573">
        <v>-5.8789999999999999E-8</v>
      </c>
      <c r="Y573">
        <v>-9.1269999999999996E-7</v>
      </c>
      <c r="Z573">
        <v>9.0450000000000003E-2</v>
      </c>
      <c r="AA573">
        <v>4.7320000000000001E-5</v>
      </c>
      <c r="AB573">
        <v>-2.7420000000000002E-6</v>
      </c>
      <c r="AC573">
        <v>7.5040000000000006E-9</v>
      </c>
    </row>
    <row r="574" spans="19:29" x14ac:dyDescent="0.2">
      <c r="S574" s="27" t="s">
        <v>1060</v>
      </c>
      <c r="T574" s="27" t="s">
        <v>1008</v>
      </c>
      <c r="U574" s="27" t="s">
        <v>1009</v>
      </c>
      <c r="V574" s="27" t="s">
        <v>1112</v>
      </c>
      <c r="W574">
        <v>8</v>
      </c>
      <c r="X574">
        <v>4.8739999999999998E-8</v>
      </c>
      <c r="Y574">
        <v>-1.7289999999999999E-7</v>
      </c>
      <c r="Z574">
        <v>8.0089999999999995E-2</v>
      </c>
      <c r="AA574">
        <v>8.9560000000000003E-6</v>
      </c>
      <c r="AB574">
        <v>-9.5180000000000004E-7</v>
      </c>
      <c r="AC574">
        <v>-3.1439999999999999E-9</v>
      </c>
    </row>
    <row r="575" spans="19:29" x14ac:dyDescent="0.2">
      <c r="S575" s="27" t="s">
        <v>1060</v>
      </c>
      <c r="T575" s="27" t="s">
        <v>1008</v>
      </c>
      <c r="U575" s="27" t="s">
        <v>1009</v>
      </c>
      <c r="V575" s="27" t="s">
        <v>1112</v>
      </c>
      <c r="W575">
        <v>9</v>
      </c>
      <c r="X575">
        <v>2.7379999999999999E-9</v>
      </c>
      <c r="Y575">
        <v>-4.4219999999999998E-7</v>
      </c>
      <c r="Z575">
        <v>6.0220000000000003E-2</v>
      </c>
      <c r="AA575">
        <v>2.2909999999999999E-5</v>
      </c>
      <c r="AB575">
        <v>-1.553E-6</v>
      </c>
      <c r="AC575">
        <v>1.26E-9</v>
      </c>
    </row>
    <row r="576" spans="19:29" x14ac:dyDescent="0.2">
      <c r="S576" s="27" t="s">
        <v>1060</v>
      </c>
      <c r="T576" s="27" t="s">
        <v>1008</v>
      </c>
      <c r="U576" s="27" t="s">
        <v>1009</v>
      </c>
      <c r="V576" s="27" t="s">
        <v>1112</v>
      </c>
      <c r="W576">
        <v>10</v>
      </c>
      <c r="X576">
        <v>-2.28E-7</v>
      </c>
      <c r="Y576">
        <v>-2.5950000000000001E-6</v>
      </c>
      <c r="Z576">
        <v>1.2800000000000001E-3</v>
      </c>
      <c r="AA576">
        <v>1.3459999999999999E-4</v>
      </c>
      <c r="AB576">
        <v>-7.3590000000000002E-6</v>
      </c>
      <c r="AC576">
        <v>2.5959999999999999E-8</v>
      </c>
    </row>
    <row r="577" spans="19:29" x14ac:dyDescent="0.2">
      <c r="S577" s="27" t="s">
        <v>1061</v>
      </c>
      <c r="T577" s="27" t="s">
        <v>1008</v>
      </c>
      <c r="U577" s="27" t="s">
        <v>1009</v>
      </c>
      <c r="V577" s="27" t="s">
        <v>1112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</row>
    <row r="578" spans="19:29" x14ac:dyDescent="0.2">
      <c r="S578" s="27" t="s">
        <v>1061</v>
      </c>
      <c r="T578" s="27" t="s">
        <v>1008</v>
      </c>
      <c r="U578" s="27" t="s">
        <v>1009</v>
      </c>
      <c r="V578" s="27" t="s">
        <v>1112</v>
      </c>
      <c r="W578">
        <v>1</v>
      </c>
      <c r="X578">
        <v>2.5750000000000002E-7</v>
      </c>
      <c r="Y578">
        <v>4.7339999999999999E-6</v>
      </c>
      <c r="Z578">
        <v>1.9099999999999999E-2</v>
      </c>
      <c r="AA578">
        <v>-1.2240000000000001E-8</v>
      </c>
      <c r="AB578">
        <v>5.011E-6</v>
      </c>
      <c r="AC578">
        <v>-6.154E-9</v>
      </c>
    </row>
    <row r="579" spans="19:29" x14ac:dyDescent="0.2">
      <c r="S579" s="27" t="s">
        <v>1061</v>
      </c>
      <c r="T579" s="27" t="s">
        <v>1008</v>
      </c>
      <c r="U579" s="27" t="s">
        <v>1009</v>
      </c>
      <c r="V579" s="27" t="s">
        <v>1112</v>
      </c>
      <c r="W579">
        <v>2</v>
      </c>
      <c r="X579">
        <v>-8.0470000000000005E-8</v>
      </c>
      <c r="Y579">
        <v>4.3650000000000002E-7</v>
      </c>
      <c r="Z579">
        <v>3.9919999999999997E-2</v>
      </c>
      <c r="AA579">
        <v>-1.223E-9</v>
      </c>
      <c r="AB579">
        <v>1.2470000000000001E-6</v>
      </c>
      <c r="AC579">
        <v>-5.8330000000000004E-10</v>
      </c>
    </row>
    <row r="580" spans="19:29" x14ac:dyDescent="0.2">
      <c r="S580" s="27" t="s">
        <v>1061</v>
      </c>
      <c r="T580" s="27" t="s">
        <v>1008</v>
      </c>
      <c r="U580" s="27" t="s">
        <v>1009</v>
      </c>
      <c r="V580" s="27" t="s">
        <v>1112</v>
      </c>
      <c r="W580">
        <v>3</v>
      </c>
      <c r="X580">
        <v>-1.437E-7</v>
      </c>
      <c r="Y580">
        <v>-1.1179999999999999E-6</v>
      </c>
      <c r="Z580">
        <v>6.021E-2</v>
      </c>
      <c r="AA580">
        <v>3.1580000000000001E-9</v>
      </c>
      <c r="AB580">
        <v>-5.6000000000000004E-7</v>
      </c>
      <c r="AC580">
        <v>1.432E-9</v>
      </c>
    </row>
    <row r="581" spans="19:29" x14ac:dyDescent="0.2">
      <c r="S581" s="27" t="s">
        <v>1061</v>
      </c>
      <c r="T581" s="27" t="s">
        <v>1008</v>
      </c>
      <c r="U581" s="27" t="s">
        <v>1009</v>
      </c>
      <c r="V581" s="27" t="s">
        <v>1112</v>
      </c>
      <c r="W581">
        <v>4</v>
      </c>
      <c r="X581">
        <v>-1.287E-8</v>
      </c>
      <c r="Y581">
        <v>-2.089E-7</v>
      </c>
      <c r="Z581">
        <v>8.004E-2</v>
      </c>
      <c r="AA581">
        <v>5.845E-10</v>
      </c>
      <c r="AB581">
        <v>-2.0980000000000001E-7</v>
      </c>
      <c r="AC581">
        <v>2.7059999999999998E-10</v>
      </c>
    </row>
    <row r="582" spans="19:29" x14ac:dyDescent="0.2">
      <c r="S582" s="27" t="s">
        <v>1061</v>
      </c>
      <c r="T582" s="27" t="s">
        <v>1008</v>
      </c>
      <c r="U582" s="27" t="s">
        <v>1009</v>
      </c>
      <c r="V582" s="27" t="s">
        <v>1112</v>
      </c>
      <c r="W582">
        <v>5</v>
      </c>
      <c r="X582">
        <v>-9.2539999999999994E-8</v>
      </c>
      <c r="Y582">
        <v>-2.1119999999999999E-6</v>
      </c>
      <c r="Z582">
        <v>9.0399999999999994E-2</v>
      </c>
      <c r="AA582">
        <v>5.4009999999999999E-9</v>
      </c>
      <c r="AB582">
        <v>-2.4040000000000002E-6</v>
      </c>
      <c r="AC582">
        <v>2.7510000000000001E-9</v>
      </c>
    </row>
    <row r="583" spans="19:29" x14ac:dyDescent="0.2">
      <c r="S583" s="27" t="s">
        <v>1061</v>
      </c>
      <c r="T583" s="27" t="s">
        <v>1008</v>
      </c>
      <c r="U583" s="27" t="s">
        <v>1009</v>
      </c>
      <c r="V583" s="27" t="s">
        <v>1112</v>
      </c>
      <c r="W583">
        <v>6</v>
      </c>
      <c r="X583">
        <v>2.531E-8</v>
      </c>
      <c r="Y583">
        <v>-6.173E-7</v>
      </c>
      <c r="Z583">
        <v>9.8119999999999999E-2</v>
      </c>
      <c r="AA583">
        <v>1.6250000000000001E-9</v>
      </c>
      <c r="AB583">
        <v>-1.097E-6</v>
      </c>
      <c r="AC583">
        <v>8.1199999999999999E-10</v>
      </c>
    </row>
    <row r="584" spans="19:29" x14ac:dyDescent="0.2">
      <c r="S584" s="27" t="s">
        <v>1061</v>
      </c>
      <c r="T584" s="27" t="s">
        <v>1008</v>
      </c>
      <c r="U584" s="27" t="s">
        <v>1009</v>
      </c>
      <c r="V584" s="27" t="s">
        <v>1112</v>
      </c>
      <c r="W584">
        <v>7</v>
      </c>
      <c r="X584">
        <v>-1.3220000000000001E-7</v>
      </c>
      <c r="Y584">
        <v>-3.3280000000000002E-6</v>
      </c>
      <c r="Z584">
        <v>9.0639999999999998E-2</v>
      </c>
      <c r="AA584">
        <v>8.4919999999999992E-9</v>
      </c>
      <c r="AB584">
        <v>-3.8890000000000004E-6</v>
      </c>
      <c r="AC584">
        <v>4.3370000000000002E-9</v>
      </c>
    </row>
    <row r="585" spans="19:29" x14ac:dyDescent="0.2">
      <c r="S585" s="27" t="s">
        <v>1061</v>
      </c>
      <c r="T585" s="27" t="s">
        <v>1008</v>
      </c>
      <c r="U585" s="27" t="s">
        <v>1009</v>
      </c>
      <c r="V585" s="27" t="s">
        <v>1112</v>
      </c>
      <c r="W585">
        <v>8</v>
      </c>
      <c r="X585">
        <v>5.6430000000000003E-8</v>
      </c>
      <c r="Y585">
        <v>-6.2969999999999998E-7</v>
      </c>
      <c r="Z585">
        <v>8.0119999999999997E-2</v>
      </c>
      <c r="AA585">
        <v>1.6600000000000001E-9</v>
      </c>
      <c r="AB585">
        <v>-1.35E-6</v>
      </c>
      <c r="AC585">
        <v>8.3340000000000004E-10</v>
      </c>
    </row>
    <row r="586" spans="19:29" x14ac:dyDescent="0.2">
      <c r="S586" s="27" t="s">
        <v>1061</v>
      </c>
      <c r="T586" s="27" t="s">
        <v>1008</v>
      </c>
      <c r="U586" s="27" t="s">
        <v>1009</v>
      </c>
      <c r="V586" s="27" t="s">
        <v>1112</v>
      </c>
      <c r="W586">
        <v>9</v>
      </c>
      <c r="X586">
        <v>-2.159E-8</v>
      </c>
      <c r="Y586">
        <v>-1.6109999999999999E-6</v>
      </c>
      <c r="Z586">
        <v>6.0310000000000002E-2</v>
      </c>
      <c r="AA586">
        <v>3.9840000000000003E-9</v>
      </c>
      <c r="AB586">
        <v>-2.2019999999999998E-6</v>
      </c>
      <c r="AC586">
        <v>2.1109999999999998E-9</v>
      </c>
    </row>
    <row r="587" spans="19:29" x14ac:dyDescent="0.2">
      <c r="S587" s="27" t="s">
        <v>1061</v>
      </c>
      <c r="T587" s="27" t="s">
        <v>1008</v>
      </c>
      <c r="U587" s="27" t="s">
        <v>1009</v>
      </c>
      <c r="V587" s="27" t="s">
        <v>1112</v>
      </c>
      <c r="W587">
        <v>10</v>
      </c>
      <c r="X587">
        <v>-4.5849999999999998E-7</v>
      </c>
      <c r="Y587">
        <v>-9.4639999999999995E-6</v>
      </c>
      <c r="Z587">
        <v>1.81E-3</v>
      </c>
      <c r="AA587">
        <v>2.447E-8</v>
      </c>
      <c r="AB587">
        <v>-1.044E-5</v>
      </c>
      <c r="AC587">
        <v>1.2310000000000001E-8</v>
      </c>
    </row>
    <row r="588" spans="19:29" x14ac:dyDescent="0.2">
      <c r="S588" s="27" t="s">
        <v>1062</v>
      </c>
      <c r="T588" s="27" t="s">
        <v>1008</v>
      </c>
      <c r="U588" s="27" t="s">
        <v>1009</v>
      </c>
      <c r="V588" s="27" t="s">
        <v>1112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</row>
    <row r="589" spans="19:29" x14ac:dyDescent="0.2">
      <c r="S589" s="27" t="s">
        <v>1062</v>
      </c>
      <c r="T589" s="27" t="s">
        <v>1008</v>
      </c>
      <c r="U589" s="27" t="s">
        <v>1009</v>
      </c>
      <c r="V589" s="27" t="s">
        <v>1112</v>
      </c>
      <c r="W589">
        <v>1</v>
      </c>
      <c r="X589">
        <v>3.4989999999999998E-7</v>
      </c>
      <c r="Y589">
        <v>8.2230000000000007E-6</v>
      </c>
      <c r="Z589">
        <v>1.9359999999999999E-2</v>
      </c>
      <c r="AA589">
        <v>6.7329999999999994E-5</v>
      </c>
      <c r="AB589">
        <v>3.5549999999999998E-6</v>
      </c>
      <c r="AC589">
        <v>-7.9270000000000004E-9</v>
      </c>
    </row>
    <row r="590" spans="19:29" x14ac:dyDescent="0.2">
      <c r="S590" s="27" t="s">
        <v>1062</v>
      </c>
      <c r="T590" s="27" t="s">
        <v>1008</v>
      </c>
      <c r="U590" s="27" t="s">
        <v>1009</v>
      </c>
      <c r="V590" s="27" t="s">
        <v>1112</v>
      </c>
      <c r="W590">
        <v>2</v>
      </c>
      <c r="X590">
        <v>-3.6939999999999999E-8</v>
      </c>
      <c r="Y590">
        <v>7.5809999999999999E-7</v>
      </c>
      <c r="Z590">
        <v>3.9940000000000003E-2</v>
      </c>
      <c r="AA590">
        <v>6.2090000000000002E-6</v>
      </c>
      <c r="AB590">
        <v>8.8410000000000004E-7</v>
      </c>
      <c r="AC590">
        <v>-6.4659999999999998E-9</v>
      </c>
    </row>
    <row r="591" spans="19:29" x14ac:dyDescent="0.2">
      <c r="S591" s="27" t="s">
        <v>1062</v>
      </c>
      <c r="T591" s="27" t="s">
        <v>1008</v>
      </c>
      <c r="U591" s="27" t="s">
        <v>1009</v>
      </c>
      <c r="V591" s="27" t="s">
        <v>1112</v>
      </c>
      <c r="W591">
        <v>3</v>
      </c>
      <c r="X591">
        <v>-1.3759999999999999E-7</v>
      </c>
      <c r="Y591">
        <v>-1.9429999999999999E-6</v>
      </c>
      <c r="Z591">
        <v>6.0150000000000002E-2</v>
      </c>
      <c r="AA591">
        <v>-1.5909999999999998E-5</v>
      </c>
      <c r="AB591">
        <v>-3.9799999999999999E-7</v>
      </c>
      <c r="AC591">
        <v>-2.6919999999999998E-9</v>
      </c>
    </row>
    <row r="592" spans="19:29" x14ac:dyDescent="0.2">
      <c r="S592" s="27" t="s">
        <v>1062</v>
      </c>
      <c r="T592" s="27" t="s">
        <v>1008</v>
      </c>
      <c r="U592" s="27" t="s">
        <v>1009</v>
      </c>
      <c r="V592" s="27" t="s">
        <v>1112</v>
      </c>
      <c r="W592">
        <v>4</v>
      </c>
      <c r="X592">
        <v>-1.6429999999999999E-8</v>
      </c>
      <c r="Y592">
        <v>-3.629E-7</v>
      </c>
      <c r="Z592">
        <v>8.0030000000000004E-2</v>
      </c>
      <c r="AA592">
        <v>-2.971E-6</v>
      </c>
      <c r="AB592">
        <v>-1.4880000000000001E-7</v>
      </c>
      <c r="AC592">
        <v>2.6659999999999999E-10</v>
      </c>
    </row>
    <row r="593" spans="19:29" x14ac:dyDescent="0.2">
      <c r="S593" s="27" t="s">
        <v>1062</v>
      </c>
      <c r="T593" s="27" t="s">
        <v>1008</v>
      </c>
      <c r="U593" s="27" t="s">
        <v>1009</v>
      </c>
      <c r="V593" s="27" t="s">
        <v>1112</v>
      </c>
      <c r="W593">
        <v>5</v>
      </c>
      <c r="X593">
        <v>-1.413E-7</v>
      </c>
      <c r="Y593">
        <v>-3.6689999999999999E-6</v>
      </c>
      <c r="Z593">
        <v>9.0289999999999995E-2</v>
      </c>
      <c r="AA593">
        <v>-3.004E-5</v>
      </c>
      <c r="AB593">
        <v>-1.705E-6</v>
      </c>
      <c r="AC593">
        <v>4.7680000000000001E-9</v>
      </c>
    </row>
    <row r="594" spans="19:29" x14ac:dyDescent="0.2">
      <c r="S594" s="27" t="s">
        <v>1062</v>
      </c>
      <c r="T594" s="27" t="s">
        <v>1008</v>
      </c>
      <c r="U594" s="27" t="s">
        <v>1009</v>
      </c>
      <c r="V594" s="27" t="s">
        <v>1112</v>
      </c>
      <c r="W594">
        <v>6</v>
      </c>
      <c r="X594">
        <v>-6.5219999999999996E-9</v>
      </c>
      <c r="Y594">
        <v>-1.0720000000000001E-6</v>
      </c>
      <c r="Z594">
        <v>9.8080000000000001E-2</v>
      </c>
      <c r="AA594">
        <v>-8.7779999999999996E-6</v>
      </c>
      <c r="AB594">
        <v>-7.7779999999999999E-7</v>
      </c>
      <c r="AC594">
        <v>4.2750000000000002E-9</v>
      </c>
    </row>
    <row r="595" spans="19:29" x14ac:dyDescent="0.2">
      <c r="S595" s="27" t="s">
        <v>1062</v>
      </c>
      <c r="T595" s="27" t="s">
        <v>1008</v>
      </c>
      <c r="U595" s="27" t="s">
        <v>1009</v>
      </c>
      <c r="V595" s="27" t="s">
        <v>1112</v>
      </c>
      <c r="W595">
        <v>7</v>
      </c>
      <c r="X595">
        <v>-2.135E-7</v>
      </c>
      <c r="Y595">
        <v>-5.7799999999999997E-6</v>
      </c>
      <c r="Z595">
        <v>9.0450000000000003E-2</v>
      </c>
      <c r="AA595">
        <v>-4.7320000000000001E-5</v>
      </c>
      <c r="AB595">
        <v>-2.7590000000000002E-6</v>
      </c>
      <c r="AC595">
        <v>8.2610000000000003E-9</v>
      </c>
    </row>
    <row r="596" spans="19:29" x14ac:dyDescent="0.2">
      <c r="S596" s="27" t="s">
        <v>1062</v>
      </c>
      <c r="T596" s="27" t="s">
        <v>1008</v>
      </c>
      <c r="U596" s="27" t="s">
        <v>1009</v>
      </c>
      <c r="V596" s="27" t="s">
        <v>1112</v>
      </c>
      <c r="W596">
        <v>8</v>
      </c>
      <c r="X596">
        <v>1.3669999999999999E-8</v>
      </c>
      <c r="Y596">
        <v>-1.094E-6</v>
      </c>
      <c r="Z596">
        <v>8.0089999999999995E-2</v>
      </c>
      <c r="AA596">
        <v>-8.9549999999999998E-6</v>
      </c>
      <c r="AB596">
        <v>-9.568000000000001E-7</v>
      </c>
      <c r="AC596">
        <v>6.046E-9</v>
      </c>
    </row>
    <row r="597" spans="19:29" x14ac:dyDescent="0.2">
      <c r="S597" s="27" t="s">
        <v>1062</v>
      </c>
      <c r="T597" s="27" t="s">
        <v>1008</v>
      </c>
      <c r="U597" s="27" t="s">
        <v>1009</v>
      </c>
      <c r="V597" s="27" t="s">
        <v>1112</v>
      </c>
      <c r="W597">
        <v>9</v>
      </c>
      <c r="X597">
        <v>-7.5240000000000004E-8</v>
      </c>
      <c r="Y597">
        <v>-2.7980000000000001E-6</v>
      </c>
      <c r="Z597">
        <v>6.0220000000000003E-2</v>
      </c>
      <c r="AA597">
        <v>-2.2909999999999999E-5</v>
      </c>
      <c r="AB597">
        <v>-1.562E-6</v>
      </c>
      <c r="AC597">
        <v>6.3359999999999996E-9</v>
      </c>
    </row>
    <row r="598" spans="19:29" x14ac:dyDescent="0.2">
      <c r="S598" s="27" t="s">
        <v>1062</v>
      </c>
      <c r="T598" s="27" t="s">
        <v>1008</v>
      </c>
      <c r="U598" s="27" t="s">
        <v>1009</v>
      </c>
      <c r="V598" s="27" t="s">
        <v>1112</v>
      </c>
      <c r="W598">
        <v>10</v>
      </c>
      <c r="X598">
        <v>-6.6199999999999997E-7</v>
      </c>
      <c r="Y598">
        <v>-1.6439999999999998E-5</v>
      </c>
      <c r="Z598">
        <v>1.2800000000000001E-3</v>
      </c>
      <c r="AA598">
        <v>-1.3459999999999999E-4</v>
      </c>
      <c r="AB598">
        <v>-7.4070000000000004E-6</v>
      </c>
      <c r="AC598">
        <v>1.894E-8</v>
      </c>
    </row>
    <row r="599" spans="19:29" x14ac:dyDescent="0.2">
      <c r="S599" s="27" t="s">
        <v>1063</v>
      </c>
      <c r="T599" s="27" t="s">
        <v>1008</v>
      </c>
      <c r="U599" s="27" t="s">
        <v>1009</v>
      </c>
      <c r="V599" s="27" t="s">
        <v>1112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</row>
    <row r="600" spans="19:29" x14ac:dyDescent="0.2">
      <c r="S600" s="27" t="s">
        <v>1063</v>
      </c>
      <c r="T600" s="27" t="s">
        <v>1008</v>
      </c>
      <c r="U600" s="27" t="s">
        <v>1009</v>
      </c>
      <c r="V600" s="27" t="s">
        <v>1112</v>
      </c>
      <c r="W600">
        <v>1</v>
      </c>
      <c r="X600">
        <v>3.671E-7</v>
      </c>
      <c r="Y600">
        <v>1.297E-6</v>
      </c>
      <c r="Z600">
        <v>1.9359999999999999E-2</v>
      </c>
      <c r="AA600">
        <v>-6.7899999999999997E-5</v>
      </c>
      <c r="AB600">
        <v>2.3760000000000002E-6</v>
      </c>
      <c r="AC600">
        <v>-3.3619999999999999E-8</v>
      </c>
    </row>
    <row r="601" spans="19:29" x14ac:dyDescent="0.2">
      <c r="S601" s="27" t="s">
        <v>1063</v>
      </c>
      <c r="T601" s="27" t="s">
        <v>1008</v>
      </c>
      <c r="U601" s="27" t="s">
        <v>1009</v>
      </c>
      <c r="V601" s="27" t="s">
        <v>1112</v>
      </c>
      <c r="W601">
        <v>2</v>
      </c>
      <c r="X601">
        <v>-4.559E-8</v>
      </c>
      <c r="Y601">
        <v>1.1829999999999999E-7</v>
      </c>
      <c r="Z601">
        <v>3.9940000000000003E-2</v>
      </c>
      <c r="AA601">
        <v>-6.3690000000000003E-6</v>
      </c>
      <c r="AB601">
        <v>7.8420000000000005E-7</v>
      </c>
      <c r="AC601">
        <v>2.8149999999999999E-9</v>
      </c>
    </row>
    <row r="602" spans="19:29" x14ac:dyDescent="0.2">
      <c r="S602" s="27" t="s">
        <v>1063</v>
      </c>
      <c r="T602" s="27" t="s">
        <v>1008</v>
      </c>
      <c r="U602" s="27" t="s">
        <v>1009</v>
      </c>
      <c r="V602" s="27" t="s">
        <v>1112</v>
      </c>
      <c r="W602">
        <v>3</v>
      </c>
      <c r="X602">
        <v>-1.512E-7</v>
      </c>
      <c r="Y602">
        <v>-3.072E-7</v>
      </c>
      <c r="Z602">
        <v>6.0150000000000002E-2</v>
      </c>
      <c r="AA602">
        <v>1.596E-5</v>
      </c>
      <c r="AB602">
        <v>-1.002E-7</v>
      </c>
      <c r="AC602">
        <v>1.2730000000000001E-8</v>
      </c>
    </row>
    <row r="603" spans="19:29" x14ac:dyDescent="0.2">
      <c r="S603" s="27" t="s">
        <v>1063</v>
      </c>
      <c r="T603" s="27" t="s">
        <v>1008</v>
      </c>
      <c r="U603" s="27" t="s">
        <v>1009</v>
      </c>
      <c r="V603" s="27" t="s">
        <v>1112</v>
      </c>
      <c r="W603">
        <v>4</v>
      </c>
      <c r="X603">
        <v>-1.7439999999999999E-8</v>
      </c>
      <c r="Y603">
        <v>-5.7240000000000002E-8</v>
      </c>
      <c r="Z603">
        <v>8.0030000000000004E-2</v>
      </c>
      <c r="AA603">
        <v>2.994E-6</v>
      </c>
      <c r="AB603">
        <v>-9.5819999999999994E-8</v>
      </c>
      <c r="AC603">
        <v>1.575E-9</v>
      </c>
    </row>
    <row r="604" spans="19:29" x14ac:dyDescent="0.2">
      <c r="S604" s="27" t="s">
        <v>1063</v>
      </c>
      <c r="T604" s="27" t="s">
        <v>1008</v>
      </c>
      <c r="U604" s="27" t="s">
        <v>1009</v>
      </c>
      <c r="V604" s="27" t="s">
        <v>1112</v>
      </c>
      <c r="W604">
        <v>5</v>
      </c>
      <c r="X604">
        <v>-1.4639999999999999E-7</v>
      </c>
      <c r="Y604">
        <v>-5.7869999999999996E-7</v>
      </c>
      <c r="Z604">
        <v>9.0289999999999995E-2</v>
      </c>
      <c r="AA604">
        <v>3.0309999999999999E-5</v>
      </c>
      <c r="AB604">
        <v>-1.184E-6</v>
      </c>
      <c r="AC604">
        <v>1.371E-8</v>
      </c>
    </row>
    <row r="605" spans="19:29" x14ac:dyDescent="0.2">
      <c r="S605" s="27" t="s">
        <v>1063</v>
      </c>
      <c r="T605" s="27" t="s">
        <v>1008</v>
      </c>
      <c r="U605" s="27" t="s">
        <v>1009</v>
      </c>
      <c r="V605" s="27" t="s">
        <v>1112</v>
      </c>
      <c r="W605">
        <v>6</v>
      </c>
      <c r="X605">
        <v>-2.8849999999999999E-9</v>
      </c>
      <c r="Y605">
        <v>-1.6850000000000001E-7</v>
      </c>
      <c r="Z605">
        <v>9.8080000000000001E-2</v>
      </c>
      <c r="AA605">
        <v>8.9129999999999992E-6</v>
      </c>
      <c r="AB605">
        <v>-6.2979999999999999E-7</v>
      </c>
      <c r="AC605">
        <v>1.035E-9</v>
      </c>
    </row>
    <row r="606" spans="19:29" x14ac:dyDescent="0.2">
      <c r="S606" s="27" t="s">
        <v>1063</v>
      </c>
      <c r="T606" s="27" t="s">
        <v>1008</v>
      </c>
      <c r="U606" s="27" t="s">
        <v>1009</v>
      </c>
      <c r="V606" s="27" t="s">
        <v>1112</v>
      </c>
      <c r="W606">
        <v>7</v>
      </c>
      <c r="X606">
        <v>-2.202E-7</v>
      </c>
      <c r="Y606">
        <v>-9.1149999999999998E-7</v>
      </c>
      <c r="Z606">
        <v>9.0450000000000003E-2</v>
      </c>
      <c r="AA606">
        <v>4.7769999999999998E-5</v>
      </c>
      <c r="AB606">
        <v>-1.9400000000000001E-6</v>
      </c>
      <c r="AC606">
        <v>2.082E-8</v>
      </c>
    </row>
    <row r="607" spans="19:29" x14ac:dyDescent="0.2">
      <c r="S607" s="27" t="s">
        <v>1063</v>
      </c>
      <c r="T607" s="27" t="s">
        <v>1008</v>
      </c>
      <c r="U607" s="27" t="s">
        <v>1009</v>
      </c>
      <c r="V607" s="27" t="s">
        <v>1112</v>
      </c>
      <c r="W607">
        <v>8</v>
      </c>
      <c r="X607">
        <v>2.0450000000000001E-8</v>
      </c>
      <c r="Y607">
        <v>-1.7149999999999999E-7</v>
      </c>
      <c r="Z607">
        <v>8.0089999999999995E-2</v>
      </c>
      <c r="AA607">
        <v>9.1249999999999999E-6</v>
      </c>
      <c r="AB607">
        <v>-8.0910000000000001E-7</v>
      </c>
      <c r="AC607">
        <v>-6.8559999999999999E-10</v>
      </c>
    </row>
    <row r="608" spans="19:29" x14ac:dyDescent="0.2">
      <c r="S608" s="27" t="s">
        <v>1063</v>
      </c>
      <c r="T608" s="27" t="s">
        <v>1008</v>
      </c>
      <c r="U608" s="27" t="s">
        <v>1009</v>
      </c>
      <c r="V608" s="27" t="s">
        <v>1112</v>
      </c>
      <c r="W608">
        <v>9</v>
      </c>
      <c r="X608">
        <v>-7.3640000000000003E-8</v>
      </c>
      <c r="Y608">
        <v>-4.4099999999999999E-7</v>
      </c>
      <c r="Z608">
        <v>6.0220000000000003E-2</v>
      </c>
      <c r="AA608">
        <v>2.317E-5</v>
      </c>
      <c r="AB608">
        <v>-1.175E-6</v>
      </c>
      <c r="AC608">
        <v>7.629E-9</v>
      </c>
    </row>
    <row r="609" spans="19:29" x14ac:dyDescent="0.2">
      <c r="S609" s="27" t="s">
        <v>1063</v>
      </c>
      <c r="T609" s="27" t="s">
        <v>1008</v>
      </c>
      <c r="U609" s="27" t="s">
        <v>1009</v>
      </c>
      <c r="V609" s="27" t="s">
        <v>1112</v>
      </c>
      <c r="W609">
        <v>10</v>
      </c>
      <c r="X609">
        <v>-6.9070000000000001E-7</v>
      </c>
      <c r="Y609">
        <v>-2.593E-6</v>
      </c>
      <c r="Z609">
        <v>1.2899999999999999E-3</v>
      </c>
      <c r="AA609">
        <v>1.3579999999999999E-4</v>
      </c>
      <c r="AB609">
        <v>-5.0549999999999999E-6</v>
      </c>
      <c r="AC609">
        <v>6.4000000000000004E-8</v>
      </c>
    </row>
    <row r="610" spans="19:29" x14ac:dyDescent="0.2">
      <c r="S610" s="27" t="s">
        <v>1064</v>
      </c>
      <c r="T610" s="27" t="s">
        <v>1008</v>
      </c>
      <c r="U610" s="27" t="s">
        <v>1009</v>
      </c>
      <c r="V610" s="27" t="s">
        <v>1112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</row>
    <row r="611" spans="19:29" x14ac:dyDescent="0.2">
      <c r="S611" s="27" t="s">
        <v>1064</v>
      </c>
      <c r="T611" s="27" t="s">
        <v>1008</v>
      </c>
      <c r="U611" s="27" t="s">
        <v>1009</v>
      </c>
      <c r="V611" s="27" t="s">
        <v>1112</v>
      </c>
      <c r="W611">
        <v>1</v>
      </c>
      <c r="X611">
        <v>5.8090000000000002E-7</v>
      </c>
      <c r="Y611">
        <v>4.7509999999999999E-6</v>
      </c>
      <c r="Z611">
        <v>1.9089999999999999E-2</v>
      </c>
      <c r="AA611">
        <v>-1.5880000000000001E-8</v>
      </c>
      <c r="AB611">
        <v>3.365E-6</v>
      </c>
      <c r="AC611">
        <v>-8.7389999999999997E-9</v>
      </c>
    </row>
    <row r="612" spans="19:29" x14ac:dyDescent="0.2">
      <c r="S612" s="27" t="s">
        <v>1064</v>
      </c>
      <c r="T612" s="27" t="s">
        <v>1008</v>
      </c>
      <c r="U612" s="27" t="s">
        <v>1009</v>
      </c>
      <c r="V612" s="27" t="s">
        <v>1112</v>
      </c>
      <c r="W612">
        <v>2</v>
      </c>
      <c r="X612">
        <v>-5.4289999999999998E-8</v>
      </c>
      <c r="Y612">
        <v>4.4079999999999998E-7</v>
      </c>
      <c r="Z612">
        <v>3.9910000000000001E-2</v>
      </c>
      <c r="AA612">
        <v>-1.947E-9</v>
      </c>
      <c r="AB612">
        <v>1.1119999999999999E-6</v>
      </c>
      <c r="AC612">
        <v>-9.0289999999999995E-10</v>
      </c>
    </row>
    <row r="613" spans="19:29" x14ac:dyDescent="0.2">
      <c r="S613" s="27" t="s">
        <v>1064</v>
      </c>
      <c r="T613" s="27" t="s">
        <v>1008</v>
      </c>
      <c r="U613" s="27" t="s">
        <v>1009</v>
      </c>
      <c r="V613" s="27" t="s">
        <v>1112</v>
      </c>
      <c r="W613">
        <v>3</v>
      </c>
      <c r="X613">
        <v>-2.2469999999999999E-7</v>
      </c>
      <c r="Y613">
        <v>-1.1200000000000001E-6</v>
      </c>
      <c r="Z613">
        <v>6.021E-2</v>
      </c>
      <c r="AA613">
        <v>3.6739999999999999E-9</v>
      </c>
      <c r="AB613">
        <v>-1.409E-7</v>
      </c>
      <c r="AC613">
        <v>1.9810000000000001E-9</v>
      </c>
    </row>
    <row r="614" spans="19:29" x14ac:dyDescent="0.2">
      <c r="S614" s="27" t="s">
        <v>1064</v>
      </c>
      <c r="T614" s="27" t="s">
        <v>1008</v>
      </c>
      <c r="U614" s="27" t="s">
        <v>1009</v>
      </c>
      <c r="V614" s="27" t="s">
        <v>1112</v>
      </c>
      <c r="W614">
        <v>4</v>
      </c>
      <c r="X614">
        <v>-2.7310000000000001E-8</v>
      </c>
      <c r="Y614">
        <v>-2.096E-7</v>
      </c>
      <c r="Z614">
        <v>8.004E-2</v>
      </c>
      <c r="AA614">
        <v>7.3530000000000004E-10</v>
      </c>
      <c r="AB614">
        <v>-1.357E-7</v>
      </c>
      <c r="AC614">
        <v>3.8389999999999999E-10</v>
      </c>
    </row>
    <row r="615" spans="19:29" x14ac:dyDescent="0.2">
      <c r="S615" s="27" t="s">
        <v>1064</v>
      </c>
      <c r="T615" s="27" t="s">
        <v>1008</v>
      </c>
      <c r="U615" s="27" t="s">
        <v>1009</v>
      </c>
      <c r="V615" s="27" t="s">
        <v>1112</v>
      </c>
      <c r="W615">
        <v>5</v>
      </c>
      <c r="X615">
        <v>-2.3559999999999999E-7</v>
      </c>
      <c r="Y615">
        <v>-2.12E-6</v>
      </c>
      <c r="Z615">
        <v>9.0410000000000004E-2</v>
      </c>
      <c r="AA615">
        <v>7.114E-9</v>
      </c>
      <c r="AB615">
        <v>-1.677E-6</v>
      </c>
      <c r="AC615">
        <v>3.921E-9</v>
      </c>
    </row>
    <row r="616" spans="19:29" x14ac:dyDescent="0.2">
      <c r="S616" s="27" t="s">
        <v>1064</v>
      </c>
      <c r="T616" s="27" t="s">
        <v>1008</v>
      </c>
      <c r="U616" s="27" t="s">
        <v>1009</v>
      </c>
      <c r="V616" s="27" t="s">
        <v>1112</v>
      </c>
      <c r="W616">
        <v>6</v>
      </c>
      <c r="X616">
        <v>-1.468E-8</v>
      </c>
      <c r="Y616">
        <v>-6.2099999999999996E-7</v>
      </c>
      <c r="Z616">
        <v>9.8119999999999999E-2</v>
      </c>
      <c r="AA616">
        <v>2.3210000000000002E-9</v>
      </c>
      <c r="AB616">
        <v>-8.9260000000000004E-7</v>
      </c>
      <c r="AC616">
        <v>1.1949999999999999E-9</v>
      </c>
    </row>
    <row r="617" spans="19:29" x14ac:dyDescent="0.2">
      <c r="S617" s="27" t="s">
        <v>1064</v>
      </c>
      <c r="T617" s="27" t="s">
        <v>1008</v>
      </c>
      <c r="U617" s="27" t="s">
        <v>1009</v>
      </c>
      <c r="V617" s="27" t="s">
        <v>1112</v>
      </c>
      <c r="W617">
        <v>7</v>
      </c>
      <c r="X617">
        <v>-3.5690000000000003E-7</v>
      </c>
      <c r="Y617">
        <v>-3.3409999999999999E-6</v>
      </c>
      <c r="Z617">
        <v>9.0639999999999998E-2</v>
      </c>
      <c r="AA617">
        <v>1.124E-8</v>
      </c>
      <c r="AB617">
        <v>-2.7480000000000002E-6</v>
      </c>
      <c r="AC617">
        <v>6.1909999999999998E-9</v>
      </c>
    </row>
    <row r="618" spans="19:29" x14ac:dyDescent="0.2">
      <c r="S618" s="27" t="s">
        <v>1064</v>
      </c>
      <c r="T618" s="27" t="s">
        <v>1008</v>
      </c>
      <c r="U618" s="27" t="s">
        <v>1009</v>
      </c>
      <c r="V618" s="27" t="s">
        <v>1112</v>
      </c>
      <c r="W618">
        <v>8</v>
      </c>
      <c r="X618">
        <v>1.6779999999999999E-8</v>
      </c>
      <c r="Y618">
        <v>-6.3430000000000001E-7</v>
      </c>
      <c r="Z618">
        <v>8.0119999999999997E-2</v>
      </c>
      <c r="AA618">
        <v>2.4859999999999999E-9</v>
      </c>
      <c r="AB618">
        <v>-1.147E-6</v>
      </c>
      <c r="AC618">
        <v>1.248E-9</v>
      </c>
    </row>
    <row r="619" spans="19:29" x14ac:dyDescent="0.2">
      <c r="S619" s="27" t="s">
        <v>1064</v>
      </c>
      <c r="T619" s="27" t="s">
        <v>1008</v>
      </c>
      <c r="U619" s="27" t="s">
        <v>1009</v>
      </c>
      <c r="V619" s="27" t="s">
        <v>1112</v>
      </c>
      <c r="W619">
        <v>9</v>
      </c>
      <c r="X619">
        <v>-1.2809999999999999E-7</v>
      </c>
      <c r="Y619">
        <v>-1.6190000000000001E-6</v>
      </c>
      <c r="Z619">
        <v>6.0310000000000002E-2</v>
      </c>
      <c r="AA619">
        <v>5.4919999999999996E-9</v>
      </c>
      <c r="AB619">
        <v>-1.6649999999999999E-6</v>
      </c>
      <c r="AC619">
        <v>3.0399999999999998E-9</v>
      </c>
    </row>
    <row r="620" spans="19:29" x14ac:dyDescent="0.2">
      <c r="S620" s="27" t="s">
        <v>1064</v>
      </c>
      <c r="T620" s="27" t="s">
        <v>1008</v>
      </c>
      <c r="U620" s="27" t="s">
        <v>1009</v>
      </c>
      <c r="V620" s="27" t="s">
        <v>1112</v>
      </c>
      <c r="W620">
        <v>10</v>
      </c>
      <c r="X620">
        <v>-1.1030000000000001E-6</v>
      </c>
      <c r="Y620">
        <v>-9.499E-6</v>
      </c>
      <c r="Z620">
        <v>1.82E-3</v>
      </c>
      <c r="AA620">
        <v>3.1949999999999998E-8</v>
      </c>
      <c r="AB620">
        <v>-7.1600000000000001E-6</v>
      </c>
      <c r="AC620">
        <v>1.7520000000000001E-8</v>
      </c>
    </row>
    <row r="621" spans="19:29" x14ac:dyDescent="0.2">
      <c r="S621" s="27" t="s">
        <v>1065</v>
      </c>
      <c r="T621" s="27" t="s">
        <v>1008</v>
      </c>
      <c r="U621" s="27" t="s">
        <v>1009</v>
      </c>
      <c r="V621" s="27" t="s">
        <v>1112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</row>
    <row r="622" spans="19:29" x14ac:dyDescent="0.2">
      <c r="S622" s="27" t="s">
        <v>1065</v>
      </c>
      <c r="T622" s="27" t="s">
        <v>1008</v>
      </c>
      <c r="U622" s="27" t="s">
        <v>1009</v>
      </c>
      <c r="V622" s="27" t="s">
        <v>1112</v>
      </c>
      <c r="W622">
        <v>1</v>
      </c>
      <c r="X622">
        <v>5.9390000000000004E-7</v>
      </c>
      <c r="Y622">
        <v>8.2609999999999993E-6</v>
      </c>
      <c r="Z622">
        <v>1.9359999999999999E-2</v>
      </c>
      <c r="AA622">
        <v>6.7890000000000002E-5</v>
      </c>
      <c r="AB622">
        <v>2.3920000000000001E-6</v>
      </c>
      <c r="AC622">
        <v>1.4140000000000001E-9</v>
      </c>
    </row>
    <row r="623" spans="19:29" x14ac:dyDescent="0.2">
      <c r="S623" s="27" t="s">
        <v>1065</v>
      </c>
      <c r="T623" s="27" t="s">
        <v>1008</v>
      </c>
      <c r="U623" s="27" t="s">
        <v>1009</v>
      </c>
      <c r="V623" s="27" t="s">
        <v>1112</v>
      </c>
      <c r="W623">
        <v>2</v>
      </c>
      <c r="X623">
        <v>-1.6560000000000001E-8</v>
      </c>
      <c r="Y623">
        <v>7.6990000000000003E-7</v>
      </c>
      <c r="Z623">
        <v>3.9940000000000003E-2</v>
      </c>
      <c r="AA623">
        <v>6.3679999999999998E-6</v>
      </c>
      <c r="AB623">
        <v>7.8820000000000003E-7</v>
      </c>
      <c r="AC623">
        <v>-5.8470000000000002E-9</v>
      </c>
    </row>
    <row r="624" spans="19:29" x14ac:dyDescent="0.2">
      <c r="S624" s="27" t="s">
        <v>1065</v>
      </c>
      <c r="T624" s="27" t="s">
        <v>1008</v>
      </c>
      <c r="U624" s="27" t="s">
        <v>1009</v>
      </c>
      <c r="V624" s="27" t="s">
        <v>1112</v>
      </c>
      <c r="W624">
        <v>3</v>
      </c>
      <c r="X624">
        <v>-1.9819999999999999E-7</v>
      </c>
      <c r="Y624">
        <v>-1.9460000000000001E-6</v>
      </c>
      <c r="Z624">
        <v>6.0150000000000002E-2</v>
      </c>
      <c r="AA624">
        <v>-1.596E-5</v>
      </c>
      <c r="AB624">
        <v>-1.018E-7</v>
      </c>
      <c r="AC624">
        <v>-5.1819999999999997E-9</v>
      </c>
    </row>
    <row r="625" spans="19:29" x14ac:dyDescent="0.2">
      <c r="S625" s="27" t="s">
        <v>1065</v>
      </c>
      <c r="T625" s="27" t="s">
        <v>1008</v>
      </c>
      <c r="U625" s="27" t="s">
        <v>1009</v>
      </c>
      <c r="V625" s="27" t="s">
        <v>1112</v>
      </c>
      <c r="W625">
        <v>4</v>
      </c>
      <c r="X625">
        <v>-2.7319999999999999E-8</v>
      </c>
      <c r="Y625">
        <v>-3.6440000000000001E-7</v>
      </c>
      <c r="Z625">
        <v>8.0030000000000004E-2</v>
      </c>
      <c r="AA625">
        <v>-2.994E-6</v>
      </c>
      <c r="AB625">
        <v>-9.6480000000000001E-8</v>
      </c>
      <c r="AC625">
        <v>-1.5560000000000001E-10</v>
      </c>
    </row>
    <row r="626" spans="19:29" x14ac:dyDescent="0.2">
      <c r="S626" s="27" t="s">
        <v>1065</v>
      </c>
      <c r="T626" s="27" t="s">
        <v>1008</v>
      </c>
      <c r="U626" s="27" t="s">
        <v>1009</v>
      </c>
      <c r="V626" s="27" t="s">
        <v>1112</v>
      </c>
      <c r="W626">
        <v>5</v>
      </c>
      <c r="X626">
        <v>-2.494E-7</v>
      </c>
      <c r="Y626">
        <v>-3.687E-6</v>
      </c>
      <c r="Z626">
        <v>9.0289999999999995E-2</v>
      </c>
      <c r="AA626">
        <v>-3.0309999999999999E-5</v>
      </c>
      <c r="AB626">
        <v>-1.192E-6</v>
      </c>
      <c r="AC626">
        <v>6.7330000000000004E-10</v>
      </c>
    </row>
    <row r="627" spans="19:29" x14ac:dyDescent="0.2">
      <c r="S627" s="27" t="s">
        <v>1065</v>
      </c>
      <c r="T627" s="27" t="s">
        <v>1008</v>
      </c>
      <c r="U627" s="27" t="s">
        <v>1009</v>
      </c>
      <c r="V627" s="27" t="s">
        <v>1112</v>
      </c>
      <c r="W627">
        <v>6</v>
      </c>
      <c r="X627">
        <v>-3.7049999999999998E-8</v>
      </c>
      <c r="Y627">
        <v>-1.082E-6</v>
      </c>
      <c r="Z627">
        <v>9.8080000000000001E-2</v>
      </c>
      <c r="AA627">
        <v>-8.9120000000000004E-6</v>
      </c>
      <c r="AB627">
        <v>-6.3349999999999995E-7</v>
      </c>
      <c r="AC627">
        <v>3.2000000000000001E-9</v>
      </c>
    </row>
    <row r="628" spans="19:29" x14ac:dyDescent="0.2">
      <c r="S628" s="27" t="s">
        <v>1065</v>
      </c>
      <c r="T628" s="27" t="s">
        <v>1008</v>
      </c>
      <c r="U628" s="27" t="s">
        <v>1009</v>
      </c>
      <c r="V628" s="27" t="s">
        <v>1112</v>
      </c>
      <c r="W628">
        <v>7</v>
      </c>
      <c r="X628">
        <v>-3.8350000000000001E-7</v>
      </c>
      <c r="Y628">
        <v>-5.8100000000000003E-6</v>
      </c>
      <c r="Z628">
        <v>9.0450000000000003E-2</v>
      </c>
      <c r="AA628">
        <v>-4.7769999999999998E-5</v>
      </c>
      <c r="AB628">
        <v>-1.9530000000000002E-6</v>
      </c>
      <c r="AC628">
        <v>1.8509999999999999E-9</v>
      </c>
    </row>
    <row r="629" spans="19:29" x14ac:dyDescent="0.2">
      <c r="S629" s="27" t="s">
        <v>1065</v>
      </c>
      <c r="T629" s="27" t="s">
        <v>1008</v>
      </c>
      <c r="U629" s="27" t="s">
        <v>1009</v>
      </c>
      <c r="V629" s="27" t="s">
        <v>1112</v>
      </c>
      <c r="W629">
        <v>8</v>
      </c>
      <c r="X629">
        <v>-1.6800000000000002E-8</v>
      </c>
      <c r="Y629">
        <v>-1.1060000000000001E-6</v>
      </c>
      <c r="Z629">
        <v>8.0089999999999995E-2</v>
      </c>
      <c r="AA629">
        <v>-9.1239999999999994E-6</v>
      </c>
      <c r="AB629">
        <v>-8.1350000000000003E-7</v>
      </c>
      <c r="AC629">
        <v>5.024E-9</v>
      </c>
    </row>
    <row r="630" spans="19:29" x14ac:dyDescent="0.2">
      <c r="S630" s="27" t="s">
        <v>1065</v>
      </c>
      <c r="T630" s="27" t="s">
        <v>1008</v>
      </c>
      <c r="U630" s="27" t="s">
        <v>1009</v>
      </c>
      <c r="V630" s="27" t="s">
        <v>1112</v>
      </c>
      <c r="W630">
        <v>9</v>
      </c>
      <c r="X630">
        <v>-1.561E-7</v>
      </c>
      <c r="Y630">
        <v>-2.8159999999999998E-6</v>
      </c>
      <c r="Z630">
        <v>6.0220000000000003E-2</v>
      </c>
      <c r="AA630">
        <v>-2.317E-5</v>
      </c>
      <c r="AB630">
        <v>-1.1820000000000001E-6</v>
      </c>
      <c r="AC630">
        <v>3.375E-9</v>
      </c>
    </row>
    <row r="631" spans="19:29" x14ac:dyDescent="0.2">
      <c r="S631" s="27" t="s">
        <v>1065</v>
      </c>
      <c r="T631" s="27" t="s">
        <v>1008</v>
      </c>
      <c r="U631" s="27" t="s">
        <v>1009</v>
      </c>
      <c r="V631" s="27" t="s">
        <v>1112</v>
      </c>
      <c r="W631">
        <v>10</v>
      </c>
      <c r="X631">
        <v>-1.1489999999999999E-6</v>
      </c>
      <c r="Y631">
        <v>-1.6520000000000001E-5</v>
      </c>
      <c r="Z631">
        <v>1.2899999999999999E-3</v>
      </c>
      <c r="AA631">
        <v>-1.3579999999999999E-4</v>
      </c>
      <c r="AB631">
        <v>-5.0900000000000004E-6</v>
      </c>
      <c r="AC631">
        <v>4.1239999999999999E-10</v>
      </c>
    </row>
    <row r="632" spans="19:29" x14ac:dyDescent="0.2">
      <c r="S632" s="27" t="s">
        <v>1066</v>
      </c>
      <c r="T632" s="27" t="s">
        <v>1008</v>
      </c>
      <c r="U632" s="27" t="s">
        <v>1009</v>
      </c>
      <c r="V632" s="27" t="s">
        <v>1112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</row>
    <row r="633" spans="19:29" x14ac:dyDescent="0.2">
      <c r="S633" s="27" t="s">
        <v>1066</v>
      </c>
      <c r="T633" s="27" t="s">
        <v>1008</v>
      </c>
      <c r="U633" s="27" t="s">
        <v>1009</v>
      </c>
      <c r="V633" s="27" t="s">
        <v>1112</v>
      </c>
      <c r="W633">
        <v>1</v>
      </c>
      <c r="X633">
        <v>5.9780000000000002E-7</v>
      </c>
      <c r="Y633">
        <v>1.302E-6</v>
      </c>
      <c r="Z633">
        <v>1.9349999999999999E-2</v>
      </c>
      <c r="AA633">
        <v>-6.8239999999999997E-5</v>
      </c>
      <c r="AB633">
        <v>1.3209999999999999E-6</v>
      </c>
      <c r="AC633">
        <v>-5.3979999999999998E-8</v>
      </c>
    </row>
    <row r="634" spans="19:29" x14ac:dyDescent="0.2">
      <c r="S634" s="27" t="s">
        <v>1066</v>
      </c>
      <c r="T634" s="27" t="s">
        <v>1008</v>
      </c>
      <c r="U634" s="27" t="s">
        <v>1009</v>
      </c>
      <c r="V634" s="27" t="s">
        <v>1112</v>
      </c>
      <c r="W634">
        <v>2</v>
      </c>
      <c r="X634">
        <v>-2.4360000000000001E-8</v>
      </c>
      <c r="Y634">
        <v>1.168E-7</v>
      </c>
      <c r="Z634">
        <v>3.9940000000000003E-2</v>
      </c>
      <c r="AA634">
        <v>-6.5080000000000002E-6</v>
      </c>
      <c r="AB634">
        <v>6.7769999999999999E-7</v>
      </c>
      <c r="AC634">
        <v>7.2199999999999999E-10</v>
      </c>
    </row>
    <row r="635" spans="19:29" x14ac:dyDescent="0.2">
      <c r="S635" s="27" t="s">
        <v>1066</v>
      </c>
      <c r="T635" s="27" t="s">
        <v>1008</v>
      </c>
      <c r="U635" s="27" t="s">
        <v>1009</v>
      </c>
      <c r="V635" s="27" t="s">
        <v>1112</v>
      </c>
      <c r="W635">
        <v>3</v>
      </c>
      <c r="X635">
        <v>-2.0669999999999999E-7</v>
      </c>
      <c r="Y635">
        <v>-3.0989999999999999E-7</v>
      </c>
      <c r="Z635">
        <v>6.0150000000000002E-2</v>
      </c>
      <c r="AA635">
        <v>1.5950000000000001E-5</v>
      </c>
      <c r="AB635">
        <v>1.508E-7</v>
      </c>
      <c r="AC635">
        <v>1.7439999999999999E-8</v>
      </c>
    </row>
    <row r="636" spans="19:29" x14ac:dyDescent="0.2">
      <c r="S636" s="27" t="s">
        <v>1066</v>
      </c>
      <c r="T636" s="27" t="s">
        <v>1008</v>
      </c>
      <c r="U636" s="27" t="s">
        <v>1009</v>
      </c>
      <c r="V636" s="27" t="s">
        <v>1112</v>
      </c>
      <c r="W636">
        <v>4</v>
      </c>
      <c r="X636">
        <v>-2.7689999999999998E-8</v>
      </c>
      <c r="Y636">
        <v>-5.7469999999999998E-8</v>
      </c>
      <c r="Z636">
        <v>8.0030000000000004E-2</v>
      </c>
      <c r="AA636">
        <v>3.0079999999999998E-6</v>
      </c>
      <c r="AB636">
        <v>-4.8760000000000001E-8</v>
      </c>
      <c r="AC636">
        <v>2.4749999999999998E-9</v>
      </c>
    </row>
    <row r="637" spans="19:29" x14ac:dyDescent="0.2">
      <c r="S637" s="27" t="s">
        <v>1066</v>
      </c>
      <c r="T637" s="27" t="s">
        <v>1008</v>
      </c>
      <c r="U637" s="27" t="s">
        <v>1009</v>
      </c>
      <c r="V637" s="27" t="s">
        <v>1112</v>
      </c>
      <c r="W637">
        <v>5</v>
      </c>
      <c r="X637">
        <v>-2.4909999999999997E-7</v>
      </c>
      <c r="Y637">
        <v>-5.8009999999999996E-7</v>
      </c>
      <c r="Z637">
        <v>9.0289999999999995E-2</v>
      </c>
      <c r="AA637">
        <v>3.0490000000000001E-5</v>
      </c>
      <c r="AB637">
        <v>-7.1350000000000003E-7</v>
      </c>
      <c r="AC637">
        <v>2.2819999999999999E-8</v>
      </c>
    </row>
    <row r="638" spans="19:29" x14ac:dyDescent="0.2">
      <c r="S638" s="27" t="s">
        <v>1066</v>
      </c>
      <c r="T638" s="27" t="s">
        <v>1008</v>
      </c>
      <c r="U638" s="27" t="s">
        <v>1009</v>
      </c>
      <c r="V638" s="27" t="s">
        <v>1112</v>
      </c>
      <c r="W638">
        <v>6</v>
      </c>
      <c r="X638">
        <v>-3.2870000000000003E-8</v>
      </c>
      <c r="Y638">
        <v>-1.6789999999999999E-7</v>
      </c>
      <c r="Z638">
        <v>9.8089999999999997E-2</v>
      </c>
      <c r="AA638">
        <v>9.0189999999999995E-6</v>
      </c>
      <c r="AB638">
        <v>-4.8780000000000001E-7</v>
      </c>
      <c r="AC638">
        <v>3.8069999999999998E-9</v>
      </c>
    </row>
    <row r="639" spans="19:29" x14ac:dyDescent="0.2">
      <c r="S639" s="27" t="s">
        <v>1066</v>
      </c>
      <c r="T639" s="27" t="s">
        <v>1008</v>
      </c>
      <c r="U639" s="27" t="s">
        <v>1009</v>
      </c>
      <c r="V639" s="27" t="s">
        <v>1112</v>
      </c>
      <c r="W639">
        <v>7</v>
      </c>
      <c r="X639">
        <v>-3.8179999999999999E-7</v>
      </c>
      <c r="Y639">
        <v>-9.1350000000000002E-7</v>
      </c>
      <c r="Z639">
        <v>9.0459999999999999E-2</v>
      </c>
      <c r="AA639">
        <v>4.8059999999999997E-5</v>
      </c>
      <c r="AB639">
        <v>-1.1990000000000001E-6</v>
      </c>
      <c r="AC639">
        <v>3.5199999999999998E-8</v>
      </c>
    </row>
    <row r="640" spans="19:29" x14ac:dyDescent="0.2">
      <c r="S640" s="27" t="s">
        <v>1066</v>
      </c>
      <c r="T640" s="27" t="s">
        <v>1008</v>
      </c>
      <c r="U640" s="27" t="s">
        <v>1009</v>
      </c>
      <c r="V640" s="27" t="s">
        <v>1112</v>
      </c>
      <c r="W640">
        <v>8</v>
      </c>
      <c r="X640">
        <v>-1.008E-8</v>
      </c>
      <c r="Y640">
        <v>-1.7039999999999999E-7</v>
      </c>
      <c r="Z640">
        <v>8.0089999999999995E-2</v>
      </c>
      <c r="AA640">
        <v>9.2639999999999997E-6</v>
      </c>
      <c r="AB640">
        <v>-6.6189999999999996E-7</v>
      </c>
      <c r="AC640">
        <v>2.202E-9</v>
      </c>
    </row>
    <row r="641" spans="19:29" x14ac:dyDescent="0.2">
      <c r="S641" s="27" t="s">
        <v>1066</v>
      </c>
      <c r="T641" s="27" t="s">
        <v>1008</v>
      </c>
      <c r="U641" s="27" t="s">
        <v>1009</v>
      </c>
      <c r="V641" s="27" t="s">
        <v>1112</v>
      </c>
      <c r="W641">
        <v>9</v>
      </c>
      <c r="X641">
        <v>-1.5139999999999999E-7</v>
      </c>
      <c r="Y641">
        <v>-4.411E-7</v>
      </c>
      <c r="Z641">
        <v>6.0220000000000003E-2</v>
      </c>
      <c r="AA641">
        <v>2.336E-5</v>
      </c>
      <c r="AB641">
        <v>-8.1669999999999995E-7</v>
      </c>
      <c r="AC641">
        <v>1.465E-8</v>
      </c>
    </row>
    <row r="642" spans="19:29" x14ac:dyDescent="0.2">
      <c r="S642" s="27" t="s">
        <v>1066</v>
      </c>
      <c r="T642" s="27" t="s">
        <v>1008</v>
      </c>
      <c r="U642" s="27" t="s">
        <v>1009</v>
      </c>
      <c r="V642" s="27" t="s">
        <v>1112</v>
      </c>
      <c r="W642">
        <v>10</v>
      </c>
      <c r="X642">
        <v>-1.1519999999999999E-6</v>
      </c>
      <c r="Y642">
        <v>-2.6000000000000001E-6</v>
      </c>
      <c r="Z642">
        <v>1.2999999999999999E-3</v>
      </c>
      <c r="AA642">
        <v>1.3650000000000001E-4</v>
      </c>
      <c r="AB642">
        <v>-2.9440000000000001E-6</v>
      </c>
      <c r="AC642">
        <v>1.048E-7</v>
      </c>
    </row>
    <row r="643" spans="19:29" x14ac:dyDescent="0.2">
      <c r="S643" s="27" t="s">
        <v>1067</v>
      </c>
      <c r="T643" s="27" t="s">
        <v>1008</v>
      </c>
      <c r="U643" s="27" t="s">
        <v>1009</v>
      </c>
      <c r="V643" s="27" t="s">
        <v>1112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</row>
    <row r="644" spans="19:29" x14ac:dyDescent="0.2">
      <c r="S644" s="27" t="s">
        <v>1067</v>
      </c>
      <c r="T644" s="27" t="s">
        <v>1008</v>
      </c>
      <c r="U644" s="27" t="s">
        <v>1009</v>
      </c>
      <c r="V644" s="27" t="s">
        <v>1112</v>
      </c>
      <c r="W644">
        <v>1</v>
      </c>
      <c r="X644">
        <v>9.0169999999999998E-7</v>
      </c>
      <c r="Y644">
        <v>4.7489999999999998E-6</v>
      </c>
      <c r="Z644">
        <v>1.908E-2</v>
      </c>
      <c r="AA644">
        <v>-1.897E-8</v>
      </c>
      <c r="AB644">
        <v>1.8640000000000001E-6</v>
      </c>
      <c r="AC644">
        <v>-1.0859999999999999E-8</v>
      </c>
    </row>
    <row r="645" spans="19:29" x14ac:dyDescent="0.2">
      <c r="S645" s="27" t="s">
        <v>1067</v>
      </c>
      <c r="T645" s="27" t="s">
        <v>1008</v>
      </c>
      <c r="U645" s="27" t="s">
        <v>1009</v>
      </c>
      <c r="V645" s="27" t="s">
        <v>1112</v>
      </c>
      <c r="W645">
        <v>2</v>
      </c>
      <c r="X645">
        <v>-2.4579999999999999E-8</v>
      </c>
      <c r="Y645">
        <v>4.4289999999999998E-7</v>
      </c>
      <c r="Z645">
        <v>3.9910000000000001E-2</v>
      </c>
      <c r="AA645">
        <v>-2.6599999999999999E-9</v>
      </c>
      <c r="AB645">
        <v>9.6029999999999994E-7</v>
      </c>
      <c r="AC645">
        <v>-1.2090000000000001E-9</v>
      </c>
    </row>
    <row r="646" spans="19:29" x14ac:dyDescent="0.2">
      <c r="S646" s="27" t="s">
        <v>1067</v>
      </c>
      <c r="T646" s="27" t="s">
        <v>1008</v>
      </c>
      <c r="U646" s="27" t="s">
        <v>1009</v>
      </c>
      <c r="V646" s="27" t="s">
        <v>1112</v>
      </c>
      <c r="W646">
        <v>3</v>
      </c>
      <c r="X646">
        <v>-3.0180000000000002E-7</v>
      </c>
      <c r="Y646">
        <v>-1.1179999999999999E-6</v>
      </c>
      <c r="Z646">
        <v>6.021E-2</v>
      </c>
      <c r="AA646">
        <v>3.983E-9</v>
      </c>
      <c r="AB646">
        <v>2.1680000000000001E-7</v>
      </c>
      <c r="AC646">
        <v>2.3950000000000001E-9</v>
      </c>
    </row>
    <row r="647" spans="19:29" x14ac:dyDescent="0.2">
      <c r="S647" s="27" t="s">
        <v>1067</v>
      </c>
      <c r="T647" s="27" t="s">
        <v>1008</v>
      </c>
      <c r="U647" s="27" t="s">
        <v>1009</v>
      </c>
      <c r="V647" s="27" t="s">
        <v>1112</v>
      </c>
      <c r="W647">
        <v>4</v>
      </c>
      <c r="X647">
        <v>-4.1570000000000001E-8</v>
      </c>
      <c r="Y647">
        <v>-2.0949999999999999E-7</v>
      </c>
      <c r="Z647">
        <v>8.004E-2</v>
      </c>
      <c r="AA647">
        <v>8.5630000000000003E-10</v>
      </c>
      <c r="AB647">
        <v>-6.8649999999999996E-8</v>
      </c>
      <c r="AC647">
        <v>4.7589999999999998E-10</v>
      </c>
    </row>
    <row r="648" spans="19:29" x14ac:dyDescent="0.2">
      <c r="S648" s="27" t="s">
        <v>1067</v>
      </c>
      <c r="T648" s="27" t="s">
        <v>1008</v>
      </c>
      <c r="U648" s="27" t="s">
        <v>1009</v>
      </c>
      <c r="V648" s="27" t="s">
        <v>1112</v>
      </c>
      <c r="W648">
        <v>5</v>
      </c>
      <c r="X648">
        <v>-3.7850000000000001E-7</v>
      </c>
      <c r="Y648">
        <v>-2.12E-6</v>
      </c>
      <c r="Z648">
        <v>9.0410000000000004E-2</v>
      </c>
      <c r="AA648">
        <v>8.6080000000000001E-9</v>
      </c>
      <c r="AB648">
        <v>-1.0070000000000001E-6</v>
      </c>
      <c r="AC648">
        <v>4.8900000000000003E-9</v>
      </c>
    </row>
    <row r="649" spans="19:29" x14ac:dyDescent="0.2">
      <c r="S649" s="27" t="s">
        <v>1067</v>
      </c>
      <c r="T649" s="27" t="s">
        <v>1008</v>
      </c>
      <c r="U649" s="27" t="s">
        <v>1009</v>
      </c>
      <c r="V649" s="27" t="s">
        <v>1112</v>
      </c>
      <c r="W649">
        <v>6</v>
      </c>
      <c r="X649">
        <v>-5.6489999999999998E-8</v>
      </c>
      <c r="Y649">
        <v>-6.2200000000000004E-7</v>
      </c>
      <c r="Z649">
        <v>9.8119999999999999E-2</v>
      </c>
      <c r="AA649">
        <v>2.973E-9</v>
      </c>
      <c r="AB649">
        <v>-6.905E-7</v>
      </c>
      <c r="AC649">
        <v>1.533E-9</v>
      </c>
    </row>
    <row r="650" spans="19:29" x14ac:dyDescent="0.2">
      <c r="S650" s="27" t="s">
        <v>1067</v>
      </c>
      <c r="T650" s="27" t="s">
        <v>1008</v>
      </c>
      <c r="U650" s="27" t="s">
        <v>1009</v>
      </c>
      <c r="V650" s="27" t="s">
        <v>1112</v>
      </c>
      <c r="W650">
        <v>7</v>
      </c>
      <c r="X650">
        <v>-5.8189999999999999E-7</v>
      </c>
      <c r="Y650">
        <v>-3.3400000000000002E-6</v>
      </c>
      <c r="Z650">
        <v>9.0649999999999994E-2</v>
      </c>
      <c r="AA650">
        <v>1.366E-8</v>
      </c>
      <c r="AB650">
        <v>-1.6929999999999999E-6</v>
      </c>
      <c r="AC650">
        <v>7.7309999999999999E-9</v>
      </c>
    </row>
    <row r="651" spans="19:29" x14ac:dyDescent="0.2">
      <c r="S651" s="27" t="s">
        <v>1067</v>
      </c>
      <c r="T651" s="27" t="s">
        <v>1008</v>
      </c>
      <c r="U651" s="27" t="s">
        <v>1009</v>
      </c>
      <c r="V651" s="27" t="s">
        <v>1112</v>
      </c>
      <c r="W651">
        <v>8</v>
      </c>
      <c r="X651">
        <v>-2.5839999999999998E-8</v>
      </c>
      <c r="Y651">
        <v>-6.3600000000000003E-7</v>
      </c>
      <c r="Z651">
        <v>8.0119999999999997E-2</v>
      </c>
      <c r="AA651">
        <v>3.282E-9</v>
      </c>
      <c r="AB651">
        <v>-9.3750000000000002E-7</v>
      </c>
      <c r="AC651">
        <v>1.6250000000000001E-9</v>
      </c>
    </row>
    <row r="652" spans="19:29" x14ac:dyDescent="0.2">
      <c r="S652" s="27" t="s">
        <v>1067</v>
      </c>
      <c r="T652" s="27" t="s">
        <v>1008</v>
      </c>
      <c r="U652" s="27" t="s">
        <v>1009</v>
      </c>
      <c r="V652" s="27" t="s">
        <v>1112</v>
      </c>
      <c r="W652">
        <v>9</v>
      </c>
      <c r="X652">
        <v>-2.364E-7</v>
      </c>
      <c r="Y652">
        <v>-1.6190000000000001E-6</v>
      </c>
      <c r="Z652">
        <v>6.0310000000000002E-2</v>
      </c>
      <c r="AA652">
        <v>6.8759999999999998E-9</v>
      </c>
      <c r="AB652">
        <v>-1.155E-6</v>
      </c>
      <c r="AC652">
        <v>3.8300000000000002E-9</v>
      </c>
    </row>
    <row r="653" spans="19:29" x14ac:dyDescent="0.2">
      <c r="S653" s="27" t="s">
        <v>1067</v>
      </c>
      <c r="T653" s="27" t="s">
        <v>1008</v>
      </c>
      <c r="U653" s="27" t="s">
        <v>1009</v>
      </c>
      <c r="V653" s="27" t="s">
        <v>1112</v>
      </c>
      <c r="W653">
        <v>10</v>
      </c>
      <c r="X653">
        <v>-1.7439999999999999E-6</v>
      </c>
      <c r="Y653">
        <v>-9.4960000000000002E-6</v>
      </c>
      <c r="Z653">
        <v>1.83E-3</v>
      </c>
      <c r="AA653">
        <v>3.8390000000000002E-8</v>
      </c>
      <c r="AB653">
        <v>-4.1540000000000004E-6</v>
      </c>
      <c r="AC653">
        <v>2.182E-8</v>
      </c>
    </row>
    <row r="654" spans="19:29" x14ac:dyDescent="0.2">
      <c r="S654" s="27" t="s">
        <v>1068</v>
      </c>
      <c r="T654" s="27" t="s">
        <v>1008</v>
      </c>
      <c r="U654" s="27" t="s">
        <v>1009</v>
      </c>
      <c r="V654" s="27" t="s">
        <v>1112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</row>
    <row r="655" spans="19:29" x14ac:dyDescent="0.2">
      <c r="S655" s="27" t="s">
        <v>1068</v>
      </c>
      <c r="T655" s="27" t="s">
        <v>1008</v>
      </c>
      <c r="U655" s="27" t="s">
        <v>1009</v>
      </c>
      <c r="V655" s="27" t="s">
        <v>1112</v>
      </c>
      <c r="W655">
        <v>1</v>
      </c>
      <c r="X655">
        <v>8.3040000000000002E-7</v>
      </c>
      <c r="Y655">
        <v>8.2449999999999998E-6</v>
      </c>
      <c r="Z655">
        <v>1.9349999999999999E-2</v>
      </c>
      <c r="AA655">
        <v>6.8230000000000002E-5</v>
      </c>
      <c r="AB655">
        <v>1.336E-6</v>
      </c>
      <c r="AC655">
        <v>1.3389999999999999E-8</v>
      </c>
    </row>
    <row r="656" spans="19:29" x14ac:dyDescent="0.2">
      <c r="S656" s="27" t="s">
        <v>1068</v>
      </c>
      <c r="T656" s="27" t="s">
        <v>1008</v>
      </c>
      <c r="U656" s="27" t="s">
        <v>1009</v>
      </c>
      <c r="V656" s="27" t="s">
        <v>1112</v>
      </c>
      <c r="W656">
        <v>2</v>
      </c>
      <c r="X656">
        <v>5.6189999999999997E-9</v>
      </c>
      <c r="Y656">
        <v>7.7609999999999997E-7</v>
      </c>
      <c r="Z656">
        <v>3.9940000000000003E-2</v>
      </c>
      <c r="AA656">
        <v>6.5069999999999997E-6</v>
      </c>
      <c r="AB656">
        <v>6.8169999999999997E-7</v>
      </c>
      <c r="AC656">
        <v>-4.7719999999999997E-9</v>
      </c>
    </row>
    <row r="657" spans="19:29" x14ac:dyDescent="0.2">
      <c r="S657" s="27" t="s">
        <v>1068</v>
      </c>
      <c r="T657" s="27" t="s">
        <v>1008</v>
      </c>
      <c r="U657" s="27" t="s">
        <v>1009</v>
      </c>
      <c r="V657" s="27" t="s">
        <v>1112</v>
      </c>
      <c r="W657">
        <v>3</v>
      </c>
      <c r="X657">
        <v>-2.5470000000000002E-7</v>
      </c>
      <c r="Y657">
        <v>-1.9350000000000001E-6</v>
      </c>
      <c r="Z657">
        <v>6.0150000000000002E-2</v>
      </c>
      <c r="AA657">
        <v>-1.5950000000000001E-5</v>
      </c>
      <c r="AB657">
        <v>1.4999999999999999E-7</v>
      </c>
      <c r="AC657">
        <v>-8.1009999999999992E-9</v>
      </c>
    </row>
    <row r="658" spans="19:29" x14ac:dyDescent="0.2">
      <c r="S658" s="27" t="s">
        <v>1068</v>
      </c>
      <c r="T658" s="27" t="s">
        <v>1008</v>
      </c>
      <c r="U658" s="27" t="s">
        <v>1009</v>
      </c>
      <c r="V658" s="27" t="s">
        <v>1112</v>
      </c>
      <c r="W658">
        <v>4</v>
      </c>
      <c r="X658">
        <v>-3.7819999999999997E-8</v>
      </c>
      <c r="Y658">
        <v>-3.636E-7</v>
      </c>
      <c r="Z658">
        <v>8.0030000000000004E-2</v>
      </c>
      <c r="AA658">
        <v>-3.0070000000000002E-6</v>
      </c>
      <c r="AB658">
        <v>-4.9310000000000003E-8</v>
      </c>
      <c r="AC658">
        <v>-6.8910000000000003E-10</v>
      </c>
    </row>
    <row r="659" spans="19:29" x14ac:dyDescent="0.2">
      <c r="S659" s="27" t="s">
        <v>1068</v>
      </c>
      <c r="T659" s="27" t="s">
        <v>1008</v>
      </c>
      <c r="U659" s="27" t="s">
        <v>1009</v>
      </c>
      <c r="V659" s="27" t="s">
        <v>1112</v>
      </c>
      <c r="W659">
        <v>5</v>
      </c>
      <c r="X659">
        <v>-3.5479999999999997E-7</v>
      </c>
      <c r="Y659">
        <v>-3.6820000000000001E-6</v>
      </c>
      <c r="Z659">
        <v>9.0289999999999995E-2</v>
      </c>
      <c r="AA659">
        <v>-3.0490000000000001E-5</v>
      </c>
      <c r="AB659">
        <v>-7.2080000000000005E-7</v>
      </c>
      <c r="AC659">
        <v>-4.6470000000000002E-9</v>
      </c>
    </row>
    <row r="660" spans="19:29" x14ac:dyDescent="0.2">
      <c r="S660" s="27" t="s">
        <v>1068</v>
      </c>
      <c r="T660" s="27" t="s">
        <v>1008</v>
      </c>
      <c r="U660" s="27" t="s">
        <v>1009</v>
      </c>
      <c r="V660" s="27" t="s">
        <v>1112</v>
      </c>
      <c r="W660">
        <v>6</v>
      </c>
      <c r="X660">
        <v>-6.8040000000000006E-8</v>
      </c>
      <c r="Y660">
        <v>-1.0839999999999999E-6</v>
      </c>
      <c r="Z660">
        <v>9.8089999999999997E-2</v>
      </c>
      <c r="AA660">
        <v>-9.0180000000000007E-6</v>
      </c>
      <c r="AB660">
        <v>-4.9129999999999996E-7</v>
      </c>
      <c r="AC660">
        <v>1.6600000000000001E-9</v>
      </c>
    </row>
    <row r="661" spans="19:29" x14ac:dyDescent="0.2">
      <c r="S661" s="27" t="s">
        <v>1068</v>
      </c>
      <c r="T661" s="27" t="s">
        <v>1008</v>
      </c>
      <c r="U661" s="27" t="s">
        <v>1009</v>
      </c>
      <c r="V661" s="27" t="s">
        <v>1112</v>
      </c>
      <c r="W661">
        <v>7</v>
      </c>
      <c r="X661">
        <v>-5.4939999999999998E-7</v>
      </c>
      <c r="Y661">
        <v>-5.8030000000000002E-6</v>
      </c>
      <c r="Z661">
        <v>9.0459999999999999E-2</v>
      </c>
      <c r="AA661">
        <v>-4.8059999999999997E-5</v>
      </c>
      <c r="AB661">
        <v>-1.2109999999999999E-6</v>
      </c>
      <c r="AC661">
        <v>-6.5190000000000003E-9</v>
      </c>
    </row>
    <row r="662" spans="19:29" x14ac:dyDescent="0.2">
      <c r="S662" s="27" t="s">
        <v>1068</v>
      </c>
      <c r="T662" s="27" t="s">
        <v>1008</v>
      </c>
      <c r="U662" s="27" t="s">
        <v>1009</v>
      </c>
      <c r="V662" s="27" t="s">
        <v>1112</v>
      </c>
      <c r="W662">
        <v>8</v>
      </c>
      <c r="X662">
        <v>-4.8470000000000003E-8</v>
      </c>
      <c r="Y662">
        <v>-1.111E-6</v>
      </c>
      <c r="Z662">
        <v>8.0089999999999995E-2</v>
      </c>
      <c r="AA662">
        <v>-9.2629999999999992E-6</v>
      </c>
      <c r="AB662">
        <v>-6.6619999999999997E-7</v>
      </c>
      <c r="AC662">
        <v>3.4649999999999999E-9</v>
      </c>
    </row>
    <row r="663" spans="19:29" x14ac:dyDescent="0.2">
      <c r="S663" s="27" t="s">
        <v>1068</v>
      </c>
      <c r="T663" s="27" t="s">
        <v>1008</v>
      </c>
      <c r="U663" s="27" t="s">
        <v>1009</v>
      </c>
      <c r="V663" s="27" t="s">
        <v>1112</v>
      </c>
      <c r="W663">
        <v>9</v>
      </c>
      <c r="X663">
        <v>-2.361E-7</v>
      </c>
      <c r="Y663">
        <v>-2.8159999999999998E-6</v>
      </c>
      <c r="Z663">
        <v>6.0220000000000003E-2</v>
      </c>
      <c r="AA663">
        <v>-2.336E-5</v>
      </c>
      <c r="AB663">
        <v>-8.2379999999999995E-7</v>
      </c>
      <c r="AC663">
        <v>-6.3389999999999995E-10</v>
      </c>
    </row>
    <row r="664" spans="19:29" x14ac:dyDescent="0.2">
      <c r="S664" s="27" t="s">
        <v>1068</v>
      </c>
      <c r="T664" s="27" t="s">
        <v>1008</v>
      </c>
      <c r="U664" s="27" t="s">
        <v>1009</v>
      </c>
      <c r="V664" s="27" t="s">
        <v>1112</v>
      </c>
      <c r="W664">
        <v>10</v>
      </c>
      <c r="X664">
        <v>-1.621E-6</v>
      </c>
      <c r="Y664">
        <v>-1.649E-5</v>
      </c>
      <c r="Z664">
        <v>1.2999999999999999E-3</v>
      </c>
      <c r="AA664">
        <v>-1.3650000000000001E-4</v>
      </c>
      <c r="AB664">
        <v>-2.9749999999999999E-6</v>
      </c>
      <c r="AC664">
        <v>-2.3499999999999999E-8</v>
      </c>
    </row>
    <row r="665" spans="19:29" x14ac:dyDescent="0.2">
      <c r="S665" s="27" t="s">
        <v>1069</v>
      </c>
      <c r="T665" s="27" t="s">
        <v>1008</v>
      </c>
      <c r="U665" s="27" t="s">
        <v>1009</v>
      </c>
      <c r="V665" s="27" t="s">
        <v>1112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</row>
    <row r="666" spans="19:29" x14ac:dyDescent="0.2">
      <c r="S666" s="27" t="s">
        <v>1069</v>
      </c>
      <c r="T666" s="27" t="s">
        <v>1008</v>
      </c>
      <c r="U666" s="27" t="s">
        <v>1009</v>
      </c>
      <c r="V666" s="27" t="s">
        <v>1112</v>
      </c>
      <c r="W666">
        <v>1</v>
      </c>
      <c r="X666">
        <v>7.9299999999999997E-7</v>
      </c>
      <c r="Y666">
        <v>1.3069999999999999E-6</v>
      </c>
      <c r="Z666">
        <v>1.9349999999999999E-2</v>
      </c>
      <c r="AA666">
        <v>-6.8399999999999996E-5</v>
      </c>
      <c r="AB666">
        <v>6.7260000000000003E-7</v>
      </c>
      <c r="AC666">
        <v>-7.4690000000000002E-8</v>
      </c>
    </row>
    <row r="667" spans="19:29" x14ac:dyDescent="0.2">
      <c r="S667" s="27" t="s">
        <v>1069</v>
      </c>
      <c r="T667" s="27" t="s">
        <v>1008</v>
      </c>
      <c r="U667" s="27" t="s">
        <v>1009</v>
      </c>
      <c r="V667" s="27" t="s">
        <v>1112</v>
      </c>
      <c r="W667">
        <v>2</v>
      </c>
      <c r="X667">
        <v>-4.8069999999999996E-9</v>
      </c>
      <c r="Y667">
        <v>1.142E-7</v>
      </c>
      <c r="Z667">
        <v>3.9940000000000003E-2</v>
      </c>
      <c r="AA667">
        <v>-6.6270000000000002E-6</v>
      </c>
      <c r="AB667">
        <v>6.0009999999999998E-7</v>
      </c>
      <c r="AC667">
        <v>-1.661E-9</v>
      </c>
    </row>
    <row r="668" spans="19:29" x14ac:dyDescent="0.2">
      <c r="S668" s="27" t="s">
        <v>1069</v>
      </c>
      <c r="T668" s="27" t="s">
        <v>1008</v>
      </c>
      <c r="U668" s="27" t="s">
        <v>1009</v>
      </c>
      <c r="V668" s="27" t="s">
        <v>1112</v>
      </c>
      <c r="W668">
        <v>3</v>
      </c>
      <c r="X668">
        <v>-2.5209999999999999E-7</v>
      </c>
      <c r="Y668">
        <v>-3.1390000000000002E-7</v>
      </c>
      <c r="Z668">
        <v>6.0150000000000002E-2</v>
      </c>
      <c r="AA668">
        <v>1.59E-5</v>
      </c>
      <c r="AB668">
        <v>2.946E-7</v>
      </c>
      <c r="AC668">
        <v>2.1979999999999999E-8</v>
      </c>
    </row>
    <row r="669" spans="19:29" x14ac:dyDescent="0.2">
      <c r="S669" s="27" t="s">
        <v>1069</v>
      </c>
      <c r="T669" s="27" t="s">
        <v>1008</v>
      </c>
      <c r="U669" s="27" t="s">
        <v>1009</v>
      </c>
      <c r="V669" s="27" t="s">
        <v>1112</v>
      </c>
      <c r="W669">
        <v>4</v>
      </c>
      <c r="X669">
        <v>-3.6319999999999997E-8</v>
      </c>
      <c r="Y669">
        <v>-5.7749999999999998E-8</v>
      </c>
      <c r="Z669">
        <v>8.0030000000000004E-2</v>
      </c>
      <c r="AA669">
        <v>3.0130000000000002E-6</v>
      </c>
      <c r="AB669">
        <v>-2.0059999999999999E-8</v>
      </c>
      <c r="AC669">
        <v>3.3839999999999999E-9</v>
      </c>
    </row>
    <row r="670" spans="19:29" x14ac:dyDescent="0.2">
      <c r="S670" s="27" t="s">
        <v>1069</v>
      </c>
      <c r="T670" s="27" t="s">
        <v>1008</v>
      </c>
      <c r="U670" s="27" t="s">
        <v>1009</v>
      </c>
      <c r="V670" s="27" t="s">
        <v>1112</v>
      </c>
      <c r="W670">
        <v>5</v>
      </c>
      <c r="X670">
        <v>-3.3649999999999998E-7</v>
      </c>
      <c r="Y670">
        <v>-5.8159999999999997E-7</v>
      </c>
      <c r="Z670">
        <v>9.0289999999999995E-2</v>
      </c>
      <c r="AA670">
        <v>3.0589999999999997E-5</v>
      </c>
      <c r="AB670">
        <v>-4.214E-7</v>
      </c>
      <c r="AC670">
        <v>3.2159999999999998E-8</v>
      </c>
    </row>
    <row r="671" spans="19:29" x14ac:dyDescent="0.2">
      <c r="S671" s="27" t="s">
        <v>1069</v>
      </c>
      <c r="T671" s="27" t="s">
        <v>1008</v>
      </c>
      <c r="U671" s="27" t="s">
        <v>1009</v>
      </c>
      <c r="V671" s="27" t="s">
        <v>1112</v>
      </c>
      <c r="W671">
        <v>6</v>
      </c>
      <c r="X671">
        <v>-5.917E-8</v>
      </c>
      <c r="Y671">
        <v>-1.6680000000000001E-7</v>
      </c>
      <c r="Z671">
        <v>9.8089999999999997E-2</v>
      </c>
      <c r="AA671">
        <v>9.0990000000000005E-6</v>
      </c>
      <c r="AB671">
        <v>-3.9350000000000002E-7</v>
      </c>
      <c r="AC671">
        <v>6.7729999999999997E-9</v>
      </c>
    </row>
    <row r="672" spans="19:29" x14ac:dyDescent="0.2">
      <c r="S672" s="27" t="s">
        <v>1069</v>
      </c>
      <c r="T672" s="27" t="s">
        <v>1008</v>
      </c>
      <c r="U672" s="27" t="s">
        <v>1009</v>
      </c>
      <c r="V672" s="27" t="s">
        <v>1112</v>
      </c>
      <c r="W672">
        <v>7</v>
      </c>
      <c r="X672">
        <v>-5.1959999999999997E-7</v>
      </c>
      <c r="Y672">
        <v>-9.1539999999999995E-7</v>
      </c>
      <c r="Z672">
        <v>9.0459999999999999E-2</v>
      </c>
      <c r="AA672">
        <v>4.8229999999999997E-5</v>
      </c>
      <c r="AB672">
        <v>-7.3669999999999997E-7</v>
      </c>
      <c r="AC672">
        <v>4.9959999999999999E-8</v>
      </c>
    </row>
    <row r="673" spans="19:29" x14ac:dyDescent="0.2">
      <c r="S673" s="27" t="s">
        <v>1069</v>
      </c>
      <c r="T673" s="27" t="s">
        <v>1008</v>
      </c>
      <c r="U673" s="27" t="s">
        <v>1009</v>
      </c>
      <c r="V673" s="27" t="s">
        <v>1112</v>
      </c>
      <c r="W673">
        <v>8</v>
      </c>
      <c r="X673">
        <v>-3.7340000000000002E-8</v>
      </c>
      <c r="Y673">
        <v>-1.6829999999999999E-7</v>
      </c>
      <c r="Z673">
        <v>8.0089999999999995E-2</v>
      </c>
      <c r="AA673">
        <v>9.3770000000000002E-6</v>
      </c>
      <c r="AB673">
        <v>-5.6069999999999998E-7</v>
      </c>
      <c r="AC673">
        <v>5.3659999999999999E-9</v>
      </c>
    </row>
    <row r="674" spans="19:29" x14ac:dyDescent="0.2">
      <c r="S674" s="27" t="s">
        <v>1069</v>
      </c>
      <c r="T674" s="27" t="s">
        <v>1008</v>
      </c>
      <c r="U674" s="27" t="s">
        <v>1009</v>
      </c>
      <c r="V674" s="27" t="s">
        <v>1112</v>
      </c>
      <c r="W674">
        <v>9</v>
      </c>
      <c r="X674">
        <v>-2.185E-7</v>
      </c>
      <c r="Y674">
        <v>-4.4060000000000001E-7</v>
      </c>
      <c r="Z674">
        <v>6.0220000000000003E-2</v>
      </c>
      <c r="AA674">
        <v>2.3479999999999999E-5</v>
      </c>
      <c r="AB674">
        <v>-5.8800000000000002E-7</v>
      </c>
      <c r="AC674">
        <v>2.1979999999999999E-8</v>
      </c>
    </row>
    <row r="675" spans="19:29" x14ac:dyDescent="0.2">
      <c r="S675" s="27" t="s">
        <v>1069</v>
      </c>
      <c r="T675" s="27" t="s">
        <v>1008</v>
      </c>
      <c r="U675" s="27" t="s">
        <v>1009</v>
      </c>
      <c r="V675" s="27" t="s">
        <v>1112</v>
      </c>
      <c r="W675">
        <v>10</v>
      </c>
      <c r="X675">
        <v>-1.5430000000000001E-6</v>
      </c>
      <c r="Y675">
        <v>-2.6089999999999999E-6</v>
      </c>
      <c r="Z675">
        <v>1.2999999999999999E-3</v>
      </c>
      <c r="AA675">
        <v>1.3689999999999999E-4</v>
      </c>
      <c r="AB675">
        <v>-1.638E-6</v>
      </c>
      <c r="AC675">
        <v>1.4649999999999999E-7</v>
      </c>
    </row>
    <row r="676" spans="19:29" x14ac:dyDescent="0.2">
      <c r="S676" s="27" t="s">
        <v>1070</v>
      </c>
      <c r="T676" s="27" t="s">
        <v>1008</v>
      </c>
      <c r="U676" s="27" t="s">
        <v>1009</v>
      </c>
      <c r="V676" s="27" t="s">
        <v>1112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</row>
    <row r="677" spans="19:29" x14ac:dyDescent="0.2">
      <c r="S677" s="27" t="s">
        <v>1070</v>
      </c>
      <c r="T677" s="27" t="s">
        <v>1008</v>
      </c>
      <c r="U677" s="27" t="s">
        <v>1009</v>
      </c>
      <c r="V677" s="27" t="s">
        <v>1112</v>
      </c>
      <c r="W677">
        <v>1</v>
      </c>
      <c r="X677">
        <v>1.1739999999999999E-6</v>
      </c>
      <c r="Y677">
        <v>4.7330000000000003E-6</v>
      </c>
      <c r="Z677">
        <v>1.908E-2</v>
      </c>
      <c r="AA677">
        <v>-2.1760000000000001E-8</v>
      </c>
      <c r="AB677">
        <v>9.3760000000000003E-7</v>
      </c>
      <c r="AC677">
        <v>-1.221E-8</v>
      </c>
    </row>
    <row r="678" spans="19:29" x14ac:dyDescent="0.2">
      <c r="S678" s="27" t="s">
        <v>1070</v>
      </c>
      <c r="T678" s="27" t="s">
        <v>1008</v>
      </c>
      <c r="U678" s="27" t="s">
        <v>1009</v>
      </c>
      <c r="V678" s="27" t="s">
        <v>1112</v>
      </c>
      <c r="W678">
        <v>2</v>
      </c>
      <c r="X678">
        <v>2.6519999999999999E-9</v>
      </c>
      <c r="Y678">
        <v>4.4260000000000001E-7</v>
      </c>
      <c r="Z678">
        <v>3.9910000000000001E-2</v>
      </c>
      <c r="AA678">
        <v>-3.3590000000000001E-9</v>
      </c>
      <c r="AB678">
        <v>8.498E-7</v>
      </c>
      <c r="AC678">
        <v>-1.4700000000000001E-9</v>
      </c>
    </row>
    <row r="679" spans="19:29" x14ac:dyDescent="0.2">
      <c r="S679" s="27" t="s">
        <v>1070</v>
      </c>
      <c r="T679" s="27" t="s">
        <v>1008</v>
      </c>
      <c r="U679" s="27" t="s">
        <v>1009</v>
      </c>
      <c r="V679" s="27" t="s">
        <v>1112</v>
      </c>
      <c r="W679">
        <v>3</v>
      </c>
      <c r="X679">
        <v>-3.6510000000000001E-7</v>
      </c>
      <c r="Y679">
        <v>-1.113E-6</v>
      </c>
      <c r="Z679">
        <v>6.021E-2</v>
      </c>
      <c r="AA679">
        <v>4.1750000000000002E-9</v>
      </c>
      <c r="AB679">
        <v>4.2230000000000002E-7</v>
      </c>
      <c r="AC679">
        <v>2.605E-9</v>
      </c>
    </row>
    <row r="680" spans="19:29" x14ac:dyDescent="0.2">
      <c r="S680" s="27" t="s">
        <v>1070</v>
      </c>
      <c r="T680" s="27" t="s">
        <v>1008</v>
      </c>
      <c r="U680" s="27" t="s">
        <v>1009</v>
      </c>
      <c r="V680" s="27" t="s">
        <v>1112</v>
      </c>
      <c r="W680">
        <v>4</v>
      </c>
      <c r="X680">
        <v>-5.3589999999999999E-8</v>
      </c>
      <c r="Y680">
        <v>-2.0870000000000001E-7</v>
      </c>
      <c r="Z680">
        <v>8.004E-2</v>
      </c>
      <c r="AA680">
        <v>9.5979999999999993E-10</v>
      </c>
      <c r="AB680">
        <v>-2.768E-8</v>
      </c>
      <c r="AC680">
        <v>5.336E-10</v>
      </c>
    </row>
    <row r="681" spans="19:29" x14ac:dyDescent="0.2">
      <c r="S681" s="27" t="s">
        <v>1070</v>
      </c>
      <c r="T681" s="27" t="s">
        <v>1008</v>
      </c>
      <c r="U681" s="27" t="s">
        <v>1009</v>
      </c>
      <c r="V681" s="27" t="s">
        <v>1112</v>
      </c>
      <c r="W681">
        <v>5</v>
      </c>
      <c r="X681">
        <v>-5.0009999999999998E-7</v>
      </c>
      <c r="Y681">
        <v>-2.1129999999999999E-6</v>
      </c>
      <c r="Z681">
        <v>9.0410000000000004E-2</v>
      </c>
      <c r="AA681">
        <v>9.9710000000000004E-9</v>
      </c>
      <c r="AB681">
        <v>-5.905E-7</v>
      </c>
      <c r="AC681">
        <v>5.5230000000000001E-9</v>
      </c>
    </row>
    <row r="682" spans="19:29" x14ac:dyDescent="0.2">
      <c r="S682" s="27" t="s">
        <v>1070</v>
      </c>
      <c r="T682" s="27" t="s">
        <v>1008</v>
      </c>
      <c r="U682" s="27" t="s">
        <v>1009</v>
      </c>
      <c r="V682" s="27" t="s">
        <v>1112</v>
      </c>
      <c r="W682">
        <v>6</v>
      </c>
      <c r="X682">
        <v>-9.3120000000000003E-8</v>
      </c>
      <c r="Y682">
        <v>-6.2060000000000004E-7</v>
      </c>
      <c r="Z682">
        <v>9.8119999999999999E-2</v>
      </c>
      <c r="AA682">
        <v>3.5929999999999999E-9</v>
      </c>
      <c r="AB682">
        <v>-5.5609999999999996E-7</v>
      </c>
      <c r="AC682">
        <v>1.7869999999999999E-9</v>
      </c>
    </row>
    <row r="683" spans="19:29" x14ac:dyDescent="0.2">
      <c r="S683" s="27" t="s">
        <v>1070</v>
      </c>
      <c r="T683" s="27" t="s">
        <v>1008</v>
      </c>
      <c r="U683" s="27" t="s">
        <v>1009</v>
      </c>
      <c r="V683" s="27" t="s">
        <v>1112</v>
      </c>
      <c r="W683">
        <v>7</v>
      </c>
      <c r="X683">
        <v>-7.737E-7</v>
      </c>
      <c r="Y683">
        <v>-3.3289999999999998E-6</v>
      </c>
      <c r="Z683">
        <v>9.0649999999999994E-2</v>
      </c>
      <c r="AA683">
        <v>1.5880000000000001E-8</v>
      </c>
      <c r="AB683">
        <v>-1.034E-6</v>
      </c>
      <c r="AC683">
        <v>8.7470000000000005E-9</v>
      </c>
    </row>
    <row r="684" spans="19:29" x14ac:dyDescent="0.2">
      <c r="S684" s="27" t="s">
        <v>1070</v>
      </c>
      <c r="T684" s="27" t="s">
        <v>1008</v>
      </c>
      <c r="U684" s="27" t="s">
        <v>1009</v>
      </c>
      <c r="V684" s="27" t="s">
        <v>1112</v>
      </c>
      <c r="W684">
        <v>8</v>
      </c>
      <c r="X684">
        <v>-6.381E-8</v>
      </c>
      <c r="Y684">
        <v>-6.3489999999999995E-7</v>
      </c>
      <c r="Z684">
        <v>8.0130000000000007E-2</v>
      </c>
      <c r="AA684">
        <v>4.053E-9</v>
      </c>
      <c r="AB684">
        <v>-7.9319999999999998E-7</v>
      </c>
      <c r="AC684">
        <v>1.924E-9</v>
      </c>
    </row>
    <row r="685" spans="19:29" x14ac:dyDescent="0.2">
      <c r="S685" s="27" t="s">
        <v>1070</v>
      </c>
      <c r="T685" s="27" t="s">
        <v>1008</v>
      </c>
      <c r="U685" s="27" t="s">
        <v>1009</v>
      </c>
      <c r="V685" s="27" t="s">
        <v>1112</v>
      </c>
      <c r="W685">
        <v>9</v>
      </c>
      <c r="X685">
        <v>-3.298E-7</v>
      </c>
      <c r="Y685">
        <v>-1.615E-6</v>
      </c>
      <c r="Z685">
        <v>6.0319999999999999E-2</v>
      </c>
      <c r="AA685">
        <v>8.1829999999999996E-9</v>
      </c>
      <c r="AB685">
        <v>-8.2880000000000001E-7</v>
      </c>
      <c r="AC685">
        <v>4.3780000000000004E-9</v>
      </c>
    </row>
    <row r="686" spans="19:29" x14ac:dyDescent="0.2">
      <c r="S686" s="27" t="s">
        <v>1070</v>
      </c>
      <c r="T686" s="27" t="s">
        <v>1008</v>
      </c>
      <c r="U686" s="27" t="s">
        <v>1009</v>
      </c>
      <c r="V686" s="27" t="s">
        <v>1112</v>
      </c>
      <c r="W686">
        <v>10</v>
      </c>
      <c r="X686">
        <v>-2.289E-6</v>
      </c>
      <c r="Y686">
        <v>-9.4639999999999995E-6</v>
      </c>
      <c r="Z686">
        <v>1.8400000000000001E-3</v>
      </c>
      <c r="AA686">
        <v>4.4199999999999999E-8</v>
      </c>
      <c r="AB686">
        <v>-2.2910000000000002E-6</v>
      </c>
      <c r="AC686">
        <v>2.4599999999999999E-8</v>
      </c>
    </row>
    <row r="687" spans="19:29" x14ac:dyDescent="0.2">
      <c r="S687" s="27" t="s">
        <v>1071</v>
      </c>
      <c r="T687" s="27" t="s">
        <v>1008</v>
      </c>
      <c r="U687" s="27" t="s">
        <v>1009</v>
      </c>
      <c r="V687" s="27" t="s">
        <v>1112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</row>
    <row r="688" spans="19:29" x14ac:dyDescent="0.2">
      <c r="S688" s="27" t="s">
        <v>1071</v>
      </c>
      <c r="T688" s="27" t="s">
        <v>1008</v>
      </c>
      <c r="U688" s="27" t="s">
        <v>1009</v>
      </c>
      <c r="V688" s="27" t="s">
        <v>1112</v>
      </c>
      <c r="W688">
        <v>1</v>
      </c>
      <c r="X688">
        <v>1.0279999999999999E-6</v>
      </c>
      <c r="Y688">
        <v>8.1839999999999999E-6</v>
      </c>
      <c r="Z688">
        <v>1.9349999999999999E-2</v>
      </c>
      <c r="AA688">
        <v>6.8390000000000001E-5</v>
      </c>
      <c r="AB688">
        <v>6.8719999999999996E-7</v>
      </c>
      <c r="AC688">
        <v>2.819E-8</v>
      </c>
    </row>
    <row r="689" spans="19:29" x14ac:dyDescent="0.2">
      <c r="S689" s="27" t="s">
        <v>1071</v>
      </c>
      <c r="T689" s="27" t="s">
        <v>1008</v>
      </c>
      <c r="U689" s="27" t="s">
        <v>1009</v>
      </c>
      <c r="V689" s="27" t="s">
        <v>1112</v>
      </c>
      <c r="W689">
        <v>2</v>
      </c>
      <c r="X689">
        <v>2.545E-8</v>
      </c>
      <c r="Y689">
        <v>7.7759999999999997E-7</v>
      </c>
      <c r="Z689">
        <v>3.9940000000000003E-2</v>
      </c>
      <c r="AA689">
        <v>6.6259999999999997E-6</v>
      </c>
      <c r="AB689">
        <v>6.0409999999999996E-7</v>
      </c>
      <c r="AC689">
        <v>-3.2639999999999999E-9</v>
      </c>
    </row>
    <row r="690" spans="19:29" x14ac:dyDescent="0.2">
      <c r="S690" s="27" t="s">
        <v>1071</v>
      </c>
      <c r="T690" s="27" t="s">
        <v>1008</v>
      </c>
      <c r="U690" s="27" t="s">
        <v>1009</v>
      </c>
      <c r="V690" s="27" t="s">
        <v>1112</v>
      </c>
      <c r="W690">
        <v>3</v>
      </c>
      <c r="X690">
        <v>-3.0050000000000002E-7</v>
      </c>
      <c r="Y690">
        <v>-1.9149999999999999E-6</v>
      </c>
      <c r="Z690">
        <v>6.0150000000000002E-2</v>
      </c>
      <c r="AA690">
        <v>-1.59E-5</v>
      </c>
      <c r="AB690">
        <v>2.939E-7</v>
      </c>
      <c r="AC690">
        <v>-1.152E-8</v>
      </c>
    </row>
    <row r="691" spans="19:29" x14ac:dyDescent="0.2">
      <c r="S691" s="27" t="s">
        <v>1071</v>
      </c>
      <c r="T691" s="27" t="s">
        <v>1008</v>
      </c>
      <c r="U691" s="27" t="s">
        <v>1009</v>
      </c>
      <c r="V691" s="27" t="s">
        <v>1112</v>
      </c>
      <c r="W691">
        <v>4</v>
      </c>
      <c r="X691">
        <v>-4.653E-8</v>
      </c>
      <c r="Y691">
        <v>-3.6069999999999999E-7</v>
      </c>
      <c r="Z691">
        <v>8.0030000000000004E-2</v>
      </c>
      <c r="AA691">
        <v>-3.0120000000000001E-6</v>
      </c>
      <c r="AB691">
        <v>-2.0590000000000001E-8</v>
      </c>
      <c r="AC691">
        <v>-1.343E-9</v>
      </c>
    </row>
    <row r="692" spans="19:29" x14ac:dyDescent="0.2">
      <c r="S692" s="27" t="s">
        <v>1071</v>
      </c>
      <c r="T692" s="27" t="s">
        <v>1008</v>
      </c>
      <c r="U692" s="27" t="s">
        <v>1009</v>
      </c>
      <c r="V692" s="27" t="s">
        <v>1112</v>
      </c>
      <c r="W692">
        <v>5</v>
      </c>
      <c r="X692">
        <v>-4.4299999999999998E-7</v>
      </c>
      <c r="Y692">
        <v>-3.6559999999999998E-6</v>
      </c>
      <c r="Z692">
        <v>9.0289999999999995E-2</v>
      </c>
      <c r="AA692">
        <v>-3.0580000000000002E-5</v>
      </c>
      <c r="AB692">
        <v>-4.2860000000000001E-7</v>
      </c>
      <c r="AC692">
        <v>-1.1280000000000001E-8</v>
      </c>
    </row>
    <row r="693" spans="19:29" x14ac:dyDescent="0.2">
      <c r="S693" s="27" t="s">
        <v>1071</v>
      </c>
      <c r="T693" s="27" t="s">
        <v>1008</v>
      </c>
      <c r="U693" s="27" t="s">
        <v>1009</v>
      </c>
      <c r="V693" s="27" t="s">
        <v>1112</v>
      </c>
      <c r="W693">
        <v>6</v>
      </c>
      <c r="X693">
        <v>-9.4640000000000006E-8</v>
      </c>
      <c r="Y693">
        <v>-1.08E-6</v>
      </c>
      <c r="Z693">
        <v>9.8089999999999997E-2</v>
      </c>
      <c r="AA693">
        <v>-9.098E-6</v>
      </c>
      <c r="AB693">
        <v>-3.9690000000000001E-7</v>
      </c>
      <c r="AC693">
        <v>-3.494E-10</v>
      </c>
    </row>
    <row r="694" spans="19:29" x14ac:dyDescent="0.2">
      <c r="S694" s="27" t="s">
        <v>1071</v>
      </c>
      <c r="T694" s="27" t="s">
        <v>1008</v>
      </c>
      <c r="U694" s="27" t="s">
        <v>1009</v>
      </c>
      <c r="V694" s="27" t="s">
        <v>1112</v>
      </c>
      <c r="W694">
        <v>7</v>
      </c>
      <c r="X694">
        <v>-6.8849999999999995E-7</v>
      </c>
      <c r="Y694">
        <v>-5.7629999999999997E-6</v>
      </c>
      <c r="Z694">
        <v>9.0459999999999999E-2</v>
      </c>
      <c r="AA694">
        <v>-4.8220000000000002E-5</v>
      </c>
      <c r="AB694">
        <v>-7.4850000000000001E-7</v>
      </c>
      <c r="AC694">
        <v>-1.6980000000000001E-8</v>
      </c>
    </row>
    <row r="695" spans="19:29" x14ac:dyDescent="0.2">
      <c r="S695" s="27" t="s">
        <v>1071</v>
      </c>
      <c r="T695" s="27" t="s">
        <v>1008</v>
      </c>
      <c r="U695" s="27" t="s">
        <v>1009</v>
      </c>
      <c r="V695" s="27" t="s">
        <v>1112</v>
      </c>
      <c r="W695">
        <v>8</v>
      </c>
      <c r="X695">
        <v>-7.6059999999999994E-8</v>
      </c>
      <c r="Y695">
        <v>-1.1090000000000001E-6</v>
      </c>
      <c r="Z695">
        <v>8.0089999999999995E-2</v>
      </c>
      <c r="AA695">
        <v>-9.3759999999999997E-6</v>
      </c>
      <c r="AB695">
        <v>-5.6499999999999999E-7</v>
      </c>
      <c r="AC695">
        <v>1.3749999999999999E-9</v>
      </c>
    </row>
    <row r="696" spans="19:29" x14ac:dyDescent="0.2">
      <c r="S696" s="27" t="s">
        <v>1071</v>
      </c>
      <c r="T696" s="27" t="s">
        <v>1008</v>
      </c>
      <c r="U696" s="27" t="s">
        <v>1009</v>
      </c>
      <c r="V696" s="27" t="s">
        <v>1112</v>
      </c>
      <c r="W696">
        <v>9</v>
      </c>
      <c r="X696">
        <v>-3.0390000000000001E-7</v>
      </c>
      <c r="Y696">
        <v>-2.7999999999999999E-6</v>
      </c>
      <c r="Z696">
        <v>6.0220000000000003E-2</v>
      </c>
      <c r="AA696">
        <v>-2.3479999999999999E-5</v>
      </c>
      <c r="AB696">
        <v>-5.9510000000000003E-7</v>
      </c>
      <c r="AC696">
        <v>-5.7420000000000002E-9</v>
      </c>
    </row>
    <row r="697" spans="19:29" x14ac:dyDescent="0.2">
      <c r="S697" s="27" t="s">
        <v>1071</v>
      </c>
      <c r="T697" s="27" t="s">
        <v>1008</v>
      </c>
      <c r="U697" s="27" t="s">
        <v>1009</v>
      </c>
      <c r="V697" s="27" t="s">
        <v>1112</v>
      </c>
      <c r="W697">
        <v>10</v>
      </c>
      <c r="X697">
        <v>-2.0159999999999998E-6</v>
      </c>
      <c r="Y697">
        <v>-1.6370000000000001E-5</v>
      </c>
      <c r="Z697">
        <v>1.2999999999999999E-3</v>
      </c>
      <c r="AA697">
        <v>-1.3689999999999999E-4</v>
      </c>
      <c r="AB697">
        <v>-1.669E-6</v>
      </c>
      <c r="AC697">
        <v>-5.3169999999999999E-8</v>
      </c>
    </row>
    <row r="698" spans="19:29" x14ac:dyDescent="0.2">
      <c r="S698" s="27" t="s">
        <v>1072</v>
      </c>
      <c r="T698" s="27" t="s">
        <v>1008</v>
      </c>
      <c r="U698" s="27" t="s">
        <v>1009</v>
      </c>
      <c r="V698" s="27" t="s">
        <v>1112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</row>
    <row r="699" spans="19:29" x14ac:dyDescent="0.2">
      <c r="S699" s="27" t="s">
        <v>1072</v>
      </c>
      <c r="T699" s="27" t="s">
        <v>1008</v>
      </c>
      <c r="U699" s="27" t="s">
        <v>1009</v>
      </c>
      <c r="V699" s="27" t="s">
        <v>1112</v>
      </c>
      <c r="W699">
        <v>1</v>
      </c>
      <c r="X699">
        <v>9.1309999999999999E-7</v>
      </c>
      <c r="Y699">
        <v>1.299E-6</v>
      </c>
      <c r="Z699">
        <v>1.9349999999999999E-2</v>
      </c>
      <c r="AA699">
        <v>-6.8479999999999995E-5</v>
      </c>
      <c r="AB699">
        <v>6.5639999999999997E-7</v>
      </c>
      <c r="AC699">
        <v>-8.7159999999999994E-8</v>
      </c>
    </row>
    <row r="700" spans="19:29" x14ac:dyDescent="0.2">
      <c r="S700" s="27" t="s">
        <v>1072</v>
      </c>
      <c r="T700" s="27" t="s">
        <v>1008</v>
      </c>
      <c r="U700" s="27" t="s">
        <v>1009</v>
      </c>
      <c r="V700" s="27" t="s">
        <v>1112</v>
      </c>
      <c r="W700">
        <v>2</v>
      </c>
      <c r="X700">
        <v>7.7729999999999995E-9</v>
      </c>
      <c r="Y700">
        <v>1.0789999999999999E-7</v>
      </c>
      <c r="Z700">
        <v>3.9940000000000003E-2</v>
      </c>
      <c r="AA700">
        <v>-6.7340000000000002E-6</v>
      </c>
      <c r="AB700">
        <v>5.8800000000000002E-7</v>
      </c>
      <c r="AC700">
        <v>-2.2959999999999999E-9</v>
      </c>
    </row>
    <row r="701" spans="19:29" x14ac:dyDescent="0.2">
      <c r="S701" s="27" t="s">
        <v>1072</v>
      </c>
      <c r="T701" s="27" t="s">
        <v>1008</v>
      </c>
      <c r="U701" s="27" t="s">
        <v>1009</v>
      </c>
      <c r="V701" s="27" t="s">
        <v>1112</v>
      </c>
      <c r="W701">
        <v>3</v>
      </c>
      <c r="X701">
        <v>-2.7939999999999997E-7</v>
      </c>
      <c r="Y701">
        <v>-3.1679999999999998E-7</v>
      </c>
      <c r="Z701">
        <v>6.0150000000000002E-2</v>
      </c>
      <c r="AA701">
        <v>1.5829999999999999E-5</v>
      </c>
      <c r="AB701">
        <v>2.91E-7</v>
      </c>
      <c r="AC701">
        <v>2.538E-8</v>
      </c>
    </row>
    <row r="702" spans="19:29" x14ac:dyDescent="0.2">
      <c r="S702" s="27" t="s">
        <v>1072</v>
      </c>
      <c r="T702" s="27" t="s">
        <v>1008</v>
      </c>
      <c r="U702" s="27" t="s">
        <v>1009</v>
      </c>
      <c r="V702" s="27" t="s">
        <v>1112</v>
      </c>
      <c r="W702">
        <v>4</v>
      </c>
      <c r="X702">
        <v>-4.1600000000000002E-8</v>
      </c>
      <c r="Y702">
        <v>-5.7509999999999997E-8</v>
      </c>
      <c r="Z702">
        <v>8.0030000000000004E-2</v>
      </c>
      <c r="AA702">
        <v>3.0149999999999999E-6</v>
      </c>
      <c r="AB702">
        <v>-1.9429999999999999E-8</v>
      </c>
      <c r="AC702">
        <v>3.9449999999999999E-9</v>
      </c>
    </row>
    <row r="703" spans="19:29" x14ac:dyDescent="0.2">
      <c r="S703" s="27" t="s">
        <v>1072</v>
      </c>
      <c r="T703" s="27" t="s">
        <v>1008</v>
      </c>
      <c r="U703" s="27" t="s">
        <v>1009</v>
      </c>
      <c r="V703" s="27" t="s">
        <v>1112</v>
      </c>
      <c r="W703">
        <v>5</v>
      </c>
      <c r="X703">
        <v>-3.9029999999999999E-7</v>
      </c>
      <c r="Y703">
        <v>-5.7670000000000002E-7</v>
      </c>
      <c r="Z703">
        <v>9.0289999999999995E-2</v>
      </c>
      <c r="AA703">
        <v>3.0639999999999998E-5</v>
      </c>
      <c r="AB703">
        <v>-4.1209999999999999E-7</v>
      </c>
      <c r="AC703">
        <v>3.7609999999999997E-8</v>
      </c>
    </row>
    <row r="704" spans="19:29" x14ac:dyDescent="0.2">
      <c r="S704" s="27" t="s">
        <v>1072</v>
      </c>
      <c r="T704" s="27" t="s">
        <v>1008</v>
      </c>
      <c r="U704" s="27" t="s">
        <v>1009</v>
      </c>
      <c r="V704" s="27" t="s">
        <v>1112</v>
      </c>
      <c r="W704">
        <v>6</v>
      </c>
      <c r="X704">
        <v>-7.5670000000000002E-8</v>
      </c>
      <c r="Y704">
        <v>-1.6259999999999999E-7</v>
      </c>
      <c r="Z704">
        <v>9.8089999999999997E-2</v>
      </c>
      <c r="AA704">
        <v>9.166E-6</v>
      </c>
      <c r="AB704">
        <v>-3.855E-7</v>
      </c>
      <c r="AC704">
        <v>8.1059999999999999E-9</v>
      </c>
    </row>
    <row r="705" spans="19:29" x14ac:dyDescent="0.2">
      <c r="S705" s="27" t="s">
        <v>1072</v>
      </c>
      <c r="T705" s="27" t="s">
        <v>1008</v>
      </c>
      <c r="U705" s="27" t="s">
        <v>1009</v>
      </c>
      <c r="V705" s="27" t="s">
        <v>1112</v>
      </c>
      <c r="W705">
        <v>7</v>
      </c>
      <c r="X705">
        <v>-6.046E-7</v>
      </c>
      <c r="Y705">
        <v>-9.0699999999999996E-7</v>
      </c>
      <c r="Z705">
        <v>9.0459999999999999E-2</v>
      </c>
      <c r="AA705">
        <v>4.833E-5</v>
      </c>
      <c r="AB705">
        <v>-7.2080000000000005E-7</v>
      </c>
      <c r="AC705">
        <v>5.847E-8</v>
      </c>
    </row>
    <row r="706" spans="19:29" x14ac:dyDescent="0.2">
      <c r="S706" s="27" t="s">
        <v>1072</v>
      </c>
      <c r="T706" s="27" t="s">
        <v>1008</v>
      </c>
      <c r="U706" s="27" t="s">
        <v>1009</v>
      </c>
      <c r="V706" s="27" t="s">
        <v>1112</v>
      </c>
      <c r="W706">
        <v>8</v>
      </c>
      <c r="X706">
        <v>-5.4609999999999997E-8</v>
      </c>
      <c r="Y706">
        <v>-1.624E-7</v>
      </c>
      <c r="Z706">
        <v>8.0089999999999995E-2</v>
      </c>
      <c r="AA706">
        <v>9.4749999999999999E-6</v>
      </c>
      <c r="AB706">
        <v>-5.4939999999999998E-7</v>
      </c>
      <c r="AC706">
        <v>6.5730000000000004E-9</v>
      </c>
    </row>
    <row r="707" spans="19:29" x14ac:dyDescent="0.2">
      <c r="S707" s="27" t="s">
        <v>1072</v>
      </c>
      <c r="T707" s="27" t="s">
        <v>1008</v>
      </c>
      <c r="U707" s="27" t="s">
        <v>1009</v>
      </c>
      <c r="V707" s="27" t="s">
        <v>1112</v>
      </c>
      <c r="W707">
        <v>9</v>
      </c>
      <c r="X707">
        <v>-2.6020000000000001E-7</v>
      </c>
      <c r="Y707">
        <v>-4.34E-7</v>
      </c>
      <c r="Z707">
        <v>6.0220000000000003E-2</v>
      </c>
      <c r="AA707">
        <v>2.3580000000000001E-5</v>
      </c>
      <c r="AB707">
        <v>-5.764E-7</v>
      </c>
      <c r="AC707">
        <v>2.5869999999999999E-8</v>
      </c>
    </row>
    <row r="708" spans="19:29" x14ac:dyDescent="0.2">
      <c r="S708" s="27" t="s">
        <v>1072</v>
      </c>
      <c r="T708" s="27" t="s">
        <v>1008</v>
      </c>
      <c r="U708" s="27" t="s">
        <v>1009</v>
      </c>
      <c r="V708" s="27" t="s">
        <v>1112</v>
      </c>
      <c r="W708">
        <v>10</v>
      </c>
      <c r="X708">
        <v>-1.784E-6</v>
      </c>
      <c r="Y708">
        <v>-2.5900000000000002E-6</v>
      </c>
      <c r="Z708">
        <v>1.2999999999999999E-3</v>
      </c>
      <c r="AA708">
        <v>1.371E-4</v>
      </c>
      <c r="AB708">
        <v>-1.5999999999999999E-6</v>
      </c>
      <c r="AC708">
        <v>1.7109999999999999E-7</v>
      </c>
    </row>
    <row r="709" spans="19:29" x14ac:dyDescent="0.2">
      <c r="S709" s="27" t="s">
        <v>1073</v>
      </c>
      <c r="T709" s="27" t="s">
        <v>1008</v>
      </c>
      <c r="U709" s="27" t="s">
        <v>1009</v>
      </c>
      <c r="V709" s="27" t="s">
        <v>1112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</row>
    <row r="710" spans="19:29" x14ac:dyDescent="0.2">
      <c r="S710" s="27" t="s">
        <v>1073</v>
      </c>
      <c r="T710" s="27" t="s">
        <v>1008</v>
      </c>
      <c r="U710" s="27" t="s">
        <v>1009</v>
      </c>
      <c r="V710" s="27" t="s">
        <v>1112</v>
      </c>
      <c r="W710">
        <v>1</v>
      </c>
      <c r="X710">
        <v>1.341E-6</v>
      </c>
      <c r="Y710">
        <v>4.7079999999999996E-6</v>
      </c>
      <c r="Z710">
        <v>1.908E-2</v>
      </c>
      <c r="AA710">
        <v>-2.4150000000000001E-8</v>
      </c>
      <c r="AB710">
        <v>9.0979999999999995E-7</v>
      </c>
      <c r="AC710">
        <v>-1.256E-8</v>
      </c>
    </row>
    <row r="711" spans="19:29" x14ac:dyDescent="0.2">
      <c r="S711" s="27" t="s">
        <v>1073</v>
      </c>
      <c r="T711" s="27" t="s">
        <v>1008</v>
      </c>
      <c r="U711" s="27" t="s">
        <v>1009</v>
      </c>
      <c r="V711" s="27" t="s">
        <v>1112</v>
      </c>
      <c r="W711">
        <v>2</v>
      </c>
      <c r="X711">
        <v>2E-8</v>
      </c>
      <c r="Y711">
        <v>4.404E-7</v>
      </c>
      <c r="Z711">
        <v>3.9910000000000001E-2</v>
      </c>
      <c r="AA711">
        <v>-4.0000000000000002E-9</v>
      </c>
      <c r="AB711">
        <v>8.3180000000000002E-7</v>
      </c>
      <c r="AC711">
        <v>-1.628E-9</v>
      </c>
    </row>
    <row r="712" spans="19:29" x14ac:dyDescent="0.2">
      <c r="S712" s="27" t="s">
        <v>1073</v>
      </c>
      <c r="T712" s="27" t="s">
        <v>1008</v>
      </c>
      <c r="U712" s="27" t="s">
        <v>1009</v>
      </c>
      <c r="V712" s="27" t="s">
        <v>1112</v>
      </c>
      <c r="W712">
        <v>3</v>
      </c>
      <c r="X712">
        <v>-4.0320000000000001E-7</v>
      </c>
      <c r="Y712">
        <v>-1.1069999999999999E-6</v>
      </c>
      <c r="Z712">
        <v>6.021E-2</v>
      </c>
      <c r="AA712">
        <v>4.2869999999999998E-9</v>
      </c>
      <c r="AB712">
        <v>4.179E-7</v>
      </c>
      <c r="AC712">
        <v>2.5840000000000002E-9</v>
      </c>
    </row>
    <row r="713" spans="19:29" x14ac:dyDescent="0.2">
      <c r="S713" s="27" t="s">
        <v>1073</v>
      </c>
      <c r="T713" s="27" t="s">
        <v>1008</v>
      </c>
      <c r="U713" s="27" t="s">
        <v>1009</v>
      </c>
      <c r="V713" s="27" t="s">
        <v>1112</v>
      </c>
      <c r="W713">
        <v>4</v>
      </c>
      <c r="X713">
        <v>-6.0959999999999998E-8</v>
      </c>
      <c r="Y713">
        <v>-2.0760000000000001E-7</v>
      </c>
      <c r="Z713">
        <v>8.004E-2</v>
      </c>
      <c r="AA713">
        <v>1.0459999999999999E-9</v>
      </c>
      <c r="AB713">
        <v>-2.658E-8</v>
      </c>
      <c r="AC713">
        <v>5.4690000000000004E-10</v>
      </c>
    </row>
    <row r="714" spans="19:29" x14ac:dyDescent="0.2">
      <c r="S714" s="27" t="s">
        <v>1073</v>
      </c>
      <c r="T714" s="27" t="s">
        <v>1008</v>
      </c>
      <c r="U714" s="27" t="s">
        <v>1009</v>
      </c>
      <c r="V714" s="27" t="s">
        <v>1112</v>
      </c>
      <c r="W714">
        <v>5</v>
      </c>
      <c r="X714">
        <v>-5.7520000000000002E-7</v>
      </c>
      <c r="Y714">
        <v>-2.1019999999999999E-6</v>
      </c>
      <c r="Z714">
        <v>9.0410000000000004E-2</v>
      </c>
      <c r="AA714">
        <v>1.1150000000000001E-8</v>
      </c>
      <c r="AB714">
        <v>-5.75E-7</v>
      </c>
      <c r="AC714">
        <v>5.7049999999999996E-9</v>
      </c>
    </row>
    <row r="715" spans="19:29" x14ac:dyDescent="0.2">
      <c r="S715" s="27" t="s">
        <v>1073</v>
      </c>
      <c r="T715" s="27" t="s">
        <v>1008</v>
      </c>
      <c r="U715" s="27" t="s">
        <v>1009</v>
      </c>
      <c r="V715" s="27" t="s">
        <v>1112</v>
      </c>
      <c r="W715">
        <v>6</v>
      </c>
      <c r="X715">
        <v>-1.1600000000000001E-7</v>
      </c>
      <c r="Y715">
        <v>-6.1750000000000002E-7</v>
      </c>
      <c r="Z715">
        <v>9.8119999999999999E-2</v>
      </c>
      <c r="AA715">
        <v>4.1510000000000002E-9</v>
      </c>
      <c r="AB715">
        <v>-5.4379999999999999E-7</v>
      </c>
      <c r="AC715">
        <v>1.904E-9</v>
      </c>
    </row>
    <row r="716" spans="19:29" x14ac:dyDescent="0.2">
      <c r="S716" s="27" t="s">
        <v>1073</v>
      </c>
      <c r="T716" s="27" t="s">
        <v>1008</v>
      </c>
      <c r="U716" s="27" t="s">
        <v>1009</v>
      </c>
      <c r="V716" s="27" t="s">
        <v>1112</v>
      </c>
      <c r="W716">
        <v>7</v>
      </c>
      <c r="X716">
        <v>-8.921E-7</v>
      </c>
      <c r="Y716">
        <v>-3.3119999999999998E-6</v>
      </c>
      <c r="Z716">
        <v>9.0649999999999994E-2</v>
      </c>
      <c r="AA716">
        <v>1.7809999999999999E-8</v>
      </c>
      <c r="AB716">
        <v>-1.0079999999999999E-6</v>
      </c>
      <c r="AC716">
        <v>9.05E-9</v>
      </c>
    </row>
    <row r="717" spans="19:29" x14ac:dyDescent="0.2">
      <c r="S717" s="27" t="s">
        <v>1073</v>
      </c>
      <c r="T717" s="27" t="s">
        <v>1008</v>
      </c>
      <c r="U717" s="27" t="s">
        <v>1009</v>
      </c>
      <c r="V717" s="27" t="s">
        <v>1112</v>
      </c>
      <c r="W717">
        <v>8</v>
      </c>
      <c r="X717">
        <v>-8.7719999999999994E-8</v>
      </c>
      <c r="Y717">
        <v>-6.3180000000000003E-7</v>
      </c>
      <c r="Z717">
        <v>8.0130000000000007E-2</v>
      </c>
      <c r="AA717">
        <v>4.7529999999999996E-9</v>
      </c>
      <c r="AB717">
        <v>-7.7619999999999998E-7</v>
      </c>
      <c r="AC717">
        <v>2.0799999999999998E-9</v>
      </c>
    </row>
    <row r="718" spans="19:29" x14ac:dyDescent="0.2">
      <c r="S718" s="27" t="s">
        <v>1073</v>
      </c>
      <c r="T718" s="27" t="s">
        <v>1008</v>
      </c>
      <c r="U718" s="27" t="s">
        <v>1009</v>
      </c>
      <c r="V718" s="27" t="s">
        <v>1112</v>
      </c>
      <c r="W718">
        <v>9</v>
      </c>
      <c r="X718">
        <v>-3.8780000000000002E-7</v>
      </c>
      <c r="Y718">
        <v>-1.606E-6</v>
      </c>
      <c r="Z718">
        <v>6.0319999999999999E-2</v>
      </c>
      <c r="AA718">
        <v>9.3459999999999998E-9</v>
      </c>
      <c r="AB718">
        <v>-8.1050000000000001E-7</v>
      </c>
      <c r="AC718">
        <v>4.5770000000000002E-9</v>
      </c>
    </row>
    <row r="719" spans="19:29" x14ac:dyDescent="0.2">
      <c r="S719" s="27" t="s">
        <v>1073</v>
      </c>
      <c r="T719" s="27" t="s">
        <v>1008</v>
      </c>
      <c r="U719" s="27" t="s">
        <v>1009</v>
      </c>
      <c r="V719" s="27" t="s">
        <v>1112</v>
      </c>
      <c r="W719">
        <v>10</v>
      </c>
      <c r="X719">
        <v>-2.6240000000000002E-6</v>
      </c>
      <c r="Y719">
        <v>-9.4159999999999993E-6</v>
      </c>
      <c r="Z719">
        <v>1.8400000000000001E-3</v>
      </c>
      <c r="AA719">
        <v>4.922E-8</v>
      </c>
      <c r="AB719">
        <v>-2.227E-6</v>
      </c>
      <c r="AC719">
        <v>2.5349999999999999E-8</v>
      </c>
    </row>
    <row r="720" spans="19:29" x14ac:dyDescent="0.2">
      <c r="S720" s="27" t="s">
        <v>1074</v>
      </c>
      <c r="T720" s="27" t="s">
        <v>1008</v>
      </c>
      <c r="U720" s="27" t="s">
        <v>1009</v>
      </c>
      <c r="V720" s="27" t="s">
        <v>1112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</row>
    <row r="721" spans="19:29" x14ac:dyDescent="0.2">
      <c r="S721" s="27" t="s">
        <v>1074</v>
      </c>
      <c r="T721" s="27" t="s">
        <v>1008</v>
      </c>
      <c r="U721" s="27" t="s">
        <v>1009</v>
      </c>
      <c r="V721" s="27" t="s">
        <v>1112</v>
      </c>
      <c r="W721">
        <v>1</v>
      </c>
      <c r="X721">
        <v>1.1480000000000001E-6</v>
      </c>
      <c r="Y721">
        <v>8.1070000000000005E-6</v>
      </c>
      <c r="Z721">
        <v>1.9349999999999999E-2</v>
      </c>
      <c r="AA721">
        <v>6.847E-5</v>
      </c>
      <c r="AB721">
        <v>6.7110000000000002E-7</v>
      </c>
      <c r="AC721">
        <v>3.8439999999999999E-8</v>
      </c>
    </row>
    <row r="722" spans="19:29" x14ac:dyDescent="0.2">
      <c r="S722" s="27" t="s">
        <v>1074</v>
      </c>
      <c r="T722" s="27" t="s">
        <v>1008</v>
      </c>
      <c r="U722" s="27" t="s">
        <v>1009</v>
      </c>
      <c r="V722" s="27" t="s">
        <v>1112</v>
      </c>
      <c r="W722">
        <v>2</v>
      </c>
      <c r="X722">
        <v>3.7940000000000001E-8</v>
      </c>
      <c r="Y722">
        <v>7.7700000000000004E-7</v>
      </c>
      <c r="Z722">
        <v>3.9940000000000003E-2</v>
      </c>
      <c r="AA722">
        <v>6.7329999999999997E-6</v>
      </c>
      <c r="AB722">
        <v>5.9179999999999999E-7</v>
      </c>
      <c r="AC722">
        <v>-3.1880000000000002E-9</v>
      </c>
    </row>
    <row r="723" spans="19:29" x14ac:dyDescent="0.2">
      <c r="S723" s="27" t="s">
        <v>1074</v>
      </c>
      <c r="T723" s="27" t="s">
        <v>1008</v>
      </c>
      <c r="U723" s="27" t="s">
        <v>1009</v>
      </c>
      <c r="V723" s="27" t="s">
        <v>1112</v>
      </c>
      <c r="W723">
        <v>3</v>
      </c>
      <c r="X723">
        <v>-3.2809999999999998E-7</v>
      </c>
      <c r="Y723">
        <v>-1.891E-6</v>
      </c>
      <c r="Z723">
        <v>6.0150000000000002E-2</v>
      </c>
      <c r="AA723">
        <v>-1.5829999999999999E-5</v>
      </c>
      <c r="AB723">
        <v>2.9009999999999998E-7</v>
      </c>
      <c r="AC723">
        <v>-1.468E-8</v>
      </c>
    </row>
    <row r="724" spans="19:29" x14ac:dyDescent="0.2">
      <c r="S724" s="27" t="s">
        <v>1074</v>
      </c>
      <c r="T724" s="27" t="s">
        <v>1008</v>
      </c>
      <c r="U724" s="27" t="s">
        <v>1009</v>
      </c>
      <c r="V724" s="27" t="s">
        <v>1112</v>
      </c>
      <c r="W724">
        <v>4</v>
      </c>
      <c r="X724">
        <v>-5.1849999999999998E-8</v>
      </c>
      <c r="Y724">
        <v>-3.572E-7</v>
      </c>
      <c r="Z724">
        <v>8.0030000000000004E-2</v>
      </c>
      <c r="AA724">
        <v>-3.0139999999999999E-6</v>
      </c>
      <c r="AB724">
        <v>-1.9969999999999999E-8</v>
      </c>
      <c r="AC724">
        <v>-1.8110000000000001E-9</v>
      </c>
    </row>
    <row r="725" spans="19:29" x14ac:dyDescent="0.2">
      <c r="S725" s="27" t="s">
        <v>1074</v>
      </c>
      <c r="T725" s="27" t="s">
        <v>1008</v>
      </c>
      <c r="U725" s="27" t="s">
        <v>1009</v>
      </c>
      <c r="V725" s="27" t="s">
        <v>1112</v>
      </c>
      <c r="W725">
        <v>5</v>
      </c>
      <c r="X725">
        <v>-4.9709999999999997E-7</v>
      </c>
      <c r="Y725">
        <v>-3.6229999999999999E-6</v>
      </c>
      <c r="Z725">
        <v>9.0289999999999995E-2</v>
      </c>
      <c r="AA725">
        <v>-3.0639999999999998E-5</v>
      </c>
      <c r="AB725">
        <v>-4.193E-7</v>
      </c>
      <c r="AC725">
        <v>-1.5650000000000001E-8</v>
      </c>
    </row>
    <row r="726" spans="19:29" x14ac:dyDescent="0.2">
      <c r="S726" s="27" t="s">
        <v>1074</v>
      </c>
      <c r="T726" s="27" t="s">
        <v>1008</v>
      </c>
      <c r="U726" s="27" t="s">
        <v>1009</v>
      </c>
      <c r="V726" s="27" t="s">
        <v>1112</v>
      </c>
      <c r="W726">
        <v>6</v>
      </c>
      <c r="X726">
        <v>-1.111E-7</v>
      </c>
      <c r="Y726">
        <v>-1.074E-6</v>
      </c>
      <c r="Z726">
        <v>9.8089999999999997E-2</v>
      </c>
      <c r="AA726">
        <v>-9.1649999999999995E-6</v>
      </c>
      <c r="AB726">
        <v>-3.8879999999999999E-7</v>
      </c>
      <c r="AC726">
        <v>-1.1909999999999999E-9</v>
      </c>
    </row>
    <row r="727" spans="19:29" x14ac:dyDescent="0.2">
      <c r="S727" s="27" t="s">
        <v>1074</v>
      </c>
      <c r="T727" s="27" t="s">
        <v>1008</v>
      </c>
      <c r="U727" s="27" t="s">
        <v>1009</v>
      </c>
      <c r="V727" s="27" t="s">
        <v>1112</v>
      </c>
      <c r="W727">
        <v>7</v>
      </c>
      <c r="X727">
        <v>-7.7390000000000001E-7</v>
      </c>
      <c r="Y727">
        <v>-5.7119999999999997E-6</v>
      </c>
      <c r="Z727">
        <v>9.0459999999999999E-2</v>
      </c>
      <c r="AA727">
        <v>-4.833E-5</v>
      </c>
      <c r="AB727">
        <v>-7.3259999999999998E-7</v>
      </c>
      <c r="AC727">
        <v>-2.3750000000000001E-8</v>
      </c>
    </row>
    <row r="728" spans="19:29" x14ac:dyDescent="0.2">
      <c r="S728" s="27" t="s">
        <v>1074</v>
      </c>
      <c r="T728" s="27" t="s">
        <v>1008</v>
      </c>
      <c r="U728" s="27" t="s">
        <v>1009</v>
      </c>
      <c r="V728" s="27" t="s">
        <v>1112</v>
      </c>
      <c r="W728">
        <v>8</v>
      </c>
      <c r="X728">
        <v>-9.3289999999999997E-8</v>
      </c>
      <c r="Y728">
        <v>-1.1039999999999999E-6</v>
      </c>
      <c r="Z728">
        <v>8.0089999999999995E-2</v>
      </c>
      <c r="AA728">
        <v>-9.4739999999999994E-6</v>
      </c>
      <c r="AB728">
        <v>-5.5359999999999998E-7</v>
      </c>
      <c r="AC728">
        <v>7.7389999999999998E-10</v>
      </c>
    </row>
    <row r="729" spans="19:29" x14ac:dyDescent="0.2">
      <c r="S729" s="27" t="s">
        <v>1074</v>
      </c>
      <c r="T729" s="27" t="s">
        <v>1008</v>
      </c>
      <c r="U729" s="27" t="s">
        <v>1009</v>
      </c>
      <c r="V729" s="27" t="s">
        <v>1112</v>
      </c>
      <c r="W729">
        <v>9</v>
      </c>
      <c r="X729">
        <v>-3.4569999999999998E-7</v>
      </c>
      <c r="Y729">
        <v>-2.7779999999999999E-6</v>
      </c>
      <c r="Z729">
        <v>6.0220000000000003E-2</v>
      </c>
      <c r="AA729">
        <v>-2.357E-5</v>
      </c>
      <c r="AB729">
        <v>-5.834E-7</v>
      </c>
      <c r="AC729">
        <v>-8.6409999999999994E-9</v>
      </c>
    </row>
    <row r="730" spans="19:29" x14ac:dyDescent="0.2">
      <c r="S730" s="27" t="s">
        <v>1074</v>
      </c>
      <c r="T730" s="27" t="s">
        <v>1008</v>
      </c>
      <c r="U730" s="27" t="s">
        <v>1009</v>
      </c>
      <c r="V730" s="27" t="s">
        <v>1112</v>
      </c>
      <c r="W730">
        <v>10</v>
      </c>
      <c r="X730">
        <v>-2.2579999999999998E-6</v>
      </c>
      <c r="Y730">
        <v>-1.6220000000000001E-5</v>
      </c>
      <c r="Z730">
        <v>1.2999999999999999E-3</v>
      </c>
      <c r="AA730">
        <v>-1.371E-4</v>
      </c>
      <c r="AB730">
        <v>-1.6309999999999999E-6</v>
      </c>
      <c r="AC730">
        <v>-7.3179999999999998E-8</v>
      </c>
    </row>
  </sheetData>
  <mergeCells count="5">
    <mergeCell ref="A2:G2"/>
    <mergeCell ref="K2:Q2"/>
    <mergeCell ref="A1:G1"/>
    <mergeCell ref="K1:Q1"/>
    <mergeCell ref="S2:AC2"/>
  </mergeCells>
  <phoneticPr fontId="13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BEFEA-28F9-413D-81E2-604017BA2D1B}">
  <dimension ref="A1:Y71"/>
  <sheetViews>
    <sheetView tabSelected="1" topLeftCell="I1" zoomScale="90" zoomScaleNormal="90" workbookViewId="0">
      <selection activeCell="X38" sqref="X38"/>
    </sheetView>
  </sheetViews>
  <sheetFormatPr baseColWidth="10" defaultColWidth="8.83203125" defaultRowHeight="15" x14ac:dyDescent="0.2"/>
  <cols>
    <col min="6" max="6" width="15.1640625" bestFit="1" customWidth="1"/>
    <col min="12" max="12" width="14.6640625" bestFit="1" customWidth="1"/>
    <col min="13" max="13" width="15.1640625" bestFit="1" customWidth="1"/>
    <col min="23" max="23" width="12.1640625" customWidth="1"/>
    <col min="24" max="24" width="12.33203125" customWidth="1"/>
    <col min="25" max="25" width="14" customWidth="1"/>
  </cols>
  <sheetData>
    <row r="1" spans="1:25" ht="17" thickBot="1" x14ac:dyDescent="0.25">
      <c r="A1" s="578" t="s">
        <v>1087</v>
      </c>
      <c r="B1" s="579"/>
      <c r="C1" s="580"/>
      <c r="L1" s="578" t="s">
        <v>1088</v>
      </c>
      <c r="M1" s="579"/>
      <c r="N1" s="580"/>
      <c r="W1" s="578" t="s">
        <v>1128</v>
      </c>
      <c r="X1" s="579"/>
      <c r="Y1" s="580"/>
    </row>
    <row r="2" spans="1:25" ht="17" thickBot="1" x14ac:dyDescent="0.25">
      <c r="A2" s="211" t="s">
        <v>1076</v>
      </c>
      <c r="B2" s="212" t="s">
        <v>1083</v>
      </c>
      <c r="C2" s="213" t="s">
        <v>1077</v>
      </c>
      <c r="L2" s="211" t="s">
        <v>1076</v>
      </c>
      <c r="M2" s="212" t="s">
        <v>1083</v>
      </c>
      <c r="N2" s="213" t="s">
        <v>1077</v>
      </c>
      <c r="W2" s="211" t="s">
        <v>1076</v>
      </c>
      <c r="X2" s="212" t="s">
        <v>1083</v>
      </c>
      <c r="Y2" s="213" t="s">
        <v>1077</v>
      </c>
    </row>
    <row r="3" spans="1:25" x14ac:dyDescent="0.2">
      <c r="A3" s="199">
        <v>0</v>
      </c>
      <c r="B3" s="156">
        <v>9.8000000000000004E-2</v>
      </c>
      <c r="C3" s="182">
        <f>B3/9.8</f>
        <v>0.01</v>
      </c>
      <c r="L3" s="151">
        <v>0</v>
      </c>
      <c r="M3" s="47">
        <v>0</v>
      </c>
      <c r="N3" s="216">
        <f>M3/9.8</f>
        <v>0</v>
      </c>
      <c r="W3" s="151">
        <v>0</v>
      </c>
      <c r="X3" s="47">
        <v>0</v>
      </c>
      <c r="Y3" s="216">
        <f>X3/9.8</f>
        <v>0</v>
      </c>
    </row>
    <row r="4" spans="1:25" x14ac:dyDescent="0.2">
      <c r="A4" s="184">
        <v>1</v>
      </c>
      <c r="B4" s="185">
        <v>9.8000000000000004E-2</v>
      </c>
      <c r="C4" s="187">
        <f t="shared" ref="C4:C5" si="0">B4/9.8</f>
        <v>0.01</v>
      </c>
      <c r="L4" s="215">
        <v>1</v>
      </c>
      <c r="M4" s="214">
        <v>0.03</v>
      </c>
      <c r="N4" s="217">
        <f t="shared" ref="N4:N13" si="1">M4/9.8</f>
        <v>3.0612244897959182E-3</v>
      </c>
      <c r="W4" s="215">
        <v>1</v>
      </c>
      <c r="X4" s="214">
        <v>0.02</v>
      </c>
      <c r="Y4" s="217">
        <f t="shared" ref="Y4:Y13" si="2">X4/9.8</f>
        <v>2.040816326530612E-3</v>
      </c>
    </row>
    <row r="5" spans="1:25" ht="16" thickBot="1" x14ac:dyDescent="0.25">
      <c r="A5" s="171">
        <v>2</v>
      </c>
      <c r="B5" s="159">
        <v>9.8000000000000004E-2</v>
      </c>
      <c r="C5" s="172">
        <f t="shared" si="0"/>
        <v>0.01</v>
      </c>
      <c r="L5" s="215">
        <f>L4+1</f>
        <v>2</v>
      </c>
      <c r="M5" s="214">
        <v>0.05</v>
      </c>
      <c r="N5" s="217">
        <f t="shared" si="1"/>
        <v>5.1020408163265302E-3</v>
      </c>
      <c r="W5" s="215">
        <f>W4+1</f>
        <v>2</v>
      </c>
      <c r="X5" s="214">
        <v>0.02</v>
      </c>
      <c r="Y5" s="217">
        <f t="shared" si="2"/>
        <v>2.040816326530612E-3</v>
      </c>
    </row>
    <row r="6" spans="1:25" ht="16" thickBot="1" x14ac:dyDescent="0.25">
      <c r="A6" s="171">
        <v>3</v>
      </c>
      <c r="B6" s="159">
        <v>9.8000000000000004E-2</v>
      </c>
      <c r="C6" s="172">
        <f t="shared" ref="C6:C13" si="3">B6/9.8</f>
        <v>0.01</v>
      </c>
      <c r="L6" s="215">
        <f t="shared" ref="L6:L13" si="4">L5+1</f>
        <v>3</v>
      </c>
      <c r="M6" s="214">
        <v>7.0000000000000007E-2</v>
      </c>
      <c r="N6" s="217">
        <f t="shared" si="1"/>
        <v>7.1428571428571426E-3</v>
      </c>
      <c r="W6" s="215">
        <f t="shared" ref="W6:W13" si="5">W5+1</f>
        <v>3</v>
      </c>
      <c r="X6" s="214">
        <v>0.04</v>
      </c>
      <c r="Y6" s="217">
        <f t="shared" si="2"/>
        <v>4.081632653061224E-3</v>
      </c>
    </row>
    <row r="7" spans="1:25" ht="16" thickBot="1" x14ac:dyDescent="0.25">
      <c r="A7" s="171">
        <f>A6+1</f>
        <v>4</v>
      </c>
      <c r="B7" s="159">
        <v>9.8000000000000004E-2</v>
      </c>
      <c r="C7" s="172">
        <f t="shared" si="3"/>
        <v>0.01</v>
      </c>
      <c r="L7" s="215">
        <f t="shared" si="4"/>
        <v>4</v>
      </c>
      <c r="M7" s="214">
        <v>8.5000000000000006E-2</v>
      </c>
      <c r="N7" s="217">
        <f t="shared" si="1"/>
        <v>8.673469387755102E-3</v>
      </c>
      <c r="W7" s="215">
        <f t="shared" si="5"/>
        <v>4</v>
      </c>
      <c r="X7" s="214">
        <v>0.04</v>
      </c>
      <c r="Y7" s="217">
        <f t="shared" si="2"/>
        <v>4.081632653061224E-3</v>
      </c>
    </row>
    <row r="8" spans="1:25" ht="16" thickBot="1" x14ac:dyDescent="0.25">
      <c r="A8" s="171">
        <f t="shared" ref="A8:A13" si="6">A7+1</f>
        <v>5</v>
      </c>
      <c r="B8" s="159">
        <v>9.8000000000000004E-2</v>
      </c>
      <c r="C8" s="172">
        <f t="shared" si="3"/>
        <v>0.01</v>
      </c>
      <c r="L8" s="215">
        <f t="shared" si="4"/>
        <v>5</v>
      </c>
      <c r="M8" s="214">
        <v>9.8000000000000004E-2</v>
      </c>
      <c r="N8" s="217">
        <f t="shared" si="1"/>
        <v>0.01</v>
      </c>
      <c r="W8" s="215">
        <f t="shared" si="5"/>
        <v>5</v>
      </c>
      <c r="X8" s="214">
        <v>0.06</v>
      </c>
      <c r="Y8" s="217">
        <f t="shared" si="2"/>
        <v>6.1224489795918364E-3</v>
      </c>
    </row>
    <row r="9" spans="1:25" ht="16" thickBot="1" x14ac:dyDescent="0.25">
      <c r="A9" s="171">
        <f t="shared" si="6"/>
        <v>6</v>
      </c>
      <c r="B9" s="159">
        <v>9.8000000000000004E-2</v>
      </c>
      <c r="C9" s="172">
        <f t="shared" si="3"/>
        <v>0.01</v>
      </c>
      <c r="L9" s="215">
        <f t="shared" si="4"/>
        <v>6</v>
      </c>
      <c r="M9" s="214">
        <v>0.09</v>
      </c>
      <c r="N9" s="217">
        <f t="shared" si="1"/>
        <v>9.1836734693877542E-3</v>
      </c>
      <c r="W9" s="215">
        <f t="shared" si="5"/>
        <v>6</v>
      </c>
      <c r="X9" s="214">
        <v>0.06</v>
      </c>
      <c r="Y9" s="217">
        <f t="shared" si="2"/>
        <v>6.1224489795918364E-3</v>
      </c>
    </row>
    <row r="10" spans="1:25" ht="16" thickBot="1" x14ac:dyDescent="0.25">
      <c r="A10" s="171">
        <f t="shared" si="6"/>
        <v>7</v>
      </c>
      <c r="B10" s="159">
        <v>9.8000000000000004E-2</v>
      </c>
      <c r="C10" s="172">
        <f t="shared" si="3"/>
        <v>0.01</v>
      </c>
      <c r="L10" s="215">
        <f t="shared" si="4"/>
        <v>7</v>
      </c>
      <c r="M10" s="214">
        <v>7.0000000000000007E-2</v>
      </c>
      <c r="N10" s="217">
        <f t="shared" si="1"/>
        <v>7.1428571428571426E-3</v>
      </c>
      <c r="W10" s="215">
        <f t="shared" si="5"/>
        <v>7</v>
      </c>
      <c r="X10" s="214">
        <v>0.08</v>
      </c>
      <c r="Y10" s="217">
        <f t="shared" si="2"/>
        <v>8.163265306122448E-3</v>
      </c>
    </row>
    <row r="11" spans="1:25" ht="16" thickBot="1" x14ac:dyDescent="0.25">
      <c r="A11" s="171">
        <f t="shared" si="6"/>
        <v>8</v>
      </c>
      <c r="B11" s="159">
        <v>9.8000000000000004E-2</v>
      </c>
      <c r="C11" s="172">
        <f t="shared" si="3"/>
        <v>0.01</v>
      </c>
      <c r="L11" s="215">
        <f t="shared" si="4"/>
        <v>8</v>
      </c>
      <c r="M11" s="214">
        <v>0.05</v>
      </c>
      <c r="N11" s="217">
        <f t="shared" si="1"/>
        <v>5.1020408163265302E-3</v>
      </c>
      <c r="W11" s="215">
        <f t="shared" si="5"/>
        <v>8</v>
      </c>
      <c r="X11" s="214">
        <v>0.08</v>
      </c>
      <c r="Y11" s="217">
        <f t="shared" si="2"/>
        <v>8.163265306122448E-3</v>
      </c>
    </row>
    <row r="12" spans="1:25" ht="16" thickBot="1" x14ac:dyDescent="0.25">
      <c r="A12" s="171">
        <f t="shared" si="6"/>
        <v>9</v>
      </c>
      <c r="B12" s="159">
        <v>9.8000000000000004E-2</v>
      </c>
      <c r="C12" s="172">
        <f t="shared" si="3"/>
        <v>0.01</v>
      </c>
      <c r="L12" s="215">
        <f t="shared" si="4"/>
        <v>9</v>
      </c>
      <c r="M12" s="214">
        <v>0.03</v>
      </c>
      <c r="N12" s="217">
        <f t="shared" si="1"/>
        <v>3.0612244897959182E-3</v>
      </c>
      <c r="W12" s="215">
        <f t="shared" si="5"/>
        <v>9</v>
      </c>
      <c r="X12" s="214">
        <v>9.8000000000000004E-2</v>
      </c>
      <c r="Y12" s="217">
        <f t="shared" si="2"/>
        <v>0.01</v>
      </c>
    </row>
    <row r="13" spans="1:25" ht="16" thickBot="1" x14ac:dyDescent="0.25">
      <c r="A13" s="171">
        <f t="shared" si="6"/>
        <v>10</v>
      </c>
      <c r="B13" s="159">
        <v>9.8000000000000004E-2</v>
      </c>
      <c r="C13" s="172">
        <f t="shared" si="3"/>
        <v>0.01</v>
      </c>
      <c r="L13" s="215">
        <f t="shared" si="4"/>
        <v>10</v>
      </c>
      <c r="M13" s="159">
        <v>0</v>
      </c>
      <c r="N13" s="218">
        <f t="shared" si="1"/>
        <v>0</v>
      </c>
      <c r="W13" s="215">
        <f t="shared" si="5"/>
        <v>10</v>
      </c>
      <c r="X13" s="159">
        <v>9.8000000000000004E-2</v>
      </c>
      <c r="Y13" s="218">
        <f t="shared" si="2"/>
        <v>0.01</v>
      </c>
    </row>
    <row r="16" spans="1:25" ht="16" thickBot="1" x14ac:dyDescent="0.25">
      <c r="L16" t="s">
        <v>1075</v>
      </c>
    </row>
    <row r="17" spans="1:13" ht="16" thickBot="1" x14ac:dyDescent="0.25">
      <c r="D17" s="522" t="s">
        <v>1078</v>
      </c>
      <c r="E17" s="537"/>
      <c r="F17" s="581"/>
      <c r="G17" s="582"/>
    </row>
    <row r="18" spans="1:13" ht="18" thickBot="1" x14ac:dyDescent="0.25">
      <c r="A18" s="472" t="s">
        <v>1081</v>
      </c>
      <c r="B18" s="471"/>
      <c r="C18" s="471"/>
      <c r="F18" s="575" t="s">
        <v>1086</v>
      </c>
      <c r="G18" s="576"/>
      <c r="H18" s="577"/>
    </row>
    <row r="19" spans="1:13" ht="18" thickBot="1" x14ac:dyDescent="0.25">
      <c r="A19" s="201" t="s">
        <v>790</v>
      </c>
      <c r="B19" s="186" t="s">
        <v>950</v>
      </c>
      <c r="C19" s="180" t="s">
        <v>951</v>
      </c>
      <c r="D19" s="471"/>
      <c r="E19" s="471"/>
      <c r="F19" s="473"/>
      <c r="H19" s="572" t="s">
        <v>1082</v>
      </c>
      <c r="I19" s="583"/>
      <c r="J19" s="583"/>
      <c r="K19" s="583"/>
      <c r="L19" s="583"/>
      <c r="M19" s="584"/>
    </row>
    <row r="20" spans="1:13" ht="16" thickBot="1" x14ac:dyDescent="0.25">
      <c r="A20" s="202" t="s">
        <v>928</v>
      </c>
      <c r="B20" s="199">
        <f>'Valori Accelerazioni SAP'!G6</f>
        <v>1.001E-2</v>
      </c>
      <c r="C20" s="156">
        <f>'Valori Accelerazioni SAP'!G8</f>
        <v>-2.6429999999999999E-2</v>
      </c>
      <c r="D20" s="180" t="s">
        <v>952</v>
      </c>
      <c r="E20" s="180" t="s">
        <v>1079</v>
      </c>
      <c r="F20" s="200" t="s">
        <v>1080</v>
      </c>
      <c r="H20" s="181" t="s">
        <v>790</v>
      </c>
      <c r="I20" s="204" t="s">
        <v>950</v>
      </c>
      <c r="J20" s="180" t="s">
        <v>951</v>
      </c>
      <c r="K20" s="180" t="s">
        <v>952</v>
      </c>
      <c r="L20" s="180" t="s">
        <v>1079</v>
      </c>
      <c r="M20" s="200" t="s">
        <v>1080</v>
      </c>
    </row>
    <row r="21" spans="1:13" ht="16" x14ac:dyDescent="0.2">
      <c r="A21" s="203" t="s">
        <v>929</v>
      </c>
      <c r="B21" s="184">
        <f>'Valori Accelerazioni SAP'!G12</f>
        <v>1.0120000000000001E-2</v>
      </c>
      <c r="C21" s="185">
        <f>'Valori Accelerazioni SAP'!G14</f>
        <v>-2.63E-2</v>
      </c>
      <c r="D21" s="183">
        <f>'Valori Accelerazioni SAP'!G10</f>
        <v>1.001E-2</v>
      </c>
      <c r="E21" s="198" cm="1">
        <f t="array" ref="E21">MAX(ABS(B21:D21))</f>
        <v>2.63E-2</v>
      </c>
      <c r="F21" s="205" t="str">
        <f>IF(E21&lt;0.5, "MASSIMO")</f>
        <v>MASSIMO</v>
      </c>
      <c r="H21" s="189" t="s">
        <v>928</v>
      </c>
      <c r="I21" s="196">
        <f>'Valori Accelerazioni SAP'!G5</f>
        <v>0.17080999999999999</v>
      </c>
      <c r="J21" s="197">
        <f>'Valori Accelerazioni SAP'!G7</f>
        <v>0.20097000000000001</v>
      </c>
      <c r="K21" s="197">
        <f>'Valori Accelerazioni SAP'!G9</f>
        <v>0.17082</v>
      </c>
      <c r="L21" s="198" cm="1">
        <f t="array" ref="L21">MAX(ABS(I21:K21))</f>
        <v>0.20097000000000001</v>
      </c>
      <c r="M21" s="208" t="str">
        <f>IF(L21&lt;0.5, "MASSIMO")</f>
        <v>MASSIMO</v>
      </c>
    </row>
    <row r="22" spans="1:13" ht="16" x14ac:dyDescent="0.2">
      <c r="A22" s="203" t="s">
        <v>930</v>
      </c>
      <c r="B22" s="184">
        <f>'Valori Accelerazioni SAP'!G18</f>
        <v>1.0200000000000001E-2</v>
      </c>
      <c r="C22" s="185">
        <f>'Valori Accelerazioni SAP'!G20</f>
        <v>-2.6190000000000001E-2</v>
      </c>
      <c r="D22" s="179">
        <f>'Valori Accelerazioni SAP'!G16</f>
        <v>1.01E-2</v>
      </c>
      <c r="E22" s="194" cm="1">
        <f t="array" ref="E22">MAX(ABS(B22:D22))</f>
        <v>2.6190000000000001E-2</v>
      </c>
      <c r="F22" s="206" t="str">
        <f t="shared" ref="F22:F42" si="7">IF(E22&lt;0.5, "MASSIMO")</f>
        <v>MASSIMO</v>
      </c>
      <c r="H22" s="190" t="s">
        <v>929</v>
      </c>
      <c r="I22" s="192">
        <f>'Valori Accelerazioni SAP'!G11</f>
        <v>0.17126</v>
      </c>
      <c r="J22" s="188">
        <f>'Valori Accelerazioni SAP'!G13</f>
        <v>0.20161000000000001</v>
      </c>
      <c r="K22" s="188">
        <f>'Valori Accelerazioni SAP'!G15</f>
        <v>0.17127000000000001</v>
      </c>
      <c r="L22" s="194" cm="1">
        <f t="array" ref="L22">MAX(ABS(I22:K22))</f>
        <v>0.20161000000000001</v>
      </c>
      <c r="M22" s="209" t="str">
        <f t="shared" ref="M22:M42" si="8">IF(L22&lt;0.5, "MASSIMO")</f>
        <v>MASSIMO</v>
      </c>
    </row>
    <row r="23" spans="1:13" ht="16" x14ac:dyDescent="0.2">
      <c r="A23" s="203" t="s">
        <v>931</v>
      </c>
      <c r="B23" s="184">
        <f>'Valori Accelerazioni SAP'!G24</f>
        <v>1.027E-2</v>
      </c>
      <c r="C23" s="185">
        <f>'Valori Accelerazioni SAP'!G26</f>
        <v>-2.6100000000000002E-2</v>
      </c>
      <c r="D23" s="179">
        <f>'Valori Accelerazioni SAP'!G22</f>
        <v>1.017E-2</v>
      </c>
      <c r="E23" s="194" cm="1">
        <f t="array" ref="E23">MAX(ABS(B23:D23))</f>
        <v>2.6100000000000002E-2</v>
      </c>
      <c r="F23" s="206" t="str">
        <f t="shared" si="7"/>
        <v>MASSIMO</v>
      </c>
      <c r="H23" s="190" t="s">
        <v>930</v>
      </c>
      <c r="I23" s="192">
        <f>'Valori Accelerazioni SAP'!G17</f>
        <v>0.17166999999999999</v>
      </c>
      <c r="J23" s="188">
        <f>'Valori Accelerazioni SAP'!G19</f>
        <v>0.20219000000000001</v>
      </c>
      <c r="K23" s="188">
        <f>'Valori Accelerazioni SAP'!G21</f>
        <v>0.17168</v>
      </c>
      <c r="L23" s="194" cm="1">
        <f t="array" ref="L23">MAX(ABS(I23:K23))</f>
        <v>0.20219000000000001</v>
      </c>
      <c r="M23" s="209" t="str">
        <f t="shared" si="8"/>
        <v>MASSIMO</v>
      </c>
    </row>
    <row r="24" spans="1:13" ht="16" x14ac:dyDescent="0.2">
      <c r="A24" s="203" t="s">
        <v>932</v>
      </c>
      <c r="B24" s="184">
        <f>'Valori Accelerazioni SAP'!G30</f>
        <v>1.0279999999999999E-2</v>
      </c>
      <c r="C24" s="185">
        <f>'Valori Accelerazioni SAP'!G32</f>
        <v>-2.6100000000000002E-2</v>
      </c>
      <c r="D24" s="179">
        <f>'Valori Accelerazioni SAP'!G28</f>
        <v>1.022E-2</v>
      </c>
      <c r="E24" s="194" cm="1">
        <f t="array" ref="E24">MAX(ABS(B24:D24))</f>
        <v>2.6100000000000002E-2</v>
      </c>
      <c r="F24" s="206" t="str">
        <f t="shared" si="7"/>
        <v>MASSIMO</v>
      </c>
      <c r="H24" s="190" t="s">
        <v>931</v>
      </c>
      <c r="I24" s="192">
        <f>'Valori Accelerazioni SAP'!G23</f>
        <v>0.17194999999999999</v>
      </c>
      <c r="J24" s="188">
        <f>'Valori Accelerazioni SAP'!G25</f>
        <v>0.2026</v>
      </c>
      <c r="K24" s="188">
        <f>'Valori Accelerazioni SAP'!G27</f>
        <v>0.17197000000000001</v>
      </c>
      <c r="L24" s="194" cm="1">
        <f t="array" ref="L24">MAX(ABS(I24:K24))</f>
        <v>0.2026</v>
      </c>
      <c r="M24" s="209" t="str">
        <f t="shared" si="8"/>
        <v>MASSIMO</v>
      </c>
    </row>
    <row r="25" spans="1:13" ht="16" x14ac:dyDescent="0.2">
      <c r="A25" s="203" t="s">
        <v>933</v>
      </c>
      <c r="B25" s="184">
        <f>'Valori Accelerazioni SAP'!G36</f>
        <v>1.022E-2</v>
      </c>
      <c r="C25" s="185">
        <f>'Valori Accelerazioni SAP'!G38</f>
        <v>-2.6190000000000001E-2</v>
      </c>
      <c r="D25" s="179">
        <f>'Valori Accelerazioni SAP'!G34</f>
        <v>1.022E-2</v>
      </c>
      <c r="E25" s="194" cm="1">
        <f t="array" ref="E25">MAX(ABS(B25:D25))</f>
        <v>2.6190000000000001E-2</v>
      </c>
      <c r="F25" s="206" t="str">
        <f t="shared" si="7"/>
        <v>MASSIMO</v>
      </c>
      <c r="H25" s="190" t="s">
        <v>932</v>
      </c>
      <c r="I25" s="192">
        <f>'Valori Accelerazioni SAP'!G29</f>
        <v>0.17205999999999999</v>
      </c>
      <c r="J25" s="188">
        <f>'Valori Accelerazioni SAP'!G31</f>
        <v>0.20275000000000001</v>
      </c>
      <c r="K25" s="188">
        <f>'Valori Accelerazioni SAP'!G33</f>
        <v>0.17208000000000001</v>
      </c>
      <c r="L25" s="194" cm="1">
        <f t="array" ref="L25">MAX(ABS(I25:K25))</f>
        <v>0.20275000000000001</v>
      </c>
      <c r="M25" s="209" t="str">
        <f t="shared" si="8"/>
        <v>MASSIMO</v>
      </c>
    </row>
    <row r="26" spans="1:13" ht="16" x14ac:dyDescent="0.2">
      <c r="A26" s="203" t="s">
        <v>934</v>
      </c>
      <c r="B26" s="184">
        <f>'Valori Accelerazioni SAP'!G42</f>
        <v>1.0120000000000001E-2</v>
      </c>
      <c r="C26" s="185">
        <f>'Valori Accelerazioni SAP'!G44</f>
        <v>-2.632E-2</v>
      </c>
      <c r="D26" s="179">
        <f>'Valori Accelerazioni SAP'!G40</f>
        <v>1.0160000000000001E-2</v>
      </c>
      <c r="E26" s="194" cm="1">
        <f t="array" ref="E26">MAX(ABS(B26:D26))</f>
        <v>2.632E-2</v>
      </c>
      <c r="F26" s="206" t="str">
        <f t="shared" si="7"/>
        <v>MASSIMO</v>
      </c>
      <c r="H26" s="190" t="s">
        <v>933</v>
      </c>
      <c r="I26" s="192">
        <f>'Valori Accelerazioni SAP'!G35</f>
        <v>0.17197999999999999</v>
      </c>
      <c r="J26" s="188">
        <f>'Valori Accelerazioni SAP'!G37</f>
        <v>0.20263999999999999</v>
      </c>
      <c r="K26" s="188">
        <f>'Valori Accelerazioni SAP'!G39</f>
        <v>0.17199</v>
      </c>
      <c r="L26" s="194" cm="1">
        <f t="array" ref="L26">MAX(ABS(I26:K26))</f>
        <v>0.20263999999999999</v>
      </c>
      <c r="M26" s="209" t="str">
        <f t="shared" si="8"/>
        <v>MASSIMO</v>
      </c>
    </row>
    <row r="27" spans="1:13" ht="16" x14ac:dyDescent="0.2">
      <c r="A27" s="203" t="s">
        <v>935</v>
      </c>
      <c r="B27" s="184">
        <f>'Valori Accelerazioni SAP'!G48</f>
        <v>1.0059999999999999E-2</v>
      </c>
      <c r="C27" s="185">
        <f>'Valori Accelerazioni SAP'!G50</f>
        <v>-2.639E-2</v>
      </c>
      <c r="D27" s="179">
        <f>'Valori Accelerazioni SAP'!G46</f>
        <v>1.0070000000000001E-2</v>
      </c>
      <c r="E27" s="194" cm="1">
        <f t="array" ref="E27">MAX(ABS(B27:D27))</f>
        <v>2.639E-2</v>
      </c>
      <c r="F27" s="206" t="str">
        <f t="shared" si="7"/>
        <v>MASSIMO</v>
      </c>
      <c r="H27" s="190" t="s">
        <v>934</v>
      </c>
      <c r="I27" s="192">
        <f>'Valori Accelerazioni SAP'!G41</f>
        <v>0.17171</v>
      </c>
      <c r="J27" s="188">
        <f>'Valori Accelerazioni SAP'!G43</f>
        <v>0.20225000000000001</v>
      </c>
      <c r="K27" s="188">
        <f>'Valori Accelerazioni SAP'!G45</f>
        <v>0.17172000000000001</v>
      </c>
      <c r="L27" s="194" cm="1">
        <f t="array" ref="L27">MAX(ABS(I27:K27))</f>
        <v>0.20225000000000001</v>
      </c>
      <c r="M27" s="209" t="str">
        <f t="shared" si="8"/>
        <v>MASSIMO</v>
      </c>
    </row>
    <row r="28" spans="1:13" ht="16" x14ac:dyDescent="0.2">
      <c r="A28" s="203" t="s">
        <v>936</v>
      </c>
      <c r="B28" s="184">
        <f>'Valori Accelerazioni SAP'!G54</f>
        <v>1.008E-2</v>
      </c>
      <c r="C28" s="185">
        <f>'Valori Accelerazioni SAP'!G56</f>
        <v>-2.632E-2</v>
      </c>
      <c r="D28" s="179">
        <f>'Valori Accelerazioni SAP'!G52</f>
        <v>1.0030000000000001E-2</v>
      </c>
      <c r="E28" s="194" cm="1">
        <f t="array" ref="E28">MAX(ABS(B28:D28))</f>
        <v>2.632E-2</v>
      </c>
      <c r="F28" s="206" t="str">
        <f t="shared" si="7"/>
        <v>MASSIMO</v>
      </c>
      <c r="H28" s="190" t="s">
        <v>935</v>
      </c>
      <c r="I28" s="192">
        <f>'Valori Accelerazioni SAP'!G47</f>
        <v>0.17130999999999999</v>
      </c>
      <c r="J28" s="188">
        <f>'Valori Accelerazioni SAP'!G49</f>
        <v>0.20166999999999999</v>
      </c>
      <c r="K28" s="188">
        <f>'Valori Accelerazioni SAP'!G51</f>
        <v>0.17130000000000001</v>
      </c>
      <c r="L28" s="194" cm="1">
        <f t="array" ref="L28">MAX(ABS(I28:K28))</f>
        <v>0.20166999999999999</v>
      </c>
      <c r="M28" s="209" t="str">
        <f t="shared" si="8"/>
        <v>MASSIMO</v>
      </c>
    </row>
    <row r="29" spans="1:13" ht="16" x14ac:dyDescent="0.2">
      <c r="A29" s="203" t="s">
        <v>937</v>
      </c>
      <c r="B29" s="184">
        <f>'Valori Accelerazioni SAP'!G60</f>
        <v>1.0149999999999999E-2</v>
      </c>
      <c r="C29" s="185">
        <f>'Valori Accelerazioni SAP'!G62</f>
        <v>-2.622E-2</v>
      </c>
      <c r="D29" s="179">
        <f>'Valori Accelerazioni SAP'!G58</f>
        <v>1.009E-2</v>
      </c>
      <c r="E29" s="194" cm="1">
        <f t="array" ref="E29">MAX(ABS(B29:D29))</f>
        <v>2.622E-2</v>
      </c>
      <c r="F29" s="206" t="str">
        <f t="shared" si="7"/>
        <v>MASSIMO</v>
      </c>
      <c r="H29" s="190" t="s">
        <v>936</v>
      </c>
      <c r="I29" s="192">
        <f>'Valori Accelerazioni SAP'!G53</f>
        <v>0.17086000000000001</v>
      </c>
      <c r="J29" s="188">
        <f>'Valori Accelerazioni SAP'!G55</f>
        <v>0.20100999999999999</v>
      </c>
      <c r="K29" s="188">
        <f>'Valori Accelerazioni SAP'!G57</f>
        <v>0.17083000000000001</v>
      </c>
      <c r="L29" s="194" cm="1">
        <f t="array" ref="L29">MAX(ABS(I29:K29))</f>
        <v>0.20100999999999999</v>
      </c>
      <c r="M29" s="209" t="str">
        <f t="shared" si="8"/>
        <v>MASSIMO</v>
      </c>
    </row>
    <row r="30" spans="1:13" ht="16" x14ac:dyDescent="0.2">
      <c r="A30" s="203" t="s">
        <v>938</v>
      </c>
      <c r="B30" s="184">
        <f>'Valori Accelerazioni SAP'!G66</f>
        <v>1.017E-2</v>
      </c>
      <c r="C30" s="185">
        <f>'Valori Accelerazioni SAP'!G68</f>
        <v>-2.6179999999999998E-2</v>
      </c>
      <c r="D30" s="179">
        <f>'Valori Accelerazioni SAP'!G64</f>
        <v>1.017E-2</v>
      </c>
      <c r="E30" s="194" cm="1">
        <f t="array" ref="E30">MAX(ABS(B30:D30))</f>
        <v>2.6179999999999998E-2</v>
      </c>
      <c r="F30" s="206" t="str">
        <f t="shared" si="7"/>
        <v>MASSIMO</v>
      </c>
      <c r="H30" s="190" t="s">
        <v>937</v>
      </c>
      <c r="I30" s="192">
        <f>'Valori Accelerazioni SAP'!G59</f>
        <v>0.17058999999999999</v>
      </c>
      <c r="J30" s="188">
        <f>'Valori Accelerazioni SAP'!G61</f>
        <v>0.20061999999999999</v>
      </c>
      <c r="K30" s="188">
        <f>'Valori Accelerazioni SAP'!G63</f>
        <v>0.17055000000000001</v>
      </c>
      <c r="L30" s="194" cm="1">
        <f t="array" ref="L30">MAX(ABS(I30:K30))</f>
        <v>0.20061999999999999</v>
      </c>
      <c r="M30" s="209" t="str">
        <f t="shared" si="8"/>
        <v>MASSIMO</v>
      </c>
    </row>
    <row r="31" spans="1:13" ht="16" x14ac:dyDescent="0.2">
      <c r="A31" s="203" t="s">
        <v>939</v>
      </c>
      <c r="B31" s="184">
        <f>'Valori Accelerazioni SAP'!G72</f>
        <v>1.017E-2</v>
      </c>
      <c r="C31" s="185">
        <f>'Valori Accelerazioni SAP'!G74</f>
        <v>-2.6179999999999998E-2</v>
      </c>
      <c r="D31" s="179">
        <f>'Valori Accelerazioni SAP'!G70</f>
        <v>1.0200000000000001E-2</v>
      </c>
      <c r="E31" s="194" cm="1">
        <f t="array" ref="E31">MAX(ABS(B31:D31))</f>
        <v>2.6179999999999998E-2</v>
      </c>
      <c r="F31" s="206" t="str">
        <f t="shared" si="7"/>
        <v>MASSIMO</v>
      </c>
      <c r="H31" s="190" t="s">
        <v>938</v>
      </c>
      <c r="I31" s="192">
        <f>'Valori Accelerazioni SAP'!G65</f>
        <v>0.17050000000000001</v>
      </c>
      <c r="J31" s="188">
        <f>'Valori Accelerazioni SAP'!G67</f>
        <v>0.20049</v>
      </c>
      <c r="K31" s="188">
        <f>'Valori Accelerazioni SAP'!G69</f>
        <v>0.17044999999999999</v>
      </c>
      <c r="L31" s="194" cm="1">
        <f t="array" ref="L31">MAX(ABS(I31:K31))</f>
        <v>0.20049</v>
      </c>
      <c r="M31" s="209" t="str">
        <f t="shared" si="8"/>
        <v>MASSIMO</v>
      </c>
    </row>
    <row r="32" spans="1:13" ht="16" x14ac:dyDescent="0.2">
      <c r="A32" s="203" t="s">
        <v>940</v>
      </c>
      <c r="B32" s="184">
        <f>'Valori Accelerazioni SAP'!G78</f>
        <v>1.0149999999999999E-2</v>
      </c>
      <c r="C32" s="185">
        <f>'Valori Accelerazioni SAP'!G80</f>
        <v>-2.622E-2</v>
      </c>
      <c r="D32" s="179">
        <f>'Valori Accelerazioni SAP'!G76</f>
        <v>1.0200000000000001E-2</v>
      </c>
      <c r="E32" s="194" cm="1">
        <f t="array" ref="E32">MAX(ABS(B32:D32))</f>
        <v>2.622E-2</v>
      </c>
      <c r="F32" s="206" t="str">
        <f t="shared" si="7"/>
        <v>MASSIMO</v>
      </c>
      <c r="H32" s="190" t="s">
        <v>939</v>
      </c>
      <c r="I32" s="192">
        <f>'Valori Accelerazioni SAP'!G71</f>
        <v>0.17050000000000001</v>
      </c>
      <c r="J32" s="188">
        <f>'Valori Accelerazioni SAP'!G73</f>
        <v>0.20049</v>
      </c>
      <c r="K32" s="188">
        <f>'Valori Accelerazioni SAP'!G75</f>
        <v>0.17044999999999999</v>
      </c>
      <c r="L32" s="194" cm="1">
        <f t="array" ref="L32">MAX(ABS(I32:K32))</f>
        <v>0.20049</v>
      </c>
      <c r="M32" s="209" t="str">
        <f t="shared" si="8"/>
        <v>MASSIMO</v>
      </c>
    </row>
    <row r="33" spans="1:13" ht="16" x14ac:dyDescent="0.2">
      <c r="A33" s="203" t="s">
        <v>941</v>
      </c>
      <c r="B33" s="184">
        <f>'Valori Accelerazioni SAP'!G84</f>
        <v>1.008E-2</v>
      </c>
      <c r="C33" s="185">
        <f>'Valori Accelerazioni SAP'!G86</f>
        <v>-2.632E-2</v>
      </c>
      <c r="D33" s="179">
        <f>'Valori Accelerazioni SAP'!G82</f>
        <v>1.017E-2</v>
      </c>
      <c r="E33" s="194" cm="1">
        <f t="array" ref="E33">MAX(ABS(B33:D33))</f>
        <v>2.632E-2</v>
      </c>
      <c r="F33" s="206" t="str">
        <f t="shared" si="7"/>
        <v>MASSIMO</v>
      </c>
      <c r="H33" s="190" t="s">
        <v>940</v>
      </c>
      <c r="I33" s="192">
        <f>'Valori Accelerazioni SAP'!G77</f>
        <v>0.17058999999999999</v>
      </c>
      <c r="J33" s="188">
        <f>'Valori Accelerazioni SAP'!G79</f>
        <v>0.20061999999999999</v>
      </c>
      <c r="K33" s="188">
        <f>'Valori Accelerazioni SAP'!G81</f>
        <v>0.17055000000000001</v>
      </c>
      <c r="L33" s="194" cm="1">
        <f t="array" ref="L33">MAX(ABS(I33:K33))</f>
        <v>0.20061999999999999</v>
      </c>
      <c r="M33" s="209" t="str">
        <f t="shared" si="8"/>
        <v>MASSIMO</v>
      </c>
    </row>
    <row r="34" spans="1:13" ht="16" x14ac:dyDescent="0.2">
      <c r="A34" s="203" t="s">
        <v>942</v>
      </c>
      <c r="B34" s="184">
        <f>'Valori Accelerazioni SAP'!G90</f>
        <v>1.0059999999999999E-2</v>
      </c>
      <c r="C34" s="185">
        <f>'Valori Accelerazioni SAP'!G92</f>
        <v>-2.639E-2</v>
      </c>
      <c r="D34" s="179">
        <f>'Valori Accelerazioni SAP'!G88</f>
        <v>1.009E-2</v>
      </c>
      <c r="E34" s="194" cm="1">
        <f t="array" ref="E34">MAX(ABS(B34:D34))</f>
        <v>2.639E-2</v>
      </c>
      <c r="F34" s="206" t="str">
        <f t="shared" si="7"/>
        <v>MASSIMO</v>
      </c>
      <c r="H34" s="190" t="s">
        <v>941</v>
      </c>
      <c r="I34" s="192">
        <f>'Valori Accelerazioni SAP'!G83</f>
        <v>0.17086000000000001</v>
      </c>
      <c r="J34" s="188">
        <f>'Valori Accelerazioni SAP'!G85</f>
        <v>0.20100999999999999</v>
      </c>
      <c r="K34" s="188">
        <f>'Valori Accelerazioni SAP'!G87</f>
        <v>0.17083000000000001</v>
      </c>
      <c r="L34" s="194" cm="1">
        <f t="array" ref="L34">MAX(ABS(I34:K34))</f>
        <v>0.20100999999999999</v>
      </c>
      <c r="M34" s="209" t="str">
        <f t="shared" si="8"/>
        <v>MASSIMO</v>
      </c>
    </row>
    <row r="35" spans="1:13" ht="16" x14ac:dyDescent="0.2">
      <c r="A35" s="203" t="s">
        <v>943</v>
      </c>
      <c r="B35" s="184">
        <f>'Valori Accelerazioni SAP'!G96</f>
        <v>1.0120000000000001E-2</v>
      </c>
      <c r="C35" s="185">
        <f>'Valori Accelerazioni SAP'!G98</f>
        <v>-2.632E-2</v>
      </c>
      <c r="D35" s="179">
        <f>'Valori Accelerazioni SAP'!G94</f>
        <v>1.0030000000000001E-2</v>
      </c>
      <c r="E35" s="194" cm="1">
        <f t="array" ref="E35">MAX(ABS(B35:D35))</f>
        <v>2.632E-2</v>
      </c>
      <c r="F35" s="206" t="str">
        <f t="shared" si="7"/>
        <v>MASSIMO</v>
      </c>
      <c r="H35" s="190" t="s">
        <v>942</v>
      </c>
      <c r="I35" s="192">
        <f>'Valori Accelerazioni SAP'!G89</f>
        <v>0.17130999999999999</v>
      </c>
      <c r="J35" s="188">
        <f>'Valori Accelerazioni SAP'!G91</f>
        <v>0.20166999999999999</v>
      </c>
      <c r="K35" s="188">
        <f>'Valori Accelerazioni SAP'!G93</f>
        <v>0.17130000000000001</v>
      </c>
      <c r="L35" s="194" cm="1">
        <f t="array" ref="L35">MAX(ABS(I35:K35))</f>
        <v>0.20166999999999999</v>
      </c>
      <c r="M35" s="209" t="str">
        <f t="shared" si="8"/>
        <v>MASSIMO</v>
      </c>
    </row>
    <row r="36" spans="1:13" ht="16" x14ac:dyDescent="0.2">
      <c r="A36" s="203" t="s">
        <v>944</v>
      </c>
      <c r="B36" s="184">
        <f>'Valori Accelerazioni SAP'!G102</f>
        <v>1.022E-2</v>
      </c>
      <c r="C36" s="185">
        <f>'Valori Accelerazioni SAP'!G104</f>
        <v>-2.6190000000000001E-2</v>
      </c>
      <c r="D36" s="179">
        <f>'Valori Accelerazioni SAP'!G100</f>
        <v>1.0070000000000001E-2</v>
      </c>
      <c r="E36" s="194" cm="1">
        <f t="array" ref="E36">MAX(ABS(B36:D36))</f>
        <v>2.6190000000000001E-2</v>
      </c>
      <c r="F36" s="206" t="str">
        <f t="shared" si="7"/>
        <v>MASSIMO</v>
      </c>
      <c r="H36" s="190" t="s">
        <v>943</v>
      </c>
      <c r="I36" s="192">
        <f>'Valori Accelerazioni SAP'!G95</f>
        <v>0.17171</v>
      </c>
      <c r="J36" s="188">
        <f>'Valori Accelerazioni SAP'!G97</f>
        <v>0.20225000000000001</v>
      </c>
      <c r="K36" s="188">
        <f>'Valori Accelerazioni SAP'!G99</f>
        <v>0.17172000000000001</v>
      </c>
      <c r="L36" s="194" cm="1">
        <f t="array" ref="L36">MAX(ABS(I36:K36))</f>
        <v>0.20225000000000001</v>
      </c>
      <c r="M36" s="209" t="str">
        <f t="shared" si="8"/>
        <v>MASSIMO</v>
      </c>
    </row>
    <row r="37" spans="1:13" ht="16" x14ac:dyDescent="0.2">
      <c r="A37" s="203" t="s">
        <v>945</v>
      </c>
      <c r="B37" s="184">
        <f>'Valori Accelerazioni SAP'!G108</f>
        <v>1.0279999999999999E-2</v>
      </c>
      <c r="C37" s="185">
        <f>'Valori Accelerazioni SAP'!G110</f>
        <v>-2.6100000000000002E-2</v>
      </c>
      <c r="D37" s="179">
        <f>'Valori Accelerazioni SAP'!G106</f>
        <v>1.0160000000000001E-2</v>
      </c>
      <c r="E37" s="194" cm="1">
        <f t="array" ref="E37">MAX(ABS(B37:D37))</f>
        <v>2.6100000000000002E-2</v>
      </c>
      <c r="F37" s="206" t="str">
        <f t="shared" si="7"/>
        <v>MASSIMO</v>
      </c>
      <c r="H37" s="190" t="s">
        <v>944</v>
      </c>
      <c r="I37" s="192">
        <f>'Valori Accelerazioni SAP'!G101</f>
        <v>0.17197999999999999</v>
      </c>
      <c r="J37" s="188">
        <f>'Valori Accelerazioni SAP'!G103</f>
        <v>0.20263999999999999</v>
      </c>
      <c r="K37" s="188">
        <f>'Valori Accelerazioni SAP'!G105</f>
        <v>0.17199</v>
      </c>
      <c r="L37" s="194" cm="1">
        <f t="array" ref="L37">MAX(ABS(I37:K37))</f>
        <v>0.20263999999999999</v>
      </c>
      <c r="M37" s="209" t="str">
        <f t="shared" si="8"/>
        <v>MASSIMO</v>
      </c>
    </row>
    <row r="38" spans="1:13" ht="16" x14ac:dyDescent="0.2">
      <c r="A38" s="203" t="s">
        <v>946</v>
      </c>
      <c r="B38" s="184">
        <f>'Valori Accelerazioni SAP'!G114</f>
        <v>1.027E-2</v>
      </c>
      <c r="C38" s="185">
        <f>'Valori Accelerazioni SAP'!G116</f>
        <v>-2.6100000000000002E-2</v>
      </c>
      <c r="D38" s="179">
        <f>'Valori Accelerazioni SAP'!G112</f>
        <v>1.022E-2</v>
      </c>
      <c r="E38" s="194" cm="1">
        <f t="array" ref="E38">MAX(ABS(B38:D38))</f>
        <v>2.6100000000000002E-2</v>
      </c>
      <c r="F38" s="206" t="str">
        <f t="shared" si="7"/>
        <v>MASSIMO</v>
      </c>
      <c r="H38" s="190" t="s">
        <v>945</v>
      </c>
      <c r="I38" s="192">
        <f>'Valori Accelerazioni SAP'!G107</f>
        <v>0.17205999999999999</v>
      </c>
      <c r="J38" s="188">
        <f>'Valori Accelerazioni SAP'!G109</f>
        <v>0.20275000000000001</v>
      </c>
      <c r="K38" s="188">
        <f>'Valori Accelerazioni SAP'!G111</f>
        <v>0.17208000000000001</v>
      </c>
      <c r="L38" s="194" cm="1">
        <f t="array" ref="L38">MAX(ABS(I38:K38))</f>
        <v>0.20275000000000001</v>
      </c>
      <c r="M38" s="209" t="str">
        <f t="shared" si="8"/>
        <v>MASSIMO</v>
      </c>
    </row>
    <row r="39" spans="1:13" ht="16" x14ac:dyDescent="0.2">
      <c r="A39" s="203" t="s">
        <v>947</v>
      </c>
      <c r="B39" s="184">
        <f>'Valori Accelerazioni SAP'!G120</f>
        <v>1.0200000000000001E-2</v>
      </c>
      <c r="C39" s="185">
        <f>'Valori Accelerazioni SAP'!G122</f>
        <v>-2.6190000000000001E-2</v>
      </c>
      <c r="D39" s="179">
        <f>'Valori Accelerazioni SAP'!G118</f>
        <v>1.022E-2</v>
      </c>
      <c r="E39" s="194" cm="1">
        <f t="array" ref="E39">MAX(ABS(B39:D39))</f>
        <v>2.6190000000000001E-2</v>
      </c>
      <c r="F39" s="206" t="str">
        <f t="shared" si="7"/>
        <v>MASSIMO</v>
      </c>
      <c r="H39" s="190" t="s">
        <v>946</v>
      </c>
      <c r="I39" s="192">
        <f>'Valori Accelerazioni SAP'!G113</f>
        <v>0.17194999999999999</v>
      </c>
      <c r="J39" s="188">
        <f>'Valori Accelerazioni SAP'!G115</f>
        <v>0.2026</v>
      </c>
      <c r="K39" s="188">
        <f>'Valori Accelerazioni SAP'!G117</f>
        <v>0.17197000000000001</v>
      </c>
      <c r="L39" s="194" cm="1">
        <f t="array" ref="L39">MAX(ABS(I39:K39))</f>
        <v>0.2026</v>
      </c>
      <c r="M39" s="209" t="str">
        <f t="shared" si="8"/>
        <v>MASSIMO</v>
      </c>
    </row>
    <row r="40" spans="1:13" ht="16" x14ac:dyDescent="0.2">
      <c r="A40" s="203" t="s">
        <v>948</v>
      </c>
      <c r="B40" s="184">
        <f>'Valori Accelerazioni SAP'!G126</f>
        <v>1.0120000000000001E-2</v>
      </c>
      <c r="C40" s="185">
        <f>'Valori Accelerazioni SAP'!G128</f>
        <v>-2.63E-2</v>
      </c>
      <c r="D40" s="179">
        <f>'Valori Accelerazioni SAP'!G124</f>
        <v>1.017E-2</v>
      </c>
      <c r="E40" s="194" cm="1">
        <f t="array" ref="E40">MAX(ABS(B40:D40))</f>
        <v>2.63E-2</v>
      </c>
      <c r="F40" s="206" t="str">
        <f t="shared" si="7"/>
        <v>MASSIMO</v>
      </c>
      <c r="H40" s="190" t="s">
        <v>947</v>
      </c>
      <c r="I40" s="192">
        <f>'Valori Accelerazioni SAP'!G119</f>
        <v>0.17166999999999999</v>
      </c>
      <c r="J40" s="188">
        <f>'Valori Accelerazioni SAP'!G121</f>
        <v>0.20219000000000001</v>
      </c>
      <c r="K40" s="188">
        <f>'Valori Accelerazioni SAP'!G123</f>
        <v>0.17168</v>
      </c>
      <c r="L40" s="194" cm="1">
        <f t="array" ref="L40">MAX(ABS(I40:K40))</f>
        <v>0.20219000000000001</v>
      </c>
      <c r="M40" s="209" t="str">
        <f t="shared" si="8"/>
        <v>MASSIMO</v>
      </c>
    </row>
    <row r="41" spans="1:13" ht="17" thickBot="1" x14ac:dyDescent="0.25">
      <c r="A41" s="147" t="s">
        <v>949</v>
      </c>
      <c r="B41" s="171">
        <f>'Valori Accelerazioni SAP'!G132</f>
        <v>1.001E-2</v>
      </c>
      <c r="C41" s="159">
        <f>'Valori Accelerazioni SAP'!G134</f>
        <v>-2.6429999999999999E-2</v>
      </c>
      <c r="D41" s="179">
        <f>'Valori Accelerazioni SAP'!G130</f>
        <v>1.01E-2</v>
      </c>
      <c r="E41" s="194" cm="1">
        <f t="array" ref="E41">MAX(ABS(B41:D41))</f>
        <v>2.6429999999999999E-2</v>
      </c>
      <c r="F41" s="206" t="str">
        <f t="shared" si="7"/>
        <v>MASSIMO</v>
      </c>
      <c r="H41" s="190" t="s">
        <v>948</v>
      </c>
      <c r="I41" s="192">
        <f>'Valori Accelerazioni SAP'!G125</f>
        <v>0.17126</v>
      </c>
      <c r="J41" s="188">
        <f>'Valori Accelerazioni SAP'!G127</f>
        <v>0.20161000000000001</v>
      </c>
      <c r="K41" s="188">
        <f>'Valori Accelerazioni SAP'!G129</f>
        <v>0.17127000000000001</v>
      </c>
      <c r="L41" s="194" cm="1">
        <f t="array" ref="L41">MAX(ABS(I41:K41))</f>
        <v>0.20161000000000001</v>
      </c>
      <c r="M41" s="209" t="str">
        <f t="shared" si="8"/>
        <v>MASSIMO</v>
      </c>
    </row>
    <row r="42" spans="1:13" ht="17" thickBot="1" x14ac:dyDescent="0.25">
      <c r="D42" s="165">
        <f>'Valori Accelerazioni SAP'!G136</f>
        <v>1.001E-2</v>
      </c>
      <c r="E42" s="195" cm="1">
        <f t="array" ref="E42">MAX(ABS(B42:D42))</f>
        <v>1.001E-2</v>
      </c>
      <c r="F42" s="207" t="str">
        <f t="shared" si="7"/>
        <v>MASSIMO</v>
      </c>
      <c r="H42" s="191" t="s">
        <v>949</v>
      </c>
      <c r="I42" s="193">
        <f>'Valori Accelerazioni SAP'!G131</f>
        <v>0.17080999999999999</v>
      </c>
      <c r="J42" s="153">
        <f>'Valori Accelerazioni SAP'!G133</f>
        <v>0.20097000000000001</v>
      </c>
      <c r="K42" s="153">
        <f>'Valori Accelerazioni SAP'!G135</f>
        <v>0.17082</v>
      </c>
      <c r="L42" s="195" cm="1">
        <f t="array" ref="L42">MAX(ABS(I42:K42))</f>
        <v>0.20097000000000001</v>
      </c>
      <c r="M42" s="210" t="str">
        <f t="shared" si="8"/>
        <v>MASSIMO</v>
      </c>
    </row>
    <row r="43" spans="1:13" ht="16" thickBot="1" x14ac:dyDescent="0.25"/>
    <row r="44" spans="1:13" ht="18" thickBot="1" x14ac:dyDescent="0.25">
      <c r="A44" s="472" t="s">
        <v>1081</v>
      </c>
      <c r="B44" s="474"/>
      <c r="C44" s="474"/>
      <c r="F44" s="575" t="s">
        <v>1085</v>
      </c>
      <c r="G44" s="576"/>
      <c r="H44" s="576"/>
      <c r="I44" s="577"/>
    </row>
    <row r="45" spans="1:13" ht="18" thickBot="1" x14ac:dyDescent="0.25">
      <c r="A45" s="201" t="s">
        <v>790</v>
      </c>
      <c r="B45" s="186" t="s">
        <v>950</v>
      </c>
      <c r="C45" s="180" t="s">
        <v>951</v>
      </c>
      <c r="D45" s="474"/>
      <c r="E45" s="474"/>
      <c r="F45" s="475"/>
      <c r="H45" s="572" t="s">
        <v>1082</v>
      </c>
      <c r="I45" s="573"/>
      <c r="J45" s="571"/>
      <c r="K45" s="571"/>
      <c r="L45" s="571"/>
      <c r="M45" s="574"/>
    </row>
    <row r="46" spans="1:13" ht="16" thickBot="1" x14ac:dyDescent="0.25">
      <c r="A46" s="202" t="s">
        <v>928</v>
      </c>
      <c r="B46" s="151">
        <f>'Valori Accelerazioni SAP'!Q6</f>
        <v>-5.6599999999999998E-2</v>
      </c>
      <c r="C46" s="47">
        <f>'Valori Accelerazioni SAP'!Q8</f>
        <v>-8.0049999999999996E-2</v>
      </c>
      <c r="D46" s="180" t="s">
        <v>952</v>
      </c>
      <c r="E46" s="246" t="s">
        <v>1079</v>
      </c>
      <c r="F46" s="174" t="s">
        <v>1080</v>
      </c>
      <c r="H46" s="181" t="s">
        <v>790</v>
      </c>
      <c r="I46" s="204" t="s">
        <v>950</v>
      </c>
      <c r="J46" s="180" t="s">
        <v>951</v>
      </c>
      <c r="K46" s="180" t="s">
        <v>952</v>
      </c>
      <c r="L46" s="246" t="s">
        <v>1079</v>
      </c>
      <c r="M46" s="174" t="s">
        <v>1080</v>
      </c>
    </row>
    <row r="47" spans="1:13" ht="16" x14ac:dyDescent="0.2">
      <c r="A47" s="203" t="s">
        <v>929</v>
      </c>
      <c r="B47" s="215">
        <f>'Valori Accelerazioni SAP'!Q12</f>
        <v>-5.7529999999999998E-2</v>
      </c>
      <c r="C47" s="214">
        <f>'Valori Accelerazioni SAP'!Q14</f>
        <v>-8.1369999999999998E-2</v>
      </c>
      <c r="D47" s="229">
        <f>'Valori Accelerazioni SAP'!Q10</f>
        <v>-5.6610000000000001E-2</v>
      </c>
      <c r="E47" s="230" cm="1">
        <f t="array" ref="E47">MAX(ABS(B47:D47))</f>
        <v>8.1369999999999998E-2</v>
      </c>
      <c r="F47" s="234" t="str">
        <f>IF(E47&lt;0.5, "MASSIMO")</f>
        <v>MASSIMO</v>
      </c>
      <c r="H47" s="189" t="s">
        <v>928</v>
      </c>
      <c r="I47" s="237">
        <f>'Valori Accelerazioni SAP'!Q5</f>
        <v>5.6279999999999997E-2</v>
      </c>
      <c r="J47" s="238">
        <f>'Valori Accelerazioni SAP'!Q7</f>
        <v>7.961E-2</v>
      </c>
      <c r="K47" s="238">
        <f>'Valori Accelerazioni SAP'!Q9</f>
        <v>5.6320000000000002E-2</v>
      </c>
      <c r="L47" s="230" cm="1">
        <f t="array" ref="L47">MAX(ABS(I47:K47))</f>
        <v>7.961E-2</v>
      </c>
      <c r="M47" s="243" t="str">
        <f>IF(L47&lt;0.5, "MASSIMO")</f>
        <v>MASSIMO</v>
      </c>
    </row>
    <row r="48" spans="1:13" ht="16" x14ac:dyDescent="0.2">
      <c r="A48" s="203" t="s">
        <v>930</v>
      </c>
      <c r="B48" s="215">
        <f>'Valori Accelerazioni SAP'!Q18</f>
        <v>-5.8349999999999999E-2</v>
      </c>
      <c r="C48" s="214">
        <f>'Valori Accelerazioni SAP'!Q20</f>
        <v>-8.2540000000000002E-2</v>
      </c>
      <c r="D48" s="179">
        <f>'Valori Accelerazioni SAP'!Q16</f>
        <v>-5.7549999999999997E-2</v>
      </c>
      <c r="E48" s="231" cm="1">
        <f t="array" ref="E48">MAX(ABS(B48:D48))</f>
        <v>8.2540000000000002E-2</v>
      </c>
      <c r="F48" s="235" t="str">
        <f t="shared" ref="F48:F68" si="9">IF(E48&lt;0.5, "MASSIMO")</f>
        <v>MASSIMO</v>
      </c>
      <c r="H48" s="190" t="s">
        <v>929</v>
      </c>
      <c r="I48" s="239">
        <f>'Valori Accelerazioni SAP'!Q11</f>
        <v>5.7140000000000003E-2</v>
      </c>
      <c r="J48" s="240">
        <f>'Valori Accelerazioni SAP'!Q13</f>
        <v>8.0829999999999999E-2</v>
      </c>
      <c r="K48" s="240">
        <f>'Valori Accelerazioni SAP'!Q15</f>
        <v>5.7180000000000002E-2</v>
      </c>
      <c r="L48" s="231" cm="1">
        <f t="array" ref="L48">MAX(ABS(I48:K48))</f>
        <v>8.0829999999999999E-2</v>
      </c>
      <c r="M48" s="244" t="str">
        <f t="shared" ref="M48:M68" si="10">IF(L48&lt;0.5, "MASSIMO")</f>
        <v>MASSIMO</v>
      </c>
    </row>
    <row r="49" spans="1:13" ht="16" x14ac:dyDescent="0.2">
      <c r="A49" s="203" t="s">
        <v>931</v>
      </c>
      <c r="B49" s="215">
        <f>'Valori Accelerazioni SAP'!Q24</f>
        <v>-5.883E-2</v>
      </c>
      <c r="C49" s="214">
        <f>'Valori Accelerazioni SAP'!Q26</f>
        <v>-8.3229999999999998E-2</v>
      </c>
      <c r="D49" s="179">
        <f>'Valori Accelerazioni SAP'!Q22</f>
        <v>-5.8369999999999998E-2</v>
      </c>
      <c r="E49" s="231" cm="1">
        <f t="array" ref="E49">MAX(ABS(B49:D49))</f>
        <v>8.3229999999999998E-2</v>
      </c>
      <c r="F49" s="235" t="str">
        <f t="shared" si="9"/>
        <v>MASSIMO</v>
      </c>
      <c r="H49" s="190" t="s">
        <v>930</v>
      </c>
      <c r="I49" s="239">
        <f>'Valori Accelerazioni SAP'!Q17</f>
        <v>5.7919999999999999E-2</v>
      </c>
      <c r="J49" s="240">
        <f>'Valori Accelerazioni SAP'!Q19</f>
        <v>8.1939999999999999E-2</v>
      </c>
      <c r="K49" s="240">
        <f>'Valori Accelerazioni SAP'!Q21</f>
        <v>5.7959999999999998E-2</v>
      </c>
      <c r="L49" s="231" cm="1">
        <f t="array" ref="L49">MAX(ABS(I49:K49))</f>
        <v>8.1939999999999999E-2</v>
      </c>
      <c r="M49" s="244" t="str">
        <f t="shared" si="10"/>
        <v>MASSIMO</v>
      </c>
    </row>
    <row r="50" spans="1:13" ht="16" x14ac:dyDescent="0.2">
      <c r="A50" s="203" t="s">
        <v>932</v>
      </c>
      <c r="B50" s="215">
        <f>'Valori Accelerazioni SAP'!Q30</f>
        <v>-5.883E-2</v>
      </c>
      <c r="C50" s="214">
        <f>'Valori Accelerazioni SAP'!Q32</f>
        <v>-8.3229999999999998E-2</v>
      </c>
      <c r="D50" s="179">
        <f>'Valori Accelerazioni SAP'!Q28</f>
        <v>-5.8860000000000003E-2</v>
      </c>
      <c r="E50" s="231" cm="1">
        <f t="array" ref="E50">MAX(ABS(B50:D50))</f>
        <v>8.3229999999999998E-2</v>
      </c>
      <c r="F50" s="235" t="str">
        <f t="shared" si="9"/>
        <v>MASSIMO</v>
      </c>
      <c r="H50" s="190" t="s">
        <v>931</v>
      </c>
      <c r="I50" s="239">
        <f>'Valori Accelerazioni SAP'!Q23</f>
        <v>5.8450000000000002E-2</v>
      </c>
      <c r="J50" s="240">
        <f>'Valori Accelerazioni SAP'!Q25</f>
        <v>8.2699999999999996E-2</v>
      </c>
      <c r="K50" s="240">
        <f>'Valori Accelerazioni SAP'!Q27</f>
        <v>5.849E-2</v>
      </c>
      <c r="L50" s="231" cm="1">
        <f t="array" ref="L50">MAX(ABS(I50:K50))</f>
        <v>8.2699999999999996E-2</v>
      </c>
      <c r="M50" s="244" t="str">
        <f t="shared" si="10"/>
        <v>MASSIMO</v>
      </c>
    </row>
    <row r="51" spans="1:13" ht="16" x14ac:dyDescent="0.2">
      <c r="A51" s="203" t="s">
        <v>933</v>
      </c>
      <c r="B51" s="215">
        <f>'Valori Accelerazioni SAP'!Q36</f>
        <v>-5.8290000000000002E-2</v>
      </c>
      <c r="C51" s="214">
        <f>'Valori Accelerazioni SAP'!Q38</f>
        <v>-8.2460000000000006E-2</v>
      </c>
      <c r="D51" s="179">
        <f>'Valori Accelerazioni SAP'!Q34</f>
        <v>-5.8860000000000003E-2</v>
      </c>
      <c r="E51" s="231" cm="1">
        <f t="array" ref="E51">MAX(ABS(B51:D51))</f>
        <v>8.2460000000000006E-2</v>
      </c>
      <c r="F51" s="235" t="str">
        <f t="shared" si="9"/>
        <v>MASSIMO</v>
      </c>
      <c r="H51" s="190" t="s">
        <v>932</v>
      </c>
      <c r="I51" s="239">
        <f>'Valori Accelerazioni SAP'!Q29</f>
        <v>5.8619999999999998E-2</v>
      </c>
      <c r="J51" s="240">
        <f>'Valori Accelerazioni SAP'!Q31</f>
        <v>8.2930000000000004E-2</v>
      </c>
      <c r="K51" s="240">
        <f>'Valori Accelerazioni SAP'!Q33</f>
        <v>5.8659999999999997E-2</v>
      </c>
      <c r="L51" s="231" cm="1">
        <f t="array" ref="L51">MAX(ABS(I51:K51))</f>
        <v>8.2930000000000004E-2</v>
      </c>
      <c r="M51" s="244" t="str">
        <f t="shared" si="10"/>
        <v>MASSIMO</v>
      </c>
    </row>
    <row r="52" spans="1:13" ht="16" x14ac:dyDescent="0.2">
      <c r="A52" s="203" t="s">
        <v>934</v>
      </c>
      <c r="B52" s="215">
        <f>'Valori Accelerazioni SAP'!Q42</f>
        <v>-5.7299999999999997E-2</v>
      </c>
      <c r="C52" s="214">
        <f>'Valori Accelerazioni SAP'!Q44</f>
        <v>-8.1040000000000001E-2</v>
      </c>
      <c r="D52" s="179">
        <f>'Valori Accelerazioni SAP'!Q40</f>
        <v>-5.8310000000000001E-2</v>
      </c>
      <c r="E52" s="231" cm="1">
        <f t="array" ref="E52">MAX(ABS(B52:D52))</f>
        <v>8.1040000000000001E-2</v>
      </c>
      <c r="F52" s="235" t="str">
        <f t="shared" si="9"/>
        <v>MASSIMO</v>
      </c>
      <c r="H52" s="190" t="s">
        <v>933</v>
      </c>
      <c r="I52" s="239">
        <f>'Valori Accelerazioni SAP'!Q35</f>
        <v>5.8369999999999998E-2</v>
      </c>
      <c r="J52" s="240">
        <f>'Valori Accelerazioni SAP'!Q37</f>
        <v>8.2589999999999997E-2</v>
      </c>
      <c r="K52" s="240">
        <f>'Valori Accelerazioni SAP'!Q39</f>
        <v>5.8409999999999997E-2</v>
      </c>
      <c r="L52" s="231" cm="1">
        <f t="array" ref="L52">MAX(ABS(I52:K52))</f>
        <v>8.2589999999999997E-2</v>
      </c>
      <c r="M52" s="244" t="str">
        <f t="shared" si="10"/>
        <v>MASSIMO</v>
      </c>
    </row>
    <row r="53" spans="1:13" ht="16" x14ac:dyDescent="0.2">
      <c r="A53" s="203" t="s">
        <v>935</v>
      </c>
      <c r="B53" s="215">
        <f>'Valori Accelerazioni SAP'!Q48</f>
        <v>-5.6070000000000002E-2</v>
      </c>
      <c r="C53" s="214">
        <f>'Valori Accelerazioni SAP'!Q50</f>
        <v>-7.9280000000000003E-2</v>
      </c>
      <c r="D53" s="179">
        <f>'Valori Accelerazioni SAP'!Q46</f>
        <v>-5.731E-2</v>
      </c>
      <c r="E53" s="231" cm="1">
        <f t="array" ref="E53">MAX(ABS(B53:D53))</f>
        <v>7.9280000000000003E-2</v>
      </c>
      <c r="F53" s="235" t="str">
        <f t="shared" si="9"/>
        <v>MASSIMO</v>
      </c>
      <c r="H53" s="190" t="s">
        <v>934</v>
      </c>
      <c r="I53" s="239">
        <f>'Valori Accelerazioni SAP'!Q41</f>
        <v>5.7770000000000002E-2</v>
      </c>
      <c r="J53" s="240">
        <f>'Valori Accelerazioni SAP'!Q43</f>
        <v>8.1729999999999997E-2</v>
      </c>
      <c r="K53" s="240">
        <f>'Valori Accelerazioni SAP'!Q45</f>
        <v>5.7799999999999997E-2</v>
      </c>
      <c r="L53" s="231" cm="1">
        <f t="array" ref="L53">MAX(ABS(I53:K53))</f>
        <v>8.1729999999999997E-2</v>
      </c>
      <c r="M53" s="244" t="str">
        <f t="shared" si="10"/>
        <v>MASSIMO</v>
      </c>
    </row>
    <row r="54" spans="1:13" ht="16" x14ac:dyDescent="0.2">
      <c r="A54" s="203" t="s">
        <v>936</v>
      </c>
      <c r="B54" s="215">
        <f>'Valori Accelerazioni SAP'!Q54</f>
        <v>-5.4899999999999997E-2</v>
      </c>
      <c r="C54" s="214">
        <f>'Valori Accelerazioni SAP'!Q56</f>
        <v>-7.7619999999999995E-2</v>
      </c>
      <c r="D54" s="179">
        <f>'Valori Accelerazioni SAP'!Q52</f>
        <v>-5.6059999999999999E-2</v>
      </c>
      <c r="E54" s="231" cm="1">
        <f t="array" ref="E54">MAX(ABS(B54:D54))</f>
        <v>7.7619999999999995E-2</v>
      </c>
      <c r="F54" s="235" t="str">
        <f t="shared" si="9"/>
        <v>MASSIMO</v>
      </c>
      <c r="H54" s="190" t="s">
        <v>935</v>
      </c>
      <c r="I54" s="239">
        <f>'Valori Accelerazioni SAP'!Q47</f>
        <v>5.6950000000000001E-2</v>
      </c>
      <c r="J54" s="240">
        <f>'Valori Accelerazioni SAP'!Q49</f>
        <v>8.0549999999999997E-2</v>
      </c>
      <c r="K54" s="240">
        <f>'Valori Accelerazioni SAP'!Q51</f>
        <v>5.697E-2</v>
      </c>
      <c r="L54" s="231" cm="1">
        <f t="array" ref="L54">MAX(ABS(I54:K54))</f>
        <v>8.0549999999999997E-2</v>
      </c>
      <c r="M54" s="244" t="str">
        <f t="shared" si="10"/>
        <v>MASSIMO</v>
      </c>
    </row>
    <row r="55" spans="1:13" ht="16" x14ac:dyDescent="0.2">
      <c r="A55" s="203" t="s">
        <v>937</v>
      </c>
      <c r="B55" s="215">
        <f>'Valori Accelerazioni SAP'!Q60</f>
        <v>-5.4280000000000002E-2</v>
      </c>
      <c r="C55" s="214">
        <f>'Valori Accelerazioni SAP'!Q62</f>
        <v>-7.6730000000000007E-2</v>
      </c>
      <c r="D55" s="179">
        <f>'Valori Accelerazioni SAP'!Q58</f>
        <v>-5.4870000000000002E-2</v>
      </c>
      <c r="E55" s="231" cm="1">
        <f t="array" ref="E55">MAX(ABS(B55:D55))</f>
        <v>7.6730000000000007E-2</v>
      </c>
      <c r="F55" s="235" t="str">
        <f t="shared" si="9"/>
        <v>MASSIMO</v>
      </c>
      <c r="H55" s="190" t="s">
        <v>936</v>
      </c>
      <c r="I55" s="239">
        <f>'Valori Accelerazioni SAP'!Q53</f>
        <v>5.6129999999999999E-2</v>
      </c>
      <c r="J55" s="240">
        <f>'Valori Accelerazioni SAP'!Q55</f>
        <v>7.9390000000000002E-2</v>
      </c>
      <c r="K55" s="240">
        <f>'Valori Accelerazioni SAP'!Q57</f>
        <v>5.6149999999999999E-2</v>
      </c>
      <c r="L55" s="231" cm="1">
        <f t="array" ref="L55">MAX(ABS(I55:K55))</f>
        <v>7.9390000000000002E-2</v>
      </c>
      <c r="M55" s="244" t="str">
        <f t="shared" si="10"/>
        <v>MASSIMO</v>
      </c>
    </row>
    <row r="56" spans="1:13" ht="16" x14ac:dyDescent="0.2">
      <c r="A56" s="203" t="s">
        <v>938</v>
      </c>
      <c r="B56" s="215">
        <f>'Valori Accelerazioni SAP'!Q66</f>
        <v>-5.4080000000000003E-2</v>
      </c>
      <c r="C56" s="214">
        <f>'Valori Accelerazioni SAP'!Q68</f>
        <v>-7.6450000000000004E-2</v>
      </c>
      <c r="D56" s="179">
        <f>'Valori Accelerazioni SAP'!Q64</f>
        <v>-5.4239999999999997E-2</v>
      </c>
      <c r="E56" s="231" cm="1">
        <f t="array" ref="E56">MAX(ABS(B56:D56))</f>
        <v>7.6450000000000004E-2</v>
      </c>
      <c r="F56" s="235" t="str">
        <f t="shared" si="9"/>
        <v>MASSIMO</v>
      </c>
      <c r="H56" s="190" t="s">
        <v>937</v>
      </c>
      <c r="I56" s="239">
        <f>'Valori Accelerazioni SAP'!Q59</f>
        <v>5.568E-2</v>
      </c>
      <c r="J56" s="240">
        <f>'Valori Accelerazioni SAP'!Q61</f>
        <v>7.8740000000000004E-2</v>
      </c>
      <c r="K56" s="240">
        <f>'Valori Accelerazioni SAP'!Q63</f>
        <v>5.5690000000000003E-2</v>
      </c>
      <c r="L56" s="231" cm="1">
        <f t="array" ref="L56">MAX(ABS(I56:K56))</f>
        <v>7.8740000000000004E-2</v>
      </c>
      <c r="M56" s="244" t="str">
        <f t="shared" si="10"/>
        <v>MASSIMO</v>
      </c>
    </row>
    <row r="57" spans="1:13" ht="16" x14ac:dyDescent="0.2">
      <c r="A57" s="203" t="s">
        <v>939</v>
      </c>
      <c r="B57" s="215">
        <f>'Valori Accelerazioni SAP'!Q72</f>
        <v>-5.4080000000000003E-2</v>
      </c>
      <c r="C57" s="214">
        <f>'Valori Accelerazioni SAP'!Q74</f>
        <v>-7.6450000000000004E-2</v>
      </c>
      <c r="D57" s="179">
        <f>'Valori Accelerazioni SAP'!Q70</f>
        <v>-5.4039999999999998E-2</v>
      </c>
      <c r="E57" s="231" cm="1">
        <f t="array" ref="E57">MAX(ABS(B57:D57))</f>
        <v>7.6450000000000004E-2</v>
      </c>
      <c r="F57" s="235" t="str">
        <f t="shared" si="9"/>
        <v>MASSIMO</v>
      </c>
      <c r="H57" s="190" t="s">
        <v>938</v>
      </c>
      <c r="I57" s="239">
        <f>'Valori Accelerazioni SAP'!Q65</f>
        <v>5.5530000000000003E-2</v>
      </c>
      <c r="J57" s="240">
        <f>'Valori Accelerazioni SAP'!Q67</f>
        <v>7.8539999999999999E-2</v>
      </c>
      <c r="K57" s="240">
        <f>'Valori Accelerazioni SAP'!Q69</f>
        <v>5.5550000000000002E-2</v>
      </c>
      <c r="L57" s="231" cm="1">
        <f t="array" ref="L57">MAX(ABS(I57:K57))</f>
        <v>7.8539999999999999E-2</v>
      </c>
      <c r="M57" s="244" t="str">
        <f t="shared" si="10"/>
        <v>MASSIMO</v>
      </c>
    </row>
    <row r="58" spans="1:13" ht="16" x14ac:dyDescent="0.2">
      <c r="A58" s="203" t="s">
        <v>940</v>
      </c>
      <c r="B58" s="215">
        <f>'Valori Accelerazioni SAP'!Q78</f>
        <v>-5.4280000000000002E-2</v>
      </c>
      <c r="C58" s="214">
        <f>'Valori Accelerazioni SAP'!Q80</f>
        <v>-7.6730000000000007E-2</v>
      </c>
      <c r="D58" s="179">
        <f>'Valori Accelerazioni SAP'!Q76</f>
        <v>-5.4039999999999998E-2</v>
      </c>
      <c r="E58" s="231" cm="1">
        <f t="array" ref="E58">MAX(ABS(B58:D58))</f>
        <v>7.6730000000000007E-2</v>
      </c>
      <c r="F58" s="235" t="str">
        <f t="shared" si="9"/>
        <v>MASSIMO</v>
      </c>
      <c r="H58" s="190" t="s">
        <v>939</v>
      </c>
      <c r="I58" s="239">
        <f>'Valori Accelerazioni SAP'!Q71</f>
        <v>5.5530000000000003E-2</v>
      </c>
      <c r="J58" s="240">
        <f>'Valori Accelerazioni SAP'!Q73</f>
        <v>7.8539999999999999E-2</v>
      </c>
      <c r="K58" s="240">
        <f>'Valori Accelerazioni SAP'!Q75</f>
        <v>5.5550000000000002E-2</v>
      </c>
      <c r="L58" s="231" cm="1">
        <f t="array" ref="L58">MAX(ABS(I58:K58))</f>
        <v>7.8539999999999999E-2</v>
      </c>
      <c r="M58" s="244" t="str">
        <f t="shared" si="10"/>
        <v>MASSIMO</v>
      </c>
    </row>
    <row r="59" spans="1:13" ht="16" x14ac:dyDescent="0.2">
      <c r="A59" s="203" t="s">
        <v>941</v>
      </c>
      <c r="B59" s="215">
        <f>'Valori Accelerazioni SAP'!Q84</f>
        <v>-5.4899999999999997E-2</v>
      </c>
      <c r="C59" s="214">
        <f>'Valori Accelerazioni SAP'!Q86</f>
        <v>-7.7619999999999995E-2</v>
      </c>
      <c r="D59" s="179">
        <f>'Valori Accelerazioni SAP'!Q82</f>
        <v>-5.4239999999999997E-2</v>
      </c>
      <c r="E59" s="231" cm="1">
        <f t="array" ref="E59">MAX(ABS(B59:D59))</f>
        <v>7.7619999999999995E-2</v>
      </c>
      <c r="F59" s="235" t="str">
        <f t="shared" si="9"/>
        <v>MASSIMO</v>
      </c>
      <c r="H59" s="190" t="s">
        <v>940</v>
      </c>
      <c r="I59" s="239">
        <f>'Valori Accelerazioni SAP'!Q77</f>
        <v>5.568E-2</v>
      </c>
      <c r="J59" s="240">
        <f>'Valori Accelerazioni SAP'!Q79</f>
        <v>7.8740000000000004E-2</v>
      </c>
      <c r="K59" s="240">
        <f>'Valori Accelerazioni SAP'!Q81</f>
        <v>5.5690000000000003E-2</v>
      </c>
      <c r="L59" s="231" cm="1">
        <f t="array" ref="L59">MAX(ABS(I59:K59))</f>
        <v>7.8740000000000004E-2</v>
      </c>
      <c r="M59" s="244" t="str">
        <f t="shared" si="10"/>
        <v>MASSIMO</v>
      </c>
    </row>
    <row r="60" spans="1:13" ht="16" x14ac:dyDescent="0.2">
      <c r="A60" s="203" t="s">
        <v>942</v>
      </c>
      <c r="B60" s="215">
        <f>'Valori Accelerazioni SAP'!Q90</f>
        <v>-5.6070000000000002E-2</v>
      </c>
      <c r="C60" s="214">
        <f>'Valori Accelerazioni SAP'!Q92</f>
        <v>-7.9280000000000003E-2</v>
      </c>
      <c r="D60" s="179">
        <f>'Valori Accelerazioni SAP'!Q88</f>
        <v>-5.4870000000000002E-2</v>
      </c>
      <c r="E60" s="231" cm="1">
        <f t="array" ref="E60">MAX(ABS(B60:D60))</f>
        <v>7.9280000000000003E-2</v>
      </c>
      <c r="F60" s="235" t="str">
        <f t="shared" si="9"/>
        <v>MASSIMO</v>
      </c>
      <c r="H60" s="190" t="s">
        <v>941</v>
      </c>
      <c r="I60" s="239">
        <f>'Valori Accelerazioni SAP'!Q83</f>
        <v>5.6129999999999999E-2</v>
      </c>
      <c r="J60" s="240">
        <f>'Valori Accelerazioni SAP'!Q85</f>
        <v>7.9390000000000002E-2</v>
      </c>
      <c r="K60" s="240">
        <f>'Valori Accelerazioni SAP'!Q87</f>
        <v>5.6149999999999999E-2</v>
      </c>
      <c r="L60" s="231" cm="1">
        <f t="array" ref="L60">MAX(ABS(I60:K60))</f>
        <v>7.9390000000000002E-2</v>
      </c>
      <c r="M60" s="244" t="str">
        <f t="shared" si="10"/>
        <v>MASSIMO</v>
      </c>
    </row>
    <row r="61" spans="1:13" ht="16" x14ac:dyDescent="0.2">
      <c r="A61" s="203" t="s">
        <v>943</v>
      </c>
      <c r="B61" s="215">
        <f>'Valori Accelerazioni SAP'!Q96</f>
        <v>-5.7299999999999997E-2</v>
      </c>
      <c r="C61" s="214">
        <f>'Valori Accelerazioni SAP'!Q98</f>
        <v>-8.1040000000000001E-2</v>
      </c>
      <c r="D61" s="179">
        <f>'Valori Accelerazioni SAP'!Q94</f>
        <v>-5.6059999999999999E-2</v>
      </c>
      <c r="E61" s="231" cm="1">
        <f t="array" ref="E61">MAX(ABS(B61:D61))</f>
        <v>8.1040000000000001E-2</v>
      </c>
      <c r="F61" s="235" t="str">
        <f t="shared" si="9"/>
        <v>MASSIMO</v>
      </c>
      <c r="H61" s="190" t="s">
        <v>942</v>
      </c>
      <c r="I61" s="239">
        <f>'Valori Accelerazioni SAP'!Q89</f>
        <v>5.6950000000000001E-2</v>
      </c>
      <c r="J61" s="240">
        <f>'Valori Accelerazioni SAP'!Q91</f>
        <v>8.0549999999999997E-2</v>
      </c>
      <c r="K61" s="240">
        <f>'Valori Accelerazioni SAP'!Q93</f>
        <v>5.697E-2</v>
      </c>
      <c r="L61" s="231" cm="1">
        <f t="array" ref="L61">MAX(ABS(I61:K61))</f>
        <v>8.0549999999999997E-2</v>
      </c>
      <c r="M61" s="244" t="str">
        <f t="shared" si="10"/>
        <v>MASSIMO</v>
      </c>
    </row>
    <row r="62" spans="1:13" ht="16" x14ac:dyDescent="0.2">
      <c r="A62" s="203" t="s">
        <v>944</v>
      </c>
      <c r="B62" s="215">
        <f>'Valori Accelerazioni SAP'!Q102</f>
        <v>-5.8290000000000002E-2</v>
      </c>
      <c r="C62" s="214">
        <f>'Valori Accelerazioni SAP'!Q104</f>
        <v>-8.2460000000000006E-2</v>
      </c>
      <c r="D62" s="179">
        <f>'Valori Accelerazioni SAP'!Q100</f>
        <v>-5.731E-2</v>
      </c>
      <c r="E62" s="231" cm="1">
        <f t="array" ref="E62">MAX(ABS(B62:D62))</f>
        <v>8.2460000000000006E-2</v>
      </c>
      <c r="F62" s="235" t="str">
        <f t="shared" si="9"/>
        <v>MASSIMO</v>
      </c>
      <c r="H62" s="190" t="s">
        <v>943</v>
      </c>
      <c r="I62" s="239">
        <f>'Valori Accelerazioni SAP'!Q95</f>
        <v>5.7770000000000002E-2</v>
      </c>
      <c r="J62" s="240">
        <f>'Valori Accelerazioni SAP'!Q97</f>
        <v>8.1729999999999997E-2</v>
      </c>
      <c r="K62" s="240">
        <f>'Valori Accelerazioni SAP'!Q99</f>
        <v>5.7799999999999997E-2</v>
      </c>
      <c r="L62" s="231" cm="1">
        <f t="array" ref="L62">MAX(ABS(I62:K62))</f>
        <v>8.1729999999999997E-2</v>
      </c>
      <c r="M62" s="244" t="str">
        <f t="shared" si="10"/>
        <v>MASSIMO</v>
      </c>
    </row>
    <row r="63" spans="1:13" ht="16" x14ac:dyDescent="0.2">
      <c r="A63" s="203" t="s">
        <v>945</v>
      </c>
      <c r="B63" s="215">
        <f>'Valori Accelerazioni SAP'!Q108</f>
        <v>-5.883E-2</v>
      </c>
      <c r="C63" s="214">
        <f>'Valori Accelerazioni SAP'!Q110</f>
        <v>-8.3229999999999998E-2</v>
      </c>
      <c r="D63" s="179">
        <f>'Valori Accelerazioni SAP'!Q106</f>
        <v>-5.8310000000000001E-2</v>
      </c>
      <c r="E63" s="231" cm="1">
        <f t="array" ref="E63">MAX(ABS(B63:D63))</f>
        <v>8.3229999999999998E-2</v>
      </c>
      <c r="F63" s="235" t="str">
        <f t="shared" si="9"/>
        <v>MASSIMO</v>
      </c>
      <c r="H63" s="190" t="s">
        <v>944</v>
      </c>
      <c r="I63" s="239">
        <f>'Valori Accelerazioni SAP'!Q101</f>
        <v>5.8369999999999998E-2</v>
      </c>
      <c r="J63" s="240">
        <f>'Valori Accelerazioni SAP'!Q103</f>
        <v>8.2589999999999997E-2</v>
      </c>
      <c r="K63" s="240">
        <f>'Valori Accelerazioni SAP'!Q105</f>
        <v>5.8409999999999997E-2</v>
      </c>
      <c r="L63" s="231" cm="1">
        <f t="array" ref="L63">MAX(ABS(I63:K63))</f>
        <v>8.2589999999999997E-2</v>
      </c>
      <c r="M63" s="244" t="str">
        <f t="shared" si="10"/>
        <v>MASSIMO</v>
      </c>
    </row>
    <row r="64" spans="1:13" ht="16" x14ac:dyDescent="0.2">
      <c r="A64" s="203" t="s">
        <v>946</v>
      </c>
      <c r="B64" s="215">
        <f>'Valori Accelerazioni SAP'!Q114</f>
        <v>-5.883E-2</v>
      </c>
      <c r="C64" s="214">
        <f>'Valori Accelerazioni SAP'!Q116</f>
        <v>-8.3229999999999998E-2</v>
      </c>
      <c r="D64" s="179">
        <f>'Valori Accelerazioni SAP'!Q112</f>
        <v>-5.8860000000000003E-2</v>
      </c>
      <c r="E64" s="231" cm="1">
        <f t="array" ref="E64">MAX(ABS(B64:D64))</f>
        <v>8.3229999999999998E-2</v>
      </c>
      <c r="F64" s="235" t="str">
        <f t="shared" si="9"/>
        <v>MASSIMO</v>
      </c>
      <c r="H64" s="190" t="s">
        <v>945</v>
      </c>
      <c r="I64" s="239">
        <f>'Valori Accelerazioni SAP'!Q107</f>
        <v>5.8619999999999998E-2</v>
      </c>
      <c r="J64" s="240">
        <f>'Valori Accelerazioni SAP'!Q109</f>
        <v>8.2930000000000004E-2</v>
      </c>
      <c r="K64" s="240">
        <f>'Valori Accelerazioni SAP'!Q111</f>
        <v>5.8659999999999997E-2</v>
      </c>
      <c r="L64" s="231" cm="1">
        <f t="array" ref="L64">MAX(ABS(I64:K64))</f>
        <v>8.2930000000000004E-2</v>
      </c>
      <c r="M64" s="244" t="str">
        <f t="shared" si="10"/>
        <v>MASSIMO</v>
      </c>
    </row>
    <row r="65" spans="1:13" ht="16" x14ac:dyDescent="0.2">
      <c r="A65" s="203" t="s">
        <v>947</v>
      </c>
      <c r="B65" s="215">
        <f>'Valori Accelerazioni SAP'!Q120</f>
        <v>-5.8349999999999999E-2</v>
      </c>
      <c r="C65" s="214">
        <f>'Valori Accelerazioni SAP'!Q122</f>
        <v>-8.2540000000000002E-2</v>
      </c>
      <c r="D65" s="179">
        <f>'Valori Accelerazioni SAP'!Q118</f>
        <v>-5.8860000000000003E-2</v>
      </c>
      <c r="E65" s="231" cm="1">
        <f t="array" ref="E65">MAX(ABS(B65:D65))</f>
        <v>8.2540000000000002E-2</v>
      </c>
      <c r="F65" s="235" t="str">
        <f t="shared" si="9"/>
        <v>MASSIMO</v>
      </c>
      <c r="H65" s="190" t="s">
        <v>946</v>
      </c>
      <c r="I65" s="239">
        <f>'Valori Accelerazioni SAP'!Q113</f>
        <v>5.8450000000000002E-2</v>
      </c>
      <c r="J65" s="240">
        <f>'Valori Accelerazioni SAP'!Q115</f>
        <v>8.2699999999999996E-2</v>
      </c>
      <c r="K65" s="240">
        <f>'Valori Accelerazioni SAP'!Q117</f>
        <v>5.849E-2</v>
      </c>
      <c r="L65" s="231" cm="1">
        <f t="array" ref="L65">MAX(ABS(I65:K65))</f>
        <v>8.2699999999999996E-2</v>
      </c>
      <c r="M65" s="244" t="str">
        <f t="shared" si="10"/>
        <v>MASSIMO</v>
      </c>
    </row>
    <row r="66" spans="1:13" ht="16" x14ac:dyDescent="0.2">
      <c r="A66" s="203" t="s">
        <v>948</v>
      </c>
      <c r="B66" s="215">
        <f>'Valori Accelerazioni SAP'!Q126</f>
        <v>-5.7529999999999998E-2</v>
      </c>
      <c r="C66" s="214">
        <f>'Valori Accelerazioni SAP'!Q128</f>
        <v>-8.1369999999999998E-2</v>
      </c>
      <c r="D66" s="179">
        <f>'Valori Accelerazioni SAP'!Q124</f>
        <v>-5.8369999999999998E-2</v>
      </c>
      <c r="E66" s="231" cm="1">
        <f t="array" ref="E66">MAX(ABS(B66:D66))</f>
        <v>8.1369999999999998E-2</v>
      </c>
      <c r="F66" s="235" t="str">
        <f t="shared" si="9"/>
        <v>MASSIMO</v>
      </c>
      <c r="H66" s="190" t="s">
        <v>947</v>
      </c>
      <c r="I66" s="239">
        <f>'Valori Accelerazioni SAP'!Q119</f>
        <v>5.7919999999999999E-2</v>
      </c>
      <c r="J66" s="240">
        <f>'Valori Accelerazioni SAP'!Q121</f>
        <v>8.1939999999999999E-2</v>
      </c>
      <c r="K66" s="240">
        <f>'Valori Accelerazioni SAP'!Q123</f>
        <v>5.7959999999999998E-2</v>
      </c>
      <c r="L66" s="231" cm="1">
        <f t="array" ref="L66">MAX(ABS(I66:K66))</f>
        <v>8.1939999999999999E-2</v>
      </c>
      <c r="M66" s="244" t="str">
        <f t="shared" si="10"/>
        <v>MASSIMO</v>
      </c>
    </row>
    <row r="67" spans="1:13" ht="17" thickBot="1" x14ac:dyDescent="0.25">
      <c r="A67" s="147" t="s">
        <v>949</v>
      </c>
      <c r="B67" s="220">
        <f>'Valori Accelerazioni SAP'!Q132</f>
        <v>-5.6599999999999998E-2</v>
      </c>
      <c r="C67" s="222">
        <f>'Valori Accelerazioni SAP'!Q134</f>
        <v>-8.0049999999999996E-2</v>
      </c>
      <c r="D67" s="179">
        <f>'Valori Accelerazioni SAP'!Q130</f>
        <v>-5.7549999999999997E-2</v>
      </c>
      <c r="E67" s="231" cm="1">
        <f t="array" ref="E67">MAX(ABS(B67:D67))</f>
        <v>8.0049999999999996E-2</v>
      </c>
      <c r="F67" s="235" t="str">
        <f t="shared" si="9"/>
        <v>MASSIMO</v>
      </c>
      <c r="H67" s="190" t="s">
        <v>948</v>
      </c>
      <c r="I67" s="239">
        <f>'Valori Accelerazioni SAP'!Q125</f>
        <v>5.7140000000000003E-2</v>
      </c>
      <c r="J67" s="240">
        <f>'Valori Accelerazioni SAP'!Q127</f>
        <v>8.0829999999999999E-2</v>
      </c>
      <c r="K67" s="240">
        <f>'Valori Accelerazioni SAP'!Q129</f>
        <v>5.7180000000000002E-2</v>
      </c>
      <c r="L67" s="231" cm="1">
        <f t="array" ref="L67">MAX(ABS(I67:K67))</f>
        <v>8.0829999999999999E-2</v>
      </c>
      <c r="M67" s="244" t="str">
        <f t="shared" si="10"/>
        <v>MASSIMO</v>
      </c>
    </row>
    <row r="68" spans="1:13" ht="17" thickBot="1" x14ac:dyDescent="0.25">
      <c r="D68" s="232">
        <f>'Valori Accelerazioni SAP'!Q136</f>
        <v>-5.6610000000000001E-2</v>
      </c>
      <c r="E68" s="233" cm="1">
        <f t="array" ref="E68">MAX(ABS(B68:D68))</f>
        <v>5.6610000000000001E-2</v>
      </c>
      <c r="F68" s="236" t="str">
        <f t="shared" si="9"/>
        <v>MASSIMO</v>
      </c>
      <c r="H68" s="191" t="s">
        <v>949</v>
      </c>
      <c r="I68" s="241">
        <f>'Valori Accelerazioni SAP'!Q131</f>
        <v>5.6279999999999997E-2</v>
      </c>
      <c r="J68" s="242">
        <f>'Valori Accelerazioni SAP'!Q133</f>
        <v>7.961E-2</v>
      </c>
      <c r="K68" s="242">
        <f>'Valori Accelerazioni SAP'!Q135</f>
        <v>5.6320000000000002E-2</v>
      </c>
      <c r="L68" s="233" cm="1">
        <f t="array" ref="L68">MAX(ABS(I68:K68))</f>
        <v>7.961E-2</v>
      </c>
      <c r="M68" s="245" t="str">
        <f t="shared" si="10"/>
        <v>MASSIMO</v>
      </c>
    </row>
    <row r="70" spans="1:13" x14ac:dyDescent="0.2">
      <c r="B70" s="1"/>
      <c r="C70" s="1"/>
    </row>
    <row r="71" spans="1:13" x14ac:dyDescent="0.2">
      <c r="D71" s="1"/>
    </row>
  </sheetData>
  <mergeCells count="8">
    <mergeCell ref="W1:Y1"/>
    <mergeCell ref="D17:G17"/>
    <mergeCell ref="A1:C1"/>
    <mergeCell ref="H19:M19"/>
    <mergeCell ref="H45:M45"/>
    <mergeCell ref="F18:H18"/>
    <mergeCell ref="F44:I44"/>
    <mergeCell ref="L1:N1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2F1-43F9-415E-86D9-A9D3078AEDF1}">
  <dimension ref="A1:Q112"/>
  <sheetViews>
    <sheetView workbookViewId="0">
      <selection activeCell="K11" sqref="K11"/>
    </sheetView>
  </sheetViews>
  <sheetFormatPr baseColWidth="10" defaultColWidth="8.83203125" defaultRowHeight="15" x14ac:dyDescent="0.2"/>
  <cols>
    <col min="1" max="1" width="17.6640625" bestFit="1" customWidth="1"/>
    <col min="2" max="2" width="17" bestFit="1" customWidth="1"/>
    <col min="12" max="12" width="17.6640625" bestFit="1" customWidth="1"/>
    <col min="13" max="13" width="17" bestFit="1" customWidth="1"/>
    <col min="14" max="14" width="10.83203125" bestFit="1" customWidth="1"/>
  </cols>
  <sheetData>
    <row r="1" spans="1:17" x14ac:dyDescent="0.2">
      <c r="A1" s="569" t="s">
        <v>1089</v>
      </c>
      <c r="B1" s="569"/>
      <c r="C1" s="569"/>
      <c r="D1" s="569"/>
      <c r="E1" s="569"/>
      <c r="F1" s="569"/>
      <c r="G1" s="569"/>
      <c r="H1" s="569"/>
      <c r="I1" s="569"/>
      <c r="L1" s="569" t="s">
        <v>1089</v>
      </c>
      <c r="M1" s="569"/>
      <c r="N1" s="569"/>
      <c r="O1" s="569"/>
      <c r="P1" s="569"/>
      <c r="Q1" s="569"/>
    </row>
    <row r="2" spans="1:17" x14ac:dyDescent="0.2">
      <c r="A2" s="251" t="s">
        <v>57</v>
      </c>
      <c r="B2" s="251" t="s">
        <v>58</v>
      </c>
      <c r="C2" s="251" t="s">
        <v>1002</v>
      </c>
      <c r="D2" s="253" t="s">
        <v>1004</v>
      </c>
      <c r="E2" s="253" t="s">
        <v>1005</v>
      </c>
      <c r="F2" s="253" t="s">
        <v>1006</v>
      </c>
      <c r="G2" s="253" t="s">
        <v>1093</v>
      </c>
      <c r="H2" s="253" t="s">
        <v>1094</v>
      </c>
      <c r="I2" s="253" t="s">
        <v>1095</v>
      </c>
      <c r="L2" s="175" t="s">
        <v>57</v>
      </c>
      <c r="M2" s="175" t="s">
        <v>58</v>
      </c>
      <c r="N2" s="175" t="s">
        <v>1002</v>
      </c>
      <c r="O2" s="177" t="s">
        <v>1093</v>
      </c>
      <c r="P2" s="177" t="s">
        <v>1094</v>
      </c>
      <c r="Q2" s="177" t="s">
        <v>1095</v>
      </c>
    </row>
    <row r="3" spans="1:17" x14ac:dyDescent="0.2">
      <c r="A3" s="252" t="s">
        <v>60</v>
      </c>
      <c r="B3" s="252" t="s">
        <v>60</v>
      </c>
      <c r="C3" s="252" t="s">
        <v>60</v>
      </c>
      <c r="D3" s="254" t="s">
        <v>1090</v>
      </c>
      <c r="E3" s="254" t="s">
        <v>1090</v>
      </c>
      <c r="F3" s="254" t="s">
        <v>1090</v>
      </c>
      <c r="G3" s="254" t="s">
        <v>1096</v>
      </c>
      <c r="H3" s="254" t="s">
        <v>1096</v>
      </c>
      <c r="I3" s="254" t="s">
        <v>1096</v>
      </c>
      <c r="L3" s="176" t="s">
        <v>60</v>
      </c>
      <c r="M3" s="176" t="s">
        <v>60</v>
      </c>
      <c r="N3" s="176" t="s">
        <v>60</v>
      </c>
      <c r="O3" s="178" t="s">
        <v>1096</v>
      </c>
      <c r="P3" s="178" t="s">
        <v>1096</v>
      </c>
      <c r="Q3" s="178" t="s">
        <v>1096</v>
      </c>
    </row>
    <row r="4" spans="1:17" x14ac:dyDescent="0.2">
      <c r="A4" s="27" t="s">
        <v>950</v>
      </c>
      <c r="B4" s="27" t="s">
        <v>1116</v>
      </c>
      <c r="C4" s="27" t="s">
        <v>1091</v>
      </c>
      <c r="D4">
        <v>-1.1E-5</v>
      </c>
      <c r="E4">
        <v>1.18E-4</v>
      </c>
      <c r="F4">
        <v>-7.0239999999999997E-2</v>
      </c>
      <c r="G4">
        <v>-7.4139999999999996E-3</v>
      </c>
      <c r="H4">
        <v>-6.8300000000000001E-4</v>
      </c>
      <c r="I4">
        <v>1.1939999999999999E-6</v>
      </c>
      <c r="L4" s="27" t="s">
        <v>83</v>
      </c>
      <c r="M4" s="27" t="s">
        <v>1116</v>
      </c>
      <c r="N4" s="27" t="s">
        <v>1091</v>
      </c>
      <c r="O4">
        <v>1.0468999999999999E-2</v>
      </c>
      <c r="P4">
        <v>-1.5999999999999999E-5</v>
      </c>
      <c r="Q4">
        <v>1.5999999999999999E-5</v>
      </c>
    </row>
    <row r="5" spans="1:17" x14ac:dyDescent="0.2">
      <c r="A5" s="27" t="s">
        <v>951</v>
      </c>
      <c r="B5" s="27" t="s">
        <v>1116</v>
      </c>
      <c r="C5" s="27" t="s">
        <v>1091</v>
      </c>
      <c r="D5">
        <v>-1.4E-5</v>
      </c>
      <c r="E5">
        <v>4.8500000000000003E-4</v>
      </c>
      <c r="F5">
        <v>-9.9879999999999997E-2</v>
      </c>
      <c r="G5">
        <v>-4.3560000000000003E-6</v>
      </c>
      <c r="H5">
        <v>-1.0610000000000001E-3</v>
      </c>
      <c r="I5">
        <v>1.6619999999999999E-6</v>
      </c>
      <c r="L5" s="27" t="s">
        <v>104</v>
      </c>
      <c r="M5" s="27" t="s">
        <v>1116</v>
      </c>
      <c r="N5" s="27" t="s">
        <v>1091</v>
      </c>
      <c r="O5">
        <v>1.0305999999999999E-2</v>
      </c>
      <c r="P5">
        <v>-8.9770000000000006E-6</v>
      </c>
      <c r="Q5">
        <v>1.2E-5</v>
      </c>
    </row>
    <row r="6" spans="1:17" x14ac:dyDescent="0.2">
      <c r="A6" s="27" t="s">
        <v>952</v>
      </c>
      <c r="B6" s="27" t="s">
        <v>1116</v>
      </c>
      <c r="C6" s="27" t="s">
        <v>1091</v>
      </c>
      <c r="D6">
        <v>-4.1999999999999998E-5</v>
      </c>
      <c r="E6">
        <v>8.5599999999999999E-4</v>
      </c>
      <c r="F6">
        <v>-7.0289000000000004E-2</v>
      </c>
      <c r="G6">
        <v>7.4120000000000002E-3</v>
      </c>
      <c r="H6">
        <v>-6.8800000000000003E-4</v>
      </c>
      <c r="I6">
        <v>4.668E-6</v>
      </c>
      <c r="L6" s="27" t="s">
        <v>63</v>
      </c>
      <c r="M6" s="27" t="s">
        <v>1116</v>
      </c>
      <c r="N6" s="27" t="s">
        <v>1091</v>
      </c>
      <c r="O6">
        <v>-1.0454E-2</v>
      </c>
      <c r="P6">
        <v>-1.9000000000000001E-5</v>
      </c>
      <c r="Q6">
        <v>-8.1959999999999995E-7</v>
      </c>
    </row>
    <row r="7" spans="1:17" x14ac:dyDescent="0.2">
      <c r="A7" s="27" t="s">
        <v>1012</v>
      </c>
      <c r="B7" s="27" t="s">
        <v>1116</v>
      </c>
      <c r="C7" s="27" t="s">
        <v>1091</v>
      </c>
      <c r="D7">
        <v>3.5180000000000001E-7</v>
      </c>
      <c r="E7">
        <v>1.2799999999999999E-4</v>
      </c>
      <c r="F7">
        <v>-6.9028000000000006E-2</v>
      </c>
      <c r="G7">
        <v>-7.2709999999999997E-3</v>
      </c>
      <c r="H7">
        <v>-6.7199999999999996E-4</v>
      </c>
      <c r="I7">
        <v>1.3859999999999999E-6</v>
      </c>
      <c r="L7" s="27" t="s">
        <v>85</v>
      </c>
      <c r="M7" s="27" t="s">
        <v>1116</v>
      </c>
      <c r="N7" s="27" t="s">
        <v>1091</v>
      </c>
      <c r="O7">
        <v>-1.0293999999999999E-2</v>
      </c>
      <c r="P7">
        <v>-1.1E-5</v>
      </c>
      <c r="Q7">
        <v>1.6470000000000001E-6</v>
      </c>
    </row>
    <row r="8" spans="1:17" x14ac:dyDescent="0.2">
      <c r="A8" s="27" t="s">
        <v>1013</v>
      </c>
      <c r="B8" s="27" t="s">
        <v>1116</v>
      </c>
      <c r="C8" s="27" t="s">
        <v>1091</v>
      </c>
      <c r="D8">
        <v>-1.91E-7</v>
      </c>
      <c r="E8">
        <v>4.8700000000000002E-4</v>
      </c>
      <c r="F8">
        <v>-9.7996E-2</v>
      </c>
      <c r="G8">
        <v>-3.5360000000000001E-6</v>
      </c>
      <c r="H8">
        <v>-1.0189999999999999E-3</v>
      </c>
      <c r="I8">
        <v>1.5209999999999999E-6</v>
      </c>
      <c r="L8" s="27" t="s">
        <v>106</v>
      </c>
      <c r="M8" s="27" t="s">
        <v>1116</v>
      </c>
      <c r="N8" s="27" t="s">
        <v>1091</v>
      </c>
      <c r="O8">
        <v>-1.0118E-2</v>
      </c>
      <c r="P8">
        <v>-9.55E-6</v>
      </c>
      <c r="Q8">
        <v>-8.2429999999999999E-7</v>
      </c>
    </row>
    <row r="9" spans="1:17" x14ac:dyDescent="0.2">
      <c r="A9" s="27" t="s">
        <v>1014</v>
      </c>
      <c r="B9" s="27" t="s">
        <v>1116</v>
      </c>
      <c r="C9" s="27" t="s">
        <v>1091</v>
      </c>
      <c r="D9">
        <v>-3.1000000000000001E-5</v>
      </c>
      <c r="E9">
        <v>8.5400000000000005E-4</v>
      </c>
      <c r="F9">
        <v>-6.9067000000000003E-2</v>
      </c>
      <c r="G9">
        <v>7.2700000000000004E-3</v>
      </c>
      <c r="H9">
        <v>-6.7699999999999998E-4</v>
      </c>
      <c r="I9">
        <v>3.9090000000000002E-6</v>
      </c>
      <c r="L9" s="27" t="s">
        <v>146</v>
      </c>
      <c r="M9" s="27" t="s">
        <v>1116</v>
      </c>
      <c r="N9" s="27" t="s">
        <v>1091</v>
      </c>
      <c r="O9">
        <v>9.9399999999999992E-3</v>
      </c>
      <c r="P9">
        <v>-7.7840000000000004E-6</v>
      </c>
      <c r="Q9">
        <v>9.4150000000000005E-6</v>
      </c>
    </row>
    <row r="10" spans="1:17" x14ac:dyDescent="0.2">
      <c r="A10" s="27" t="s">
        <v>1015</v>
      </c>
      <c r="B10" s="27" t="s">
        <v>1116</v>
      </c>
      <c r="C10" s="27" t="s">
        <v>1091</v>
      </c>
      <c r="D10">
        <v>1.5E-5</v>
      </c>
      <c r="E10">
        <v>1.3200000000000001E-4</v>
      </c>
      <c r="F10">
        <v>-6.7806000000000005E-2</v>
      </c>
      <c r="G10">
        <v>-7.1349999999999998E-3</v>
      </c>
      <c r="H10">
        <v>-6.8800000000000003E-4</v>
      </c>
      <c r="I10">
        <v>-3.0600000000000001E-7</v>
      </c>
      <c r="L10" s="27" t="s">
        <v>167</v>
      </c>
      <c r="M10" s="27" t="s">
        <v>1116</v>
      </c>
      <c r="N10" s="27" t="s">
        <v>1091</v>
      </c>
      <c r="O10">
        <v>9.7389999999999994E-3</v>
      </c>
      <c r="P10">
        <v>-7.9980000000000003E-6</v>
      </c>
      <c r="Q10">
        <v>7.9189999999999999E-6</v>
      </c>
    </row>
    <row r="11" spans="1:17" x14ac:dyDescent="0.2">
      <c r="A11" s="27" t="s">
        <v>1016</v>
      </c>
      <c r="B11" s="27" t="s">
        <v>1116</v>
      </c>
      <c r="C11" s="27" t="s">
        <v>1091</v>
      </c>
      <c r="D11">
        <v>1.7E-5</v>
      </c>
      <c r="E11">
        <v>4.8799999999999999E-4</v>
      </c>
      <c r="F11">
        <v>-9.6179000000000001E-2</v>
      </c>
      <c r="G11">
        <v>-2.6900000000000001E-6</v>
      </c>
      <c r="H11">
        <v>-1.0009999999999999E-3</v>
      </c>
      <c r="I11">
        <v>1.2699999999999999E-6</v>
      </c>
      <c r="L11" s="27" t="s">
        <v>188</v>
      </c>
      <c r="M11" s="27" t="s">
        <v>1116</v>
      </c>
      <c r="N11" s="27" t="s">
        <v>1091</v>
      </c>
      <c r="O11">
        <v>9.5250000000000005E-3</v>
      </c>
      <c r="P11">
        <v>-8.1170000000000004E-6</v>
      </c>
      <c r="Q11">
        <v>6.0240000000000003E-6</v>
      </c>
    </row>
    <row r="12" spans="1:17" x14ac:dyDescent="0.2">
      <c r="A12" s="27" t="s">
        <v>1017</v>
      </c>
      <c r="B12" s="27" t="s">
        <v>1116</v>
      </c>
      <c r="C12" s="27" t="s">
        <v>1091</v>
      </c>
      <c r="D12">
        <v>-1.5E-5</v>
      </c>
      <c r="E12">
        <v>8.5099999999999998E-4</v>
      </c>
      <c r="F12">
        <v>-6.7835999999999994E-2</v>
      </c>
      <c r="G12">
        <v>7.1339999999999997E-3</v>
      </c>
      <c r="H12">
        <v>-6.9300000000000004E-4</v>
      </c>
      <c r="I12">
        <v>4.7099999999999998E-6</v>
      </c>
      <c r="L12" s="27" t="s">
        <v>209</v>
      </c>
      <c r="M12" s="27" t="s">
        <v>1116</v>
      </c>
      <c r="N12" s="27" t="s">
        <v>1091</v>
      </c>
      <c r="O12">
        <v>9.3010000000000002E-3</v>
      </c>
      <c r="P12">
        <v>-7.7260000000000002E-6</v>
      </c>
      <c r="Q12">
        <v>3.4999999999999999E-6</v>
      </c>
    </row>
    <row r="13" spans="1:17" x14ac:dyDescent="0.2">
      <c r="A13" s="27" t="s">
        <v>1018</v>
      </c>
      <c r="B13" s="27" t="s">
        <v>1116</v>
      </c>
      <c r="C13" s="27" t="s">
        <v>1091</v>
      </c>
      <c r="D13">
        <v>3.1000000000000001E-5</v>
      </c>
      <c r="E13">
        <v>1.34E-4</v>
      </c>
      <c r="F13">
        <v>-6.6539000000000001E-2</v>
      </c>
      <c r="G13">
        <v>-6.999E-3</v>
      </c>
      <c r="H13">
        <v>-7.2199999999999999E-4</v>
      </c>
      <c r="I13">
        <v>-1.77E-6</v>
      </c>
      <c r="L13" s="27" t="s">
        <v>230</v>
      </c>
      <c r="M13" s="27" t="s">
        <v>1116</v>
      </c>
      <c r="N13" s="27" t="s">
        <v>1091</v>
      </c>
      <c r="O13">
        <v>9.0790000000000003E-3</v>
      </c>
      <c r="P13">
        <v>-6.0379999999999996E-6</v>
      </c>
      <c r="Q13">
        <v>1.135E-7</v>
      </c>
    </row>
    <row r="14" spans="1:17" x14ac:dyDescent="0.2">
      <c r="A14" s="27" t="s">
        <v>1019</v>
      </c>
      <c r="B14" s="27" t="s">
        <v>1116</v>
      </c>
      <c r="C14" s="27" t="s">
        <v>1091</v>
      </c>
      <c r="D14">
        <v>3.6999999999999998E-5</v>
      </c>
      <c r="E14">
        <v>4.86E-4</v>
      </c>
      <c r="F14">
        <v>-9.4355999999999995E-2</v>
      </c>
      <c r="G14">
        <v>-1.9309999999999998E-6</v>
      </c>
      <c r="H14">
        <v>-1.0269999999999999E-3</v>
      </c>
      <c r="I14">
        <v>9.6760000000000006E-7</v>
      </c>
      <c r="L14" s="27" t="s">
        <v>251</v>
      </c>
      <c r="M14" s="27" t="s">
        <v>1116</v>
      </c>
      <c r="N14" s="27" t="s">
        <v>1091</v>
      </c>
      <c r="O14">
        <v>8.8830000000000003E-3</v>
      </c>
      <c r="P14">
        <v>-3.3900000000000002E-6</v>
      </c>
      <c r="Q14">
        <v>-4.0430000000000001E-6</v>
      </c>
    </row>
    <row r="15" spans="1:17" x14ac:dyDescent="0.2">
      <c r="A15" s="27" t="s">
        <v>1020</v>
      </c>
      <c r="B15" s="27" t="s">
        <v>1116</v>
      </c>
      <c r="C15" s="27" t="s">
        <v>1091</v>
      </c>
      <c r="D15">
        <v>1.401E-6</v>
      </c>
      <c r="E15">
        <v>8.4500000000000005E-4</v>
      </c>
      <c r="F15">
        <v>-6.6560999999999995E-2</v>
      </c>
      <c r="G15">
        <v>6.9979999999999999E-3</v>
      </c>
      <c r="H15">
        <v>-7.2599999999999997E-4</v>
      </c>
      <c r="I15">
        <v>5.1320000000000002E-6</v>
      </c>
      <c r="L15" s="27" t="s">
        <v>272</v>
      </c>
      <c r="M15" s="27" t="s">
        <v>1116</v>
      </c>
      <c r="N15" s="27" t="s">
        <v>1091</v>
      </c>
      <c r="O15">
        <v>8.7709999999999993E-3</v>
      </c>
      <c r="P15">
        <v>-1.0729999999999999E-6</v>
      </c>
      <c r="Q15">
        <v>-5.4219999999999999E-6</v>
      </c>
    </row>
    <row r="16" spans="1:17" x14ac:dyDescent="0.2">
      <c r="A16" s="27" t="s">
        <v>1021</v>
      </c>
      <c r="B16" s="27" t="s">
        <v>1116</v>
      </c>
      <c r="C16" s="27" t="s">
        <v>1091</v>
      </c>
      <c r="D16">
        <v>4.6999999999999997E-5</v>
      </c>
      <c r="E16">
        <v>1.34E-4</v>
      </c>
      <c r="F16">
        <v>-6.5197000000000005E-2</v>
      </c>
      <c r="G16">
        <v>-6.8570000000000002E-3</v>
      </c>
      <c r="H16">
        <v>-7.6800000000000002E-4</v>
      </c>
      <c r="I16">
        <v>-3.101E-6</v>
      </c>
      <c r="L16" s="27" t="s">
        <v>293</v>
      </c>
      <c r="M16" s="27" t="s">
        <v>1116</v>
      </c>
      <c r="N16" s="27" t="s">
        <v>1091</v>
      </c>
      <c r="O16">
        <v>8.7320000000000002E-3</v>
      </c>
      <c r="P16">
        <v>-4.0059999999999997E-7</v>
      </c>
      <c r="Q16">
        <v>-1.9879999999999999E-6</v>
      </c>
    </row>
    <row r="17" spans="1:17" x14ac:dyDescent="0.2">
      <c r="A17" s="27" t="s">
        <v>1022</v>
      </c>
      <c r="B17" s="27" t="s">
        <v>1116</v>
      </c>
      <c r="C17" s="27" t="s">
        <v>1091</v>
      </c>
      <c r="D17">
        <v>5.7000000000000003E-5</v>
      </c>
      <c r="E17">
        <v>4.8200000000000001E-4</v>
      </c>
      <c r="F17">
        <v>-9.2453999999999995E-2</v>
      </c>
      <c r="G17">
        <v>-1.2860000000000001E-6</v>
      </c>
      <c r="H17">
        <v>-1.085E-3</v>
      </c>
      <c r="I17">
        <v>6.4109999999999999E-7</v>
      </c>
      <c r="L17" s="27" t="s">
        <v>314</v>
      </c>
      <c r="M17" s="27" t="s">
        <v>1116</v>
      </c>
      <c r="N17" s="27" t="s">
        <v>1091</v>
      </c>
      <c r="O17">
        <v>8.7250000000000001E-3</v>
      </c>
      <c r="P17">
        <v>-2.3839999999999999E-7</v>
      </c>
      <c r="Q17">
        <v>2.2510000000000001E-6</v>
      </c>
    </row>
    <row r="18" spans="1:17" x14ac:dyDescent="0.2">
      <c r="A18" s="27" t="s">
        <v>1023</v>
      </c>
      <c r="B18" s="27" t="s">
        <v>1116</v>
      </c>
      <c r="C18" s="27" t="s">
        <v>1091</v>
      </c>
      <c r="D18">
        <v>1.9000000000000001E-5</v>
      </c>
      <c r="E18">
        <v>8.3600000000000005E-4</v>
      </c>
      <c r="F18">
        <v>-6.5212000000000006E-2</v>
      </c>
      <c r="G18">
        <v>6.8570000000000002E-3</v>
      </c>
      <c r="H18">
        <v>-7.7200000000000001E-4</v>
      </c>
      <c r="I18">
        <v>5.3499999999999996E-6</v>
      </c>
      <c r="L18" s="27" t="s">
        <v>335</v>
      </c>
      <c r="M18" s="27" t="s">
        <v>1116</v>
      </c>
      <c r="N18" s="27" t="s">
        <v>1091</v>
      </c>
      <c r="O18">
        <v>8.7510000000000001E-3</v>
      </c>
      <c r="P18">
        <v>3.8850000000000002E-7</v>
      </c>
      <c r="Q18">
        <v>5.8069999999999996E-6</v>
      </c>
    </row>
    <row r="19" spans="1:17" x14ac:dyDescent="0.2">
      <c r="A19" s="27" t="s">
        <v>1024</v>
      </c>
      <c r="B19" s="27" t="s">
        <v>1116</v>
      </c>
      <c r="C19" s="27" t="s">
        <v>1091</v>
      </c>
      <c r="D19">
        <v>6.0000000000000002E-5</v>
      </c>
      <c r="E19">
        <v>1.35E-4</v>
      </c>
      <c r="F19">
        <v>-6.3766000000000003E-2</v>
      </c>
      <c r="G19">
        <v>-6.7070000000000003E-3</v>
      </c>
      <c r="H19">
        <v>-8.1599999999999999E-4</v>
      </c>
      <c r="I19">
        <v>-4.2189999999999998E-6</v>
      </c>
      <c r="L19" s="27" t="s">
        <v>356</v>
      </c>
      <c r="M19" s="27" t="s">
        <v>1116</v>
      </c>
      <c r="N19" s="27" t="s">
        <v>1091</v>
      </c>
      <c r="O19">
        <v>8.8439999999999994E-3</v>
      </c>
      <c r="P19">
        <v>2.6579999999999998E-6</v>
      </c>
      <c r="Q19">
        <v>4.5549999999999996E-6</v>
      </c>
    </row>
    <row r="20" spans="1:17" x14ac:dyDescent="0.2">
      <c r="A20" s="27" t="s">
        <v>1025</v>
      </c>
      <c r="B20" s="27" t="s">
        <v>1116</v>
      </c>
      <c r="C20" s="27" t="s">
        <v>1091</v>
      </c>
      <c r="D20">
        <v>7.6000000000000004E-5</v>
      </c>
      <c r="E20">
        <v>4.7600000000000002E-4</v>
      </c>
      <c r="F20">
        <v>-9.0430999999999997E-2</v>
      </c>
      <c r="G20">
        <v>-6.5260000000000001E-7</v>
      </c>
      <c r="H20">
        <v>-1.1540000000000001E-3</v>
      </c>
      <c r="I20">
        <v>3.1479999999999999E-7</v>
      </c>
      <c r="L20" s="27" t="s">
        <v>377</v>
      </c>
      <c r="M20" s="27" t="s">
        <v>1116</v>
      </c>
      <c r="N20" s="27" t="s">
        <v>1091</v>
      </c>
      <c r="O20">
        <v>9.0240000000000008E-3</v>
      </c>
      <c r="P20">
        <v>5.4750000000000001E-6</v>
      </c>
      <c r="Q20">
        <v>2.7099999999999998E-7</v>
      </c>
    </row>
    <row r="21" spans="1:17" x14ac:dyDescent="0.2">
      <c r="A21" s="27" t="s">
        <v>1026</v>
      </c>
      <c r="B21" s="27" t="s">
        <v>1116</v>
      </c>
      <c r="C21" s="27" t="s">
        <v>1091</v>
      </c>
      <c r="D21">
        <v>3.4999999999999997E-5</v>
      </c>
      <c r="E21">
        <v>8.2100000000000001E-4</v>
      </c>
      <c r="F21">
        <v>-6.3773999999999997E-2</v>
      </c>
      <c r="G21">
        <v>6.7060000000000002E-3</v>
      </c>
      <c r="H21">
        <v>-8.1999999999999998E-4</v>
      </c>
      <c r="I21">
        <v>5.3700000000000003E-6</v>
      </c>
      <c r="L21" s="27" t="s">
        <v>398</v>
      </c>
      <c r="M21" s="27" t="s">
        <v>1116</v>
      </c>
      <c r="N21" s="27" t="s">
        <v>1091</v>
      </c>
      <c r="O21">
        <v>9.2390000000000007E-3</v>
      </c>
      <c r="P21">
        <v>7.498E-6</v>
      </c>
      <c r="Q21">
        <v>-3.3890000000000001E-6</v>
      </c>
    </row>
    <row r="22" spans="1:17" x14ac:dyDescent="0.2">
      <c r="A22" s="27" t="s">
        <v>1027</v>
      </c>
      <c r="B22" s="27" t="s">
        <v>1116</v>
      </c>
      <c r="C22" s="27" t="s">
        <v>1091</v>
      </c>
      <c r="D22">
        <v>6.7999999999999999E-5</v>
      </c>
      <c r="E22">
        <v>1.37E-4</v>
      </c>
      <c r="F22">
        <v>-6.2264E-2</v>
      </c>
      <c r="G22">
        <v>-6.548E-3</v>
      </c>
      <c r="H22">
        <v>-8.3799999999999999E-4</v>
      </c>
      <c r="I22">
        <v>-4.9289999999999997E-6</v>
      </c>
      <c r="L22" s="27" t="s">
        <v>419</v>
      </c>
      <c r="M22" s="27" t="s">
        <v>1116</v>
      </c>
      <c r="N22" s="27" t="s">
        <v>1091</v>
      </c>
      <c r="O22">
        <v>9.4649999999999995E-3</v>
      </c>
      <c r="P22">
        <v>8.1899999999999995E-6</v>
      </c>
      <c r="Q22">
        <v>-6.1539999999999999E-6</v>
      </c>
    </row>
    <row r="23" spans="1:17" x14ac:dyDescent="0.2">
      <c r="A23" s="27" t="s">
        <v>1028</v>
      </c>
      <c r="B23" s="27" t="s">
        <v>1116</v>
      </c>
      <c r="C23" s="27" t="s">
        <v>1091</v>
      </c>
      <c r="D23">
        <v>9.0000000000000006E-5</v>
      </c>
      <c r="E23">
        <v>4.6900000000000002E-4</v>
      </c>
      <c r="F23">
        <v>-8.8299000000000002E-2</v>
      </c>
      <c r="G23">
        <v>1.075E-7</v>
      </c>
      <c r="H23">
        <v>-1.196E-3</v>
      </c>
      <c r="I23">
        <v>1.864E-8</v>
      </c>
      <c r="L23" s="27" t="s">
        <v>440</v>
      </c>
      <c r="M23" s="27" t="s">
        <v>1116</v>
      </c>
      <c r="N23" s="27" t="s">
        <v>1091</v>
      </c>
      <c r="O23">
        <v>9.6860000000000002E-3</v>
      </c>
      <c r="P23">
        <v>8.2509999999999994E-6</v>
      </c>
      <c r="Q23">
        <v>-8.2050000000000002E-6</v>
      </c>
    </row>
    <row r="24" spans="1:17" x14ac:dyDescent="0.2">
      <c r="A24" s="27" t="s">
        <v>1029</v>
      </c>
      <c r="B24" s="27" t="s">
        <v>1116</v>
      </c>
      <c r="C24" s="27" t="s">
        <v>1091</v>
      </c>
      <c r="D24">
        <v>4.6999999999999997E-5</v>
      </c>
      <c r="E24">
        <v>8.0099999999999995E-4</v>
      </c>
      <c r="F24">
        <v>-6.2264E-2</v>
      </c>
      <c r="G24">
        <v>6.548E-3</v>
      </c>
      <c r="H24">
        <v>-8.43E-4</v>
      </c>
      <c r="I24">
        <v>5.0969999999999996E-6</v>
      </c>
      <c r="L24" s="27" t="s">
        <v>461</v>
      </c>
      <c r="M24" s="27" t="s">
        <v>1116</v>
      </c>
      <c r="N24" s="27" t="s">
        <v>1091</v>
      </c>
      <c r="O24">
        <v>9.8960000000000003E-3</v>
      </c>
      <c r="P24">
        <v>8.1159999999999999E-6</v>
      </c>
      <c r="Q24">
        <v>-9.7769999999999997E-6</v>
      </c>
    </row>
    <row r="25" spans="1:17" x14ac:dyDescent="0.2">
      <c r="A25" s="27" t="s">
        <v>1030</v>
      </c>
      <c r="B25" s="27" t="s">
        <v>1116</v>
      </c>
      <c r="C25" s="27" t="s">
        <v>1091</v>
      </c>
      <c r="D25">
        <v>6.8999999999999997E-5</v>
      </c>
      <c r="E25">
        <v>1.4200000000000001E-4</v>
      </c>
      <c r="F25">
        <v>-6.0769999999999998E-2</v>
      </c>
      <c r="G25">
        <v>-6.3860000000000002E-3</v>
      </c>
      <c r="H25">
        <v>-7.9600000000000005E-4</v>
      </c>
      <c r="I25">
        <v>-4.9130000000000002E-6</v>
      </c>
      <c r="L25" s="27" t="s">
        <v>482</v>
      </c>
      <c r="M25" s="27" t="s">
        <v>1116</v>
      </c>
      <c r="N25" s="27" t="s">
        <v>1091</v>
      </c>
      <c r="O25">
        <v>1.0094000000000001E-2</v>
      </c>
      <c r="P25">
        <v>8.2570000000000007E-6</v>
      </c>
      <c r="Q25">
        <v>-1.1E-5</v>
      </c>
    </row>
    <row r="26" spans="1:17" x14ac:dyDescent="0.2">
      <c r="A26" s="27" t="s">
        <v>1031</v>
      </c>
      <c r="B26" s="27" t="s">
        <v>1116</v>
      </c>
      <c r="C26" s="27" t="s">
        <v>1091</v>
      </c>
      <c r="D26">
        <v>9.3999999999999994E-5</v>
      </c>
      <c r="E26">
        <v>4.6099999999999998E-4</v>
      </c>
      <c r="F26">
        <v>-8.6146E-2</v>
      </c>
      <c r="G26">
        <v>1.04E-6</v>
      </c>
      <c r="H26">
        <v>-1.1590000000000001E-3</v>
      </c>
      <c r="I26">
        <v>-2.1409999999999999E-7</v>
      </c>
      <c r="L26" s="27" t="s">
        <v>503</v>
      </c>
      <c r="M26" s="27" t="s">
        <v>1116</v>
      </c>
      <c r="N26" s="27" t="s">
        <v>1091</v>
      </c>
      <c r="O26">
        <v>1.0281E-2</v>
      </c>
      <c r="P26">
        <v>9.2960000000000004E-6</v>
      </c>
      <c r="Q26">
        <v>-1.2E-5</v>
      </c>
    </row>
    <row r="27" spans="1:17" x14ac:dyDescent="0.2">
      <c r="A27" s="27" t="s">
        <v>1032</v>
      </c>
      <c r="B27" s="27" t="s">
        <v>1116</v>
      </c>
      <c r="C27" s="27" t="s">
        <v>1091</v>
      </c>
      <c r="D27">
        <v>5.1999999999999997E-5</v>
      </c>
      <c r="E27">
        <v>7.76E-4</v>
      </c>
      <c r="F27">
        <v>-6.0759000000000001E-2</v>
      </c>
      <c r="G27">
        <v>6.3860000000000002E-3</v>
      </c>
      <c r="H27">
        <v>-8.0199999999999998E-4</v>
      </c>
      <c r="I27">
        <v>4.3170000000000003E-6</v>
      </c>
      <c r="L27" s="27" t="s">
        <v>524</v>
      </c>
      <c r="M27" s="27" t="s">
        <v>1116</v>
      </c>
      <c r="N27" s="27" t="s">
        <v>1091</v>
      </c>
      <c r="O27">
        <v>1.0453E-2</v>
      </c>
      <c r="P27">
        <v>1.7E-5</v>
      </c>
      <c r="Q27">
        <v>-1.7E-5</v>
      </c>
    </row>
    <row r="28" spans="1:17" x14ac:dyDescent="0.2">
      <c r="A28" s="27" t="s">
        <v>1033</v>
      </c>
      <c r="B28" s="27" t="s">
        <v>1116</v>
      </c>
      <c r="C28" s="27" t="s">
        <v>1091</v>
      </c>
      <c r="D28">
        <v>5.5999999999999999E-5</v>
      </c>
      <c r="E28">
        <v>1.5200000000000001E-4</v>
      </c>
      <c r="F28">
        <v>-5.9448000000000001E-2</v>
      </c>
      <c r="G28">
        <v>-6.2360000000000002E-3</v>
      </c>
      <c r="H28">
        <v>-6.3199999999999997E-4</v>
      </c>
      <c r="I28">
        <v>-3.6729999999999998E-6</v>
      </c>
      <c r="L28" s="27" t="s">
        <v>127</v>
      </c>
      <c r="M28" s="27" t="s">
        <v>1116</v>
      </c>
      <c r="N28" s="27" t="s">
        <v>1091</v>
      </c>
      <c r="O28">
        <v>-9.9319999999999999E-3</v>
      </c>
      <c r="P28">
        <v>-9.3160000000000003E-6</v>
      </c>
      <c r="Q28">
        <v>-2.8119999999999999E-6</v>
      </c>
    </row>
    <row r="29" spans="1:17" x14ac:dyDescent="0.2">
      <c r="A29" s="27" t="s">
        <v>1034</v>
      </c>
      <c r="B29" s="27" t="s">
        <v>1116</v>
      </c>
      <c r="C29" s="27" t="s">
        <v>1091</v>
      </c>
      <c r="D29">
        <v>8.1000000000000004E-5</v>
      </c>
      <c r="E29">
        <v>4.5399999999999998E-4</v>
      </c>
      <c r="F29">
        <v>-8.4177000000000002E-2</v>
      </c>
      <c r="G29">
        <v>1.9980000000000002E-6</v>
      </c>
      <c r="H29">
        <v>-9.6900000000000003E-4</v>
      </c>
      <c r="I29">
        <v>-3.6670000000000002E-7</v>
      </c>
      <c r="L29" s="27" t="s">
        <v>148</v>
      </c>
      <c r="M29" s="27" t="s">
        <v>1116</v>
      </c>
      <c r="N29" s="27" t="s">
        <v>1091</v>
      </c>
      <c r="O29">
        <v>-9.7330000000000003E-3</v>
      </c>
      <c r="P29">
        <v>-9.4599999999999992E-6</v>
      </c>
      <c r="Q29">
        <v>-4.7149999999999997E-6</v>
      </c>
    </row>
    <row r="30" spans="1:17" x14ac:dyDescent="0.2">
      <c r="A30" s="27" t="s">
        <v>1035</v>
      </c>
      <c r="B30" s="27" t="s">
        <v>1116</v>
      </c>
      <c r="C30" s="27" t="s">
        <v>1091</v>
      </c>
      <c r="D30">
        <v>4.6E-5</v>
      </c>
      <c r="E30">
        <v>7.4600000000000003E-4</v>
      </c>
      <c r="F30">
        <v>-5.9426E-2</v>
      </c>
      <c r="G30">
        <v>6.2370000000000004E-3</v>
      </c>
      <c r="H30">
        <v>-6.38E-4</v>
      </c>
      <c r="I30">
        <v>2.6079999999999998E-6</v>
      </c>
      <c r="L30" s="27" t="s">
        <v>169</v>
      </c>
      <c r="M30" s="27" t="s">
        <v>1116</v>
      </c>
      <c r="N30" s="27" t="s">
        <v>1091</v>
      </c>
      <c r="O30">
        <v>-9.5209999999999999E-3</v>
      </c>
      <c r="P30">
        <v>-9.516E-6</v>
      </c>
      <c r="Q30">
        <v>-6.4590000000000003E-6</v>
      </c>
    </row>
    <row r="31" spans="1:17" x14ac:dyDescent="0.2">
      <c r="A31" s="27" t="s">
        <v>1036</v>
      </c>
      <c r="B31" s="27" t="s">
        <v>1116</v>
      </c>
      <c r="C31" s="27" t="s">
        <v>1091</v>
      </c>
      <c r="D31">
        <v>3.4999999999999997E-5</v>
      </c>
      <c r="E31">
        <v>1.6200000000000001E-4</v>
      </c>
      <c r="F31">
        <v>-5.8720000000000001E-2</v>
      </c>
      <c r="G31">
        <v>-6.1469999999999997E-3</v>
      </c>
      <c r="H31">
        <v>-3.8999999999999999E-4</v>
      </c>
      <c r="I31">
        <v>-1.7010000000000001E-6</v>
      </c>
      <c r="L31" s="27" t="s">
        <v>190</v>
      </c>
      <c r="M31" s="27" t="s">
        <v>1116</v>
      </c>
      <c r="N31" s="27" t="s">
        <v>1091</v>
      </c>
      <c r="O31">
        <v>-9.2999999999999992E-3</v>
      </c>
      <c r="P31">
        <v>-9.0469999999999999E-6</v>
      </c>
      <c r="Q31">
        <v>-7.7719999999999994E-6</v>
      </c>
    </row>
    <row r="32" spans="1:17" x14ac:dyDescent="0.2">
      <c r="A32" s="27" t="s">
        <v>1037</v>
      </c>
      <c r="B32" s="27" t="s">
        <v>1116</v>
      </c>
      <c r="C32" s="27" t="s">
        <v>1091</v>
      </c>
      <c r="D32">
        <v>5.5999999999999999E-5</v>
      </c>
      <c r="E32">
        <v>4.4999999999999999E-4</v>
      </c>
      <c r="F32">
        <v>-8.3014000000000004E-2</v>
      </c>
      <c r="G32">
        <v>2.5579999999999999E-6</v>
      </c>
      <c r="H32">
        <v>-6.5099999999999999E-4</v>
      </c>
      <c r="I32">
        <v>-3.9219999999999998E-7</v>
      </c>
      <c r="L32" s="27" t="s">
        <v>211</v>
      </c>
      <c r="M32" s="27" t="s">
        <v>1116</v>
      </c>
      <c r="N32" s="27" t="s">
        <v>1091</v>
      </c>
      <c r="O32">
        <v>-9.0819999999999998E-3</v>
      </c>
      <c r="P32">
        <v>-7.2760000000000003E-6</v>
      </c>
      <c r="Q32">
        <v>-8.1119999999999996E-6</v>
      </c>
    </row>
    <row r="33" spans="1:17" x14ac:dyDescent="0.2">
      <c r="A33" s="27" t="s">
        <v>1038</v>
      </c>
      <c r="B33" s="27" t="s">
        <v>1116</v>
      </c>
      <c r="C33" s="27" t="s">
        <v>1091</v>
      </c>
      <c r="D33">
        <v>3.0000000000000001E-5</v>
      </c>
      <c r="E33">
        <v>7.2400000000000003E-4</v>
      </c>
      <c r="F33">
        <v>-5.8691E-2</v>
      </c>
      <c r="G33">
        <v>6.1479999999999998E-3</v>
      </c>
      <c r="H33">
        <v>-3.9300000000000001E-4</v>
      </c>
      <c r="I33">
        <v>5.8370000000000002E-7</v>
      </c>
      <c r="L33" s="27" t="s">
        <v>232</v>
      </c>
      <c r="M33" s="27" t="s">
        <v>1116</v>
      </c>
      <c r="N33" s="27" t="s">
        <v>1091</v>
      </c>
      <c r="O33">
        <v>-8.8900000000000003E-3</v>
      </c>
      <c r="P33">
        <v>-4.4329999999999997E-6</v>
      </c>
      <c r="Q33">
        <v>-6.9280000000000004E-6</v>
      </c>
    </row>
    <row r="34" spans="1:17" x14ac:dyDescent="0.2">
      <c r="A34" s="27" t="s">
        <v>1039</v>
      </c>
      <c r="B34" s="27" t="s">
        <v>1116</v>
      </c>
      <c r="C34" s="27" t="s">
        <v>1091</v>
      </c>
      <c r="D34">
        <v>1.7E-5</v>
      </c>
      <c r="E34">
        <v>1.66E-4</v>
      </c>
      <c r="F34">
        <v>-5.8458000000000003E-2</v>
      </c>
      <c r="G34">
        <v>-6.1130000000000004E-3</v>
      </c>
      <c r="H34">
        <v>-1.7699999999999999E-4</v>
      </c>
      <c r="I34">
        <v>-1.15E-6</v>
      </c>
      <c r="L34" s="27" t="s">
        <v>253</v>
      </c>
      <c r="M34" s="27" t="s">
        <v>1116</v>
      </c>
      <c r="N34" s="27" t="s">
        <v>1091</v>
      </c>
      <c r="O34">
        <v>-8.7819999999999999E-3</v>
      </c>
      <c r="P34">
        <v>-1.8330000000000001E-6</v>
      </c>
      <c r="Q34">
        <v>-6.1720000000000004E-6</v>
      </c>
    </row>
    <row r="35" spans="1:17" x14ac:dyDescent="0.2">
      <c r="A35" s="27" t="s">
        <v>1040</v>
      </c>
      <c r="B35" s="27" t="s">
        <v>1116</v>
      </c>
      <c r="C35" s="27" t="s">
        <v>1091</v>
      </c>
      <c r="D35">
        <v>3.0000000000000001E-5</v>
      </c>
      <c r="E35">
        <v>4.4799999999999999E-4</v>
      </c>
      <c r="F35">
        <v>-8.2542000000000004E-2</v>
      </c>
      <c r="G35">
        <v>2.757E-6</v>
      </c>
      <c r="H35">
        <v>-3.2899999999999997E-4</v>
      </c>
      <c r="I35">
        <v>-2.3340000000000001E-7</v>
      </c>
      <c r="L35" s="27" t="s">
        <v>274</v>
      </c>
      <c r="M35" s="27" t="s">
        <v>1116</v>
      </c>
      <c r="N35" s="27" t="s">
        <v>1091</v>
      </c>
      <c r="O35">
        <v>-8.744E-3</v>
      </c>
      <c r="P35">
        <v>-6.9650000000000002E-7</v>
      </c>
      <c r="Q35">
        <v>-2.0200000000000001E-6</v>
      </c>
    </row>
    <row r="36" spans="1:17" x14ac:dyDescent="0.2">
      <c r="A36" s="27" t="s">
        <v>1041</v>
      </c>
      <c r="B36" s="27" t="s">
        <v>1116</v>
      </c>
      <c r="C36" s="27" t="s">
        <v>1091</v>
      </c>
      <c r="D36">
        <v>1.5999999999999999E-5</v>
      </c>
      <c r="E36">
        <v>7.1599999999999995E-4</v>
      </c>
      <c r="F36">
        <v>-5.8425999999999999E-2</v>
      </c>
      <c r="G36">
        <v>6.1130000000000004E-3</v>
      </c>
      <c r="H36">
        <v>-1.7899999999999999E-4</v>
      </c>
      <c r="I36">
        <v>5.1880000000000001E-7</v>
      </c>
      <c r="L36" s="27" t="s">
        <v>295</v>
      </c>
      <c r="M36" s="27" t="s">
        <v>1116</v>
      </c>
      <c r="N36" s="27" t="s">
        <v>1091</v>
      </c>
      <c r="O36">
        <v>-8.737E-3</v>
      </c>
      <c r="P36">
        <v>-3.1470000000000003E-8</v>
      </c>
      <c r="Q36">
        <v>7.991E-7</v>
      </c>
    </row>
    <row r="37" spans="1:17" x14ac:dyDescent="0.2">
      <c r="A37" s="27" t="s">
        <v>1042</v>
      </c>
      <c r="B37" s="27" t="s">
        <v>1116</v>
      </c>
      <c r="C37" s="27" t="s">
        <v>1091</v>
      </c>
      <c r="D37">
        <v>-2.8499999999999998E-6</v>
      </c>
      <c r="E37">
        <v>1.66E-4</v>
      </c>
      <c r="F37">
        <v>-5.8401000000000002E-2</v>
      </c>
      <c r="G37">
        <v>-6.1029999999999999E-3</v>
      </c>
      <c r="H37">
        <v>5.3999999999999998E-5</v>
      </c>
      <c r="I37">
        <v>-4.6880000000000002E-7</v>
      </c>
      <c r="L37" s="27" t="s">
        <v>316</v>
      </c>
      <c r="M37" s="27" t="s">
        <v>1116</v>
      </c>
      <c r="N37" s="27" t="s">
        <v>1091</v>
      </c>
      <c r="O37">
        <v>-8.7620000000000007E-3</v>
      </c>
      <c r="P37">
        <v>1.0640000000000001E-6</v>
      </c>
      <c r="Q37">
        <v>5.0150000000000003E-6</v>
      </c>
    </row>
    <row r="38" spans="1:17" x14ac:dyDescent="0.2">
      <c r="A38" s="27" t="s">
        <v>1043</v>
      </c>
      <c r="B38" s="27" t="s">
        <v>1116</v>
      </c>
      <c r="C38" s="27" t="s">
        <v>1091</v>
      </c>
      <c r="D38">
        <v>-1.288E-6</v>
      </c>
      <c r="E38">
        <v>4.4799999999999999E-4</v>
      </c>
      <c r="F38">
        <v>-8.2410999999999998E-2</v>
      </c>
      <c r="G38">
        <v>2.779E-6</v>
      </c>
      <c r="H38">
        <v>6.0000000000000002E-5</v>
      </c>
      <c r="I38">
        <v>4.7570000000000002E-8</v>
      </c>
      <c r="L38" s="27" t="s">
        <v>337</v>
      </c>
      <c r="M38" s="27" t="s">
        <v>1116</v>
      </c>
      <c r="N38" s="27" t="s">
        <v>1091</v>
      </c>
      <c r="O38">
        <v>-8.8520000000000005E-3</v>
      </c>
      <c r="P38">
        <v>3.6289999999999999E-6</v>
      </c>
      <c r="Q38">
        <v>5.8850000000000004E-6</v>
      </c>
    </row>
    <row r="39" spans="1:17" x14ac:dyDescent="0.2">
      <c r="A39" s="27" t="s">
        <v>1044</v>
      </c>
      <c r="B39" s="27" t="s">
        <v>1116</v>
      </c>
      <c r="C39" s="27" t="s">
        <v>1091</v>
      </c>
      <c r="D39">
        <v>-1.6479999999999999E-7</v>
      </c>
      <c r="E39">
        <v>7.1500000000000003E-4</v>
      </c>
      <c r="F39">
        <v>-5.8368999999999997E-2</v>
      </c>
      <c r="G39">
        <v>6.1040000000000001E-3</v>
      </c>
      <c r="H39">
        <v>5.5000000000000002E-5</v>
      </c>
      <c r="I39">
        <v>6.9869999999999998E-7</v>
      </c>
      <c r="L39" s="27" t="s">
        <v>358</v>
      </c>
      <c r="M39" s="27" t="s">
        <v>1116</v>
      </c>
      <c r="N39" s="27" t="s">
        <v>1091</v>
      </c>
      <c r="O39">
        <v>-9.0270000000000003E-3</v>
      </c>
      <c r="P39">
        <v>6.6680000000000004E-6</v>
      </c>
      <c r="Q39">
        <v>7.4590000000000001E-6</v>
      </c>
    </row>
    <row r="40" spans="1:17" x14ac:dyDescent="0.2">
      <c r="A40" s="27" t="s">
        <v>1045</v>
      </c>
      <c r="B40" s="27" t="s">
        <v>1116</v>
      </c>
      <c r="C40" s="27" t="s">
        <v>1091</v>
      </c>
      <c r="D40">
        <v>-2.1999999999999999E-5</v>
      </c>
      <c r="E40">
        <v>1.63E-4</v>
      </c>
      <c r="F40">
        <v>-5.8555000000000003E-2</v>
      </c>
      <c r="G40">
        <v>-6.1199999999999996E-3</v>
      </c>
      <c r="H40">
        <v>2.7799999999999998E-4</v>
      </c>
      <c r="I40">
        <v>3.4210000000000003E-7</v>
      </c>
      <c r="L40" s="27" t="s">
        <v>379</v>
      </c>
      <c r="M40" s="27" t="s">
        <v>1116</v>
      </c>
      <c r="N40" s="27" t="s">
        <v>1091</v>
      </c>
      <c r="O40">
        <v>-9.2379999999999997E-3</v>
      </c>
      <c r="P40">
        <v>8.8689999999999993E-6</v>
      </c>
      <c r="Q40">
        <v>7.5800000000000003E-6</v>
      </c>
    </row>
    <row r="41" spans="1:17" x14ac:dyDescent="0.2">
      <c r="A41" s="27" t="s">
        <v>1046</v>
      </c>
      <c r="B41" s="27" t="s">
        <v>1116</v>
      </c>
      <c r="C41" s="27" t="s">
        <v>1091</v>
      </c>
      <c r="D41">
        <v>-3.1999999999999999E-5</v>
      </c>
      <c r="E41">
        <v>4.4900000000000002E-4</v>
      </c>
      <c r="F41">
        <v>-8.2647999999999999E-2</v>
      </c>
      <c r="G41">
        <v>2.6230000000000001E-6</v>
      </c>
      <c r="H41">
        <v>4.44E-4</v>
      </c>
      <c r="I41">
        <v>2.1689999999999999E-7</v>
      </c>
      <c r="L41" s="27" t="s">
        <v>400</v>
      </c>
      <c r="M41" s="27" t="s">
        <v>1116</v>
      </c>
      <c r="N41" s="27" t="s">
        <v>1091</v>
      </c>
      <c r="O41">
        <v>-9.4610000000000007E-3</v>
      </c>
      <c r="P41">
        <v>9.6209999999999999E-6</v>
      </c>
      <c r="Q41">
        <v>6.5919999999999997E-6</v>
      </c>
    </row>
    <row r="42" spans="1:17" x14ac:dyDescent="0.2">
      <c r="A42" s="27" t="s">
        <v>1047</v>
      </c>
      <c r="B42" s="27" t="s">
        <v>1116</v>
      </c>
      <c r="C42" s="27" t="s">
        <v>1091</v>
      </c>
      <c r="D42">
        <v>-1.5999999999999999E-5</v>
      </c>
      <c r="E42">
        <v>7.2199999999999999E-4</v>
      </c>
      <c r="F42">
        <v>-5.8525000000000001E-2</v>
      </c>
      <c r="G42">
        <v>6.1199999999999996E-3</v>
      </c>
      <c r="H42">
        <v>2.81E-4</v>
      </c>
      <c r="I42">
        <v>4.0509999999999999E-7</v>
      </c>
      <c r="L42" s="27" t="s">
        <v>421</v>
      </c>
      <c r="M42" s="27" t="s">
        <v>1116</v>
      </c>
      <c r="N42" s="27" t="s">
        <v>1091</v>
      </c>
      <c r="O42">
        <v>-9.6799999999999994E-3</v>
      </c>
      <c r="P42">
        <v>9.7140000000000005E-6</v>
      </c>
      <c r="Q42">
        <v>5.0189999999999997E-6</v>
      </c>
    </row>
    <row r="43" spans="1:17" x14ac:dyDescent="0.2">
      <c r="A43" s="27" t="s">
        <v>1048</v>
      </c>
      <c r="B43" s="27" t="s">
        <v>1116</v>
      </c>
      <c r="C43" s="27" t="s">
        <v>1091</v>
      </c>
      <c r="D43">
        <v>-4.6E-5</v>
      </c>
      <c r="E43">
        <v>1.54E-4</v>
      </c>
      <c r="F43">
        <v>-5.9149E-2</v>
      </c>
      <c r="G43">
        <v>-6.1910000000000003E-3</v>
      </c>
      <c r="H43">
        <v>5.5199999999999997E-4</v>
      </c>
      <c r="I43">
        <v>2.9050000000000001E-6</v>
      </c>
      <c r="L43" s="27" t="s">
        <v>442</v>
      </c>
      <c r="M43" s="27" t="s">
        <v>1116</v>
      </c>
      <c r="N43" s="27" t="s">
        <v>1091</v>
      </c>
      <c r="O43">
        <v>-9.8879999999999992E-3</v>
      </c>
      <c r="P43">
        <v>9.7049999999999994E-6</v>
      </c>
      <c r="Q43">
        <v>3.1870000000000001E-6</v>
      </c>
    </row>
    <row r="44" spans="1:17" x14ac:dyDescent="0.2">
      <c r="A44" s="27" t="s">
        <v>1049</v>
      </c>
      <c r="B44" s="27" t="s">
        <v>1116</v>
      </c>
      <c r="C44" s="27" t="s">
        <v>1091</v>
      </c>
      <c r="D44">
        <v>-6.7000000000000002E-5</v>
      </c>
      <c r="E44">
        <v>4.5300000000000001E-4</v>
      </c>
      <c r="F44">
        <v>-8.3618999999999999E-2</v>
      </c>
      <c r="G44">
        <v>2.12E-6</v>
      </c>
      <c r="H44">
        <v>8.7399999999999999E-4</v>
      </c>
      <c r="I44">
        <v>2.0660000000000001E-7</v>
      </c>
      <c r="L44" s="27" t="s">
        <v>463</v>
      </c>
      <c r="M44" s="27" t="s">
        <v>1116</v>
      </c>
      <c r="N44" s="27" t="s">
        <v>1091</v>
      </c>
      <c r="O44">
        <v>-1.0083999999999999E-2</v>
      </c>
      <c r="P44">
        <v>9.961E-6</v>
      </c>
      <c r="Q44">
        <v>1.209E-6</v>
      </c>
    </row>
    <row r="45" spans="1:17" x14ac:dyDescent="0.2">
      <c r="A45" s="27" t="s">
        <v>1050</v>
      </c>
      <c r="B45" s="27" t="s">
        <v>1116</v>
      </c>
      <c r="C45" s="27" t="s">
        <v>1091</v>
      </c>
      <c r="D45">
        <v>-3.4E-5</v>
      </c>
      <c r="E45">
        <v>7.4200000000000004E-4</v>
      </c>
      <c r="F45">
        <v>-5.9124999999999997E-2</v>
      </c>
      <c r="G45">
        <v>6.1919999999999996E-3</v>
      </c>
      <c r="H45">
        <v>5.5699999999999999E-4</v>
      </c>
      <c r="I45">
        <v>-2.1629999999999999E-6</v>
      </c>
      <c r="L45" s="27" t="s">
        <v>484</v>
      </c>
      <c r="M45" s="27" t="s">
        <v>1116</v>
      </c>
      <c r="N45" s="27" t="s">
        <v>1091</v>
      </c>
      <c r="O45">
        <v>-1.0269E-2</v>
      </c>
      <c r="P45">
        <v>1.1E-5</v>
      </c>
      <c r="Q45">
        <v>-1.2929999999999999E-6</v>
      </c>
    </row>
    <row r="46" spans="1:17" x14ac:dyDescent="0.2">
      <c r="A46" s="27" t="s">
        <v>1051</v>
      </c>
      <c r="B46" s="27" t="s">
        <v>1116</v>
      </c>
      <c r="C46" s="27" t="s">
        <v>1091</v>
      </c>
      <c r="D46">
        <v>-6.3E-5</v>
      </c>
      <c r="E46">
        <v>1.4300000000000001E-4</v>
      </c>
      <c r="F46">
        <v>-6.0366999999999997E-2</v>
      </c>
      <c r="G46">
        <v>-6.3350000000000004E-3</v>
      </c>
      <c r="H46">
        <v>7.6099999999999996E-4</v>
      </c>
      <c r="I46">
        <v>4.6870000000000002E-6</v>
      </c>
      <c r="L46" s="27" t="s">
        <v>505</v>
      </c>
      <c r="M46" s="27" t="s">
        <v>1116</v>
      </c>
      <c r="N46" s="27" t="s">
        <v>1091</v>
      </c>
      <c r="O46">
        <v>-1.0437999999999999E-2</v>
      </c>
      <c r="P46">
        <v>1.9000000000000001E-5</v>
      </c>
      <c r="Q46">
        <v>1.4079999999999999E-6</v>
      </c>
    </row>
    <row r="47" spans="1:17" x14ac:dyDescent="0.2">
      <c r="A47" s="27" t="s">
        <v>1052</v>
      </c>
      <c r="B47" s="27" t="s">
        <v>1116</v>
      </c>
      <c r="C47" s="27" t="s">
        <v>1091</v>
      </c>
      <c r="D47">
        <v>-8.7999999999999998E-5</v>
      </c>
      <c r="E47">
        <v>4.6000000000000001E-4</v>
      </c>
      <c r="F47">
        <v>-8.5500000000000007E-2</v>
      </c>
      <c r="G47">
        <v>1.206E-6</v>
      </c>
      <c r="H47">
        <v>1.1410000000000001E-3</v>
      </c>
      <c r="I47">
        <v>6.4889999999999994E-8</v>
      </c>
    </row>
    <row r="48" spans="1:17" x14ac:dyDescent="0.2">
      <c r="A48" s="27" t="s">
        <v>1053</v>
      </c>
      <c r="B48" s="27" t="s">
        <v>1116</v>
      </c>
      <c r="C48" s="27" t="s">
        <v>1091</v>
      </c>
      <c r="D48">
        <v>-4.5000000000000003E-5</v>
      </c>
      <c r="E48">
        <v>7.7099999999999998E-4</v>
      </c>
      <c r="F48">
        <v>-6.0353999999999998E-2</v>
      </c>
      <c r="G48">
        <v>6.3350000000000004E-3</v>
      </c>
      <c r="H48">
        <v>7.67E-4</v>
      </c>
      <c r="I48">
        <v>-4.3749999999999996E-6</v>
      </c>
    </row>
    <row r="49" spans="1:9" x14ac:dyDescent="0.2">
      <c r="A49" s="27" t="s">
        <v>1054</v>
      </c>
      <c r="B49" s="27" t="s">
        <v>1116</v>
      </c>
      <c r="C49" s="27" t="s">
        <v>1091</v>
      </c>
      <c r="D49">
        <v>-6.7000000000000002E-5</v>
      </c>
      <c r="E49">
        <v>1.3799999999999999E-4</v>
      </c>
      <c r="F49">
        <v>-6.1834E-2</v>
      </c>
      <c r="G49">
        <v>-6.4989999999999996E-3</v>
      </c>
      <c r="H49">
        <v>8.3900000000000001E-4</v>
      </c>
      <c r="I49">
        <v>4.9280000000000001E-6</v>
      </c>
    </row>
    <row r="50" spans="1:9" x14ac:dyDescent="0.2">
      <c r="A50" s="27" t="s">
        <v>1055</v>
      </c>
      <c r="B50" s="27" t="s">
        <v>1116</v>
      </c>
      <c r="C50" s="27" t="s">
        <v>1091</v>
      </c>
      <c r="D50">
        <v>-8.8999999999999995E-5</v>
      </c>
      <c r="E50">
        <v>4.6700000000000002E-4</v>
      </c>
      <c r="F50">
        <v>-8.7661000000000003E-2</v>
      </c>
      <c r="G50">
        <v>2.825E-7</v>
      </c>
      <c r="H50">
        <v>1.2149999999999999E-3</v>
      </c>
      <c r="I50">
        <v>-1.5699999999999999E-7</v>
      </c>
    </row>
    <row r="51" spans="1:9" x14ac:dyDescent="0.2">
      <c r="A51" s="27" t="s">
        <v>1056</v>
      </c>
      <c r="B51" s="27" t="s">
        <v>1116</v>
      </c>
      <c r="C51" s="27" t="s">
        <v>1091</v>
      </c>
      <c r="D51">
        <v>-4.3000000000000002E-5</v>
      </c>
      <c r="E51">
        <v>7.9600000000000005E-4</v>
      </c>
      <c r="F51">
        <v>-6.1830999999999997E-2</v>
      </c>
      <c r="G51">
        <v>6.4989999999999996E-3</v>
      </c>
      <c r="H51">
        <v>8.4400000000000002E-4</v>
      </c>
      <c r="I51">
        <v>-5.344E-6</v>
      </c>
    </row>
    <row r="52" spans="1:9" x14ac:dyDescent="0.2">
      <c r="A52" s="27" t="s">
        <v>1057</v>
      </c>
      <c r="B52" s="27" t="s">
        <v>1116</v>
      </c>
      <c r="C52" s="27" t="s">
        <v>1091</v>
      </c>
      <c r="D52">
        <v>-6.0999999999999999E-5</v>
      </c>
      <c r="E52">
        <v>1.35E-4</v>
      </c>
      <c r="F52">
        <v>-6.3358999999999999E-2</v>
      </c>
      <c r="G52">
        <v>-6.6629999999999997E-3</v>
      </c>
      <c r="H52">
        <v>8.3799999999999999E-4</v>
      </c>
      <c r="I52">
        <v>4.3150000000000002E-6</v>
      </c>
    </row>
    <row r="53" spans="1:9" x14ac:dyDescent="0.2">
      <c r="A53" s="27" t="s">
        <v>1058</v>
      </c>
      <c r="B53" s="27" t="s">
        <v>1116</v>
      </c>
      <c r="C53" s="27" t="s">
        <v>1091</v>
      </c>
      <c r="D53">
        <v>-7.7999999999999999E-5</v>
      </c>
      <c r="E53">
        <v>4.75E-4</v>
      </c>
      <c r="F53">
        <v>-8.9848999999999998E-2</v>
      </c>
      <c r="G53">
        <v>-4.9449999999999999E-7</v>
      </c>
      <c r="H53">
        <v>1.1919999999999999E-3</v>
      </c>
      <c r="I53">
        <v>-4.4499999999999997E-7</v>
      </c>
    </row>
    <row r="54" spans="1:9" x14ac:dyDescent="0.2">
      <c r="A54" s="27" t="s">
        <v>1059</v>
      </c>
      <c r="B54" s="27" t="s">
        <v>1116</v>
      </c>
      <c r="C54" s="27" t="s">
        <v>1091</v>
      </c>
      <c r="D54">
        <v>-3.3000000000000003E-5</v>
      </c>
      <c r="E54">
        <v>8.1700000000000002E-4</v>
      </c>
      <c r="F54">
        <v>-6.3365000000000005E-2</v>
      </c>
      <c r="G54">
        <v>6.6629999999999997E-3</v>
      </c>
      <c r="H54">
        <v>8.4199999999999998E-4</v>
      </c>
      <c r="I54">
        <v>-5.6860000000000003E-6</v>
      </c>
    </row>
    <row r="55" spans="1:9" x14ac:dyDescent="0.2">
      <c r="A55" s="27" t="s">
        <v>1060</v>
      </c>
      <c r="B55" s="27" t="s">
        <v>1116</v>
      </c>
      <c r="C55" s="27" t="s">
        <v>1091</v>
      </c>
      <c r="D55">
        <v>-4.8999999999999998E-5</v>
      </c>
      <c r="E55">
        <v>1.34E-4</v>
      </c>
      <c r="F55">
        <v>-6.4840999999999996E-2</v>
      </c>
      <c r="G55">
        <v>-6.8199999999999997E-3</v>
      </c>
      <c r="H55">
        <v>8.0099999999999995E-4</v>
      </c>
      <c r="I55">
        <v>3.2430000000000001E-6</v>
      </c>
    </row>
    <row r="56" spans="1:9" x14ac:dyDescent="0.2">
      <c r="A56" s="27" t="s">
        <v>1061</v>
      </c>
      <c r="B56" s="27" t="s">
        <v>1116</v>
      </c>
      <c r="C56" s="27" t="s">
        <v>1091</v>
      </c>
      <c r="D56">
        <v>-6.0000000000000002E-5</v>
      </c>
      <c r="E56">
        <v>4.8000000000000001E-4</v>
      </c>
      <c r="F56">
        <v>-9.1952000000000006E-2</v>
      </c>
      <c r="G56">
        <v>-1.1480000000000001E-6</v>
      </c>
      <c r="H56">
        <v>1.1329999999999999E-3</v>
      </c>
      <c r="I56">
        <v>-7.6749999999999996E-7</v>
      </c>
    </row>
    <row r="57" spans="1:9" x14ac:dyDescent="0.2">
      <c r="A57" s="27" t="s">
        <v>1062</v>
      </c>
      <c r="B57" s="27" t="s">
        <v>1116</v>
      </c>
      <c r="C57" s="27" t="s">
        <v>1091</v>
      </c>
      <c r="D57">
        <v>-1.9000000000000001E-5</v>
      </c>
      <c r="E57">
        <v>8.3199999999999995E-4</v>
      </c>
      <c r="F57">
        <v>-6.4854999999999996E-2</v>
      </c>
      <c r="G57">
        <v>6.8190000000000004E-3</v>
      </c>
      <c r="H57">
        <v>8.0500000000000005E-4</v>
      </c>
      <c r="I57">
        <v>-5.6969999999999998E-6</v>
      </c>
    </row>
    <row r="58" spans="1:9" x14ac:dyDescent="0.2">
      <c r="A58" s="27" t="s">
        <v>1063</v>
      </c>
      <c r="B58" s="27" t="s">
        <v>1116</v>
      </c>
      <c r="C58" s="27" t="s">
        <v>1091</v>
      </c>
      <c r="D58">
        <v>-3.4E-5</v>
      </c>
      <c r="E58">
        <v>1.3300000000000001E-4</v>
      </c>
      <c r="F58">
        <v>-6.6245999999999999E-2</v>
      </c>
      <c r="G58">
        <v>-6.9680000000000002E-3</v>
      </c>
      <c r="H58">
        <v>7.5799999999999999E-4</v>
      </c>
      <c r="I58">
        <v>1.9269999999999999E-6</v>
      </c>
    </row>
    <row r="59" spans="1:9" x14ac:dyDescent="0.2">
      <c r="A59" s="27" t="s">
        <v>1064</v>
      </c>
      <c r="B59" s="27" t="s">
        <v>1116</v>
      </c>
      <c r="C59" s="27" t="s">
        <v>1091</v>
      </c>
      <c r="D59">
        <v>-4.0000000000000003E-5</v>
      </c>
      <c r="E59">
        <v>4.84E-4</v>
      </c>
      <c r="F59">
        <v>-9.3942999999999999E-2</v>
      </c>
      <c r="G59">
        <v>-1.795E-6</v>
      </c>
      <c r="H59">
        <v>1.077E-3</v>
      </c>
      <c r="I59">
        <v>-1.096E-6</v>
      </c>
    </row>
    <row r="60" spans="1:9" x14ac:dyDescent="0.2">
      <c r="A60" s="27" t="s">
        <v>1065</v>
      </c>
      <c r="B60" s="27" t="s">
        <v>1116</v>
      </c>
      <c r="C60" s="27" t="s">
        <v>1091</v>
      </c>
      <c r="D60">
        <v>-2.0169999999999999E-6</v>
      </c>
      <c r="E60">
        <v>8.4199999999999998E-4</v>
      </c>
      <c r="F60">
        <v>-6.6266000000000005E-2</v>
      </c>
      <c r="G60">
        <v>6.9670000000000001E-3</v>
      </c>
      <c r="H60">
        <v>7.6099999999999996E-4</v>
      </c>
      <c r="I60">
        <v>-5.4920000000000001E-6</v>
      </c>
    </row>
    <row r="61" spans="1:9" x14ac:dyDescent="0.2">
      <c r="A61" s="27" t="s">
        <v>1066</v>
      </c>
      <c r="B61" s="27" t="s">
        <v>1116</v>
      </c>
      <c r="C61" s="27" t="s">
        <v>1091</v>
      </c>
      <c r="D61">
        <v>-1.9000000000000001E-5</v>
      </c>
      <c r="E61">
        <v>1.3100000000000001E-4</v>
      </c>
      <c r="F61">
        <v>-6.7577999999999999E-2</v>
      </c>
      <c r="G61">
        <v>-7.1110000000000001E-3</v>
      </c>
      <c r="H61">
        <v>7.2400000000000003E-4</v>
      </c>
      <c r="I61">
        <v>4.5340000000000002E-7</v>
      </c>
    </row>
    <row r="62" spans="1:9" x14ac:dyDescent="0.2">
      <c r="A62" s="27" t="s">
        <v>1067</v>
      </c>
      <c r="B62" s="27" t="s">
        <v>1116</v>
      </c>
      <c r="C62" s="27" t="s">
        <v>1091</v>
      </c>
      <c r="D62">
        <v>-2.0999999999999999E-5</v>
      </c>
      <c r="E62">
        <v>4.86E-4</v>
      </c>
      <c r="F62">
        <v>-9.5856999999999998E-2</v>
      </c>
      <c r="G62">
        <v>-2.5270000000000001E-6</v>
      </c>
      <c r="H62">
        <v>1.0510000000000001E-3</v>
      </c>
      <c r="I62">
        <v>-1.404E-6</v>
      </c>
    </row>
    <row r="63" spans="1:9" x14ac:dyDescent="0.2">
      <c r="A63" s="27" t="s">
        <v>1068</v>
      </c>
      <c r="B63" s="27" t="s">
        <v>1116</v>
      </c>
      <c r="C63" s="27" t="s">
        <v>1091</v>
      </c>
      <c r="D63">
        <v>1.5E-5</v>
      </c>
      <c r="E63">
        <v>8.4800000000000001E-4</v>
      </c>
      <c r="F63">
        <v>-6.7607E-2</v>
      </c>
      <c r="G63">
        <v>7.11E-3</v>
      </c>
      <c r="H63">
        <v>7.2800000000000002E-4</v>
      </c>
      <c r="I63">
        <v>-5.0699999999999997E-6</v>
      </c>
    </row>
    <row r="64" spans="1:9" x14ac:dyDescent="0.2">
      <c r="A64" s="27" t="s">
        <v>1069</v>
      </c>
      <c r="B64" s="27" t="s">
        <v>1116</v>
      </c>
      <c r="C64" s="27" t="s">
        <v>1091</v>
      </c>
      <c r="D64">
        <v>-3.5269999999999999E-6</v>
      </c>
      <c r="E64">
        <v>1.27E-4</v>
      </c>
      <c r="F64">
        <v>-6.8862000000000007E-2</v>
      </c>
      <c r="G64">
        <v>-7.254E-3</v>
      </c>
      <c r="H64">
        <v>7.0600000000000003E-4</v>
      </c>
      <c r="I64">
        <v>-1.271E-6</v>
      </c>
    </row>
    <row r="65" spans="1:9" x14ac:dyDescent="0.2">
      <c r="A65" s="27" t="s">
        <v>1070</v>
      </c>
      <c r="B65" s="27" t="s">
        <v>1116</v>
      </c>
      <c r="C65" s="27" t="s">
        <v>1091</v>
      </c>
      <c r="D65">
        <v>-3.3510000000000002E-6</v>
      </c>
      <c r="E65">
        <v>4.8500000000000003E-4</v>
      </c>
      <c r="F65">
        <v>-9.7762000000000002E-2</v>
      </c>
      <c r="G65">
        <v>-3.3380000000000001E-6</v>
      </c>
      <c r="H65">
        <v>1.067E-3</v>
      </c>
      <c r="I65">
        <v>-1.6649999999999999E-6</v>
      </c>
    </row>
    <row r="66" spans="1:9" x14ac:dyDescent="0.2">
      <c r="A66" s="27" t="s">
        <v>1071</v>
      </c>
      <c r="B66" s="27" t="s">
        <v>1116</v>
      </c>
      <c r="C66" s="27" t="s">
        <v>1091</v>
      </c>
      <c r="D66">
        <v>3.0000000000000001E-5</v>
      </c>
      <c r="E66">
        <v>8.5099999999999998E-4</v>
      </c>
      <c r="F66">
        <v>-6.8900000000000003E-2</v>
      </c>
      <c r="G66">
        <v>7.2529999999999999E-3</v>
      </c>
      <c r="H66">
        <v>7.1100000000000004E-4</v>
      </c>
      <c r="I66">
        <v>-4.2610000000000004E-6</v>
      </c>
    </row>
    <row r="67" spans="1:9" x14ac:dyDescent="0.2">
      <c r="A67" s="27" t="s">
        <v>1072</v>
      </c>
      <c r="B67" s="27" t="s">
        <v>1116</v>
      </c>
      <c r="C67" s="27" t="s">
        <v>1091</v>
      </c>
      <c r="D67">
        <v>7.763E-6</v>
      </c>
      <c r="E67">
        <v>1.16E-4</v>
      </c>
      <c r="F67">
        <v>-7.0136000000000004E-2</v>
      </c>
      <c r="G67">
        <v>-7.4029999999999999E-3</v>
      </c>
      <c r="H67">
        <v>7.1699999999999997E-4</v>
      </c>
      <c r="I67">
        <v>-1.0580000000000001E-6</v>
      </c>
    </row>
    <row r="68" spans="1:9" x14ac:dyDescent="0.2">
      <c r="A68" s="27" t="s">
        <v>1073</v>
      </c>
      <c r="B68" s="27" t="s">
        <v>1116</v>
      </c>
      <c r="C68" s="27" t="s">
        <v>1091</v>
      </c>
      <c r="D68">
        <v>1.0000000000000001E-5</v>
      </c>
      <c r="E68">
        <v>4.8299999999999998E-4</v>
      </c>
      <c r="F68">
        <v>-9.9731E-2</v>
      </c>
      <c r="G68">
        <v>-4.1409999999999998E-6</v>
      </c>
      <c r="H68">
        <v>1.108E-3</v>
      </c>
      <c r="I68">
        <v>-1.8169999999999999E-6</v>
      </c>
    </row>
    <row r="69" spans="1:9" x14ac:dyDescent="0.2">
      <c r="A69" s="27" t="s">
        <v>1074</v>
      </c>
      <c r="B69" s="27" t="s">
        <v>1116</v>
      </c>
      <c r="C69" s="27" t="s">
        <v>1091</v>
      </c>
      <c r="D69">
        <v>4.1E-5</v>
      </c>
      <c r="E69">
        <v>8.5400000000000005E-4</v>
      </c>
      <c r="F69">
        <v>-7.0181999999999994E-2</v>
      </c>
      <c r="G69">
        <v>7.4009999999999996E-3</v>
      </c>
      <c r="H69">
        <v>7.2099999999999996E-4</v>
      </c>
      <c r="I69">
        <v>-5.074E-6</v>
      </c>
    </row>
    <row r="70" spans="1:9" x14ac:dyDescent="0.2">
      <c r="A70" s="27" t="s">
        <v>83</v>
      </c>
      <c r="B70" s="27" t="s">
        <v>1116</v>
      </c>
      <c r="C70" s="27" t="s">
        <v>1091</v>
      </c>
      <c r="D70">
        <v>-1.22E-4</v>
      </c>
      <c r="E70">
        <v>9.990000000000001E-4</v>
      </c>
      <c r="F70">
        <v>0</v>
      </c>
      <c r="G70">
        <v>1.0468999999999999E-2</v>
      </c>
      <c r="H70">
        <v>-1.5999999999999999E-5</v>
      </c>
      <c r="I70">
        <v>1.5999999999999999E-5</v>
      </c>
    </row>
    <row r="71" spans="1:9" x14ac:dyDescent="0.2">
      <c r="A71" s="27" t="s">
        <v>104</v>
      </c>
      <c r="B71" s="27" t="s">
        <v>1116</v>
      </c>
      <c r="C71" s="27" t="s">
        <v>1091</v>
      </c>
      <c r="D71">
        <v>-1.17E-4</v>
      </c>
      <c r="E71">
        <v>1.0059999999999999E-3</v>
      </c>
      <c r="F71">
        <v>0</v>
      </c>
      <c r="G71">
        <v>1.0305999999999999E-2</v>
      </c>
      <c r="H71">
        <v>-8.9770000000000006E-6</v>
      </c>
      <c r="I71">
        <v>1.2E-5</v>
      </c>
    </row>
    <row r="72" spans="1:9" x14ac:dyDescent="0.2">
      <c r="A72" s="27" t="s">
        <v>63</v>
      </c>
      <c r="B72" s="27" t="s">
        <v>1116</v>
      </c>
      <c r="C72" s="27" t="s">
        <v>1091</v>
      </c>
      <c r="D72">
        <v>0</v>
      </c>
      <c r="E72">
        <v>0</v>
      </c>
      <c r="F72">
        <v>0</v>
      </c>
      <c r="G72">
        <v>-1.0454E-2</v>
      </c>
      <c r="H72">
        <v>-1.9000000000000001E-5</v>
      </c>
      <c r="I72">
        <v>-8.1959999999999995E-7</v>
      </c>
    </row>
    <row r="73" spans="1:9" x14ac:dyDescent="0.2">
      <c r="A73" s="27" t="s">
        <v>85</v>
      </c>
      <c r="B73" s="27" t="s">
        <v>1116</v>
      </c>
      <c r="C73" s="27" t="s">
        <v>1091</v>
      </c>
      <c r="D73">
        <v>0</v>
      </c>
      <c r="E73">
        <v>0</v>
      </c>
      <c r="F73">
        <v>0</v>
      </c>
      <c r="G73">
        <v>-1.0293999999999999E-2</v>
      </c>
      <c r="H73">
        <v>-1.1E-5</v>
      </c>
      <c r="I73">
        <v>1.6470000000000001E-6</v>
      </c>
    </row>
    <row r="74" spans="1:9" x14ac:dyDescent="0.2">
      <c r="A74" s="27" t="s">
        <v>106</v>
      </c>
      <c r="B74" s="27" t="s">
        <v>1116</v>
      </c>
      <c r="C74" s="27" t="s">
        <v>1091</v>
      </c>
      <c r="D74">
        <v>0</v>
      </c>
      <c r="E74">
        <v>0</v>
      </c>
      <c r="F74">
        <v>0</v>
      </c>
      <c r="G74">
        <v>-1.0118E-2</v>
      </c>
      <c r="H74">
        <v>-9.55E-6</v>
      </c>
      <c r="I74">
        <v>-8.2429999999999999E-7</v>
      </c>
    </row>
    <row r="75" spans="1:9" x14ac:dyDescent="0.2">
      <c r="A75" s="27" t="s">
        <v>146</v>
      </c>
      <c r="B75" s="27" t="s">
        <v>1116</v>
      </c>
      <c r="C75" s="27" t="s">
        <v>1091</v>
      </c>
      <c r="D75">
        <v>-9.2999999999999997E-5</v>
      </c>
      <c r="E75">
        <v>9.9700000000000006E-4</v>
      </c>
      <c r="F75">
        <v>0</v>
      </c>
      <c r="G75">
        <v>9.9399999999999992E-3</v>
      </c>
      <c r="H75">
        <v>-7.7840000000000004E-6</v>
      </c>
      <c r="I75">
        <v>9.4150000000000005E-6</v>
      </c>
    </row>
    <row r="76" spans="1:9" x14ac:dyDescent="0.2">
      <c r="A76" s="27" t="s">
        <v>167</v>
      </c>
      <c r="B76" s="27" t="s">
        <v>1116</v>
      </c>
      <c r="C76" s="27" t="s">
        <v>1091</v>
      </c>
      <c r="D76">
        <v>-7.7000000000000001E-5</v>
      </c>
      <c r="E76">
        <v>9.8400000000000007E-4</v>
      </c>
      <c r="F76">
        <v>0</v>
      </c>
      <c r="G76">
        <v>9.7389999999999994E-3</v>
      </c>
      <c r="H76">
        <v>-7.9980000000000003E-6</v>
      </c>
      <c r="I76">
        <v>7.9189999999999999E-6</v>
      </c>
    </row>
    <row r="77" spans="1:9" x14ac:dyDescent="0.2">
      <c r="A77" s="27" t="s">
        <v>188</v>
      </c>
      <c r="B77" s="27" t="s">
        <v>1116</v>
      </c>
      <c r="C77" s="27" t="s">
        <v>1091</v>
      </c>
      <c r="D77">
        <v>-6.0000000000000002E-5</v>
      </c>
      <c r="E77">
        <v>9.6599999999999995E-4</v>
      </c>
      <c r="F77">
        <v>0</v>
      </c>
      <c r="G77">
        <v>9.5250000000000005E-3</v>
      </c>
      <c r="H77">
        <v>-8.1170000000000004E-6</v>
      </c>
      <c r="I77">
        <v>6.0240000000000003E-6</v>
      </c>
    </row>
    <row r="78" spans="1:9" x14ac:dyDescent="0.2">
      <c r="A78" s="27" t="s">
        <v>209</v>
      </c>
      <c r="B78" s="27" t="s">
        <v>1116</v>
      </c>
      <c r="C78" s="27" t="s">
        <v>1091</v>
      </c>
      <c r="D78">
        <v>-4.1999999999999998E-5</v>
      </c>
      <c r="E78">
        <v>9.3999999999999997E-4</v>
      </c>
      <c r="F78">
        <v>0</v>
      </c>
      <c r="G78">
        <v>9.3010000000000002E-3</v>
      </c>
      <c r="H78">
        <v>-7.7260000000000002E-6</v>
      </c>
      <c r="I78">
        <v>3.4999999999999999E-6</v>
      </c>
    </row>
    <row r="79" spans="1:9" x14ac:dyDescent="0.2">
      <c r="A79" s="27" t="s">
        <v>230</v>
      </c>
      <c r="B79" s="27" t="s">
        <v>1116</v>
      </c>
      <c r="C79" s="27" t="s">
        <v>1091</v>
      </c>
      <c r="D79">
        <v>-2.5000000000000001E-5</v>
      </c>
      <c r="E79">
        <v>9.0700000000000004E-4</v>
      </c>
      <c r="F79">
        <v>0</v>
      </c>
      <c r="G79">
        <v>9.0790000000000003E-3</v>
      </c>
      <c r="H79">
        <v>-6.0379999999999996E-6</v>
      </c>
      <c r="I79">
        <v>1.135E-7</v>
      </c>
    </row>
    <row r="80" spans="1:9" x14ac:dyDescent="0.2">
      <c r="A80" s="27" t="s">
        <v>251</v>
      </c>
      <c r="B80" s="27" t="s">
        <v>1116</v>
      </c>
      <c r="C80" s="27" t="s">
        <v>1091</v>
      </c>
      <c r="D80">
        <v>-9.516E-6</v>
      </c>
      <c r="E80">
        <v>8.6700000000000004E-4</v>
      </c>
      <c r="F80">
        <v>0</v>
      </c>
      <c r="G80">
        <v>8.8830000000000003E-3</v>
      </c>
      <c r="H80">
        <v>-3.3900000000000002E-6</v>
      </c>
      <c r="I80">
        <v>-4.0430000000000001E-6</v>
      </c>
    </row>
    <row r="81" spans="1:9" x14ac:dyDescent="0.2">
      <c r="A81" s="27" t="s">
        <v>272</v>
      </c>
      <c r="B81" s="27" t="s">
        <v>1116</v>
      </c>
      <c r="C81" s="27" t="s">
        <v>1091</v>
      </c>
      <c r="D81">
        <v>-1.9180000000000001E-6</v>
      </c>
      <c r="E81">
        <v>8.3699999999999996E-4</v>
      </c>
      <c r="F81">
        <v>0</v>
      </c>
      <c r="G81">
        <v>8.7709999999999993E-3</v>
      </c>
      <c r="H81">
        <v>-1.0729999999999999E-6</v>
      </c>
      <c r="I81">
        <v>-5.4219999999999999E-6</v>
      </c>
    </row>
    <row r="82" spans="1:9" x14ac:dyDescent="0.2">
      <c r="A82" s="27" t="s">
        <v>293</v>
      </c>
      <c r="B82" s="27" t="s">
        <v>1116</v>
      </c>
      <c r="C82" s="27" t="s">
        <v>1091</v>
      </c>
      <c r="D82">
        <v>6.3269999999999999E-7</v>
      </c>
      <c r="E82">
        <v>8.2600000000000002E-4</v>
      </c>
      <c r="F82">
        <v>0</v>
      </c>
      <c r="G82">
        <v>8.7320000000000002E-3</v>
      </c>
      <c r="H82">
        <v>-4.0059999999999997E-7</v>
      </c>
      <c r="I82">
        <v>-1.9879999999999999E-6</v>
      </c>
    </row>
    <row r="83" spans="1:9" x14ac:dyDescent="0.2">
      <c r="A83" s="27" t="s">
        <v>314</v>
      </c>
      <c r="B83" s="27" t="s">
        <v>1116</v>
      </c>
      <c r="C83" s="27" t="s">
        <v>1091</v>
      </c>
      <c r="D83">
        <v>2.5919999999999999E-6</v>
      </c>
      <c r="E83">
        <v>8.25E-4</v>
      </c>
      <c r="F83">
        <v>0</v>
      </c>
      <c r="G83">
        <v>8.7250000000000001E-3</v>
      </c>
      <c r="H83">
        <v>-2.3839999999999999E-7</v>
      </c>
      <c r="I83">
        <v>2.2510000000000001E-6</v>
      </c>
    </row>
    <row r="84" spans="1:9" x14ac:dyDescent="0.2">
      <c r="A84" s="27" t="s">
        <v>335</v>
      </c>
      <c r="B84" s="27" t="s">
        <v>1116</v>
      </c>
      <c r="C84" s="27" t="s">
        <v>1091</v>
      </c>
      <c r="D84">
        <v>5.1209999999999998E-6</v>
      </c>
      <c r="E84">
        <v>8.3500000000000002E-4</v>
      </c>
      <c r="F84">
        <v>0</v>
      </c>
      <c r="G84">
        <v>8.7510000000000001E-3</v>
      </c>
      <c r="H84">
        <v>3.8850000000000002E-7</v>
      </c>
      <c r="I84">
        <v>5.8069999999999996E-6</v>
      </c>
    </row>
    <row r="85" spans="1:9" x14ac:dyDescent="0.2">
      <c r="A85" s="27" t="s">
        <v>356</v>
      </c>
      <c r="B85" s="27" t="s">
        <v>1116</v>
      </c>
      <c r="C85" s="27" t="s">
        <v>1091</v>
      </c>
      <c r="D85">
        <v>1.2999999999999999E-5</v>
      </c>
      <c r="E85">
        <v>8.6300000000000005E-4</v>
      </c>
      <c r="F85">
        <v>0</v>
      </c>
      <c r="G85">
        <v>8.8439999999999994E-3</v>
      </c>
      <c r="H85">
        <v>2.6579999999999998E-6</v>
      </c>
      <c r="I85">
        <v>4.5549999999999996E-6</v>
      </c>
    </row>
    <row r="86" spans="1:9" x14ac:dyDescent="0.2">
      <c r="A86" s="27" t="s">
        <v>377</v>
      </c>
      <c r="B86" s="27" t="s">
        <v>1116</v>
      </c>
      <c r="C86" s="27" t="s">
        <v>1091</v>
      </c>
      <c r="D86">
        <v>2.8E-5</v>
      </c>
      <c r="E86">
        <v>9.01E-4</v>
      </c>
      <c r="F86">
        <v>0</v>
      </c>
      <c r="G86">
        <v>9.0240000000000008E-3</v>
      </c>
      <c r="H86">
        <v>5.4750000000000001E-6</v>
      </c>
      <c r="I86">
        <v>2.7099999999999998E-7</v>
      </c>
    </row>
    <row r="87" spans="1:9" x14ac:dyDescent="0.2">
      <c r="A87" s="27" t="s">
        <v>398</v>
      </c>
      <c r="B87" s="27" t="s">
        <v>1116</v>
      </c>
      <c r="C87" s="27" t="s">
        <v>1091</v>
      </c>
      <c r="D87">
        <v>4.5000000000000003E-5</v>
      </c>
      <c r="E87">
        <v>9.3400000000000004E-4</v>
      </c>
      <c r="F87">
        <v>0</v>
      </c>
      <c r="G87">
        <v>9.2390000000000007E-3</v>
      </c>
      <c r="H87">
        <v>7.498E-6</v>
      </c>
      <c r="I87">
        <v>-3.3890000000000001E-6</v>
      </c>
    </row>
    <row r="88" spans="1:9" x14ac:dyDescent="0.2">
      <c r="A88" s="27" t="s">
        <v>419</v>
      </c>
      <c r="B88" s="27" t="s">
        <v>1116</v>
      </c>
      <c r="C88" s="27" t="s">
        <v>1091</v>
      </c>
      <c r="D88">
        <v>6.3999999999999997E-5</v>
      </c>
      <c r="E88">
        <v>9.6000000000000002E-4</v>
      </c>
      <c r="F88">
        <v>0</v>
      </c>
      <c r="G88">
        <v>9.4649999999999995E-3</v>
      </c>
      <c r="H88">
        <v>8.1899999999999995E-6</v>
      </c>
      <c r="I88">
        <v>-6.1539999999999999E-6</v>
      </c>
    </row>
    <row r="89" spans="1:9" x14ac:dyDescent="0.2">
      <c r="A89" s="27" t="s">
        <v>440</v>
      </c>
      <c r="B89" s="27" t="s">
        <v>1116</v>
      </c>
      <c r="C89" s="27" t="s">
        <v>1091</v>
      </c>
      <c r="D89">
        <v>8.1000000000000004E-5</v>
      </c>
      <c r="E89">
        <v>9.7900000000000005E-4</v>
      </c>
      <c r="F89">
        <v>0</v>
      </c>
      <c r="G89">
        <v>9.6860000000000002E-3</v>
      </c>
      <c r="H89">
        <v>8.2509999999999994E-6</v>
      </c>
      <c r="I89">
        <v>-8.2050000000000002E-6</v>
      </c>
    </row>
    <row r="90" spans="1:9" x14ac:dyDescent="0.2">
      <c r="A90" s="27" t="s">
        <v>461</v>
      </c>
      <c r="B90" s="27" t="s">
        <v>1116</v>
      </c>
      <c r="C90" s="27" t="s">
        <v>1091</v>
      </c>
      <c r="D90">
        <v>9.7E-5</v>
      </c>
      <c r="E90">
        <v>9.9299999999999996E-4</v>
      </c>
      <c r="F90">
        <v>0</v>
      </c>
      <c r="G90">
        <v>9.8960000000000003E-3</v>
      </c>
      <c r="H90">
        <v>8.1159999999999999E-6</v>
      </c>
      <c r="I90">
        <v>-9.7769999999999997E-6</v>
      </c>
    </row>
    <row r="91" spans="1:9" x14ac:dyDescent="0.2">
      <c r="A91" s="27" t="s">
        <v>482</v>
      </c>
      <c r="B91" s="27" t="s">
        <v>1116</v>
      </c>
      <c r="C91" s="27" t="s">
        <v>1091</v>
      </c>
      <c r="D91">
        <v>1.1E-4</v>
      </c>
      <c r="E91">
        <v>1.0009999999999999E-3</v>
      </c>
      <c r="F91">
        <v>0</v>
      </c>
      <c r="G91">
        <v>1.0094000000000001E-2</v>
      </c>
      <c r="H91">
        <v>8.2570000000000007E-6</v>
      </c>
      <c r="I91">
        <v>-1.1E-5</v>
      </c>
    </row>
    <row r="92" spans="1:9" x14ac:dyDescent="0.2">
      <c r="A92" s="27" t="s">
        <v>503</v>
      </c>
      <c r="B92" s="27" t="s">
        <v>1116</v>
      </c>
      <c r="C92" s="27" t="s">
        <v>1091</v>
      </c>
      <c r="D92">
        <v>1.21E-4</v>
      </c>
      <c r="E92">
        <v>1.003E-3</v>
      </c>
      <c r="F92">
        <v>0</v>
      </c>
      <c r="G92">
        <v>1.0281E-2</v>
      </c>
      <c r="H92">
        <v>9.2960000000000004E-6</v>
      </c>
      <c r="I92">
        <v>-1.2E-5</v>
      </c>
    </row>
    <row r="93" spans="1:9" x14ac:dyDescent="0.2">
      <c r="A93" s="27" t="s">
        <v>524</v>
      </c>
      <c r="B93" s="27" t="s">
        <v>1116</v>
      </c>
      <c r="C93" s="27" t="s">
        <v>1091</v>
      </c>
      <c r="D93">
        <v>1.26E-4</v>
      </c>
      <c r="E93">
        <v>9.9700000000000006E-4</v>
      </c>
      <c r="F93">
        <v>0</v>
      </c>
      <c r="G93">
        <v>1.0453E-2</v>
      </c>
      <c r="H93">
        <v>1.7E-5</v>
      </c>
      <c r="I93">
        <v>-1.7E-5</v>
      </c>
    </row>
    <row r="94" spans="1:9" x14ac:dyDescent="0.2">
      <c r="A94" s="27" t="s">
        <v>127</v>
      </c>
      <c r="B94" s="27" t="s">
        <v>1116</v>
      </c>
      <c r="C94" s="27" t="s">
        <v>1091</v>
      </c>
      <c r="D94">
        <v>0</v>
      </c>
      <c r="E94">
        <v>0</v>
      </c>
      <c r="F94">
        <v>0</v>
      </c>
      <c r="G94">
        <v>-9.9319999999999999E-3</v>
      </c>
      <c r="H94">
        <v>-9.3160000000000003E-6</v>
      </c>
      <c r="I94">
        <v>-2.8119999999999999E-6</v>
      </c>
    </row>
    <row r="95" spans="1:9" x14ac:dyDescent="0.2">
      <c r="A95" s="27" t="s">
        <v>148</v>
      </c>
      <c r="B95" s="27" t="s">
        <v>1116</v>
      </c>
      <c r="C95" s="27" t="s">
        <v>1091</v>
      </c>
      <c r="D95">
        <v>0</v>
      </c>
      <c r="E95">
        <v>0</v>
      </c>
      <c r="F95">
        <v>0</v>
      </c>
      <c r="G95">
        <v>-9.7330000000000003E-3</v>
      </c>
      <c r="H95">
        <v>-9.4599999999999992E-6</v>
      </c>
      <c r="I95">
        <v>-4.7149999999999997E-6</v>
      </c>
    </row>
    <row r="96" spans="1:9" x14ac:dyDescent="0.2">
      <c r="A96" s="27" t="s">
        <v>169</v>
      </c>
      <c r="B96" s="27" t="s">
        <v>1116</v>
      </c>
      <c r="C96" s="27" t="s">
        <v>1091</v>
      </c>
      <c r="D96">
        <v>0</v>
      </c>
      <c r="E96">
        <v>0</v>
      </c>
      <c r="F96">
        <v>0</v>
      </c>
      <c r="G96">
        <v>-9.5209999999999999E-3</v>
      </c>
      <c r="H96">
        <v>-9.516E-6</v>
      </c>
      <c r="I96">
        <v>-6.4590000000000003E-6</v>
      </c>
    </row>
    <row r="97" spans="1:9" x14ac:dyDescent="0.2">
      <c r="A97" s="27" t="s">
        <v>190</v>
      </c>
      <c r="B97" s="27" t="s">
        <v>1116</v>
      </c>
      <c r="C97" s="27" t="s">
        <v>1091</v>
      </c>
      <c r="D97">
        <v>0</v>
      </c>
      <c r="E97">
        <v>0</v>
      </c>
      <c r="F97">
        <v>0</v>
      </c>
      <c r="G97">
        <v>-9.2999999999999992E-3</v>
      </c>
      <c r="H97">
        <v>-9.0469999999999999E-6</v>
      </c>
      <c r="I97">
        <v>-7.7719999999999994E-6</v>
      </c>
    </row>
    <row r="98" spans="1:9" x14ac:dyDescent="0.2">
      <c r="A98" s="27" t="s">
        <v>211</v>
      </c>
      <c r="B98" s="27" t="s">
        <v>1116</v>
      </c>
      <c r="C98" s="27" t="s">
        <v>1091</v>
      </c>
      <c r="D98">
        <v>0</v>
      </c>
      <c r="E98">
        <v>0</v>
      </c>
      <c r="F98">
        <v>0</v>
      </c>
      <c r="G98">
        <v>-9.0819999999999998E-3</v>
      </c>
      <c r="H98">
        <v>-7.2760000000000003E-6</v>
      </c>
      <c r="I98">
        <v>-8.1119999999999996E-6</v>
      </c>
    </row>
    <row r="99" spans="1:9" x14ac:dyDescent="0.2">
      <c r="A99" s="27" t="s">
        <v>232</v>
      </c>
      <c r="B99" s="27" t="s">
        <v>1116</v>
      </c>
      <c r="C99" s="27" t="s">
        <v>1091</v>
      </c>
      <c r="D99">
        <v>0</v>
      </c>
      <c r="E99">
        <v>0</v>
      </c>
      <c r="F99">
        <v>0</v>
      </c>
      <c r="G99">
        <v>-8.8900000000000003E-3</v>
      </c>
      <c r="H99">
        <v>-4.4329999999999997E-6</v>
      </c>
      <c r="I99">
        <v>-6.9280000000000004E-6</v>
      </c>
    </row>
    <row r="100" spans="1:9" x14ac:dyDescent="0.2">
      <c r="A100" s="27" t="s">
        <v>253</v>
      </c>
      <c r="B100" s="27" t="s">
        <v>1116</v>
      </c>
      <c r="C100" s="27" t="s">
        <v>1091</v>
      </c>
      <c r="D100">
        <v>0</v>
      </c>
      <c r="E100">
        <v>0</v>
      </c>
      <c r="F100">
        <v>0</v>
      </c>
      <c r="G100">
        <v>-8.7819999999999999E-3</v>
      </c>
      <c r="H100">
        <v>-1.8330000000000001E-6</v>
      </c>
      <c r="I100">
        <v>-6.1720000000000004E-6</v>
      </c>
    </row>
    <row r="101" spans="1:9" x14ac:dyDescent="0.2">
      <c r="A101" s="27" t="s">
        <v>274</v>
      </c>
      <c r="B101" s="27" t="s">
        <v>1116</v>
      </c>
      <c r="C101" s="27" t="s">
        <v>1091</v>
      </c>
      <c r="D101">
        <v>0</v>
      </c>
      <c r="E101">
        <v>0</v>
      </c>
      <c r="F101">
        <v>0</v>
      </c>
      <c r="G101">
        <v>-8.744E-3</v>
      </c>
      <c r="H101">
        <v>-6.9650000000000002E-7</v>
      </c>
      <c r="I101">
        <v>-2.0200000000000001E-6</v>
      </c>
    </row>
    <row r="102" spans="1:9" x14ac:dyDescent="0.2">
      <c r="A102" s="27" t="s">
        <v>295</v>
      </c>
      <c r="B102" s="27" t="s">
        <v>1116</v>
      </c>
      <c r="C102" s="27" t="s">
        <v>1091</v>
      </c>
      <c r="D102">
        <v>0</v>
      </c>
      <c r="E102">
        <v>0</v>
      </c>
      <c r="F102">
        <v>0</v>
      </c>
      <c r="G102">
        <v>-8.737E-3</v>
      </c>
      <c r="H102">
        <v>-3.1470000000000003E-8</v>
      </c>
      <c r="I102">
        <v>7.991E-7</v>
      </c>
    </row>
    <row r="103" spans="1:9" x14ac:dyDescent="0.2">
      <c r="A103" s="27" t="s">
        <v>316</v>
      </c>
      <c r="B103" s="27" t="s">
        <v>1116</v>
      </c>
      <c r="C103" s="27" t="s">
        <v>1091</v>
      </c>
      <c r="D103">
        <v>0</v>
      </c>
      <c r="E103">
        <v>0</v>
      </c>
      <c r="F103">
        <v>0</v>
      </c>
      <c r="G103">
        <v>-8.7620000000000007E-3</v>
      </c>
      <c r="H103">
        <v>1.0640000000000001E-6</v>
      </c>
      <c r="I103">
        <v>5.0150000000000003E-6</v>
      </c>
    </row>
    <row r="104" spans="1:9" x14ac:dyDescent="0.2">
      <c r="A104" s="27" t="s">
        <v>337</v>
      </c>
      <c r="B104" s="27" t="s">
        <v>1116</v>
      </c>
      <c r="C104" s="27" t="s">
        <v>1091</v>
      </c>
      <c r="D104">
        <v>0</v>
      </c>
      <c r="E104">
        <v>0</v>
      </c>
      <c r="F104">
        <v>0</v>
      </c>
      <c r="G104">
        <v>-8.8520000000000005E-3</v>
      </c>
      <c r="H104">
        <v>3.6289999999999999E-6</v>
      </c>
      <c r="I104">
        <v>5.8850000000000004E-6</v>
      </c>
    </row>
    <row r="105" spans="1:9" x14ac:dyDescent="0.2">
      <c r="A105" s="27" t="s">
        <v>358</v>
      </c>
      <c r="B105" s="27" t="s">
        <v>1116</v>
      </c>
      <c r="C105" s="27" t="s">
        <v>1091</v>
      </c>
      <c r="D105">
        <v>0</v>
      </c>
      <c r="E105">
        <v>0</v>
      </c>
      <c r="F105">
        <v>0</v>
      </c>
      <c r="G105">
        <v>-9.0270000000000003E-3</v>
      </c>
      <c r="H105">
        <v>6.6680000000000004E-6</v>
      </c>
      <c r="I105">
        <v>7.4590000000000001E-6</v>
      </c>
    </row>
    <row r="106" spans="1:9" x14ac:dyDescent="0.2">
      <c r="A106" s="27" t="s">
        <v>379</v>
      </c>
      <c r="B106" s="27" t="s">
        <v>1116</v>
      </c>
      <c r="C106" s="27" t="s">
        <v>1091</v>
      </c>
      <c r="D106">
        <v>0</v>
      </c>
      <c r="E106">
        <v>0</v>
      </c>
      <c r="F106">
        <v>0</v>
      </c>
      <c r="G106">
        <v>-9.2379999999999997E-3</v>
      </c>
      <c r="H106">
        <v>8.8689999999999993E-6</v>
      </c>
      <c r="I106">
        <v>7.5800000000000003E-6</v>
      </c>
    </row>
    <row r="107" spans="1:9" x14ac:dyDescent="0.2">
      <c r="A107" s="27" t="s">
        <v>400</v>
      </c>
      <c r="B107" s="27" t="s">
        <v>1116</v>
      </c>
      <c r="C107" s="27" t="s">
        <v>1091</v>
      </c>
      <c r="D107">
        <v>0</v>
      </c>
      <c r="E107">
        <v>0</v>
      </c>
      <c r="F107">
        <v>0</v>
      </c>
      <c r="G107">
        <v>-9.4610000000000007E-3</v>
      </c>
      <c r="H107">
        <v>9.6209999999999999E-6</v>
      </c>
      <c r="I107">
        <v>6.5919999999999997E-6</v>
      </c>
    </row>
    <row r="108" spans="1:9" x14ac:dyDescent="0.2">
      <c r="A108" s="27" t="s">
        <v>421</v>
      </c>
      <c r="B108" s="27" t="s">
        <v>1116</v>
      </c>
      <c r="C108" s="27" t="s">
        <v>1091</v>
      </c>
      <c r="D108">
        <v>0</v>
      </c>
      <c r="E108">
        <v>0</v>
      </c>
      <c r="F108">
        <v>0</v>
      </c>
      <c r="G108">
        <v>-9.6799999999999994E-3</v>
      </c>
      <c r="H108">
        <v>9.7140000000000005E-6</v>
      </c>
      <c r="I108">
        <v>5.0189999999999997E-6</v>
      </c>
    </row>
    <row r="109" spans="1:9" x14ac:dyDescent="0.2">
      <c r="A109" s="27" t="s">
        <v>442</v>
      </c>
      <c r="B109" s="27" t="s">
        <v>1116</v>
      </c>
      <c r="C109" s="27" t="s">
        <v>1091</v>
      </c>
      <c r="D109">
        <v>0</v>
      </c>
      <c r="E109">
        <v>0</v>
      </c>
      <c r="F109">
        <v>0</v>
      </c>
      <c r="G109">
        <v>-9.8879999999999992E-3</v>
      </c>
      <c r="H109">
        <v>9.7049999999999994E-6</v>
      </c>
      <c r="I109">
        <v>3.1870000000000001E-6</v>
      </c>
    </row>
    <row r="110" spans="1:9" x14ac:dyDescent="0.2">
      <c r="A110" s="27" t="s">
        <v>463</v>
      </c>
      <c r="B110" s="27" t="s">
        <v>1116</v>
      </c>
      <c r="C110" s="27" t="s">
        <v>1091</v>
      </c>
      <c r="D110">
        <v>0</v>
      </c>
      <c r="E110">
        <v>0</v>
      </c>
      <c r="F110">
        <v>0</v>
      </c>
      <c r="G110">
        <v>-1.0083999999999999E-2</v>
      </c>
      <c r="H110">
        <v>9.961E-6</v>
      </c>
      <c r="I110">
        <v>1.209E-6</v>
      </c>
    </row>
    <row r="111" spans="1:9" x14ac:dyDescent="0.2">
      <c r="A111" s="27" t="s">
        <v>484</v>
      </c>
      <c r="B111" s="27" t="s">
        <v>1116</v>
      </c>
      <c r="C111" s="27" t="s">
        <v>1091</v>
      </c>
      <c r="D111">
        <v>0</v>
      </c>
      <c r="E111">
        <v>0</v>
      </c>
      <c r="F111">
        <v>0</v>
      </c>
      <c r="G111">
        <v>-1.0269E-2</v>
      </c>
      <c r="H111">
        <v>1.1E-5</v>
      </c>
      <c r="I111">
        <v>-1.2929999999999999E-6</v>
      </c>
    </row>
    <row r="112" spans="1:9" x14ac:dyDescent="0.2">
      <c r="A112" s="27" t="s">
        <v>505</v>
      </c>
      <c r="B112" s="27" t="s">
        <v>1116</v>
      </c>
      <c r="C112" s="27" t="s">
        <v>1091</v>
      </c>
      <c r="D112">
        <v>0</v>
      </c>
      <c r="E112">
        <v>0</v>
      </c>
      <c r="F112">
        <v>0</v>
      </c>
      <c r="G112">
        <v>-1.0437999999999999E-2</v>
      </c>
      <c r="H112">
        <v>1.9000000000000001E-5</v>
      </c>
      <c r="I112">
        <v>1.4079999999999999E-6</v>
      </c>
    </row>
  </sheetData>
  <mergeCells count="2">
    <mergeCell ref="L1:Q1"/>
    <mergeCell ref="A1:I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50E17-EB58-495D-A1A0-14A5B98EB33F}">
  <dimension ref="A1:CD59"/>
  <sheetViews>
    <sheetView zoomScale="60" zoomScaleNormal="60" workbookViewId="0">
      <selection activeCell="C33" sqref="C33"/>
    </sheetView>
  </sheetViews>
  <sheetFormatPr baseColWidth="10" defaultColWidth="10.6640625" defaultRowHeight="15" x14ac:dyDescent="0.2"/>
  <cols>
    <col min="1" max="1" width="16.83203125" bestFit="1" customWidth="1"/>
    <col min="4" max="4" width="12.5" customWidth="1"/>
    <col min="5" max="5" width="12.6640625" customWidth="1"/>
    <col min="7" max="7" width="15.33203125" bestFit="1" customWidth="1"/>
    <col min="8" max="8" width="16.83203125" bestFit="1" customWidth="1"/>
    <col min="9" max="9" width="21.6640625" bestFit="1" customWidth="1"/>
    <col min="10" max="11" width="31.1640625" bestFit="1" customWidth="1"/>
    <col min="18" max="18" width="15.5" bestFit="1" customWidth="1"/>
    <col min="19" max="19" width="15.33203125" bestFit="1" customWidth="1"/>
    <col min="20" max="20" width="19.33203125" bestFit="1" customWidth="1"/>
    <col min="21" max="22" width="30.5" bestFit="1" customWidth="1"/>
    <col min="23" max="23" width="31.1640625" bestFit="1" customWidth="1"/>
    <col min="29" max="29" width="15.5" bestFit="1" customWidth="1"/>
    <col min="30" max="30" width="16" bestFit="1" customWidth="1"/>
    <col min="31" max="31" width="19.33203125" bestFit="1" customWidth="1"/>
    <col min="32" max="33" width="30.5" bestFit="1" customWidth="1"/>
    <col min="34" max="35" width="31.1640625" bestFit="1" customWidth="1"/>
    <col min="45" max="45" width="15.33203125" bestFit="1" customWidth="1"/>
    <col min="46" max="46" width="16.83203125" bestFit="1" customWidth="1"/>
    <col min="47" max="47" width="18.83203125" bestFit="1" customWidth="1"/>
    <col min="48" max="49" width="31.1640625" bestFit="1" customWidth="1"/>
    <col min="57" max="57" width="15.33203125" bestFit="1" customWidth="1"/>
    <col min="58" max="58" width="16.83203125" bestFit="1" customWidth="1"/>
    <col min="59" max="59" width="18.83203125" bestFit="1" customWidth="1"/>
    <col min="60" max="61" width="31.1640625" bestFit="1" customWidth="1"/>
    <col min="69" max="69" width="15.33203125" bestFit="1" customWidth="1"/>
    <col min="70" max="70" width="16.83203125" bestFit="1" customWidth="1"/>
    <col min="71" max="71" width="18.83203125" bestFit="1" customWidth="1"/>
    <col min="72" max="73" width="31.1640625" bestFit="1" customWidth="1"/>
  </cols>
  <sheetData>
    <row r="1" spans="1:82" ht="16" thickBot="1" x14ac:dyDescent="0.25"/>
    <row r="2" spans="1:82" ht="17" thickBot="1" x14ac:dyDescent="0.25">
      <c r="F2" s="592" t="s">
        <v>1117</v>
      </c>
      <c r="G2" s="593"/>
      <c r="H2" s="593"/>
      <c r="I2" s="593"/>
      <c r="J2" s="593"/>
      <c r="K2" s="593"/>
      <c r="L2" s="593"/>
      <c r="M2" s="593"/>
      <c r="N2" s="593"/>
      <c r="O2" s="593"/>
      <c r="P2" s="593"/>
      <c r="Q2" s="593"/>
      <c r="R2" s="593"/>
      <c r="S2" s="593"/>
      <c r="T2" s="593"/>
      <c r="U2" s="593"/>
      <c r="V2" s="593"/>
      <c r="W2" s="593"/>
      <c r="X2" s="593"/>
      <c r="Y2" s="593"/>
      <c r="Z2" s="593"/>
      <c r="AA2" s="593"/>
      <c r="AB2" s="594"/>
      <c r="AJ2">
        <v>0</v>
      </c>
      <c r="BX2" s="570" t="s">
        <v>1129</v>
      </c>
      <c r="BY2" s="570"/>
      <c r="BZ2" s="570"/>
      <c r="CA2" s="570"/>
      <c r="CB2" s="570"/>
      <c r="CC2" s="570"/>
      <c r="CD2" s="570"/>
    </row>
    <row r="3" spans="1:82" ht="16" thickBot="1" x14ac:dyDescent="0.25">
      <c r="AJ3">
        <v>1</v>
      </c>
      <c r="AM3" s="610" t="s">
        <v>1119</v>
      </c>
      <c r="AN3" s="610"/>
      <c r="AO3" s="610"/>
      <c r="AP3" s="610"/>
      <c r="AQ3" s="610"/>
      <c r="AR3" s="610"/>
      <c r="AS3" s="610"/>
      <c r="AT3" s="610"/>
      <c r="AU3" s="610"/>
      <c r="AV3" s="610"/>
      <c r="AW3" s="610"/>
      <c r="AX3" s="610"/>
      <c r="AY3" s="610"/>
      <c r="AZ3" s="610"/>
      <c r="BA3" s="610"/>
      <c r="BB3" s="610"/>
      <c r="BC3" s="610"/>
      <c r="BD3" s="610"/>
      <c r="BE3" s="610"/>
      <c r="BF3" s="610"/>
      <c r="BG3" s="610"/>
      <c r="BH3" s="610"/>
      <c r="BI3" s="610"/>
      <c r="BJ3" s="610"/>
      <c r="BK3" s="610"/>
      <c r="BL3" s="610"/>
      <c r="BM3" s="610"/>
      <c r="BN3" s="610"/>
      <c r="BO3" s="610"/>
      <c r="BP3" s="610"/>
      <c r="BQ3" s="610"/>
      <c r="BR3" s="610"/>
    </row>
    <row r="4" spans="1:82" ht="16" thickBot="1" x14ac:dyDescent="0.25">
      <c r="A4" s="595" t="s">
        <v>1118</v>
      </c>
      <c r="B4" s="596"/>
      <c r="C4" s="596"/>
      <c r="D4" s="596"/>
      <c r="E4" s="596"/>
      <c r="F4" s="596"/>
      <c r="G4" s="596"/>
      <c r="H4" s="596"/>
      <c r="I4" s="596"/>
      <c r="J4" s="596"/>
      <c r="K4" s="596"/>
      <c r="L4" s="596"/>
      <c r="M4" s="596"/>
      <c r="N4" s="596"/>
      <c r="O4" s="596"/>
      <c r="P4" s="596"/>
      <c r="Q4" s="596"/>
      <c r="R4" s="596"/>
      <c r="S4" s="596"/>
      <c r="T4" s="596"/>
      <c r="U4" s="596"/>
      <c r="V4" s="596"/>
      <c r="W4" s="596"/>
      <c r="X4" s="596"/>
      <c r="Y4" s="596"/>
      <c r="Z4" s="596"/>
      <c r="AA4" s="596"/>
      <c r="AB4" s="596"/>
      <c r="AC4" s="596"/>
      <c r="AD4" s="597"/>
      <c r="AJ4">
        <v>2</v>
      </c>
    </row>
    <row r="5" spans="1:82" ht="16" thickBot="1" x14ac:dyDescent="0.25"/>
    <row r="6" spans="1:82" ht="16" customHeight="1" thickBot="1" x14ac:dyDescent="0.25">
      <c r="A6" s="598" t="s">
        <v>1193</v>
      </c>
      <c r="B6" s="599"/>
      <c r="C6" s="599"/>
      <c r="D6" s="599"/>
      <c r="E6" s="599"/>
      <c r="F6" s="599"/>
      <c r="G6" s="599"/>
      <c r="H6" s="599"/>
      <c r="I6" s="599"/>
      <c r="J6" s="599"/>
      <c r="K6" s="600"/>
      <c r="L6" s="598" t="s">
        <v>1194</v>
      </c>
      <c r="M6" s="599"/>
      <c r="N6" s="599"/>
      <c r="O6" s="599"/>
      <c r="P6" s="599"/>
      <c r="Q6" s="599"/>
      <c r="R6" s="599"/>
      <c r="S6" s="599"/>
      <c r="T6" s="599"/>
      <c r="U6" s="599"/>
      <c r="V6" s="600"/>
      <c r="W6" s="598" t="s">
        <v>1138</v>
      </c>
      <c r="X6" s="599"/>
      <c r="Y6" s="599"/>
      <c r="Z6" s="599"/>
      <c r="AA6" s="599"/>
      <c r="AB6" s="599"/>
      <c r="AC6" s="599"/>
      <c r="AD6" s="599"/>
      <c r="AE6" s="599"/>
      <c r="AF6" s="599"/>
      <c r="AG6" s="600"/>
      <c r="AM6" s="598" t="s">
        <v>1120</v>
      </c>
      <c r="AN6" s="599"/>
      <c r="AO6" s="599"/>
      <c r="AP6" s="599"/>
      <c r="AQ6" s="599"/>
      <c r="AR6" s="599"/>
      <c r="AS6" s="599"/>
      <c r="AT6" s="600"/>
      <c r="AU6" s="517" t="s">
        <v>1130</v>
      </c>
      <c r="AV6" s="515" t="s">
        <v>1131</v>
      </c>
      <c r="AW6" s="515" t="s">
        <v>1132</v>
      </c>
      <c r="AY6" s="598" t="s">
        <v>1136</v>
      </c>
      <c r="AZ6" s="599"/>
      <c r="BA6" s="599"/>
      <c r="BB6" s="599"/>
      <c r="BC6" s="599"/>
      <c r="BD6" s="599"/>
      <c r="BE6" s="599"/>
      <c r="BF6" s="600"/>
      <c r="BG6" s="517" t="s">
        <v>1130</v>
      </c>
      <c r="BH6" s="515" t="s">
        <v>1131</v>
      </c>
      <c r="BI6" s="515" t="s">
        <v>1132</v>
      </c>
      <c r="BK6" s="598" t="s">
        <v>1138</v>
      </c>
      <c r="BL6" s="599"/>
      <c r="BM6" s="599"/>
      <c r="BN6" s="599"/>
      <c r="BO6" s="599"/>
      <c r="BP6" s="599"/>
      <c r="BQ6" s="599"/>
      <c r="BR6" s="600"/>
      <c r="BS6" s="517" t="s">
        <v>1130</v>
      </c>
      <c r="BT6" s="515" t="s">
        <v>1131</v>
      </c>
      <c r="BU6" s="611" t="s">
        <v>1132</v>
      </c>
    </row>
    <row r="7" spans="1:82" ht="16" thickBot="1" x14ac:dyDescent="0.25">
      <c r="A7" s="151"/>
      <c r="B7" s="605" t="s">
        <v>1092</v>
      </c>
      <c r="C7" s="590"/>
      <c r="D7" s="591"/>
      <c r="E7" s="589" t="s">
        <v>958</v>
      </c>
      <c r="F7" s="591"/>
      <c r="G7" s="517" t="s">
        <v>1126</v>
      </c>
      <c r="H7" s="515" t="s">
        <v>1127</v>
      </c>
      <c r="I7" s="517" t="s">
        <v>1130</v>
      </c>
      <c r="J7" s="515" t="s">
        <v>1131</v>
      </c>
      <c r="K7" s="515" t="s">
        <v>1132</v>
      </c>
      <c r="L7" s="226"/>
      <c r="M7" s="603" t="s">
        <v>1092</v>
      </c>
      <c r="N7" s="604"/>
      <c r="O7" s="602"/>
      <c r="P7" s="601" t="s">
        <v>958</v>
      </c>
      <c r="Q7" s="602"/>
      <c r="R7" s="529" t="s">
        <v>1126</v>
      </c>
      <c r="S7" s="527" t="s">
        <v>1127</v>
      </c>
      <c r="T7" s="529" t="s">
        <v>1130</v>
      </c>
      <c r="U7" s="527" t="s">
        <v>1131</v>
      </c>
      <c r="V7" s="527" t="s">
        <v>1132</v>
      </c>
      <c r="W7" s="151"/>
      <c r="X7" s="605" t="s">
        <v>1092</v>
      </c>
      <c r="Y7" s="590"/>
      <c r="Z7" s="591"/>
      <c r="AA7" s="589" t="s">
        <v>958</v>
      </c>
      <c r="AB7" s="591"/>
      <c r="AC7" s="517" t="s">
        <v>1126</v>
      </c>
      <c r="AD7" s="515" t="s">
        <v>1127</v>
      </c>
      <c r="AE7" s="517" t="s">
        <v>1130</v>
      </c>
      <c r="AF7" s="515" t="s">
        <v>1131</v>
      </c>
      <c r="AG7" s="515" t="s">
        <v>1132</v>
      </c>
      <c r="AM7" s="151"/>
      <c r="AN7" s="587" t="s">
        <v>1092</v>
      </c>
      <c r="AO7" s="587"/>
      <c r="AP7" s="588"/>
      <c r="AQ7" s="589" t="s">
        <v>958</v>
      </c>
      <c r="AR7" s="590"/>
      <c r="AS7" s="585" t="s">
        <v>1126</v>
      </c>
      <c r="AT7" s="515" t="s">
        <v>1127</v>
      </c>
      <c r="AU7" s="529"/>
      <c r="AV7" s="527"/>
      <c r="AW7" s="527"/>
      <c r="AY7" s="151"/>
      <c r="AZ7" s="587" t="s">
        <v>1092</v>
      </c>
      <c r="BA7" s="587"/>
      <c r="BB7" s="588"/>
      <c r="BC7" s="589" t="s">
        <v>958</v>
      </c>
      <c r="BD7" s="590"/>
      <c r="BE7" s="585" t="s">
        <v>1126</v>
      </c>
      <c r="BF7" s="515" t="s">
        <v>1127</v>
      </c>
      <c r="BG7" s="529"/>
      <c r="BH7" s="527"/>
      <c r="BI7" s="527"/>
      <c r="BK7" s="151"/>
      <c r="BL7" s="587" t="s">
        <v>1092</v>
      </c>
      <c r="BM7" s="587"/>
      <c r="BN7" s="588"/>
      <c r="BO7" s="589" t="s">
        <v>958</v>
      </c>
      <c r="BP7" s="590"/>
      <c r="BQ7" s="585" t="s">
        <v>1126</v>
      </c>
      <c r="BR7" s="515" t="s">
        <v>1127</v>
      </c>
      <c r="BS7" s="529"/>
      <c r="BT7" s="527"/>
      <c r="BU7" s="612"/>
    </row>
    <row r="8" spans="1:82" ht="16.25" customHeight="1" thickBot="1" x14ac:dyDescent="0.25">
      <c r="A8" s="181" t="s">
        <v>790</v>
      </c>
      <c r="B8" s="228" t="s">
        <v>950</v>
      </c>
      <c r="C8" s="180" t="s">
        <v>951</v>
      </c>
      <c r="D8" s="227" t="s">
        <v>952</v>
      </c>
      <c r="E8" s="186" t="s">
        <v>956</v>
      </c>
      <c r="F8" s="246" t="s">
        <v>957</v>
      </c>
      <c r="G8" s="518"/>
      <c r="H8" s="516"/>
      <c r="I8" s="518"/>
      <c r="J8" s="516"/>
      <c r="K8" s="516"/>
      <c r="L8" s="181" t="s">
        <v>790</v>
      </c>
      <c r="M8" s="228" t="s">
        <v>950</v>
      </c>
      <c r="N8" s="180" t="s">
        <v>951</v>
      </c>
      <c r="O8" s="227" t="s">
        <v>952</v>
      </c>
      <c r="P8" s="186" t="s">
        <v>956</v>
      </c>
      <c r="Q8" s="246" t="s">
        <v>957</v>
      </c>
      <c r="R8" s="518"/>
      <c r="S8" s="516"/>
      <c r="T8" s="518"/>
      <c r="U8" s="516"/>
      <c r="V8" s="516"/>
      <c r="W8" s="181" t="s">
        <v>790</v>
      </c>
      <c r="X8" s="228" t="s">
        <v>950</v>
      </c>
      <c r="Y8" s="180" t="s">
        <v>951</v>
      </c>
      <c r="Z8" s="227" t="s">
        <v>952</v>
      </c>
      <c r="AA8" s="186" t="s">
        <v>956</v>
      </c>
      <c r="AB8" s="246" t="s">
        <v>957</v>
      </c>
      <c r="AC8" s="518"/>
      <c r="AD8" s="516"/>
      <c r="AE8" s="518"/>
      <c r="AF8" s="516"/>
      <c r="AG8" s="516"/>
      <c r="AM8" s="181" t="s">
        <v>790</v>
      </c>
      <c r="AN8" s="228" t="s">
        <v>950</v>
      </c>
      <c r="AO8" s="180" t="s">
        <v>951</v>
      </c>
      <c r="AP8" s="227" t="s">
        <v>952</v>
      </c>
      <c r="AQ8" s="186" t="s">
        <v>956</v>
      </c>
      <c r="AR8" s="246" t="s">
        <v>957</v>
      </c>
      <c r="AS8" s="586"/>
      <c r="AT8" s="516"/>
      <c r="AU8" s="518"/>
      <c r="AV8" s="516"/>
      <c r="AW8" s="516"/>
      <c r="AY8" s="181" t="s">
        <v>790</v>
      </c>
      <c r="AZ8" s="228" t="s">
        <v>950</v>
      </c>
      <c r="BA8" s="180" t="s">
        <v>951</v>
      </c>
      <c r="BB8" s="227" t="s">
        <v>952</v>
      </c>
      <c r="BC8" s="186" t="s">
        <v>956</v>
      </c>
      <c r="BD8" s="246" t="s">
        <v>957</v>
      </c>
      <c r="BE8" s="586"/>
      <c r="BF8" s="516"/>
      <c r="BG8" s="518"/>
      <c r="BH8" s="516"/>
      <c r="BI8" s="516"/>
      <c r="BK8" s="181" t="s">
        <v>790</v>
      </c>
      <c r="BL8" s="228" t="s">
        <v>950</v>
      </c>
      <c r="BM8" s="180" t="s">
        <v>951</v>
      </c>
      <c r="BN8" s="227" t="s">
        <v>952</v>
      </c>
      <c r="BO8" s="186" t="s">
        <v>956</v>
      </c>
      <c r="BP8" s="246" t="s">
        <v>957</v>
      </c>
      <c r="BQ8" s="586"/>
      <c r="BR8" s="516"/>
      <c r="BS8" s="518"/>
      <c r="BT8" s="527"/>
      <c r="BU8" s="612"/>
    </row>
    <row r="9" spans="1:82" ht="16" x14ac:dyDescent="0.2">
      <c r="A9" s="219" t="s">
        <v>928</v>
      </c>
      <c r="B9" s="155">
        <f>ABS('Spostamenti SAP'!F4)</f>
        <v>7.0239999999999997E-2</v>
      </c>
      <c r="C9" s="224">
        <f>ABS('Spostamenti SAP'!F5)</f>
        <v>9.9879999999999997E-2</v>
      </c>
      <c r="D9" s="225">
        <f>ABS('Spostamenti SAP'!F6)</f>
        <v>7.0289000000000004E-2</v>
      </c>
      <c r="E9" s="226">
        <f>ABS('Spostamenti SAP'!O6)</f>
        <v>1.0454E-2</v>
      </c>
      <c r="F9" s="183">
        <f>'Spostamenti SAP'!O4</f>
        <v>1.0468999999999999E-2</v>
      </c>
      <c r="G9" s="301">
        <f>35/300</f>
        <v>0.11666666666666667</v>
      </c>
      <c r="H9" s="298" t="b">
        <f t="shared" ref="H9:H30" si="0">IF(C9&lt;G9,TRUE,FALSE)</f>
        <v>1</v>
      </c>
      <c r="I9" s="321">
        <f t="shared" ref="I9:I30" si="1">ATAN(G9/(35/2))</f>
        <v>6.6665679038682294E-3</v>
      </c>
      <c r="J9" s="317" t="b">
        <f t="shared" ref="J9:J30" si="2">IF(F9&lt;I9,TRUE,FALSE)</f>
        <v>0</v>
      </c>
      <c r="K9" s="317" t="b">
        <f t="shared" ref="K9:K30" si="3">IF(E9&lt;I9,TRUE,FALSE)</f>
        <v>0</v>
      </c>
      <c r="L9" s="256" t="s">
        <v>928</v>
      </c>
      <c r="M9" s="151">
        <f t="shared" ref="M9:M30" si="4">B9-0.001</f>
        <v>6.9239999999999996E-2</v>
      </c>
      <c r="N9" s="47">
        <f t="shared" ref="N9:N30" si="5">C9-0.001</f>
        <v>9.8879999999999996E-2</v>
      </c>
      <c r="O9" s="168">
        <f t="shared" ref="O9:O30" si="6">D9-0.001</f>
        <v>6.9289000000000003E-2</v>
      </c>
      <c r="P9" s="266">
        <f t="shared" ref="P9:P30" si="7">E9-0.001</f>
        <v>9.4540000000000006E-3</v>
      </c>
      <c r="Q9" s="270">
        <f t="shared" ref="Q9:Q30" si="8">F9-0.001</f>
        <v>9.4689999999999983E-3</v>
      </c>
      <c r="R9" s="301">
        <f>35/300</f>
        <v>0.11666666666666667</v>
      </c>
      <c r="S9" s="276" t="b">
        <f>IF(N9&lt;R9,TRUE,FALSE)</f>
        <v>1</v>
      </c>
      <c r="T9" s="321">
        <f t="shared" ref="T9:T30" si="9">ATAN(R9/(35/2))</f>
        <v>6.6665679038682294E-3</v>
      </c>
      <c r="U9" s="317" t="b">
        <f>IF(Q9&lt;T9,TRUE,FALSE)</f>
        <v>0</v>
      </c>
      <c r="V9" s="317" t="b">
        <f>IF(P9&lt;T9,TRUE,FALSE)</f>
        <v>0</v>
      </c>
      <c r="W9" s="256" t="s">
        <v>928</v>
      </c>
      <c r="X9" s="151">
        <f t="shared" ref="X9:X30" si="10">B9-0.001</f>
        <v>6.9239999999999996E-2</v>
      </c>
      <c r="Y9" s="47">
        <f t="shared" ref="Y9:Y30" si="11">C9-0.001</f>
        <v>9.8879999999999996E-2</v>
      </c>
      <c r="Z9" s="229">
        <f t="shared" ref="Z9:Z30" si="12">D9-0.001</f>
        <v>6.9289000000000003E-2</v>
      </c>
      <c r="AA9" s="151">
        <f t="shared" ref="AA9:AA30" si="13">E9-0.001</f>
        <v>9.4540000000000006E-3</v>
      </c>
      <c r="AB9" s="229">
        <f t="shared" ref="AB9:AB30" si="14">F9-0.001</f>
        <v>9.4689999999999983E-3</v>
      </c>
      <c r="AC9" s="273">
        <f t="shared" ref="AC9:AC30" si="15">R9</f>
        <v>0.11666666666666667</v>
      </c>
      <c r="AD9" s="234" t="b">
        <f>IF(Y9&lt;AC9,TRUE,FALSE)</f>
        <v>1</v>
      </c>
      <c r="AE9" s="321">
        <f t="shared" ref="AE9:AE30" si="16">ATAN(AC9/(35/2))</f>
        <v>6.6665679038682294E-3</v>
      </c>
      <c r="AF9" s="317" t="b">
        <f>IF(AB9&lt;AE9,TRUE,FALSE)</f>
        <v>0</v>
      </c>
      <c r="AG9" s="317" t="b">
        <f>IF(AA9&lt;AE9,TRUE,FALSE)</f>
        <v>0</v>
      </c>
      <c r="AM9" s="149" t="s">
        <v>928</v>
      </c>
      <c r="AN9" s="155">
        <v>6.4000000000000001E-2</v>
      </c>
      <c r="AO9" s="255">
        <v>0.09</v>
      </c>
      <c r="AP9" s="164">
        <v>6.5000000000000002E-2</v>
      </c>
      <c r="AQ9" s="151">
        <v>9.4999999999999998E-3</v>
      </c>
      <c r="AR9" s="229">
        <f>AQ30</f>
        <v>9.7999999999999997E-3</v>
      </c>
      <c r="AS9" s="273">
        <f t="shared" ref="AS9:AS30" si="17">AC9</f>
        <v>0.11666666666666667</v>
      </c>
      <c r="AT9" s="234" t="b">
        <f>IF(AO9&lt;AS9,TRUE,FALSE)</f>
        <v>1</v>
      </c>
      <c r="AU9" s="323">
        <f t="shared" ref="AU9:AU30" si="18">ATAN(AS9/(35/2))</f>
        <v>6.6665679038682294E-3</v>
      </c>
      <c r="AV9" s="317" t="b">
        <f>IF(AR9&lt;AU9,TRUE,FALSE)</f>
        <v>0</v>
      </c>
      <c r="AW9" s="317" t="b">
        <f>IF(AQ9&lt;AU9,TRUE,FALSE)</f>
        <v>0</v>
      </c>
      <c r="AY9" s="149" t="s">
        <v>928</v>
      </c>
      <c r="AZ9" s="155">
        <v>6.7000000000000004E-2</v>
      </c>
      <c r="BA9" s="156">
        <v>9.4E-2</v>
      </c>
      <c r="BB9" s="164">
        <v>6.7000000000000004E-2</v>
      </c>
      <c r="BC9" s="151">
        <v>0.01</v>
      </c>
      <c r="BD9" s="229">
        <f>BC30</f>
        <v>0.01</v>
      </c>
      <c r="BE9" s="273">
        <f>AS9</f>
        <v>0.11666666666666667</v>
      </c>
      <c r="BF9" s="234" t="b">
        <f>IF(BA9&lt;BE9,TRUE,FALSE)</f>
        <v>1</v>
      </c>
      <c r="BG9" s="313">
        <f t="shared" ref="BG9:BG30" si="19">ATAN(BE9/(35/2))</f>
        <v>6.6665679038682294E-3</v>
      </c>
      <c r="BH9" s="320" t="b">
        <f>IF(BD9&lt;BG9,TRUE,FALSE)</f>
        <v>0</v>
      </c>
      <c r="BI9" s="320" t="b">
        <f>IF(BC9&lt;BG9,TRUE,FALSE)</f>
        <v>0</v>
      </c>
      <c r="BK9" s="149" t="s">
        <v>928</v>
      </c>
      <c r="BL9" s="155">
        <v>6.3E-2</v>
      </c>
      <c r="BM9" s="156">
        <v>8.7999999999999995E-2</v>
      </c>
      <c r="BN9" s="164">
        <v>6.2E-2</v>
      </c>
      <c r="BO9" s="151">
        <v>9.4999999999999998E-3</v>
      </c>
      <c r="BP9" s="229">
        <f>BO30</f>
        <v>9.1000000000000004E-3</v>
      </c>
      <c r="BQ9" s="285">
        <f>BE9</f>
        <v>0.11666666666666667</v>
      </c>
      <c r="BR9" s="243" t="b">
        <f>IF(BM9&lt;BQ9,TRUE,FALSE)</f>
        <v>1</v>
      </c>
      <c r="BS9" s="313">
        <f t="shared" ref="BS9:BS30" si="20">ATAN(BQ9/(35/2))</f>
        <v>6.6665679038682294E-3</v>
      </c>
      <c r="BT9" s="317" t="b">
        <f>IF(BP9&lt;BS9,TRUE,FALSE)</f>
        <v>0</v>
      </c>
      <c r="BU9" s="314" t="b">
        <f>IF(BO9&lt;BS9,TRUE,FALSE)</f>
        <v>0</v>
      </c>
    </row>
    <row r="10" spans="1:82" ht="16" x14ac:dyDescent="0.2">
      <c r="A10" s="203" t="s">
        <v>929</v>
      </c>
      <c r="B10" s="157">
        <f>ABS('Spostamenti SAP'!F7)</f>
        <v>6.9028000000000006E-2</v>
      </c>
      <c r="C10" s="185">
        <f>ABS('Spostamenti SAP'!F8)</f>
        <v>9.7996E-2</v>
      </c>
      <c r="D10" s="187">
        <f>ABS('Spostamenti SAP'!F9)</f>
        <v>6.9067000000000003E-2</v>
      </c>
      <c r="E10" s="184">
        <f>ABS('Spostamenti SAP'!O7)</f>
        <v>1.0293999999999999E-2</v>
      </c>
      <c r="F10" s="179">
        <f>'Spostamenti SAP'!O5</f>
        <v>1.0305999999999999E-2</v>
      </c>
      <c r="G10" s="302">
        <f t="shared" ref="G10:G30" si="21">35/300</f>
        <v>0.11666666666666667</v>
      </c>
      <c r="H10" s="299" t="b">
        <f t="shared" si="0"/>
        <v>1</v>
      </c>
      <c r="I10" s="304">
        <f t="shared" si="1"/>
        <v>6.6665679038682294E-3</v>
      </c>
      <c r="J10" s="318" t="b">
        <f t="shared" si="2"/>
        <v>0</v>
      </c>
      <c r="K10" s="318" t="b">
        <f t="shared" si="3"/>
        <v>0</v>
      </c>
      <c r="L10" s="190" t="s">
        <v>929</v>
      </c>
      <c r="M10" s="215">
        <f t="shared" si="4"/>
        <v>6.8028000000000005E-2</v>
      </c>
      <c r="N10" s="214">
        <f t="shared" si="5"/>
        <v>9.6995999999999999E-2</v>
      </c>
      <c r="O10" s="262">
        <f t="shared" si="6"/>
        <v>6.8067000000000003E-2</v>
      </c>
      <c r="P10" s="267">
        <f t="shared" si="7"/>
        <v>9.2940000000000002E-3</v>
      </c>
      <c r="Q10" s="271">
        <f t="shared" si="8"/>
        <v>9.3059999999999983E-3</v>
      </c>
      <c r="R10" s="302">
        <f t="shared" ref="R10:R30" si="22">35/300</f>
        <v>0.11666666666666667</v>
      </c>
      <c r="S10" s="277" t="b">
        <f t="shared" ref="S10:S30" si="23">IF(N10&lt;R10,TRUE,FALSE)</f>
        <v>1</v>
      </c>
      <c r="T10" s="304">
        <f t="shared" si="9"/>
        <v>6.6665679038682294E-3</v>
      </c>
      <c r="U10" s="318" t="b">
        <f t="shared" ref="U10:U30" si="24">IF(Q10&lt;T10,TRUE,FALSE)</f>
        <v>0</v>
      </c>
      <c r="V10" s="318" t="b">
        <f t="shared" ref="V10:V30" si="25">IF(P10&lt;T10,TRUE,FALSE)</f>
        <v>0</v>
      </c>
      <c r="W10" s="190" t="s">
        <v>929</v>
      </c>
      <c r="X10" s="215">
        <f t="shared" si="10"/>
        <v>6.8028000000000005E-2</v>
      </c>
      <c r="Y10" s="214">
        <f t="shared" si="11"/>
        <v>9.6995999999999999E-2</v>
      </c>
      <c r="Z10" s="179">
        <f t="shared" si="12"/>
        <v>6.8067000000000003E-2</v>
      </c>
      <c r="AA10" s="215">
        <f t="shared" si="13"/>
        <v>9.2940000000000002E-3</v>
      </c>
      <c r="AB10" s="179">
        <f t="shared" si="14"/>
        <v>9.3059999999999983E-3</v>
      </c>
      <c r="AC10" s="274">
        <f t="shared" si="15"/>
        <v>0.11666666666666667</v>
      </c>
      <c r="AD10" s="268" t="b">
        <f t="shared" ref="AD10:AD30" si="26">IF(Y10&lt;AC10,TRUE,FALSE)</f>
        <v>1</v>
      </c>
      <c r="AE10" s="304">
        <f t="shared" si="16"/>
        <v>6.6665679038682294E-3</v>
      </c>
      <c r="AF10" s="318" t="b">
        <f t="shared" ref="AF10:AF30" si="27">IF(AB10&lt;AE10,TRUE,FALSE)</f>
        <v>0</v>
      </c>
      <c r="AG10" s="318" t="b">
        <f t="shared" ref="AG10:AG30" si="28">IF(AA10&lt;AE10,TRUE,FALSE)</f>
        <v>0</v>
      </c>
      <c r="AM10" s="148" t="s">
        <v>929</v>
      </c>
      <c r="AN10" s="157">
        <v>6.2E-2</v>
      </c>
      <c r="AO10" s="103">
        <v>8.7999999999999995E-2</v>
      </c>
      <c r="AP10" s="163">
        <v>6.3E-2</v>
      </c>
      <c r="AQ10" s="169">
        <v>9.1999999999999998E-3</v>
      </c>
      <c r="AR10" s="179">
        <f>AQ29</f>
        <v>9.4000000000000004E-3</v>
      </c>
      <c r="AS10" s="282">
        <f t="shared" si="17"/>
        <v>0.11666666666666667</v>
      </c>
      <c r="AT10" s="325" t="b">
        <f t="shared" ref="AT10:AT30" si="29">IF(AO10&lt;AS10,TRUE,FALSE)</f>
        <v>1</v>
      </c>
      <c r="AU10" s="322">
        <f t="shared" si="18"/>
        <v>6.6665679038682294E-3</v>
      </c>
      <c r="AV10" s="318" t="b">
        <f t="shared" ref="AV10:AV30" si="30">IF(AR10&lt;AU10,TRUE,FALSE)</f>
        <v>0</v>
      </c>
      <c r="AW10" s="318" t="b">
        <f t="shared" ref="AW10:AW30" si="31">IF(AQ10&lt;AU10,TRUE,FALSE)</f>
        <v>0</v>
      </c>
      <c r="AY10" s="148" t="s">
        <v>929</v>
      </c>
      <c r="AZ10" s="157">
        <v>6.5000000000000002E-2</v>
      </c>
      <c r="BA10" s="103">
        <v>9.0999999999999998E-2</v>
      </c>
      <c r="BB10" s="163">
        <v>6.5000000000000002E-2</v>
      </c>
      <c r="BC10" s="169">
        <v>9.7000000000000003E-3</v>
      </c>
      <c r="BD10" s="179">
        <f>BC29</f>
        <v>9.7000000000000003E-3</v>
      </c>
      <c r="BE10" s="282">
        <f t="shared" ref="BE10:BE30" si="32">AS10</f>
        <v>0.11666666666666667</v>
      </c>
      <c r="BF10" s="283" t="b">
        <f t="shared" ref="BF10:BF30" si="33">IF(BA10&lt;BE10,TRUE,FALSE)</f>
        <v>1</v>
      </c>
      <c r="BG10" s="304">
        <f t="shared" si="19"/>
        <v>6.6665679038682294E-3</v>
      </c>
      <c r="BH10" s="318" t="b">
        <f t="shared" ref="BH10:BH30" si="34">IF(BD10&lt;BG10,TRUE,FALSE)</f>
        <v>0</v>
      </c>
      <c r="BI10" s="318" t="b">
        <f t="shared" ref="BI10:BI30" si="35">IF(BC10&lt;BG10,TRUE,FALSE)</f>
        <v>0</v>
      </c>
      <c r="BK10" s="148" t="s">
        <v>929</v>
      </c>
      <c r="BL10" s="157">
        <v>6.0999999999999999E-2</v>
      </c>
      <c r="BM10" s="103">
        <v>8.5000000000000006E-2</v>
      </c>
      <c r="BN10" s="163">
        <v>0.06</v>
      </c>
      <c r="BO10" s="169">
        <v>9.1999999999999998E-3</v>
      </c>
      <c r="BP10" s="179">
        <f>BO29</f>
        <v>8.8999999999999999E-3</v>
      </c>
      <c r="BQ10" s="286">
        <f t="shared" ref="BQ10:BQ30" si="36">BE10</f>
        <v>0.11666666666666667</v>
      </c>
      <c r="BR10" s="288" t="b">
        <f t="shared" ref="BR10:BR30" si="37">IF(BM10&lt;BQ10,TRUE,FALSE)</f>
        <v>1</v>
      </c>
      <c r="BS10" s="304">
        <f t="shared" si="20"/>
        <v>6.6665679038682294E-3</v>
      </c>
      <c r="BT10" s="318" t="b">
        <f t="shared" ref="BT10:BT30" si="38">IF(BP10&lt;BS10,TRUE,FALSE)</f>
        <v>0</v>
      </c>
      <c r="BU10" s="315" t="b">
        <f t="shared" ref="BU10:BU30" si="39">IF(BO10&lt;BS10,TRUE,FALSE)</f>
        <v>0</v>
      </c>
    </row>
    <row r="11" spans="1:82" ht="16" x14ac:dyDescent="0.2">
      <c r="A11" s="203" t="s">
        <v>930</v>
      </c>
      <c r="B11" s="157">
        <f>ABS('Spostamenti SAP'!F10)</f>
        <v>6.7806000000000005E-2</v>
      </c>
      <c r="C11" s="185">
        <f>ABS('Spostamenti SAP'!F11)</f>
        <v>9.6179000000000001E-2</v>
      </c>
      <c r="D11" s="187">
        <f>ABS('Spostamenti SAP'!F12)</f>
        <v>6.7835999999999994E-2</v>
      </c>
      <c r="E11" s="184">
        <f>ABS('Spostamenti SAP'!O8)</f>
        <v>1.0118E-2</v>
      </c>
      <c r="F11" s="179">
        <v>1.013E-2</v>
      </c>
      <c r="G11" s="302">
        <f t="shared" si="21"/>
        <v>0.11666666666666667</v>
      </c>
      <c r="H11" s="299" t="b">
        <f t="shared" si="0"/>
        <v>1</v>
      </c>
      <c r="I11" s="304">
        <f t="shared" si="1"/>
        <v>6.6665679038682294E-3</v>
      </c>
      <c r="J11" s="318" t="b">
        <f t="shared" si="2"/>
        <v>0</v>
      </c>
      <c r="K11" s="318" t="b">
        <f t="shared" si="3"/>
        <v>0</v>
      </c>
      <c r="L11" s="190" t="s">
        <v>930</v>
      </c>
      <c r="M11" s="215">
        <f t="shared" si="4"/>
        <v>6.6806000000000004E-2</v>
      </c>
      <c r="N11" s="214">
        <f t="shared" si="5"/>
        <v>9.5179E-2</v>
      </c>
      <c r="O11" s="262">
        <f t="shared" si="6"/>
        <v>6.6835999999999993E-2</v>
      </c>
      <c r="P11" s="267">
        <f t="shared" si="7"/>
        <v>9.1180000000000011E-3</v>
      </c>
      <c r="Q11" s="271">
        <f t="shared" si="8"/>
        <v>9.1299999999999992E-3</v>
      </c>
      <c r="R11" s="302">
        <f t="shared" si="22"/>
        <v>0.11666666666666667</v>
      </c>
      <c r="S11" s="277" t="b">
        <f t="shared" si="23"/>
        <v>1</v>
      </c>
      <c r="T11" s="304">
        <f t="shared" si="9"/>
        <v>6.6665679038682294E-3</v>
      </c>
      <c r="U11" s="318" t="b">
        <f t="shared" si="24"/>
        <v>0</v>
      </c>
      <c r="V11" s="318" t="b">
        <f t="shared" si="25"/>
        <v>0</v>
      </c>
      <c r="W11" s="190" t="s">
        <v>930</v>
      </c>
      <c r="X11" s="215">
        <f t="shared" si="10"/>
        <v>6.6806000000000004E-2</v>
      </c>
      <c r="Y11" s="214">
        <f t="shared" si="11"/>
        <v>9.5179E-2</v>
      </c>
      <c r="Z11" s="179">
        <f t="shared" si="12"/>
        <v>6.6835999999999993E-2</v>
      </c>
      <c r="AA11" s="215">
        <f t="shared" si="13"/>
        <v>9.1180000000000011E-3</v>
      </c>
      <c r="AB11" s="179">
        <f t="shared" si="14"/>
        <v>9.1299999999999992E-3</v>
      </c>
      <c r="AC11" s="274">
        <f t="shared" si="15"/>
        <v>0.11666666666666667</v>
      </c>
      <c r="AD11" s="268" t="b">
        <f t="shared" si="26"/>
        <v>1</v>
      </c>
      <c r="AE11" s="304">
        <f t="shared" si="16"/>
        <v>6.6665679038682294E-3</v>
      </c>
      <c r="AF11" s="318" t="b">
        <f t="shared" si="27"/>
        <v>0</v>
      </c>
      <c r="AG11" s="318" t="b">
        <f t="shared" si="28"/>
        <v>0</v>
      </c>
      <c r="AM11" s="148" t="s">
        <v>930</v>
      </c>
      <c r="AN11" s="157">
        <v>0.06</v>
      </c>
      <c r="AO11" s="103">
        <v>8.5000000000000006E-2</v>
      </c>
      <c r="AP11" s="163">
        <v>6.0999999999999999E-2</v>
      </c>
      <c r="AQ11" s="169">
        <v>8.9999999999999993E-3</v>
      </c>
      <c r="AR11" s="179">
        <f>AQ28</f>
        <v>9.1000000000000004E-3</v>
      </c>
      <c r="AS11" s="282">
        <f t="shared" si="17"/>
        <v>0.11666666666666667</v>
      </c>
      <c r="AT11" s="325" t="b">
        <f t="shared" si="29"/>
        <v>1</v>
      </c>
      <c r="AU11" s="322">
        <f t="shared" si="18"/>
        <v>6.6665679038682294E-3</v>
      </c>
      <c r="AV11" s="318" t="b">
        <f t="shared" si="30"/>
        <v>0</v>
      </c>
      <c r="AW11" s="318" t="b">
        <f t="shared" si="31"/>
        <v>0</v>
      </c>
      <c r="AY11" s="148" t="s">
        <v>930</v>
      </c>
      <c r="AZ11" s="157">
        <v>6.2E-2</v>
      </c>
      <c r="BA11" s="103">
        <v>8.6999999999999994E-2</v>
      </c>
      <c r="BB11" s="163">
        <v>6.2E-2</v>
      </c>
      <c r="BC11" s="169">
        <v>9.4000000000000004E-3</v>
      </c>
      <c r="BD11" s="179">
        <f>BC28</f>
        <v>9.2999999999999992E-3</v>
      </c>
      <c r="BE11" s="282">
        <f t="shared" si="32"/>
        <v>0.11666666666666667</v>
      </c>
      <c r="BF11" s="283" t="b">
        <f t="shared" si="33"/>
        <v>1</v>
      </c>
      <c r="BG11" s="304">
        <f t="shared" si="19"/>
        <v>6.6665679038682294E-3</v>
      </c>
      <c r="BH11" s="318" t="b">
        <f t="shared" si="34"/>
        <v>0</v>
      </c>
      <c r="BI11" s="318" t="b">
        <f t="shared" si="35"/>
        <v>0</v>
      </c>
      <c r="BK11" s="148" t="s">
        <v>930</v>
      </c>
      <c r="BL11" s="157">
        <v>5.8999999999999997E-2</v>
      </c>
      <c r="BM11" s="103">
        <v>8.2000000000000003E-2</v>
      </c>
      <c r="BN11" s="163">
        <v>5.8000000000000003E-2</v>
      </c>
      <c r="BO11" s="169">
        <v>8.8999999999999999E-3</v>
      </c>
      <c r="BP11" s="179">
        <f>BO28</f>
        <v>8.6E-3</v>
      </c>
      <c r="BQ11" s="286">
        <f t="shared" si="36"/>
        <v>0.11666666666666667</v>
      </c>
      <c r="BR11" s="288" t="b">
        <f t="shared" si="37"/>
        <v>1</v>
      </c>
      <c r="BS11" s="304">
        <f t="shared" si="20"/>
        <v>6.6665679038682294E-3</v>
      </c>
      <c r="BT11" s="318" t="b">
        <f t="shared" si="38"/>
        <v>0</v>
      </c>
      <c r="BU11" s="315" t="b">
        <f t="shared" si="39"/>
        <v>0</v>
      </c>
    </row>
    <row r="12" spans="1:82" ht="16" x14ac:dyDescent="0.2">
      <c r="A12" s="203" t="s">
        <v>931</v>
      </c>
      <c r="B12" s="157">
        <f>ABS('Spostamenti SAP'!F13)</f>
        <v>6.6539000000000001E-2</v>
      </c>
      <c r="C12" s="185">
        <f>ABS('Spostamenti SAP'!F14)</f>
        <v>9.4355999999999995E-2</v>
      </c>
      <c r="D12" s="187">
        <f>ABS('Spostamenti SAP'!F15)</f>
        <v>6.6560999999999995E-2</v>
      </c>
      <c r="E12" s="184">
        <f>ABS('Spostamenti SAP'!O28)</f>
        <v>9.9319999999999999E-3</v>
      </c>
      <c r="F12" s="179">
        <f>'Spostamenti SAP'!O9</f>
        <v>9.9399999999999992E-3</v>
      </c>
      <c r="G12" s="302">
        <f t="shared" si="21"/>
        <v>0.11666666666666667</v>
      </c>
      <c r="H12" s="299" t="b">
        <f t="shared" si="0"/>
        <v>1</v>
      </c>
      <c r="I12" s="304">
        <f t="shared" si="1"/>
        <v>6.6665679038682294E-3</v>
      </c>
      <c r="J12" s="318" t="b">
        <f t="shared" si="2"/>
        <v>0</v>
      </c>
      <c r="K12" s="318" t="b">
        <f t="shared" si="3"/>
        <v>0</v>
      </c>
      <c r="L12" s="190" t="s">
        <v>931</v>
      </c>
      <c r="M12" s="215">
        <f t="shared" si="4"/>
        <v>6.5539E-2</v>
      </c>
      <c r="N12" s="214">
        <f t="shared" si="5"/>
        <v>9.3355999999999995E-2</v>
      </c>
      <c r="O12" s="262">
        <f t="shared" si="6"/>
        <v>6.5560999999999994E-2</v>
      </c>
      <c r="P12" s="267">
        <f t="shared" si="7"/>
        <v>8.931999999999999E-3</v>
      </c>
      <c r="Q12" s="271">
        <f t="shared" si="8"/>
        <v>8.94E-3</v>
      </c>
      <c r="R12" s="302">
        <f t="shared" si="22"/>
        <v>0.11666666666666667</v>
      </c>
      <c r="S12" s="277" t="b">
        <f t="shared" si="23"/>
        <v>1</v>
      </c>
      <c r="T12" s="304">
        <f t="shared" si="9"/>
        <v>6.6665679038682294E-3</v>
      </c>
      <c r="U12" s="318" t="b">
        <f t="shared" si="24"/>
        <v>0</v>
      </c>
      <c r="V12" s="318" t="b">
        <f t="shared" si="25"/>
        <v>0</v>
      </c>
      <c r="W12" s="190" t="s">
        <v>931</v>
      </c>
      <c r="X12" s="215">
        <f t="shared" si="10"/>
        <v>6.5539E-2</v>
      </c>
      <c r="Y12" s="214">
        <f t="shared" si="11"/>
        <v>9.3355999999999995E-2</v>
      </c>
      <c r="Z12" s="179">
        <f t="shared" si="12"/>
        <v>6.5560999999999994E-2</v>
      </c>
      <c r="AA12" s="215">
        <f t="shared" si="13"/>
        <v>8.931999999999999E-3</v>
      </c>
      <c r="AB12" s="179">
        <f t="shared" si="14"/>
        <v>8.94E-3</v>
      </c>
      <c r="AC12" s="274">
        <f t="shared" si="15"/>
        <v>0.11666666666666667</v>
      </c>
      <c r="AD12" s="268" t="b">
        <f t="shared" si="26"/>
        <v>1</v>
      </c>
      <c r="AE12" s="304">
        <f t="shared" si="16"/>
        <v>6.6665679038682294E-3</v>
      </c>
      <c r="AF12" s="318" t="b">
        <f t="shared" si="27"/>
        <v>0</v>
      </c>
      <c r="AG12" s="318" t="b">
        <f t="shared" si="28"/>
        <v>0</v>
      </c>
      <c r="AM12" s="148" t="s">
        <v>931</v>
      </c>
      <c r="AN12" s="157">
        <v>5.7000000000000002E-2</v>
      </c>
      <c r="AO12" s="103">
        <v>8.1000000000000003E-2</v>
      </c>
      <c r="AP12" s="163">
        <v>5.8000000000000003E-2</v>
      </c>
      <c r="AQ12" s="169">
        <v>8.6999999999999994E-3</v>
      </c>
      <c r="AR12" s="179">
        <f>AQ27</f>
        <v>8.8000000000000005E-3</v>
      </c>
      <c r="AS12" s="282">
        <f t="shared" si="17"/>
        <v>0.11666666666666667</v>
      </c>
      <c r="AT12" s="325" t="b">
        <f t="shared" si="29"/>
        <v>1</v>
      </c>
      <c r="AU12" s="322">
        <f t="shared" si="18"/>
        <v>6.6665679038682294E-3</v>
      </c>
      <c r="AV12" s="318" t="b">
        <f t="shared" si="30"/>
        <v>0</v>
      </c>
      <c r="AW12" s="318" t="b">
        <f t="shared" si="31"/>
        <v>0</v>
      </c>
      <c r="AY12" s="148" t="s">
        <v>931</v>
      </c>
      <c r="AZ12" s="157">
        <v>0.06</v>
      </c>
      <c r="BA12" s="103">
        <v>8.3000000000000004E-2</v>
      </c>
      <c r="BB12" s="163">
        <v>0.06</v>
      </c>
      <c r="BC12" s="169">
        <v>8.9999999999999993E-3</v>
      </c>
      <c r="BD12" s="179">
        <f>BC27</f>
        <v>8.8999999999999999E-3</v>
      </c>
      <c r="BE12" s="282">
        <f t="shared" si="32"/>
        <v>0.11666666666666667</v>
      </c>
      <c r="BF12" s="283" t="b">
        <f t="shared" si="33"/>
        <v>1</v>
      </c>
      <c r="BG12" s="304">
        <f t="shared" si="19"/>
        <v>6.6665679038682294E-3</v>
      </c>
      <c r="BH12" s="318" t="b">
        <f t="shared" si="34"/>
        <v>0</v>
      </c>
      <c r="BI12" s="318" t="b">
        <f t="shared" si="35"/>
        <v>0</v>
      </c>
      <c r="BK12" s="148" t="s">
        <v>931</v>
      </c>
      <c r="BL12" s="157">
        <v>5.7000000000000002E-2</v>
      </c>
      <c r="BM12" s="103">
        <v>7.9000000000000001E-2</v>
      </c>
      <c r="BN12" s="163">
        <v>5.6000000000000001E-2</v>
      </c>
      <c r="BO12" s="169">
        <v>8.6E-3</v>
      </c>
      <c r="BP12" s="179">
        <f>BO27</f>
        <v>8.3000000000000001E-3</v>
      </c>
      <c r="BQ12" s="286">
        <f t="shared" si="36"/>
        <v>0.11666666666666667</v>
      </c>
      <c r="BR12" s="288" t="b">
        <f t="shared" si="37"/>
        <v>1</v>
      </c>
      <c r="BS12" s="304">
        <f t="shared" si="20"/>
        <v>6.6665679038682294E-3</v>
      </c>
      <c r="BT12" s="318" t="b">
        <f t="shared" si="38"/>
        <v>0</v>
      </c>
      <c r="BU12" s="315" t="b">
        <f t="shared" si="39"/>
        <v>0</v>
      </c>
    </row>
    <row r="13" spans="1:82" ht="16" x14ac:dyDescent="0.2">
      <c r="A13" s="203" t="s">
        <v>932</v>
      </c>
      <c r="B13" s="157">
        <f>ABS('Spostamenti SAP'!F16)</f>
        <v>6.5197000000000005E-2</v>
      </c>
      <c r="C13" s="185">
        <f>ABS('Spostamenti SAP'!F17)</f>
        <v>9.2453999999999995E-2</v>
      </c>
      <c r="D13" s="187">
        <f>ABS('Spostamenti SAP'!F18)</f>
        <v>6.5212000000000006E-2</v>
      </c>
      <c r="E13" s="184">
        <f>ABS('Spostamenti SAP'!O29)</f>
        <v>9.7330000000000003E-3</v>
      </c>
      <c r="F13" s="179">
        <f>'Spostamenti SAP'!O10</f>
        <v>9.7389999999999994E-3</v>
      </c>
      <c r="G13" s="302">
        <f t="shared" si="21"/>
        <v>0.11666666666666667</v>
      </c>
      <c r="H13" s="299" t="b">
        <f t="shared" si="0"/>
        <v>1</v>
      </c>
      <c r="I13" s="304">
        <f t="shared" si="1"/>
        <v>6.6665679038682294E-3</v>
      </c>
      <c r="J13" s="318" t="b">
        <f t="shared" si="2"/>
        <v>0</v>
      </c>
      <c r="K13" s="318" t="b">
        <f t="shared" si="3"/>
        <v>0</v>
      </c>
      <c r="L13" s="190" t="s">
        <v>932</v>
      </c>
      <c r="M13" s="215">
        <f t="shared" si="4"/>
        <v>6.4197000000000004E-2</v>
      </c>
      <c r="N13" s="214">
        <f t="shared" si="5"/>
        <v>9.1453999999999994E-2</v>
      </c>
      <c r="O13" s="262">
        <f t="shared" si="6"/>
        <v>6.4212000000000005E-2</v>
      </c>
      <c r="P13" s="267">
        <f t="shared" si="7"/>
        <v>8.7330000000000012E-3</v>
      </c>
      <c r="Q13" s="271">
        <f t="shared" si="8"/>
        <v>8.7390000000000002E-3</v>
      </c>
      <c r="R13" s="302">
        <f t="shared" si="22"/>
        <v>0.11666666666666667</v>
      </c>
      <c r="S13" s="277" t="b">
        <f t="shared" si="23"/>
        <v>1</v>
      </c>
      <c r="T13" s="304">
        <f t="shared" si="9"/>
        <v>6.6665679038682294E-3</v>
      </c>
      <c r="U13" s="318" t="b">
        <f t="shared" si="24"/>
        <v>0</v>
      </c>
      <c r="V13" s="318" t="b">
        <f t="shared" si="25"/>
        <v>0</v>
      </c>
      <c r="W13" s="190" t="s">
        <v>932</v>
      </c>
      <c r="X13" s="215">
        <f t="shared" si="10"/>
        <v>6.4197000000000004E-2</v>
      </c>
      <c r="Y13" s="214">
        <f t="shared" si="11"/>
        <v>9.1453999999999994E-2</v>
      </c>
      <c r="Z13" s="179">
        <f t="shared" si="12"/>
        <v>6.4212000000000005E-2</v>
      </c>
      <c r="AA13" s="215">
        <f t="shared" si="13"/>
        <v>8.7330000000000012E-3</v>
      </c>
      <c r="AB13" s="179">
        <f t="shared" si="14"/>
        <v>8.7390000000000002E-3</v>
      </c>
      <c r="AC13" s="274">
        <f t="shared" si="15"/>
        <v>0.11666666666666667</v>
      </c>
      <c r="AD13" s="268" t="b">
        <f t="shared" si="26"/>
        <v>1</v>
      </c>
      <c r="AE13" s="304">
        <f t="shared" si="16"/>
        <v>6.6665679038682294E-3</v>
      </c>
      <c r="AF13" s="318" t="b">
        <f t="shared" si="27"/>
        <v>0</v>
      </c>
      <c r="AG13" s="318" t="b">
        <f t="shared" si="28"/>
        <v>0</v>
      </c>
      <c r="AM13" s="148" t="s">
        <v>932</v>
      </c>
      <c r="AN13" s="157">
        <v>5.5E-2</v>
      </c>
      <c r="AO13" s="103">
        <v>7.8E-2</v>
      </c>
      <c r="AP13" s="163">
        <v>5.5E-2</v>
      </c>
      <c r="AQ13" s="169">
        <v>8.5000000000000006E-3</v>
      </c>
      <c r="AR13" s="179">
        <f>AQ26</f>
        <v>8.3999999999999995E-3</v>
      </c>
      <c r="AS13" s="282">
        <f t="shared" si="17"/>
        <v>0.11666666666666667</v>
      </c>
      <c r="AT13" s="325" t="b">
        <f t="shared" si="29"/>
        <v>1</v>
      </c>
      <c r="AU13" s="322">
        <f t="shared" si="18"/>
        <v>6.6665679038682294E-3</v>
      </c>
      <c r="AV13" s="318" t="b">
        <f t="shared" si="30"/>
        <v>0</v>
      </c>
      <c r="AW13" s="318" t="b">
        <f t="shared" si="31"/>
        <v>0</v>
      </c>
      <c r="AY13" s="148" t="s">
        <v>932</v>
      </c>
      <c r="AZ13" s="157">
        <v>5.7000000000000002E-2</v>
      </c>
      <c r="BA13" s="103">
        <v>7.9000000000000001E-2</v>
      </c>
      <c r="BB13" s="163">
        <v>5.7000000000000002E-2</v>
      </c>
      <c r="BC13" s="169">
        <v>8.5000000000000006E-3</v>
      </c>
      <c r="BD13" s="179">
        <f>BC26</f>
        <v>8.5000000000000006E-3</v>
      </c>
      <c r="BE13" s="282">
        <f t="shared" si="32"/>
        <v>0.11666666666666667</v>
      </c>
      <c r="BF13" s="283" t="b">
        <f t="shared" si="33"/>
        <v>1</v>
      </c>
      <c r="BG13" s="304">
        <f t="shared" si="19"/>
        <v>6.6665679038682294E-3</v>
      </c>
      <c r="BH13" s="318" t="b">
        <f t="shared" si="34"/>
        <v>0</v>
      </c>
      <c r="BI13" s="318" t="b">
        <f t="shared" si="35"/>
        <v>0</v>
      </c>
      <c r="BK13" s="148" t="s">
        <v>932</v>
      </c>
      <c r="BL13" s="157">
        <v>5.3999999999999999E-2</v>
      </c>
      <c r="BM13" s="103">
        <v>7.5999999999999998E-2</v>
      </c>
      <c r="BN13" s="163">
        <v>5.2999999999999999E-2</v>
      </c>
      <c r="BO13" s="169">
        <v>8.2000000000000007E-3</v>
      </c>
      <c r="BP13" s="179">
        <f>BO26</f>
        <v>8.0000000000000002E-3</v>
      </c>
      <c r="BQ13" s="286">
        <f t="shared" si="36"/>
        <v>0.11666666666666667</v>
      </c>
      <c r="BR13" s="288" t="b">
        <f t="shared" si="37"/>
        <v>1</v>
      </c>
      <c r="BS13" s="304">
        <f t="shared" si="20"/>
        <v>6.6665679038682294E-3</v>
      </c>
      <c r="BT13" s="318" t="b">
        <f t="shared" si="38"/>
        <v>0</v>
      </c>
      <c r="BU13" s="315" t="b">
        <f t="shared" si="39"/>
        <v>0</v>
      </c>
    </row>
    <row r="14" spans="1:82" ht="16" x14ac:dyDescent="0.2">
      <c r="A14" s="203" t="s">
        <v>933</v>
      </c>
      <c r="B14" s="157">
        <f>ABS('Spostamenti SAP'!F19)</f>
        <v>6.3766000000000003E-2</v>
      </c>
      <c r="C14" s="185">
        <f>ABS('Spostamenti SAP'!F20)</f>
        <v>9.0430999999999997E-2</v>
      </c>
      <c r="D14" s="187">
        <f>ABS('Spostamenti SAP'!F21)</f>
        <v>6.3773999999999997E-2</v>
      </c>
      <c r="E14" s="184">
        <f>ABS('Spostamenti SAP'!O30)</f>
        <v>9.5209999999999999E-3</v>
      </c>
      <c r="F14" s="179">
        <f>'Spostamenti SAP'!O11</f>
        <v>9.5250000000000005E-3</v>
      </c>
      <c r="G14" s="302">
        <f t="shared" si="21"/>
        <v>0.11666666666666667</v>
      </c>
      <c r="H14" s="299" t="b">
        <f t="shared" si="0"/>
        <v>1</v>
      </c>
      <c r="I14" s="304">
        <f t="shared" si="1"/>
        <v>6.6665679038682294E-3</v>
      </c>
      <c r="J14" s="318" t="b">
        <f t="shared" si="2"/>
        <v>0</v>
      </c>
      <c r="K14" s="318" t="b">
        <f t="shared" si="3"/>
        <v>0</v>
      </c>
      <c r="L14" s="190" t="s">
        <v>933</v>
      </c>
      <c r="M14" s="215">
        <f t="shared" si="4"/>
        <v>6.2766000000000002E-2</v>
      </c>
      <c r="N14" s="214">
        <f t="shared" si="5"/>
        <v>8.9430999999999997E-2</v>
      </c>
      <c r="O14" s="262">
        <f t="shared" si="6"/>
        <v>6.2773999999999996E-2</v>
      </c>
      <c r="P14" s="267">
        <f t="shared" si="7"/>
        <v>8.5210000000000008E-3</v>
      </c>
      <c r="Q14" s="271">
        <f t="shared" si="8"/>
        <v>8.5250000000000013E-3</v>
      </c>
      <c r="R14" s="302">
        <f t="shared" si="22"/>
        <v>0.11666666666666667</v>
      </c>
      <c r="S14" s="277" t="b">
        <f t="shared" si="23"/>
        <v>1</v>
      </c>
      <c r="T14" s="304">
        <f t="shared" si="9"/>
        <v>6.6665679038682294E-3</v>
      </c>
      <c r="U14" s="318" t="b">
        <f t="shared" si="24"/>
        <v>0</v>
      </c>
      <c r="V14" s="318" t="b">
        <f t="shared" si="25"/>
        <v>0</v>
      </c>
      <c r="W14" s="190" t="s">
        <v>933</v>
      </c>
      <c r="X14" s="215">
        <f t="shared" si="10"/>
        <v>6.2766000000000002E-2</v>
      </c>
      <c r="Y14" s="214">
        <f t="shared" si="11"/>
        <v>8.9430999999999997E-2</v>
      </c>
      <c r="Z14" s="179">
        <f t="shared" si="12"/>
        <v>6.2773999999999996E-2</v>
      </c>
      <c r="AA14" s="215">
        <f t="shared" si="13"/>
        <v>8.5210000000000008E-3</v>
      </c>
      <c r="AB14" s="179">
        <f t="shared" si="14"/>
        <v>8.5250000000000013E-3</v>
      </c>
      <c r="AC14" s="274">
        <f t="shared" si="15"/>
        <v>0.11666666666666667</v>
      </c>
      <c r="AD14" s="268" t="b">
        <f t="shared" si="26"/>
        <v>1</v>
      </c>
      <c r="AE14" s="304">
        <f t="shared" si="16"/>
        <v>6.6665679038682294E-3</v>
      </c>
      <c r="AF14" s="318" t="b">
        <f t="shared" si="27"/>
        <v>0</v>
      </c>
      <c r="AG14" s="318" t="b">
        <f t="shared" si="28"/>
        <v>0</v>
      </c>
      <c r="AM14" s="148" t="s">
        <v>933</v>
      </c>
      <c r="AN14" s="157">
        <v>5.1999999999999998E-2</v>
      </c>
      <c r="AO14" s="103">
        <v>7.3999999999999996E-2</v>
      </c>
      <c r="AP14" s="163">
        <v>5.2999999999999999E-2</v>
      </c>
      <c r="AQ14" s="169">
        <v>7.9000000000000008E-3</v>
      </c>
      <c r="AR14" s="179">
        <f>AQ25</f>
        <v>8.0000000000000002E-3</v>
      </c>
      <c r="AS14" s="282">
        <f t="shared" si="17"/>
        <v>0.11666666666666667</v>
      </c>
      <c r="AT14" s="325" t="b">
        <f t="shared" si="29"/>
        <v>1</v>
      </c>
      <c r="AU14" s="322">
        <f t="shared" si="18"/>
        <v>6.6665679038682294E-3</v>
      </c>
      <c r="AV14" s="318" t="b">
        <f t="shared" si="30"/>
        <v>0</v>
      </c>
      <c r="AW14" s="318" t="b">
        <f t="shared" si="31"/>
        <v>0</v>
      </c>
      <c r="AY14" s="148" t="s">
        <v>933</v>
      </c>
      <c r="AZ14" s="157">
        <v>5.3999999999999999E-2</v>
      </c>
      <c r="BA14" s="103">
        <v>7.4999999999999997E-2</v>
      </c>
      <c r="BB14" s="163">
        <v>5.3999999999999999E-2</v>
      </c>
      <c r="BC14" s="169">
        <v>8.0999999999999996E-3</v>
      </c>
      <c r="BD14" s="179">
        <f>BC25</f>
        <v>8.0000000000000002E-3</v>
      </c>
      <c r="BE14" s="282">
        <f t="shared" si="32"/>
        <v>0.11666666666666667</v>
      </c>
      <c r="BF14" s="283" t="b">
        <f t="shared" si="33"/>
        <v>1</v>
      </c>
      <c r="BG14" s="304">
        <f t="shared" si="19"/>
        <v>6.6665679038682294E-3</v>
      </c>
      <c r="BH14" s="318" t="b">
        <f t="shared" si="34"/>
        <v>0</v>
      </c>
      <c r="BI14" s="318" t="b">
        <f t="shared" si="35"/>
        <v>0</v>
      </c>
      <c r="BK14" s="148" t="s">
        <v>933</v>
      </c>
      <c r="BL14" s="157">
        <v>5.1999999999999998E-2</v>
      </c>
      <c r="BM14" s="103">
        <v>7.1999999999999995E-2</v>
      </c>
      <c r="BN14" s="163">
        <v>5.0999999999999997E-2</v>
      </c>
      <c r="BO14" s="169">
        <v>7.7999999999999996E-3</v>
      </c>
      <c r="BP14" s="179">
        <f>BO25</f>
        <v>7.7000000000000002E-3</v>
      </c>
      <c r="BQ14" s="286">
        <f t="shared" si="36"/>
        <v>0.11666666666666667</v>
      </c>
      <c r="BR14" s="288" t="b">
        <f t="shared" si="37"/>
        <v>1</v>
      </c>
      <c r="BS14" s="304">
        <f t="shared" si="20"/>
        <v>6.6665679038682294E-3</v>
      </c>
      <c r="BT14" s="318" t="b">
        <f t="shared" si="38"/>
        <v>0</v>
      </c>
      <c r="BU14" s="315" t="b">
        <f t="shared" si="39"/>
        <v>0</v>
      </c>
    </row>
    <row r="15" spans="1:82" ht="16" x14ac:dyDescent="0.2">
      <c r="A15" s="203" t="s">
        <v>934</v>
      </c>
      <c r="B15" s="157">
        <f>ABS('Spostamenti SAP'!F22)</f>
        <v>6.2264E-2</v>
      </c>
      <c r="C15" s="185">
        <f>ABS('Spostamenti SAP'!F23)</f>
        <v>8.8299000000000002E-2</v>
      </c>
      <c r="D15" s="187">
        <f>ABS('Spostamenti SAP'!F24)</f>
        <v>6.2264E-2</v>
      </c>
      <c r="E15" s="184">
        <f>ABS('Spostamenti SAP'!O31)</f>
        <v>9.2999999999999992E-3</v>
      </c>
      <c r="F15" s="179">
        <f>'Spostamenti SAP'!O12</f>
        <v>9.3010000000000002E-3</v>
      </c>
      <c r="G15" s="302">
        <f t="shared" si="21"/>
        <v>0.11666666666666667</v>
      </c>
      <c r="H15" s="299" t="b">
        <f t="shared" si="0"/>
        <v>1</v>
      </c>
      <c r="I15" s="304">
        <f t="shared" si="1"/>
        <v>6.6665679038682294E-3</v>
      </c>
      <c r="J15" s="318" t="b">
        <f t="shared" si="2"/>
        <v>0</v>
      </c>
      <c r="K15" s="318" t="b">
        <f t="shared" si="3"/>
        <v>0</v>
      </c>
      <c r="L15" s="190" t="s">
        <v>934</v>
      </c>
      <c r="M15" s="215">
        <f t="shared" si="4"/>
        <v>6.1263999999999999E-2</v>
      </c>
      <c r="N15" s="214">
        <f t="shared" si="5"/>
        <v>8.7299000000000002E-2</v>
      </c>
      <c r="O15" s="262">
        <f t="shared" si="6"/>
        <v>6.1263999999999999E-2</v>
      </c>
      <c r="P15" s="267">
        <f t="shared" si="7"/>
        <v>8.2999999999999984E-3</v>
      </c>
      <c r="Q15" s="271">
        <f t="shared" si="8"/>
        <v>8.3009999999999994E-3</v>
      </c>
      <c r="R15" s="302">
        <f t="shared" si="22"/>
        <v>0.11666666666666667</v>
      </c>
      <c r="S15" s="277" t="b">
        <f t="shared" si="23"/>
        <v>1</v>
      </c>
      <c r="T15" s="304">
        <f t="shared" si="9"/>
        <v>6.6665679038682294E-3</v>
      </c>
      <c r="U15" s="318" t="b">
        <f t="shared" si="24"/>
        <v>0</v>
      </c>
      <c r="V15" s="318" t="b">
        <f t="shared" si="25"/>
        <v>0</v>
      </c>
      <c r="W15" s="190" t="s">
        <v>934</v>
      </c>
      <c r="X15" s="215">
        <f t="shared" si="10"/>
        <v>6.1263999999999999E-2</v>
      </c>
      <c r="Y15" s="214">
        <f t="shared" si="11"/>
        <v>8.7299000000000002E-2</v>
      </c>
      <c r="Z15" s="179">
        <f t="shared" si="12"/>
        <v>6.1263999999999999E-2</v>
      </c>
      <c r="AA15" s="215">
        <f t="shared" si="13"/>
        <v>8.2999999999999984E-3</v>
      </c>
      <c r="AB15" s="179">
        <f t="shared" si="14"/>
        <v>8.3009999999999994E-3</v>
      </c>
      <c r="AC15" s="274">
        <f t="shared" si="15"/>
        <v>0.11666666666666667</v>
      </c>
      <c r="AD15" s="268" t="b">
        <f t="shared" si="26"/>
        <v>1</v>
      </c>
      <c r="AE15" s="304">
        <f t="shared" si="16"/>
        <v>6.6665679038682294E-3</v>
      </c>
      <c r="AF15" s="318" t="b">
        <f t="shared" si="27"/>
        <v>0</v>
      </c>
      <c r="AG15" s="318" t="b">
        <f t="shared" si="28"/>
        <v>0</v>
      </c>
      <c r="AM15" s="148" t="s">
        <v>934</v>
      </c>
      <c r="AN15" s="157">
        <v>0.05</v>
      </c>
      <c r="AO15" s="103">
        <v>7.0999999999999994E-2</v>
      </c>
      <c r="AP15" s="163">
        <v>5.0999999999999997E-2</v>
      </c>
      <c r="AQ15" s="169">
        <v>7.4999999999999997E-3</v>
      </c>
      <c r="AR15" s="179">
        <f>AQ24</f>
        <v>7.6E-3</v>
      </c>
      <c r="AS15" s="282">
        <f t="shared" si="17"/>
        <v>0.11666666666666667</v>
      </c>
      <c r="AT15" s="325" t="b">
        <f t="shared" si="29"/>
        <v>1</v>
      </c>
      <c r="AU15" s="322">
        <f t="shared" si="18"/>
        <v>6.6665679038682294E-3</v>
      </c>
      <c r="AV15" s="318" t="b">
        <f t="shared" si="30"/>
        <v>0</v>
      </c>
      <c r="AW15" s="318" t="b">
        <f t="shared" si="31"/>
        <v>0</v>
      </c>
      <c r="AY15" s="148" t="s">
        <v>934</v>
      </c>
      <c r="AZ15" s="157">
        <v>5.0999999999999997E-2</v>
      </c>
      <c r="BA15" s="103">
        <v>7.1999999999999995E-2</v>
      </c>
      <c r="BB15" s="163">
        <v>5.0999999999999997E-2</v>
      </c>
      <c r="BC15" s="169">
        <v>7.7000000000000002E-3</v>
      </c>
      <c r="BD15" s="179">
        <f>BC24</f>
        <v>7.7000000000000002E-3</v>
      </c>
      <c r="BE15" s="282">
        <f t="shared" si="32"/>
        <v>0.11666666666666667</v>
      </c>
      <c r="BF15" s="283" t="b">
        <f t="shared" si="33"/>
        <v>1</v>
      </c>
      <c r="BG15" s="304">
        <f t="shared" si="19"/>
        <v>6.6665679038682294E-3</v>
      </c>
      <c r="BH15" s="318" t="b">
        <f t="shared" si="34"/>
        <v>0</v>
      </c>
      <c r="BI15" s="318" t="b">
        <f t="shared" si="35"/>
        <v>0</v>
      </c>
      <c r="BK15" s="148" t="s">
        <v>934</v>
      </c>
      <c r="BL15" s="157">
        <v>4.9000000000000002E-2</v>
      </c>
      <c r="BM15" s="103">
        <v>6.9000000000000006E-2</v>
      </c>
      <c r="BN15" s="163">
        <v>4.9000000000000002E-2</v>
      </c>
      <c r="BO15" s="169">
        <v>7.4999999999999997E-3</v>
      </c>
      <c r="BP15" s="179">
        <f>BO24</f>
        <v>7.4000000000000003E-3</v>
      </c>
      <c r="BQ15" s="286">
        <f t="shared" si="36"/>
        <v>0.11666666666666667</v>
      </c>
      <c r="BR15" s="288" t="b">
        <f t="shared" si="37"/>
        <v>1</v>
      </c>
      <c r="BS15" s="304">
        <f t="shared" si="20"/>
        <v>6.6665679038682294E-3</v>
      </c>
      <c r="BT15" s="318" t="b">
        <f t="shared" si="38"/>
        <v>0</v>
      </c>
      <c r="BU15" s="315" t="b">
        <f t="shared" si="39"/>
        <v>0</v>
      </c>
    </row>
    <row r="16" spans="1:82" ht="16" x14ac:dyDescent="0.2">
      <c r="A16" s="203" t="s">
        <v>935</v>
      </c>
      <c r="B16" s="157">
        <f>ABS('Spostamenti SAP'!F25)</f>
        <v>6.0769999999999998E-2</v>
      </c>
      <c r="C16" s="185">
        <f>ABS('Spostamenti SAP'!F26)</f>
        <v>8.6146E-2</v>
      </c>
      <c r="D16" s="187">
        <f>ABS('Spostamenti SAP'!F27)</f>
        <v>6.0759000000000001E-2</v>
      </c>
      <c r="E16" s="184">
        <f>ABS('Spostamenti SAP'!O32)</f>
        <v>9.0819999999999998E-3</v>
      </c>
      <c r="F16" s="179">
        <f>'Spostamenti SAP'!O13</f>
        <v>9.0790000000000003E-3</v>
      </c>
      <c r="G16" s="302">
        <f t="shared" si="21"/>
        <v>0.11666666666666667</v>
      </c>
      <c r="H16" s="299" t="b">
        <f t="shared" si="0"/>
        <v>1</v>
      </c>
      <c r="I16" s="304">
        <f t="shared" si="1"/>
        <v>6.6665679038682294E-3</v>
      </c>
      <c r="J16" s="318" t="b">
        <f t="shared" si="2"/>
        <v>0</v>
      </c>
      <c r="K16" s="318" t="b">
        <f t="shared" si="3"/>
        <v>0</v>
      </c>
      <c r="L16" s="190" t="s">
        <v>935</v>
      </c>
      <c r="M16" s="215">
        <f t="shared" si="4"/>
        <v>5.9769999999999997E-2</v>
      </c>
      <c r="N16" s="214">
        <f t="shared" si="5"/>
        <v>8.5145999999999999E-2</v>
      </c>
      <c r="O16" s="262">
        <f t="shared" si="6"/>
        <v>5.9759E-2</v>
      </c>
      <c r="P16" s="267">
        <f t="shared" si="7"/>
        <v>8.0819999999999989E-3</v>
      </c>
      <c r="Q16" s="271">
        <f t="shared" si="8"/>
        <v>8.0789999999999994E-3</v>
      </c>
      <c r="R16" s="302">
        <f t="shared" si="22"/>
        <v>0.11666666666666667</v>
      </c>
      <c r="S16" s="277" t="b">
        <f t="shared" si="23"/>
        <v>1</v>
      </c>
      <c r="T16" s="304">
        <f t="shared" si="9"/>
        <v>6.6665679038682294E-3</v>
      </c>
      <c r="U16" s="318" t="b">
        <f t="shared" si="24"/>
        <v>0</v>
      </c>
      <c r="V16" s="318" t="b">
        <f t="shared" si="25"/>
        <v>0</v>
      </c>
      <c r="W16" s="190" t="s">
        <v>935</v>
      </c>
      <c r="X16" s="215">
        <f t="shared" si="10"/>
        <v>5.9769999999999997E-2</v>
      </c>
      <c r="Y16" s="214">
        <f t="shared" si="11"/>
        <v>8.5145999999999999E-2</v>
      </c>
      <c r="Z16" s="179">
        <f t="shared" si="12"/>
        <v>5.9759E-2</v>
      </c>
      <c r="AA16" s="215">
        <f t="shared" si="13"/>
        <v>8.0819999999999989E-3</v>
      </c>
      <c r="AB16" s="179">
        <f t="shared" si="14"/>
        <v>8.0789999999999994E-3</v>
      </c>
      <c r="AC16" s="274">
        <f t="shared" si="15"/>
        <v>0.11666666666666667</v>
      </c>
      <c r="AD16" s="268" t="b">
        <f t="shared" si="26"/>
        <v>1</v>
      </c>
      <c r="AE16" s="304">
        <f t="shared" si="16"/>
        <v>6.6665679038682294E-3</v>
      </c>
      <c r="AF16" s="318" t="b">
        <f t="shared" si="27"/>
        <v>0</v>
      </c>
      <c r="AG16" s="318" t="b">
        <f t="shared" si="28"/>
        <v>0</v>
      </c>
      <c r="AM16" s="148" t="s">
        <v>935</v>
      </c>
      <c r="AN16" s="157">
        <v>4.8000000000000001E-2</v>
      </c>
      <c r="AO16" s="103">
        <v>6.8000000000000005E-2</v>
      </c>
      <c r="AP16" s="163">
        <v>4.8000000000000001E-2</v>
      </c>
      <c r="AQ16" s="169">
        <v>7.3000000000000001E-3</v>
      </c>
      <c r="AR16" s="179">
        <f>AQ23</f>
        <v>7.3000000000000001E-3</v>
      </c>
      <c r="AS16" s="282">
        <f t="shared" si="17"/>
        <v>0.11666666666666667</v>
      </c>
      <c r="AT16" s="325" t="b">
        <f t="shared" si="29"/>
        <v>1</v>
      </c>
      <c r="AU16" s="322">
        <f t="shared" si="18"/>
        <v>6.6665679038682294E-3</v>
      </c>
      <c r="AV16" s="318" t="b">
        <f t="shared" si="30"/>
        <v>0</v>
      </c>
      <c r="AW16" s="318" t="b">
        <f t="shared" si="31"/>
        <v>0</v>
      </c>
      <c r="AY16" s="148" t="s">
        <v>935</v>
      </c>
      <c r="AZ16" s="157">
        <v>4.9000000000000002E-2</v>
      </c>
      <c r="BA16" s="103">
        <v>6.8000000000000005E-2</v>
      </c>
      <c r="BB16" s="163">
        <v>4.9000000000000002E-2</v>
      </c>
      <c r="BC16" s="169">
        <v>7.4000000000000003E-3</v>
      </c>
      <c r="BD16" s="179">
        <f>BC23</f>
        <v>7.3000000000000001E-3</v>
      </c>
      <c r="BE16" s="282">
        <f t="shared" si="32"/>
        <v>0.11666666666666667</v>
      </c>
      <c r="BF16" s="283" t="b">
        <f t="shared" si="33"/>
        <v>1</v>
      </c>
      <c r="BG16" s="304">
        <f t="shared" si="19"/>
        <v>6.6665679038682294E-3</v>
      </c>
      <c r="BH16" s="318" t="b">
        <f t="shared" si="34"/>
        <v>0</v>
      </c>
      <c r="BI16" s="318" t="b">
        <f t="shared" si="35"/>
        <v>0</v>
      </c>
      <c r="BK16" s="148" t="s">
        <v>935</v>
      </c>
      <c r="BL16" s="157">
        <v>5.7000000000000002E-2</v>
      </c>
      <c r="BM16" s="103">
        <v>6.7000000000000004E-2</v>
      </c>
      <c r="BN16" s="163">
        <v>4.7E-2</v>
      </c>
      <c r="BO16" s="169">
        <v>7.1999999999999998E-3</v>
      </c>
      <c r="BP16" s="179">
        <f>BO23</f>
        <v>7.1000000000000004E-3</v>
      </c>
      <c r="BQ16" s="286">
        <f t="shared" si="36"/>
        <v>0.11666666666666667</v>
      </c>
      <c r="BR16" s="288" t="b">
        <f t="shared" si="37"/>
        <v>1</v>
      </c>
      <c r="BS16" s="304">
        <f t="shared" si="20"/>
        <v>6.6665679038682294E-3</v>
      </c>
      <c r="BT16" s="318" t="b">
        <f t="shared" si="38"/>
        <v>0</v>
      </c>
      <c r="BU16" s="315" t="b">
        <f t="shared" si="39"/>
        <v>0</v>
      </c>
    </row>
    <row r="17" spans="1:73" ht="16" x14ac:dyDescent="0.2">
      <c r="A17" s="203" t="s">
        <v>936</v>
      </c>
      <c r="B17" s="157">
        <f>ABS('Spostamenti SAP'!F28)</f>
        <v>5.9448000000000001E-2</v>
      </c>
      <c r="C17" s="185">
        <f>ABS('Spostamenti SAP'!F29)</f>
        <v>8.4177000000000002E-2</v>
      </c>
      <c r="D17" s="187">
        <f>ABS('Spostamenti SAP'!F30)</f>
        <v>5.9426E-2</v>
      </c>
      <c r="E17" s="184">
        <f>ABS('Spostamenti SAP'!O33)</f>
        <v>8.8900000000000003E-3</v>
      </c>
      <c r="F17" s="179">
        <f>'Spostamenti SAP'!O14</f>
        <v>8.8830000000000003E-3</v>
      </c>
      <c r="G17" s="302">
        <f t="shared" si="21"/>
        <v>0.11666666666666667</v>
      </c>
      <c r="H17" s="299" t="b">
        <f t="shared" si="0"/>
        <v>1</v>
      </c>
      <c r="I17" s="304">
        <f t="shared" si="1"/>
        <v>6.6665679038682294E-3</v>
      </c>
      <c r="J17" s="318" t="b">
        <f t="shared" si="2"/>
        <v>0</v>
      </c>
      <c r="K17" s="318" t="b">
        <f t="shared" si="3"/>
        <v>0</v>
      </c>
      <c r="L17" s="190" t="s">
        <v>936</v>
      </c>
      <c r="M17" s="215">
        <f t="shared" si="4"/>
        <v>5.8448E-2</v>
      </c>
      <c r="N17" s="214">
        <f t="shared" si="5"/>
        <v>8.3177000000000001E-2</v>
      </c>
      <c r="O17" s="262">
        <f t="shared" si="6"/>
        <v>5.8425999999999999E-2</v>
      </c>
      <c r="P17" s="267">
        <f t="shared" si="7"/>
        <v>7.8900000000000012E-3</v>
      </c>
      <c r="Q17" s="271">
        <f t="shared" si="8"/>
        <v>7.8830000000000011E-3</v>
      </c>
      <c r="R17" s="302">
        <f t="shared" si="22"/>
        <v>0.11666666666666667</v>
      </c>
      <c r="S17" s="277" t="b">
        <f t="shared" si="23"/>
        <v>1</v>
      </c>
      <c r="T17" s="304">
        <f t="shared" si="9"/>
        <v>6.6665679038682294E-3</v>
      </c>
      <c r="U17" s="318" t="b">
        <f t="shared" si="24"/>
        <v>0</v>
      </c>
      <c r="V17" s="318" t="b">
        <f t="shared" si="25"/>
        <v>0</v>
      </c>
      <c r="W17" s="190" t="s">
        <v>936</v>
      </c>
      <c r="X17" s="215">
        <f t="shared" si="10"/>
        <v>5.8448E-2</v>
      </c>
      <c r="Y17" s="214">
        <f t="shared" si="11"/>
        <v>8.3177000000000001E-2</v>
      </c>
      <c r="Z17" s="179">
        <f t="shared" si="12"/>
        <v>5.8425999999999999E-2</v>
      </c>
      <c r="AA17" s="215">
        <f t="shared" si="13"/>
        <v>7.8900000000000012E-3</v>
      </c>
      <c r="AB17" s="179">
        <f t="shared" si="14"/>
        <v>7.8830000000000011E-3</v>
      </c>
      <c r="AC17" s="274">
        <f t="shared" si="15"/>
        <v>0.11666666666666667</v>
      </c>
      <c r="AD17" s="268" t="b">
        <f t="shared" si="26"/>
        <v>1</v>
      </c>
      <c r="AE17" s="304">
        <f t="shared" si="16"/>
        <v>6.6665679038682294E-3</v>
      </c>
      <c r="AF17" s="318" t="b">
        <f t="shared" si="27"/>
        <v>0</v>
      </c>
      <c r="AG17" s="318" t="b">
        <f t="shared" si="28"/>
        <v>0</v>
      </c>
      <c r="AM17" s="148" t="s">
        <v>936</v>
      </c>
      <c r="AN17" s="157">
        <v>4.7E-2</v>
      </c>
      <c r="AO17" s="103">
        <v>6.6000000000000003E-2</v>
      </c>
      <c r="AP17" s="163">
        <v>4.7E-2</v>
      </c>
      <c r="AQ17" s="169">
        <v>7.0000000000000001E-3</v>
      </c>
      <c r="AR17" s="179">
        <f>AQ22</f>
        <v>7.1000000000000004E-3</v>
      </c>
      <c r="AS17" s="282">
        <f t="shared" si="17"/>
        <v>0.11666666666666667</v>
      </c>
      <c r="AT17" s="325" t="b">
        <f t="shared" si="29"/>
        <v>1</v>
      </c>
      <c r="AU17" s="322">
        <f t="shared" si="18"/>
        <v>6.6665679038682294E-3</v>
      </c>
      <c r="AV17" s="318" t="b">
        <f t="shared" si="30"/>
        <v>0</v>
      </c>
      <c r="AW17" s="318" t="b">
        <f t="shared" si="31"/>
        <v>0</v>
      </c>
      <c r="AY17" s="148" t="s">
        <v>936</v>
      </c>
      <c r="AZ17" s="157">
        <v>4.7E-2</v>
      </c>
      <c r="BA17" s="103">
        <v>6.6000000000000003E-2</v>
      </c>
      <c r="BB17" s="163">
        <v>4.7E-2</v>
      </c>
      <c r="BC17" s="169">
        <v>7.1000000000000004E-3</v>
      </c>
      <c r="BD17" s="179">
        <f>BC22</f>
        <v>7.1000000000000004E-3</v>
      </c>
      <c r="BE17" s="282">
        <f t="shared" si="32"/>
        <v>0.11666666666666667</v>
      </c>
      <c r="BF17" s="283" t="b">
        <f t="shared" si="33"/>
        <v>1</v>
      </c>
      <c r="BG17" s="304">
        <f t="shared" si="19"/>
        <v>6.6665679038682294E-3</v>
      </c>
      <c r="BH17" s="318" t="b">
        <f t="shared" si="34"/>
        <v>0</v>
      </c>
      <c r="BI17" s="318" t="b">
        <f t="shared" si="35"/>
        <v>0</v>
      </c>
      <c r="BK17" s="148" t="s">
        <v>936</v>
      </c>
      <c r="BL17" s="157">
        <v>4.5999999999999999E-2</v>
      </c>
      <c r="BM17" s="103">
        <v>6.5000000000000002E-2</v>
      </c>
      <c r="BN17" s="163">
        <v>4.5999999999999999E-2</v>
      </c>
      <c r="BO17" s="169">
        <v>6.8999999999999999E-3</v>
      </c>
      <c r="BP17" s="179">
        <f>BO22</f>
        <v>6.8999999999999999E-3</v>
      </c>
      <c r="BQ17" s="286">
        <f t="shared" si="36"/>
        <v>0.11666666666666667</v>
      </c>
      <c r="BR17" s="288" t="b">
        <f t="shared" si="37"/>
        <v>1</v>
      </c>
      <c r="BS17" s="304">
        <f t="shared" si="20"/>
        <v>6.6665679038682294E-3</v>
      </c>
      <c r="BT17" s="318" t="b">
        <f t="shared" si="38"/>
        <v>0</v>
      </c>
      <c r="BU17" s="315" t="b">
        <f t="shared" si="39"/>
        <v>0</v>
      </c>
    </row>
    <row r="18" spans="1:73" ht="16" x14ac:dyDescent="0.2">
      <c r="A18" s="203" t="s">
        <v>937</v>
      </c>
      <c r="B18" s="157">
        <f>ABS('Spostamenti SAP'!F31)</f>
        <v>5.8720000000000001E-2</v>
      </c>
      <c r="C18" s="185">
        <f>ABS('Spostamenti SAP'!F32)</f>
        <v>8.3014000000000004E-2</v>
      </c>
      <c r="D18" s="187">
        <f>ABS('Spostamenti SAP'!F33)</f>
        <v>5.8691E-2</v>
      </c>
      <c r="E18" s="184">
        <f>ABS('Spostamenti SAP'!O34)</f>
        <v>8.7819999999999999E-3</v>
      </c>
      <c r="F18" s="179">
        <f>'Spostamenti SAP'!O15</f>
        <v>8.7709999999999993E-3</v>
      </c>
      <c r="G18" s="302">
        <f t="shared" si="21"/>
        <v>0.11666666666666667</v>
      </c>
      <c r="H18" s="299" t="b">
        <f t="shared" si="0"/>
        <v>1</v>
      </c>
      <c r="I18" s="304">
        <f t="shared" si="1"/>
        <v>6.6665679038682294E-3</v>
      </c>
      <c r="J18" s="318" t="b">
        <f t="shared" si="2"/>
        <v>0</v>
      </c>
      <c r="K18" s="318" t="b">
        <f t="shared" si="3"/>
        <v>0</v>
      </c>
      <c r="L18" s="190" t="s">
        <v>937</v>
      </c>
      <c r="M18" s="215">
        <f t="shared" si="4"/>
        <v>5.772E-2</v>
      </c>
      <c r="N18" s="214">
        <f t="shared" si="5"/>
        <v>8.2014000000000004E-2</v>
      </c>
      <c r="O18" s="262">
        <f t="shared" si="6"/>
        <v>5.7690999999999999E-2</v>
      </c>
      <c r="P18" s="267">
        <f t="shared" si="7"/>
        <v>7.7819999999999999E-3</v>
      </c>
      <c r="Q18" s="271">
        <f t="shared" si="8"/>
        <v>7.7709999999999993E-3</v>
      </c>
      <c r="R18" s="302">
        <f t="shared" si="22"/>
        <v>0.11666666666666667</v>
      </c>
      <c r="S18" s="277" t="b">
        <f t="shared" si="23"/>
        <v>1</v>
      </c>
      <c r="T18" s="304">
        <f t="shared" si="9"/>
        <v>6.6665679038682294E-3</v>
      </c>
      <c r="U18" s="318" t="b">
        <f t="shared" si="24"/>
        <v>0</v>
      </c>
      <c r="V18" s="318" t="b">
        <f t="shared" si="25"/>
        <v>0</v>
      </c>
      <c r="W18" s="190" t="s">
        <v>937</v>
      </c>
      <c r="X18" s="215">
        <f t="shared" si="10"/>
        <v>5.772E-2</v>
      </c>
      <c r="Y18" s="214">
        <f t="shared" si="11"/>
        <v>8.2014000000000004E-2</v>
      </c>
      <c r="Z18" s="179">
        <f t="shared" si="12"/>
        <v>5.7690999999999999E-2</v>
      </c>
      <c r="AA18" s="215">
        <f t="shared" si="13"/>
        <v>7.7819999999999999E-3</v>
      </c>
      <c r="AB18" s="179">
        <f t="shared" si="14"/>
        <v>7.7709999999999993E-3</v>
      </c>
      <c r="AC18" s="274">
        <f t="shared" si="15"/>
        <v>0.11666666666666667</v>
      </c>
      <c r="AD18" s="268" t="b">
        <f t="shared" si="26"/>
        <v>1</v>
      </c>
      <c r="AE18" s="304">
        <f t="shared" si="16"/>
        <v>6.6665679038682294E-3</v>
      </c>
      <c r="AF18" s="318" t="b">
        <f t="shared" si="27"/>
        <v>0</v>
      </c>
      <c r="AG18" s="318" t="b">
        <f t="shared" si="28"/>
        <v>0</v>
      </c>
      <c r="AM18" s="148" t="s">
        <v>937</v>
      </c>
      <c r="AN18" s="157">
        <v>4.5999999999999999E-2</v>
      </c>
      <c r="AO18" s="103">
        <v>6.5000000000000002E-2</v>
      </c>
      <c r="AP18" s="163">
        <v>4.5999999999999999E-2</v>
      </c>
      <c r="AQ18" s="169">
        <v>6.8999999999999999E-3</v>
      </c>
      <c r="AR18" s="179">
        <f>AQ21</f>
        <v>6.8999999999999999E-3</v>
      </c>
      <c r="AS18" s="282">
        <f t="shared" si="17"/>
        <v>0.11666666666666667</v>
      </c>
      <c r="AT18" s="325" t="b">
        <f t="shared" si="29"/>
        <v>1</v>
      </c>
      <c r="AU18" s="322">
        <f t="shared" si="18"/>
        <v>6.6665679038682294E-3</v>
      </c>
      <c r="AV18" s="318" t="b">
        <f t="shared" si="30"/>
        <v>0</v>
      </c>
      <c r="AW18" s="318" t="b">
        <f t="shared" si="31"/>
        <v>0</v>
      </c>
      <c r="AY18" s="148" t="s">
        <v>937</v>
      </c>
      <c r="AZ18" s="157">
        <v>4.5999999999999999E-2</v>
      </c>
      <c r="BA18" s="103">
        <v>6.5000000000000002E-2</v>
      </c>
      <c r="BB18" s="163">
        <v>4.5999999999999999E-2</v>
      </c>
      <c r="BC18" s="169">
        <v>7.0000000000000001E-3</v>
      </c>
      <c r="BD18" s="179">
        <f>BC21</f>
        <v>7.0000000000000001E-3</v>
      </c>
      <c r="BE18" s="282">
        <f t="shared" si="32"/>
        <v>0.11666666666666667</v>
      </c>
      <c r="BF18" s="283" t="b">
        <f t="shared" si="33"/>
        <v>1</v>
      </c>
      <c r="BG18" s="304">
        <f t="shared" si="19"/>
        <v>6.6665679038682294E-3</v>
      </c>
      <c r="BH18" s="318" t="b">
        <f t="shared" si="34"/>
        <v>0</v>
      </c>
      <c r="BI18" s="318" t="b">
        <f t="shared" si="35"/>
        <v>0</v>
      </c>
      <c r="BK18" s="148" t="s">
        <v>937</v>
      </c>
      <c r="BL18" s="157">
        <v>4.4999999999999998E-2</v>
      </c>
      <c r="BM18" s="103">
        <v>6.4000000000000001E-2</v>
      </c>
      <c r="BN18" s="163">
        <v>4.4999999999999998E-2</v>
      </c>
      <c r="BO18" s="169">
        <v>6.7999999999999996E-3</v>
      </c>
      <c r="BP18" s="179">
        <f>BO21</f>
        <v>6.7999999999999996E-3</v>
      </c>
      <c r="BQ18" s="286">
        <f t="shared" si="36"/>
        <v>0.11666666666666667</v>
      </c>
      <c r="BR18" s="288" t="b">
        <f t="shared" si="37"/>
        <v>1</v>
      </c>
      <c r="BS18" s="304">
        <f t="shared" si="20"/>
        <v>6.6665679038682294E-3</v>
      </c>
      <c r="BT18" s="318" t="b">
        <f t="shared" si="38"/>
        <v>0</v>
      </c>
      <c r="BU18" s="315" t="b">
        <f t="shared" si="39"/>
        <v>0</v>
      </c>
    </row>
    <row r="19" spans="1:73" ht="16" x14ac:dyDescent="0.2">
      <c r="A19" s="203" t="s">
        <v>938</v>
      </c>
      <c r="B19" s="157">
        <f>ABS('Spostamenti SAP'!F34)</f>
        <v>5.8458000000000003E-2</v>
      </c>
      <c r="C19" s="185">
        <f>ABS('Spostamenti SAP'!F35)</f>
        <v>8.2542000000000004E-2</v>
      </c>
      <c r="D19" s="187">
        <f>ABS('Spostamenti SAP'!F36)</f>
        <v>5.8425999999999999E-2</v>
      </c>
      <c r="E19" s="184">
        <f>ABS('Spostamenti SAP'!O35)</f>
        <v>8.744E-3</v>
      </c>
      <c r="F19" s="179">
        <f>'Spostamenti SAP'!O16</f>
        <v>8.7320000000000002E-3</v>
      </c>
      <c r="G19" s="302">
        <f t="shared" si="21"/>
        <v>0.11666666666666667</v>
      </c>
      <c r="H19" s="299" t="b">
        <f t="shared" si="0"/>
        <v>1</v>
      </c>
      <c r="I19" s="304">
        <f t="shared" si="1"/>
        <v>6.6665679038682294E-3</v>
      </c>
      <c r="J19" s="318" t="b">
        <f t="shared" si="2"/>
        <v>0</v>
      </c>
      <c r="K19" s="318" t="b">
        <f t="shared" si="3"/>
        <v>0</v>
      </c>
      <c r="L19" s="190" t="s">
        <v>938</v>
      </c>
      <c r="M19" s="215">
        <f t="shared" si="4"/>
        <v>5.7458000000000002E-2</v>
      </c>
      <c r="N19" s="214">
        <f t="shared" si="5"/>
        <v>8.1542000000000003E-2</v>
      </c>
      <c r="O19" s="262">
        <f t="shared" si="6"/>
        <v>5.7425999999999998E-2</v>
      </c>
      <c r="P19" s="267">
        <f t="shared" si="7"/>
        <v>7.744E-3</v>
      </c>
      <c r="Q19" s="271">
        <f t="shared" si="8"/>
        <v>7.7320000000000002E-3</v>
      </c>
      <c r="R19" s="302">
        <f t="shared" si="22"/>
        <v>0.11666666666666667</v>
      </c>
      <c r="S19" s="277" t="b">
        <f t="shared" si="23"/>
        <v>1</v>
      </c>
      <c r="T19" s="304">
        <f t="shared" si="9"/>
        <v>6.6665679038682294E-3</v>
      </c>
      <c r="U19" s="318" t="b">
        <f t="shared" si="24"/>
        <v>0</v>
      </c>
      <c r="V19" s="318" t="b">
        <f t="shared" si="25"/>
        <v>0</v>
      </c>
      <c r="W19" s="190" t="s">
        <v>938</v>
      </c>
      <c r="X19" s="215">
        <f t="shared" si="10"/>
        <v>5.7458000000000002E-2</v>
      </c>
      <c r="Y19" s="214">
        <f t="shared" si="11"/>
        <v>8.1542000000000003E-2</v>
      </c>
      <c r="Z19" s="179">
        <f t="shared" si="12"/>
        <v>5.7425999999999998E-2</v>
      </c>
      <c r="AA19" s="215">
        <f t="shared" si="13"/>
        <v>7.744E-3</v>
      </c>
      <c r="AB19" s="179">
        <f t="shared" si="14"/>
        <v>7.7320000000000002E-3</v>
      </c>
      <c r="AC19" s="274">
        <f t="shared" si="15"/>
        <v>0.11666666666666667</v>
      </c>
      <c r="AD19" s="268" t="b">
        <f t="shared" si="26"/>
        <v>1</v>
      </c>
      <c r="AE19" s="304">
        <f t="shared" si="16"/>
        <v>6.6665679038682294E-3</v>
      </c>
      <c r="AF19" s="318" t="b">
        <f t="shared" si="27"/>
        <v>0</v>
      </c>
      <c r="AG19" s="318" t="b">
        <f t="shared" si="28"/>
        <v>0</v>
      </c>
      <c r="AM19" s="148" t="s">
        <v>938</v>
      </c>
      <c r="AN19" s="157">
        <v>4.5999999999999999E-2</v>
      </c>
      <c r="AO19" s="103">
        <v>6.5000000000000002E-2</v>
      </c>
      <c r="AP19" s="163">
        <v>4.5999999999999999E-2</v>
      </c>
      <c r="AQ19" s="169">
        <v>6.8999999999999999E-3</v>
      </c>
      <c r="AR19" s="179">
        <f>AQ20</f>
        <v>6.8999999999999999E-3</v>
      </c>
      <c r="AS19" s="282">
        <f t="shared" si="17"/>
        <v>0.11666666666666667</v>
      </c>
      <c r="AT19" s="325" t="b">
        <f t="shared" si="29"/>
        <v>1</v>
      </c>
      <c r="AU19" s="322">
        <f t="shared" si="18"/>
        <v>6.6665679038682294E-3</v>
      </c>
      <c r="AV19" s="318" t="b">
        <f t="shared" si="30"/>
        <v>0</v>
      </c>
      <c r="AW19" s="318" t="b">
        <f t="shared" si="31"/>
        <v>0</v>
      </c>
      <c r="AY19" s="148" t="s">
        <v>938</v>
      </c>
      <c r="AZ19" s="157">
        <v>4.5999999999999999E-2</v>
      </c>
      <c r="BA19" s="103">
        <v>6.5000000000000002E-2</v>
      </c>
      <c r="BB19" s="163">
        <v>4.5999999999999999E-2</v>
      </c>
      <c r="BC19" s="169">
        <v>7.0000000000000001E-3</v>
      </c>
      <c r="BD19" s="179">
        <f>BC20</f>
        <v>7.0000000000000001E-3</v>
      </c>
      <c r="BE19" s="282">
        <f t="shared" si="32"/>
        <v>0.11666666666666667</v>
      </c>
      <c r="BF19" s="283" t="b">
        <f t="shared" si="33"/>
        <v>1</v>
      </c>
      <c r="BG19" s="304">
        <f t="shared" si="19"/>
        <v>6.6665679038682294E-3</v>
      </c>
      <c r="BH19" s="318" t="b">
        <f t="shared" si="34"/>
        <v>0</v>
      </c>
      <c r="BI19" s="318" t="b">
        <f t="shared" si="35"/>
        <v>0</v>
      </c>
      <c r="BK19" s="148" t="s">
        <v>938</v>
      </c>
      <c r="BL19" s="157">
        <v>4.4999999999999998E-2</v>
      </c>
      <c r="BM19" s="103">
        <v>6.4000000000000001E-2</v>
      </c>
      <c r="BN19" s="163">
        <v>4.4999999999999998E-2</v>
      </c>
      <c r="BO19" s="169">
        <v>6.7999999999999996E-3</v>
      </c>
      <c r="BP19" s="179">
        <f>BO20</f>
        <v>6.7999999999999996E-3</v>
      </c>
      <c r="BQ19" s="286">
        <f t="shared" si="36"/>
        <v>0.11666666666666667</v>
      </c>
      <c r="BR19" s="288" t="b">
        <f t="shared" si="37"/>
        <v>1</v>
      </c>
      <c r="BS19" s="304">
        <f t="shared" si="20"/>
        <v>6.6665679038682294E-3</v>
      </c>
      <c r="BT19" s="318" t="b">
        <f t="shared" si="38"/>
        <v>0</v>
      </c>
      <c r="BU19" s="315" t="b">
        <f t="shared" si="39"/>
        <v>0</v>
      </c>
    </row>
    <row r="20" spans="1:73" ht="16" x14ac:dyDescent="0.2">
      <c r="A20" s="203" t="s">
        <v>939</v>
      </c>
      <c r="B20" s="157">
        <f>ABS('Spostamenti SAP'!F37)</f>
        <v>5.8401000000000002E-2</v>
      </c>
      <c r="C20" s="185">
        <f>ABS('Spostamenti SAP'!F38)</f>
        <v>8.2410999999999998E-2</v>
      </c>
      <c r="D20" s="187">
        <f>ABS('Spostamenti SAP'!F39)</f>
        <v>5.8368999999999997E-2</v>
      </c>
      <c r="E20" s="184">
        <f>ABS('Spostamenti SAP'!O36)</f>
        <v>8.737E-3</v>
      </c>
      <c r="F20" s="179">
        <f>'Spostamenti SAP'!O17</f>
        <v>8.7250000000000001E-3</v>
      </c>
      <c r="G20" s="302">
        <f t="shared" si="21"/>
        <v>0.11666666666666667</v>
      </c>
      <c r="H20" s="299" t="b">
        <f t="shared" si="0"/>
        <v>1</v>
      </c>
      <c r="I20" s="304">
        <f t="shared" si="1"/>
        <v>6.6665679038682294E-3</v>
      </c>
      <c r="J20" s="318" t="b">
        <f t="shared" si="2"/>
        <v>0</v>
      </c>
      <c r="K20" s="318" t="b">
        <f t="shared" si="3"/>
        <v>0</v>
      </c>
      <c r="L20" s="190" t="s">
        <v>939</v>
      </c>
      <c r="M20" s="215">
        <f t="shared" si="4"/>
        <v>5.7401000000000001E-2</v>
      </c>
      <c r="N20" s="214">
        <f t="shared" si="5"/>
        <v>8.1410999999999997E-2</v>
      </c>
      <c r="O20" s="262">
        <f t="shared" si="6"/>
        <v>5.7368999999999996E-2</v>
      </c>
      <c r="P20" s="267">
        <f t="shared" si="7"/>
        <v>7.737E-3</v>
      </c>
      <c r="Q20" s="271">
        <f t="shared" si="8"/>
        <v>7.7250000000000001E-3</v>
      </c>
      <c r="R20" s="302">
        <f t="shared" si="22"/>
        <v>0.11666666666666667</v>
      </c>
      <c r="S20" s="277" t="b">
        <f t="shared" si="23"/>
        <v>1</v>
      </c>
      <c r="T20" s="304">
        <f t="shared" si="9"/>
        <v>6.6665679038682294E-3</v>
      </c>
      <c r="U20" s="318" t="b">
        <f t="shared" si="24"/>
        <v>0</v>
      </c>
      <c r="V20" s="318" t="b">
        <f t="shared" si="25"/>
        <v>0</v>
      </c>
      <c r="W20" s="190" t="s">
        <v>939</v>
      </c>
      <c r="X20" s="215">
        <f t="shared" si="10"/>
        <v>5.7401000000000001E-2</v>
      </c>
      <c r="Y20" s="214">
        <f t="shared" si="11"/>
        <v>8.1410999999999997E-2</v>
      </c>
      <c r="Z20" s="179">
        <f t="shared" si="12"/>
        <v>5.7368999999999996E-2</v>
      </c>
      <c r="AA20" s="215">
        <f t="shared" si="13"/>
        <v>7.737E-3</v>
      </c>
      <c r="AB20" s="179">
        <f t="shared" si="14"/>
        <v>7.7250000000000001E-3</v>
      </c>
      <c r="AC20" s="274">
        <f t="shared" si="15"/>
        <v>0.11666666666666667</v>
      </c>
      <c r="AD20" s="268" t="b">
        <f t="shared" si="26"/>
        <v>1</v>
      </c>
      <c r="AE20" s="304">
        <f t="shared" si="16"/>
        <v>6.6665679038682294E-3</v>
      </c>
      <c r="AF20" s="318" t="b">
        <f t="shared" si="27"/>
        <v>0</v>
      </c>
      <c r="AG20" s="318" t="b">
        <f t="shared" si="28"/>
        <v>0</v>
      </c>
      <c r="AM20" s="148" t="s">
        <v>939</v>
      </c>
      <c r="AN20" s="157">
        <v>4.5999999999999999E-2</v>
      </c>
      <c r="AO20" s="103">
        <v>6.5000000000000002E-2</v>
      </c>
      <c r="AP20" s="163">
        <v>4.5999999999999999E-2</v>
      </c>
      <c r="AQ20" s="169">
        <v>6.8999999999999999E-3</v>
      </c>
      <c r="AR20" s="179">
        <f>AQ19</f>
        <v>6.8999999999999999E-3</v>
      </c>
      <c r="AS20" s="282">
        <f t="shared" si="17"/>
        <v>0.11666666666666667</v>
      </c>
      <c r="AT20" s="325" t="b">
        <f t="shared" si="29"/>
        <v>1</v>
      </c>
      <c r="AU20" s="322">
        <f t="shared" si="18"/>
        <v>6.6665679038682294E-3</v>
      </c>
      <c r="AV20" s="318" t="b">
        <f t="shared" si="30"/>
        <v>0</v>
      </c>
      <c r="AW20" s="318" t="b">
        <f t="shared" si="31"/>
        <v>0</v>
      </c>
      <c r="AY20" s="148" t="s">
        <v>939</v>
      </c>
      <c r="AZ20" s="157">
        <v>4.5999999999999999E-2</v>
      </c>
      <c r="BA20" s="103">
        <v>6.5000000000000002E-2</v>
      </c>
      <c r="BB20" s="163">
        <v>4.5999999999999999E-2</v>
      </c>
      <c r="BC20" s="169">
        <v>7.0000000000000001E-3</v>
      </c>
      <c r="BD20" s="179">
        <f>BC19</f>
        <v>7.0000000000000001E-3</v>
      </c>
      <c r="BE20" s="282">
        <f t="shared" si="32"/>
        <v>0.11666666666666667</v>
      </c>
      <c r="BF20" s="283" t="b">
        <f t="shared" si="33"/>
        <v>1</v>
      </c>
      <c r="BG20" s="304">
        <f t="shared" si="19"/>
        <v>6.6665679038682294E-3</v>
      </c>
      <c r="BH20" s="318" t="b">
        <f t="shared" si="34"/>
        <v>0</v>
      </c>
      <c r="BI20" s="318" t="b">
        <f t="shared" si="35"/>
        <v>0</v>
      </c>
      <c r="BK20" s="148" t="s">
        <v>939</v>
      </c>
      <c r="BL20" s="157">
        <v>4.4999999999999998E-2</v>
      </c>
      <c r="BM20" s="103">
        <v>6.4000000000000001E-2</v>
      </c>
      <c r="BN20" s="163">
        <v>4.4999999999999998E-2</v>
      </c>
      <c r="BO20" s="169">
        <v>6.7999999999999996E-3</v>
      </c>
      <c r="BP20" s="179">
        <f>BO19</f>
        <v>6.7999999999999996E-3</v>
      </c>
      <c r="BQ20" s="286">
        <f t="shared" si="36"/>
        <v>0.11666666666666667</v>
      </c>
      <c r="BR20" s="288" t="b">
        <f t="shared" si="37"/>
        <v>1</v>
      </c>
      <c r="BS20" s="304">
        <f t="shared" si="20"/>
        <v>6.6665679038682294E-3</v>
      </c>
      <c r="BT20" s="318" t="b">
        <f t="shared" si="38"/>
        <v>0</v>
      </c>
      <c r="BU20" s="315" t="b">
        <f t="shared" si="39"/>
        <v>0</v>
      </c>
    </row>
    <row r="21" spans="1:73" ht="16" x14ac:dyDescent="0.2">
      <c r="A21" s="203" t="s">
        <v>940</v>
      </c>
      <c r="B21" s="157">
        <f>ABS('Spostamenti SAP'!F40)</f>
        <v>5.8555000000000003E-2</v>
      </c>
      <c r="C21" s="185">
        <f>ABS('Spostamenti SAP'!F41)</f>
        <v>8.2647999999999999E-2</v>
      </c>
      <c r="D21" s="187">
        <f>ABS('Spostamenti SAP'!F42)</f>
        <v>5.8525000000000001E-2</v>
      </c>
      <c r="E21" s="184">
        <f>ABS('Spostamenti SAP'!O37)</f>
        <v>8.7620000000000007E-3</v>
      </c>
      <c r="F21" s="179">
        <f>'Spostamenti SAP'!O18</f>
        <v>8.7510000000000001E-3</v>
      </c>
      <c r="G21" s="302">
        <f t="shared" si="21"/>
        <v>0.11666666666666667</v>
      </c>
      <c r="H21" s="299" t="b">
        <f t="shared" si="0"/>
        <v>1</v>
      </c>
      <c r="I21" s="304">
        <f t="shared" si="1"/>
        <v>6.6665679038682294E-3</v>
      </c>
      <c r="J21" s="318" t="b">
        <f t="shared" si="2"/>
        <v>0</v>
      </c>
      <c r="K21" s="318" t="b">
        <f t="shared" si="3"/>
        <v>0</v>
      </c>
      <c r="L21" s="190" t="s">
        <v>940</v>
      </c>
      <c r="M21" s="215">
        <f t="shared" si="4"/>
        <v>5.7555000000000002E-2</v>
      </c>
      <c r="N21" s="214">
        <f t="shared" si="5"/>
        <v>8.1647999999999998E-2</v>
      </c>
      <c r="O21" s="262">
        <f t="shared" si="6"/>
        <v>5.7525E-2</v>
      </c>
      <c r="P21" s="267">
        <f t="shared" si="7"/>
        <v>7.7620000000000007E-3</v>
      </c>
      <c r="Q21" s="271">
        <f t="shared" si="8"/>
        <v>7.7510000000000001E-3</v>
      </c>
      <c r="R21" s="302">
        <f t="shared" si="22"/>
        <v>0.11666666666666667</v>
      </c>
      <c r="S21" s="277" t="b">
        <f t="shared" si="23"/>
        <v>1</v>
      </c>
      <c r="T21" s="304">
        <f t="shared" si="9"/>
        <v>6.6665679038682294E-3</v>
      </c>
      <c r="U21" s="318" t="b">
        <f t="shared" si="24"/>
        <v>0</v>
      </c>
      <c r="V21" s="318" t="b">
        <f t="shared" si="25"/>
        <v>0</v>
      </c>
      <c r="W21" s="190" t="s">
        <v>940</v>
      </c>
      <c r="X21" s="215">
        <f t="shared" si="10"/>
        <v>5.7555000000000002E-2</v>
      </c>
      <c r="Y21" s="214">
        <f t="shared" si="11"/>
        <v>8.1647999999999998E-2</v>
      </c>
      <c r="Z21" s="179">
        <f t="shared" si="12"/>
        <v>5.7525E-2</v>
      </c>
      <c r="AA21" s="215">
        <f t="shared" si="13"/>
        <v>7.7620000000000007E-3</v>
      </c>
      <c r="AB21" s="179">
        <f t="shared" si="14"/>
        <v>7.7510000000000001E-3</v>
      </c>
      <c r="AC21" s="274">
        <f t="shared" si="15"/>
        <v>0.11666666666666667</v>
      </c>
      <c r="AD21" s="268" t="b">
        <f t="shared" si="26"/>
        <v>1</v>
      </c>
      <c r="AE21" s="304">
        <f t="shared" si="16"/>
        <v>6.6665679038682294E-3</v>
      </c>
      <c r="AF21" s="318" t="b">
        <f t="shared" si="27"/>
        <v>0</v>
      </c>
      <c r="AG21" s="318" t="b">
        <f t="shared" si="28"/>
        <v>0</v>
      </c>
      <c r="AM21" s="148" t="s">
        <v>940</v>
      </c>
      <c r="AN21" s="157">
        <v>4.5999999999999999E-2</v>
      </c>
      <c r="AO21" s="103">
        <v>6.5000000000000002E-2</v>
      </c>
      <c r="AP21" s="163">
        <v>4.5999999999999999E-2</v>
      </c>
      <c r="AQ21" s="169">
        <v>6.8999999999999999E-3</v>
      </c>
      <c r="AR21" s="179">
        <f>AQ18</f>
        <v>6.8999999999999999E-3</v>
      </c>
      <c r="AS21" s="282">
        <f t="shared" si="17"/>
        <v>0.11666666666666667</v>
      </c>
      <c r="AT21" s="325" t="b">
        <f t="shared" si="29"/>
        <v>1</v>
      </c>
      <c r="AU21" s="322">
        <f t="shared" si="18"/>
        <v>6.6665679038682294E-3</v>
      </c>
      <c r="AV21" s="318" t="b">
        <f t="shared" si="30"/>
        <v>0</v>
      </c>
      <c r="AW21" s="318" t="b">
        <f t="shared" si="31"/>
        <v>0</v>
      </c>
      <c r="AY21" s="148" t="s">
        <v>940</v>
      </c>
      <c r="AZ21" s="157">
        <v>4.5999999999999999E-2</v>
      </c>
      <c r="BA21" s="103">
        <v>6.5000000000000002E-2</v>
      </c>
      <c r="BB21" s="163">
        <v>4.5999999999999999E-2</v>
      </c>
      <c r="BC21" s="169">
        <v>7.0000000000000001E-3</v>
      </c>
      <c r="BD21" s="179">
        <f>BC18</f>
        <v>7.0000000000000001E-3</v>
      </c>
      <c r="BE21" s="282">
        <f t="shared" si="32"/>
        <v>0.11666666666666667</v>
      </c>
      <c r="BF21" s="283" t="b">
        <f t="shared" si="33"/>
        <v>1</v>
      </c>
      <c r="BG21" s="304">
        <f t="shared" si="19"/>
        <v>6.6665679038682294E-3</v>
      </c>
      <c r="BH21" s="318" t="b">
        <f t="shared" si="34"/>
        <v>0</v>
      </c>
      <c r="BI21" s="318" t="b">
        <f t="shared" si="35"/>
        <v>0</v>
      </c>
      <c r="BK21" s="148" t="s">
        <v>940</v>
      </c>
      <c r="BL21" s="157">
        <v>4.4999999999999998E-2</v>
      </c>
      <c r="BM21" s="103">
        <v>6.4000000000000001E-2</v>
      </c>
      <c r="BN21" s="163">
        <v>4.4999999999999998E-2</v>
      </c>
      <c r="BO21" s="169">
        <v>6.7999999999999996E-3</v>
      </c>
      <c r="BP21" s="179">
        <f>BO18</f>
        <v>6.7999999999999996E-3</v>
      </c>
      <c r="BQ21" s="286">
        <f t="shared" si="36"/>
        <v>0.11666666666666667</v>
      </c>
      <c r="BR21" s="288" t="b">
        <f t="shared" si="37"/>
        <v>1</v>
      </c>
      <c r="BS21" s="304">
        <f t="shared" si="20"/>
        <v>6.6665679038682294E-3</v>
      </c>
      <c r="BT21" s="318" t="b">
        <f t="shared" si="38"/>
        <v>0</v>
      </c>
      <c r="BU21" s="315" t="b">
        <f t="shared" si="39"/>
        <v>0</v>
      </c>
    </row>
    <row r="22" spans="1:73" ht="16" x14ac:dyDescent="0.2">
      <c r="A22" s="203" t="s">
        <v>941</v>
      </c>
      <c r="B22" s="157">
        <f>ABS('Spostamenti SAP'!F43)</f>
        <v>5.9149E-2</v>
      </c>
      <c r="C22" s="185">
        <f>ABS('Spostamenti SAP'!F44)</f>
        <v>8.3618999999999999E-2</v>
      </c>
      <c r="D22" s="187">
        <f>ABS('Spostamenti SAP'!F45)</f>
        <v>5.9124999999999997E-2</v>
      </c>
      <c r="E22" s="184">
        <f>ABS('Spostamenti SAP'!O38)</f>
        <v>8.8520000000000005E-3</v>
      </c>
      <c r="F22" s="179">
        <f>'Spostamenti SAP'!O19</f>
        <v>8.8439999999999994E-3</v>
      </c>
      <c r="G22" s="302">
        <f t="shared" si="21"/>
        <v>0.11666666666666667</v>
      </c>
      <c r="H22" s="299" t="b">
        <f t="shared" si="0"/>
        <v>1</v>
      </c>
      <c r="I22" s="304">
        <f t="shared" si="1"/>
        <v>6.6665679038682294E-3</v>
      </c>
      <c r="J22" s="318" t="b">
        <f t="shared" si="2"/>
        <v>0</v>
      </c>
      <c r="K22" s="318" t="b">
        <f t="shared" si="3"/>
        <v>0</v>
      </c>
      <c r="L22" s="190" t="s">
        <v>941</v>
      </c>
      <c r="M22" s="215">
        <f t="shared" si="4"/>
        <v>5.8148999999999999E-2</v>
      </c>
      <c r="N22" s="214">
        <f t="shared" si="5"/>
        <v>8.2618999999999998E-2</v>
      </c>
      <c r="O22" s="262">
        <f t="shared" si="6"/>
        <v>5.8124999999999996E-2</v>
      </c>
      <c r="P22" s="267">
        <f t="shared" si="7"/>
        <v>7.8520000000000013E-3</v>
      </c>
      <c r="Q22" s="271">
        <f t="shared" si="8"/>
        <v>7.8440000000000003E-3</v>
      </c>
      <c r="R22" s="302">
        <f t="shared" si="22"/>
        <v>0.11666666666666667</v>
      </c>
      <c r="S22" s="277" t="b">
        <f t="shared" si="23"/>
        <v>1</v>
      </c>
      <c r="T22" s="304">
        <f t="shared" si="9"/>
        <v>6.6665679038682294E-3</v>
      </c>
      <c r="U22" s="318" t="b">
        <f t="shared" si="24"/>
        <v>0</v>
      </c>
      <c r="V22" s="318" t="b">
        <f t="shared" si="25"/>
        <v>0</v>
      </c>
      <c r="W22" s="190" t="s">
        <v>941</v>
      </c>
      <c r="X22" s="215">
        <f t="shared" si="10"/>
        <v>5.8148999999999999E-2</v>
      </c>
      <c r="Y22" s="214">
        <f t="shared" si="11"/>
        <v>8.2618999999999998E-2</v>
      </c>
      <c r="Z22" s="179">
        <f t="shared" si="12"/>
        <v>5.8124999999999996E-2</v>
      </c>
      <c r="AA22" s="215">
        <f t="shared" si="13"/>
        <v>7.8520000000000013E-3</v>
      </c>
      <c r="AB22" s="179">
        <f t="shared" si="14"/>
        <v>7.8440000000000003E-3</v>
      </c>
      <c r="AC22" s="274">
        <f t="shared" si="15"/>
        <v>0.11666666666666667</v>
      </c>
      <c r="AD22" s="268" t="b">
        <f t="shared" si="26"/>
        <v>1</v>
      </c>
      <c r="AE22" s="304">
        <f t="shared" si="16"/>
        <v>6.6665679038682294E-3</v>
      </c>
      <c r="AF22" s="318" t="b">
        <f t="shared" si="27"/>
        <v>0</v>
      </c>
      <c r="AG22" s="318" t="b">
        <f t="shared" si="28"/>
        <v>0</v>
      </c>
      <c r="AM22" s="148" t="s">
        <v>941</v>
      </c>
      <c r="AN22" s="157">
        <v>4.7E-2</v>
      </c>
      <c r="AO22" s="103">
        <v>6.6000000000000003E-2</v>
      </c>
      <c r="AP22" s="163">
        <v>4.7E-2</v>
      </c>
      <c r="AQ22" s="169">
        <v>7.1000000000000004E-3</v>
      </c>
      <c r="AR22" s="179">
        <f>AQ17</f>
        <v>7.0000000000000001E-3</v>
      </c>
      <c r="AS22" s="282">
        <f t="shared" si="17"/>
        <v>0.11666666666666667</v>
      </c>
      <c r="AT22" s="325" t="b">
        <f t="shared" si="29"/>
        <v>1</v>
      </c>
      <c r="AU22" s="322">
        <f t="shared" si="18"/>
        <v>6.6665679038682294E-3</v>
      </c>
      <c r="AV22" s="318" t="b">
        <f t="shared" si="30"/>
        <v>0</v>
      </c>
      <c r="AW22" s="318" t="b">
        <f t="shared" si="31"/>
        <v>0</v>
      </c>
      <c r="AY22" s="148" t="s">
        <v>941</v>
      </c>
      <c r="AZ22" s="157">
        <v>4.7E-2</v>
      </c>
      <c r="BA22" s="103">
        <v>6.6000000000000003E-2</v>
      </c>
      <c r="BB22" s="163">
        <v>4.7E-2</v>
      </c>
      <c r="BC22" s="169">
        <v>7.1000000000000004E-3</v>
      </c>
      <c r="BD22" s="179">
        <f>BC17</f>
        <v>7.1000000000000004E-3</v>
      </c>
      <c r="BE22" s="282">
        <f t="shared" si="32"/>
        <v>0.11666666666666667</v>
      </c>
      <c r="BF22" s="283" t="b">
        <f t="shared" si="33"/>
        <v>1</v>
      </c>
      <c r="BG22" s="304">
        <f t="shared" si="19"/>
        <v>6.6665679038682294E-3</v>
      </c>
      <c r="BH22" s="318" t="b">
        <f t="shared" si="34"/>
        <v>0</v>
      </c>
      <c r="BI22" s="318" t="b">
        <f t="shared" si="35"/>
        <v>0</v>
      </c>
      <c r="BK22" s="148" t="s">
        <v>941</v>
      </c>
      <c r="BL22" s="157">
        <v>4.5999999999999999E-2</v>
      </c>
      <c r="BM22" s="103">
        <v>6.5000000000000002E-2</v>
      </c>
      <c r="BN22" s="163">
        <v>4.5999999999999999E-2</v>
      </c>
      <c r="BO22" s="169">
        <v>6.8999999999999999E-3</v>
      </c>
      <c r="BP22" s="179">
        <f>BO17</f>
        <v>6.8999999999999999E-3</v>
      </c>
      <c r="BQ22" s="286">
        <f t="shared" si="36"/>
        <v>0.11666666666666667</v>
      </c>
      <c r="BR22" s="288" t="b">
        <f t="shared" si="37"/>
        <v>1</v>
      </c>
      <c r="BS22" s="304">
        <f t="shared" si="20"/>
        <v>6.6665679038682294E-3</v>
      </c>
      <c r="BT22" s="318" t="b">
        <f t="shared" si="38"/>
        <v>0</v>
      </c>
      <c r="BU22" s="315" t="b">
        <f t="shared" si="39"/>
        <v>0</v>
      </c>
    </row>
    <row r="23" spans="1:73" ht="16" x14ac:dyDescent="0.2">
      <c r="A23" s="203" t="s">
        <v>942</v>
      </c>
      <c r="B23" s="157">
        <f>ABS('Spostamenti SAP'!F46)</f>
        <v>6.0366999999999997E-2</v>
      </c>
      <c r="C23" s="185">
        <f>ABS('Spostamenti SAP'!F47)</f>
        <v>8.5500000000000007E-2</v>
      </c>
      <c r="D23" s="187">
        <f>ABS('Spostamenti SAP'!F48)</f>
        <v>6.0353999999999998E-2</v>
      </c>
      <c r="E23" s="184">
        <f>ABS('Spostamenti SAP'!O39)</f>
        <v>9.0270000000000003E-3</v>
      </c>
      <c r="F23" s="179">
        <f>'Spostamenti SAP'!O20</f>
        <v>9.0240000000000008E-3</v>
      </c>
      <c r="G23" s="302">
        <f t="shared" si="21"/>
        <v>0.11666666666666667</v>
      </c>
      <c r="H23" s="299" t="b">
        <f t="shared" si="0"/>
        <v>1</v>
      </c>
      <c r="I23" s="304">
        <f t="shared" si="1"/>
        <v>6.6665679038682294E-3</v>
      </c>
      <c r="J23" s="318" t="b">
        <f t="shared" si="2"/>
        <v>0</v>
      </c>
      <c r="K23" s="318" t="b">
        <f t="shared" si="3"/>
        <v>0</v>
      </c>
      <c r="L23" s="190" t="s">
        <v>942</v>
      </c>
      <c r="M23" s="215">
        <f t="shared" si="4"/>
        <v>5.9366999999999996E-2</v>
      </c>
      <c r="N23" s="214">
        <f t="shared" si="5"/>
        <v>8.4500000000000006E-2</v>
      </c>
      <c r="O23" s="262">
        <f t="shared" si="6"/>
        <v>5.9353999999999997E-2</v>
      </c>
      <c r="P23" s="267">
        <f t="shared" si="7"/>
        <v>8.0269999999999994E-3</v>
      </c>
      <c r="Q23" s="271">
        <f t="shared" si="8"/>
        <v>8.0239999999999999E-3</v>
      </c>
      <c r="R23" s="302">
        <f t="shared" si="22"/>
        <v>0.11666666666666667</v>
      </c>
      <c r="S23" s="277" t="b">
        <f t="shared" si="23"/>
        <v>1</v>
      </c>
      <c r="T23" s="304">
        <f t="shared" si="9"/>
        <v>6.6665679038682294E-3</v>
      </c>
      <c r="U23" s="318" t="b">
        <f t="shared" si="24"/>
        <v>0</v>
      </c>
      <c r="V23" s="318" t="b">
        <f t="shared" si="25"/>
        <v>0</v>
      </c>
      <c r="W23" s="190" t="s">
        <v>942</v>
      </c>
      <c r="X23" s="215">
        <f t="shared" si="10"/>
        <v>5.9366999999999996E-2</v>
      </c>
      <c r="Y23" s="214">
        <f t="shared" si="11"/>
        <v>8.4500000000000006E-2</v>
      </c>
      <c r="Z23" s="179">
        <f t="shared" si="12"/>
        <v>5.9353999999999997E-2</v>
      </c>
      <c r="AA23" s="215">
        <f t="shared" si="13"/>
        <v>8.0269999999999994E-3</v>
      </c>
      <c r="AB23" s="179">
        <f t="shared" si="14"/>
        <v>8.0239999999999999E-3</v>
      </c>
      <c r="AC23" s="274">
        <f t="shared" si="15"/>
        <v>0.11666666666666667</v>
      </c>
      <c r="AD23" s="268" t="b">
        <f t="shared" si="26"/>
        <v>1</v>
      </c>
      <c r="AE23" s="304">
        <f t="shared" si="16"/>
        <v>6.6665679038682294E-3</v>
      </c>
      <c r="AF23" s="318" t="b">
        <f t="shared" si="27"/>
        <v>0</v>
      </c>
      <c r="AG23" s="318" t="b">
        <f t="shared" si="28"/>
        <v>0</v>
      </c>
      <c r="AM23" s="148" t="s">
        <v>942</v>
      </c>
      <c r="AN23" s="157">
        <v>4.48E-2</v>
      </c>
      <c r="AO23" s="103">
        <v>6.8000000000000005E-2</v>
      </c>
      <c r="AP23" s="163">
        <v>4.8000000000000001E-2</v>
      </c>
      <c r="AQ23" s="169">
        <v>7.3000000000000001E-3</v>
      </c>
      <c r="AR23" s="179">
        <f>AQ16</f>
        <v>7.3000000000000001E-3</v>
      </c>
      <c r="AS23" s="282">
        <f t="shared" si="17"/>
        <v>0.11666666666666667</v>
      </c>
      <c r="AT23" s="325" t="b">
        <f t="shared" si="29"/>
        <v>1</v>
      </c>
      <c r="AU23" s="322">
        <f t="shared" si="18"/>
        <v>6.6665679038682294E-3</v>
      </c>
      <c r="AV23" s="318" t="b">
        <f t="shared" si="30"/>
        <v>0</v>
      </c>
      <c r="AW23" s="318" t="b">
        <f t="shared" si="31"/>
        <v>0</v>
      </c>
      <c r="AY23" s="148" t="s">
        <v>942</v>
      </c>
      <c r="AZ23" s="157">
        <v>4.9000000000000002E-2</v>
      </c>
      <c r="BA23" s="103">
        <v>6.9000000000000006E-2</v>
      </c>
      <c r="BB23" s="163">
        <v>4.9000000000000002E-2</v>
      </c>
      <c r="BC23" s="169">
        <v>7.3000000000000001E-3</v>
      </c>
      <c r="BD23" s="179">
        <f>BC16</f>
        <v>7.4000000000000003E-3</v>
      </c>
      <c r="BE23" s="282">
        <f t="shared" si="32"/>
        <v>0.11666666666666667</v>
      </c>
      <c r="BF23" s="283" t="b">
        <f t="shared" si="33"/>
        <v>1</v>
      </c>
      <c r="BG23" s="304">
        <f t="shared" si="19"/>
        <v>6.6665679038682294E-3</v>
      </c>
      <c r="BH23" s="318" t="b">
        <f t="shared" si="34"/>
        <v>0</v>
      </c>
      <c r="BI23" s="318" t="b">
        <f t="shared" si="35"/>
        <v>0</v>
      </c>
      <c r="BK23" s="148" t="s">
        <v>942</v>
      </c>
      <c r="BL23" s="157">
        <v>4.7E-2</v>
      </c>
      <c r="BM23" s="103">
        <v>6.7000000000000004E-2</v>
      </c>
      <c r="BN23" s="163">
        <v>4.7E-2</v>
      </c>
      <c r="BO23" s="169">
        <v>7.1000000000000004E-3</v>
      </c>
      <c r="BP23" s="179">
        <f>BO16</f>
        <v>7.1999999999999998E-3</v>
      </c>
      <c r="BQ23" s="286">
        <f t="shared" si="36"/>
        <v>0.11666666666666667</v>
      </c>
      <c r="BR23" s="288" t="b">
        <f t="shared" si="37"/>
        <v>1</v>
      </c>
      <c r="BS23" s="304">
        <f t="shared" si="20"/>
        <v>6.6665679038682294E-3</v>
      </c>
      <c r="BT23" s="318" t="b">
        <f t="shared" si="38"/>
        <v>0</v>
      </c>
      <c r="BU23" s="315" t="b">
        <f t="shared" si="39"/>
        <v>0</v>
      </c>
    </row>
    <row r="24" spans="1:73" ht="16" x14ac:dyDescent="0.2">
      <c r="A24" s="203" t="s">
        <v>943</v>
      </c>
      <c r="B24" s="157">
        <f>ABS('Spostamenti SAP'!F49)</f>
        <v>6.1834E-2</v>
      </c>
      <c r="C24" s="185">
        <f>ABS('Spostamenti SAP'!F50)</f>
        <v>8.7661000000000003E-2</v>
      </c>
      <c r="D24" s="187">
        <f>ABS('Spostamenti SAP'!F51)</f>
        <v>6.1830999999999997E-2</v>
      </c>
      <c r="E24" s="184">
        <f>ABS('Spostamenti SAP'!O40)</f>
        <v>9.2379999999999997E-3</v>
      </c>
      <c r="F24" s="179">
        <f>'Spostamenti SAP'!O21</f>
        <v>9.2390000000000007E-3</v>
      </c>
      <c r="G24" s="302">
        <f t="shared" si="21"/>
        <v>0.11666666666666667</v>
      </c>
      <c r="H24" s="299" t="b">
        <f t="shared" si="0"/>
        <v>1</v>
      </c>
      <c r="I24" s="304">
        <f t="shared" si="1"/>
        <v>6.6665679038682294E-3</v>
      </c>
      <c r="J24" s="318" t="b">
        <f t="shared" si="2"/>
        <v>0</v>
      </c>
      <c r="K24" s="318" t="b">
        <f t="shared" si="3"/>
        <v>0</v>
      </c>
      <c r="L24" s="190" t="s">
        <v>943</v>
      </c>
      <c r="M24" s="215">
        <f t="shared" si="4"/>
        <v>6.0833999999999999E-2</v>
      </c>
      <c r="N24" s="214">
        <f t="shared" si="5"/>
        <v>8.6661000000000002E-2</v>
      </c>
      <c r="O24" s="262">
        <f t="shared" si="6"/>
        <v>6.0830999999999996E-2</v>
      </c>
      <c r="P24" s="267">
        <f t="shared" si="7"/>
        <v>8.2379999999999988E-3</v>
      </c>
      <c r="Q24" s="271">
        <f t="shared" si="8"/>
        <v>8.2389999999999998E-3</v>
      </c>
      <c r="R24" s="302">
        <f t="shared" si="22"/>
        <v>0.11666666666666667</v>
      </c>
      <c r="S24" s="277" t="b">
        <f t="shared" si="23"/>
        <v>1</v>
      </c>
      <c r="T24" s="304">
        <f t="shared" si="9"/>
        <v>6.6665679038682294E-3</v>
      </c>
      <c r="U24" s="318" t="b">
        <f t="shared" si="24"/>
        <v>0</v>
      </c>
      <c r="V24" s="318" t="b">
        <f t="shared" si="25"/>
        <v>0</v>
      </c>
      <c r="W24" s="190" t="s">
        <v>943</v>
      </c>
      <c r="X24" s="215">
        <f t="shared" si="10"/>
        <v>6.0833999999999999E-2</v>
      </c>
      <c r="Y24" s="214">
        <f t="shared" si="11"/>
        <v>8.6661000000000002E-2</v>
      </c>
      <c r="Z24" s="179">
        <f t="shared" si="12"/>
        <v>6.0830999999999996E-2</v>
      </c>
      <c r="AA24" s="215">
        <f t="shared" si="13"/>
        <v>8.2379999999999988E-3</v>
      </c>
      <c r="AB24" s="179">
        <f t="shared" si="14"/>
        <v>8.2389999999999998E-3</v>
      </c>
      <c r="AC24" s="274">
        <f t="shared" si="15"/>
        <v>0.11666666666666667</v>
      </c>
      <c r="AD24" s="268" t="b">
        <f t="shared" si="26"/>
        <v>1</v>
      </c>
      <c r="AE24" s="304">
        <f t="shared" si="16"/>
        <v>6.6665679038682294E-3</v>
      </c>
      <c r="AF24" s="318" t="b">
        <f t="shared" si="27"/>
        <v>0</v>
      </c>
      <c r="AG24" s="318" t="b">
        <f t="shared" si="28"/>
        <v>0</v>
      </c>
      <c r="AM24" s="148" t="s">
        <v>943</v>
      </c>
      <c r="AN24" s="157">
        <v>0.05</v>
      </c>
      <c r="AO24" s="103">
        <v>7.0999999999999994E-2</v>
      </c>
      <c r="AP24" s="163">
        <v>0.05</v>
      </c>
      <c r="AQ24" s="169">
        <v>7.6E-3</v>
      </c>
      <c r="AR24" s="179">
        <f>AQ15</f>
        <v>7.4999999999999997E-3</v>
      </c>
      <c r="AS24" s="282">
        <f t="shared" si="17"/>
        <v>0.11666666666666667</v>
      </c>
      <c r="AT24" s="325" t="b">
        <f t="shared" si="29"/>
        <v>1</v>
      </c>
      <c r="AU24" s="322">
        <f t="shared" si="18"/>
        <v>6.6665679038682294E-3</v>
      </c>
      <c r="AV24" s="318" t="b">
        <f t="shared" si="30"/>
        <v>0</v>
      </c>
      <c r="AW24" s="318" t="b">
        <f t="shared" si="31"/>
        <v>0</v>
      </c>
      <c r="AY24" s="148" t="s">
        <v>943</v>
      </c>
      <c r="AZ24" s="157">
        <v>5.0999999999999997E-2</v>
      </c>
      <c r="BA24" s="103">
        <v>7.1999999999999995E-2</v>
      </c>
      <c r="BB24" s="163">
        <v>5.0999999999999997E-2</v>
      </c>
      <c r="BC24" s="169">
        <v>7.7000000000000002E-3</v>
      </c>
      <c r="BD24" s="179">
        <f>BC15</f>
        <v>7.7000000000000002E-3</v>
      </c>
      <c r="BE24" s="282">
        <f t="shared" si="32"/>
        <v>0.11666666666666667</v>
      </c>
      <c r="BF24" s="283" t="b">
        <f t="shared" si="33"/>
        <v>1</v>
      </c>
      <c r="BG24" s="304">
        <f t="shared" si="19"/>
        <v>6.6665679038682294E-3</v>
      </c>
      <c r="BH24" s="318" t="b">
        <f t="shared" si="34"/>
        <v>0</v>
      </c>
      <c r="BI24" s="318" t="b">
        <f t="shared" si="35"/>
        <v>0</v>
      </c>
      <c r="BK24" s="148" t="s">
        <v>943</v>
      </c>
      <c r="BL24" s="157">
        <v>4.9000000000000002E-2</v>
      </c>
      <c r="BM24" s="103">
        <v>6.9000000000000006E-2</v>
      </c>
      <c r="BN24" s="163">
        <v>4.9000000000000002E-2</v>
      </c>
      <c r="BO24" s="169">
        <v>7.4000000000000003E-3</v>
      </c>
      <c r="BP24" s="179">
        <f>BO15</f>
        <v>7.4999999999999997E-3</v>
      </c>
      <c r="BQ24" s="286">
        <f t="shared" si="36"/>
        <v>0.11666666666666667</v>
      </c>
      <c r="BR24" s="288" t="b">
        <f t="shared" si="37"/>
        <v>1</v>
      </c>
      <c r="BS24" s="304">
        <f t="shared" si="20"/>
        <v>6.6665679038682294E-3</v>
      </c>
      <c r="BT24" s="318" t="b">
        <f t="shared" si="38"/>
        <v>0</v>
      </c>
      <c r="BU24" s="315" t="b">
        <f t="shared" si="39"/>
        <v>0</v>
      </c>
    </row>
    <row r="25" spans="1:73" ht="16" x14ac:dyDescent="0.2">
      <c r="A25" s="203" t="s">
        <v>944</v>
      </c>
      <c r="B25" s="157">
        <f>ABS('Spostamenti SAP'!F52)</f>
        <v>6.3358999999999999E-2</v>
      </c>
      <c r="C25" s="185">
        <f>ABS('Spostamenti SAP'!F53)</f>
        <v>8.9848999999999998E-2</v>
      </c>
      <c r="D25" s="187">
        <f>ABS('Spostamenti SAP'!F54)</f>
        <v>6.3365000000000005E-2</v>
      </c>
      <c r="E25" s="184">
        <f>ABS('Spostamenti SAP'!O41)</f>
        <v>9.4610000000000007E-3</v>
      </c>
      <c r="F25" s="179">
        <f>'Spostamenti SAP'!O22</f>
        <v>9.4649999999999995E-3</v>
      </c>
      <c r="G25" s="302">
        <f t="shared" si="21"/>
        <v>0.11666666666666667</v>
      </c>
      <c r="H25" s="299" t="b">
        <f t="shared" si="0"/>
        <v>1</v>
      </c>
      <c r="I25" s="304">
        <f t="shared" si="1"/>
        <v>6.6665679038682294E-3</v>
      </c>
      <c r="J25" s="318" t="b">
        <f t="shared" si="2"/>
        <v>0</v>
      </c>
      <c r="K25" s="318" t="b">
        <f t="shared" si="3"/>
        <v>0</v>
      </c>
      <c r="L25" s="190" t="s">
        <v>944</v>
      </c>
      <c r="M25" s="215">
        <f t="shared" si="4"/>
        <v>6.2358999999999998E-2</v>
      </c>
      <c r="N25" s="214">
        <f t="shared" si="5"/>
        <v>8.8848999999999997E-2</v>
      </c>
      <c r="O25" s="262">
        <f t="shared" si="6"/>
        <v>6.2365000000000004E-2</v>
      </c>
      <c r="P25" s="267">
        <f t="shared" si="7"/>
        <v>8.4609999999999998E-3</v>
      </c>
      <c r="Q25" s="271">
        <f t="shared" si="8"/>
        <v>8.4650000000000003E-3</v>
      </c>
      <c r="R25" s="302">
        <f t="shared" si="22"/>
        <v>0.11666666666666667</v>
      </c>
      <c r="S25" s="277" t="b">
        <f t="shared" si="23"/>
        <v>1</v>
      </c>
      <c r="T25" s="304">
        <f t="shared" si="9"/>
        <v>6.6665679038682294E-3</v>
      </c>
      <c r="U25" s="318" t="b">
        <f t="shared" si="24"/>
        <v>0</v>
      </c>
      <c r="V25" s="318" t="b">
        <f t="shared" si="25"/>
        <v>0</v>
      </c>
      <c r="W25" s="190" t="s">
        <v>944</v>
      </c>
      <c r="X25" s="215">
        <f t="shared" si="10"/>
        <v>6.2358999999999998E-2</v>
      </c>
      <c r="Y25" s="214">
        <f t="shared" si="11"/>
        <v>8.8848999999999997E-2</v>
      </c>
      <c r="Z25" s="179">
        <f t="shared" si="12"/>
        <v>6.2365000000000004E-2</v>
      </c>
      <c r="AA25" s="215">
        <f t="shared" si="13"/>
        <v>8.4609999999999998E-3</v>
      </c>
      <c r="AB25" s="179">
        <f t="shared" si="14"/>
        <v>8.4650000000000003E-3</v>
      </c>
      <c r="AC25" s="274">
        <f t="shared" si="15"/>
        <v>0.11666666666666667</v>
      </c>
      <c r="AD25" s="268" t="b">
        <f t="shared" si="26"/>
        <v>1</v>
      </c>
      <c r="AE25" s="304">
        <f t="shared" si="16"/>
        <v>6.6665679038682294E-3</v>
      </c>
      <c r="AF25" s="318" t="b">
        <f t="shared" si="27"/>
        <v>0</v>
      </c>
      <c r="AG25" s="318" t="b">
        <f t="shared" si="28"/>
        <v>0</v>
      </c>
      <c r="AM25" s="148" t="s">
        <v>944</v>
      </c>
      <c r="AN25" s="157">
        <v>5.2999999999999999E-2</v>
      </c>
      <c r="AO25" s="103">
        <v>7.3999999999999996E-2</v>
      </c>
      <c r="AP25" s="163">
        <v>5.1999999999999998E-2</v>
      </c>
      <c r="AQ25" s="169">
        <v>8.0000000000000002E-3</v>
      </c>
      <c r="AR25" s="179">
        <f>AQ14</f>
        <v>7.9000000000000008E-3</v>
      </c>
      <c r="AS25" s="282">
        <f t="shared" si="17"/>
        <v>0.11666666666666667</v>
      </c>
      <c r="AT25" s="325" t="b">
        <f t="shared" si="29"/>
        <v>1</v>
      </c>
      <c r="AU25" s="322">
        <f t="shared" si="18"/>
        <v>6.6665679038682294E-3</v>
      </c>
      <c r="AV25" s="318" t="b">
        <f t="shared" si="30"/>
        <v>0</v>
      </c>
      <c r="AW25" s="318" t="b">
        <f t="shared" si="31"/>
        <v>0</v>
      </c>
      <c r="AY25" s="148" t="s">
        <v>944</v>
      </c>
      <c r="AZ25" s="157">
        <v>5.2999999999999999E-2</v>
      </c>
      <c r="BA25" s="103">
        <v>7.4999999999999997E-2</v>
      </c>
      <c r="BB25" s="163">
        <v>5.2999999999999999E-2</v>
      </c>
      <c r="BC25" s="169">
        <v>8.0000000000000002E-3</v>
      </c>
      <c r="BD25" s="179">
        <f>BC14</f>
        <v>8.0999999999999996E-3</v>
      </c>
      <c r="BE25" s="282">
        <f t="shared" si="32"/>
        <v>0.11666666666666667</v>
      </c>
      <c r="BF25" s="283" t="b">
        <f t="shared" si="33"/>
        <v>1</v>
      </c>
      <c r="BG25" s="304">
        <f t="shared" si="19"/>
        <v>6.6665679038682294E-3</v>
      </c>
      <c r="BH25" s="318" t="b">
        <f t="shared" si="34"/>
        <v>0</v>
      </c>
      <c r="BI25" s="318" t="b">
        <f t="shared" si="35"/>
        <v>0</v>
      </c>
      <c r="BK25" s="148" t="s">
        <v>944</v>
      </c>
      <c r="BL25" s="157">
        <v>5.0999999999999997E-2</v>
      </c>
      <c r="BM25" s="103">
        <v>7.1999999999999995E-2</v>
      </c>
      <c r="BN25" s="163">
        <v>5.1999999999999998E-2</v>
      </c>
      <c r="BO25" s="169">
        <v>7.7000000000000002E-3</v>
      </c>
      <c r="BP25" s="179">
        <f>BO14</f>
        <v>7.7999999999999996E-3</v>
      </c>
      <c r="BQ25" s="286">
        <f t="shared" si="36"/>
        <v>0.11666666666666667</v>
      </c>
      <c r="BR25" s="288" t="b">
        <f t="shared" si="37"/>
        <v>1</v>
      </c>
      <c r="BS25" s="304">
        <f t="shared" si="20"/>
        <v>6.6665679038682294E-3</v>
      </c>
      <c r="BT25" s="318" t="b">
        <f t="shared" si="38"/>
        <v>0</v>
      </c>
      <c r="BU25" s="315" t="b">
        <f t="shared" si="39"/>
        <v>0</v>
      </c>
    </row>
    <row r="26" spans="1:73" ht="16" x14ac:dyDescent="0.2">
      <c r="A26" s="203" t="s">
        <v>945</v>
      </c>
      <c r="B26" s="157">
        <f>ABS('Spostamenti SAP'!F55)</f>
        <v>6.4840999999999996E-2</v>
      </c>
      <c r="C26" s="185">
        <f>ABS('Spostamenti SAP'!F56)</f>
        <v>9.1952000000000006E-2</v>
      </c>
      <c r="D26" s="187">
        <f>ABS('Spostamenti SAP'!F57)</f>
        <v>6.4854999999999996E-2</v>
      </c>
      <c r="E26" s="184">
        <f>ABS('Spostamenti SAP'!O42)</f>
        <v>9.6799999999999994E-3</v>
      </c>
      <c r="F26" s="179">
        <f>'Spostamenti SAP'!O23</f>
        <v>9.6860000000000002E-3</v>
      </c>
      <c r="G26" s="302">
        <f t="shared" si="21"/>
        <v>0.11666666666666667</v>
      </c>
      <c r="H26" s="299" t="b">
        <f t="shared" si="0"/>
        <v>1</v>
      </c>
      <c r="I26" s="304">
        <f t="shared" si="1"/>
        <v>6.6665679038682294E-3</v>
      </c>
      <c r="J26" s="318" t="b">
        <f t="shared" si="2"/>
        <v>0</v>
      </c>
      <c r="K26" s="318" t="b">
        <f t="shared" si="3"/>
        <v>0</v>
      </c>
      <c r="L26" s="190" t="s">
        <v>945</v>
      </c>
      <c r="M26" s="215">
        <f t="shared" si="4"/>
        <v>6.3840999999999995E-2</v>
      </c>
      <c r="N26" s="214">
        <f t="shared" si="5"/>
        <v>9.0952000000000005E-2</v>
      </c>
      <c r="O26" s="262">
        <f t="shared" si="6"/>
        <v>6.3854999999999995E-2</v>
      </c>
      <c r="P26" s="267">
        <f t="shared" si="7"/>
        <v>8.6800000000000002E-3</v>
      </c>
      <c r="Q26" s="271">
        <f t="shared" si="8"/>
        <v>8.6859999999999993E-3</v>
      </c>
      <c r="R26" s="302">
        <f t="shared" si="22"/>
        <v>0.11666666666666667</v>
      </c>
      <c r="S26" s="277" t="b">
        <f t="shared" si="23"/>
        <v>1</v>
      </c>
      <c r="T26" s="304">
        <f t="shared" si="9"/>
        <v>6.6665679038682294E-3</v>
      </c>
      <c r="U26" s="318" t="b">
        <f t="shared" si="24"/>
        <v>0</v>
      </c>
      <c r="V26" s="318" t="b">
        <f t="shared" si="25"/>
        <v>0</v>
      </c>
      <c r="W26" s="190" t="s">
        <v>945</v>
      </c>
      <c r="X26" s="215">
        <f t="shared" si="10"/>
        <v>6.3840999999999995E-2</v>
      </c>
      <c r="Y26" s="214">
        <f t="shared" si="11"/>
        <v>9.0952000000000005E-2</v>
      </c>
      <c r="Z26" s="179">
        <f t="shared" si="12"/>
        <v>6.3854999999999995E-2</v>
      </c>
      <c r="AA26" s="215">
        <f t="shared" si="13"/>
        <v>8.6800000000000002E-3</v>
      </c>
      <c r="AB26" s="179">
        <f t="shared" si="14"/>
        <v>8.6859999999999993E-3</v>
      </c>
      <c r="AC26" s="274">
        <f t="shared" si="15"/>
        <v>0.11666666666666667</v>
      </c>
      <c r="AD26" s="268" t="b">
        <f t="shared" si="26"/>
        <v>1</v>
      </c>
      <c r="AE26" s="304">
        <f t="shared" si="16"/>
        <v>6.6665679038682294E-3</v>
      </c>
      <c r="AF26" s="318" t="b">
        <f t="shared" si="27"/>
        <v>0</v>
      </c>
      <c r="AG26" s="318" t="b">
        <f t="shared" si="28"/>
        <v>0</v>
      </c>
      <c r="AM26" s="148" t="s">
        <v>945</v>
      </c>
      <c r="AN26" s="157">
        <v>5.5E-2</v>
      </c>
      <c r="AO26" s="103">
        <v>7.8E-2</v>
      </c>
      <c r="AP26" s="163">
        <v>5.3999999999999999E-2</v>
      </c>
      <c r="AQ26" s="169">
        <v>8.3999999999999995E-3</v>
      </c>
      <c r="AR26" s="179">
        <f>AQ13</f>
        <v>8.5000000000000006E-3</v>
      </c>
      <c r="AS26" s="282">
        <f t="shared" si="17"/>
        <v>0.11666666666666667</v>
      </c>
      <c r="AT26" s="325" t="b">
        <f t="shared" si="29"/>
        <v>1</v>
      </c>
      <c r="AU26" s="322">
        <f t="shared" si="18"/>
        <v>6.6665679038682294E-3</v>
      </c>
      <c r="AV26" s="318" t="b">
        <f t="shared" si="30"/>
        <v>0</v>
      </c>
      <c r="AW26" s="318" t="b">
        <f t="shared" si="31"/>
        <v>0</v>
      </c>
      <c r="AY26" s="148" t="s">
        <v>945</v>
      </c>
      <c r="AZ26" s="157">
        <v>5.6000000000000001E-2</v>
      </c>
      <c r="BA26" s="103">
        <v>0.08</v>
      </c>
      <c r="BB26" s="163">
        <v>5.7000000000000002E-2</v>
      </c>
      <c r="BC26" s="169">
        <v>8.5000000000000006E-3</v>
      </c>
      <c r="BD26" s="179">
        <f>BC13</f>
        <v>8.5000000000000006E-3</v>
      </c>
      <c r="BE26" s="282">
        <f t="shared" si="32"/>
        <v>0.11666666666666667</v>
      </c>
      <c r="BF26" s="283" t="b">
        <f t="shared" si="33"/>
        <v>1</v>
      </c>
      <c r="BG26" s="304">
        <f t="shared" si="19"/>
        <v>6.6665679038682294E-3</v>
      </c>
      <c r="BH26" s="318" t="b">
        <f t="shared" si="34"/>
        <v>0</v>
      </c>
      <c r="BI26" s="318" t="b">
        <f t="shared" si="35"/>
        <v>0</v>
      </c>
      <c r="BK26" s="148" t="s">
        <v>945</v>
      </c>
      <c r="BL26" s="157">
        <v>5.2999999999999999E-2</v>
      </c>
      <c r="BM26" s="103">
        <v>7.5999999999999998E-2</v>
      </c>
      <c r="BN26" s="163">
        <v>5.3999999999999999E-2</v>
      </c>
      <c r="BO26" s="169">
        <v>8.0000000000000002E-3</v>
      </c>
      <c r="BP26" s="179">
        <f>BO13</f>
        <v>8.2000000000000007E-3</v>
      </c>
      <c r="BQ26" s="286">
        <f t="shared" si="36"/>
        <v>0.11666666666666667</v>
      </c>
      <c r="BR26" s="288" t="b">
        <f t="shared" si="37"/>
        <v>1</v>
      </c>
      <c r="BS26" s="304">
        <f t="shared" si="20"/>
        <v>6.6665679038682294E-3</v>
      </c>
      <c r="BT26" s="318" t="b">
        <f t="shared" si="38"/>
        <v>0</v>
      </c>
      <c r="BU26" s="315" t="b">
        <f t="shared" si="39"/>
        <v>0</v>
      </c>
    </row>
    <row r="27" spans="1:73" ht="16" x14ac:dyDescent="0.2">
      <c r="A27" s="203" t="s">
        <v>946</v>
      </c>
      <c r="B27" s="157">
        <f>ABS('Spostamenti SAP'!F57)</f>
        <v>6.4854999999999996E-2</v>
      </c>
      <c r="C27" s="185">
        <f>ABS('Spostamenti SAP'!F23)</f>
        <v>8.8299000000000002E-2</v>
      </c>
      <c r="D27" s="187">
        <f>ABS('Spostamenti SAP'!F24)</f>
        <v>6.2264E-2</v>
      </c>
      <c r="E27" s="184">
        <f>ABS('Spostamenti SAP'!O43)</f>
        <v>9.8879999999999992E-3</v>
      </c>
      <c r="F27" s="179">
        <f>'Spostamenti SAP'!O24</f>
        <v>9.8960000000000003E-3</v>
      </c>
      <c r="G27" s="302">
        <f t="shared" si="21"/>
        <v>0.11666666666666667</v>
      </c>
      <c r="H27" s="299" t="b">
        <f t="shared" si="0"/>
        <v>1</v>
      </c>
      <c r="I27" s="304">
        <f t="shared" si="1"/>
        <v>6.6665679038682294E-3</v>
      </c>
      <c r="J27" s="318" t="b">
        <f t="shared" si="2"/>
        <v>0</v>
      </c>
      <c r="K27" s="318" t="b">
        <f t="shared" si="3"/>
        <v>0</v>
      </c>
      <c r="L27" s="190" t="s">
        <v>946</v>
      </c>
      <c r="M27" s="215">
        <f t="shared" si="4"/>
        <v>6.3854999999999995E-2</v>
      </c>
      <c r="N27" s="214">
        <f t="shared" si="5"/>
        <v>8.7299000000000002E-2</v>
      </c>
      <c r="O27" s="262">
        <f t="shared" si="6"/>
        <v>6.1263999999999999E-2</v>
      </c>
      <c r="P27" s="267">
        <f t="shared" si="7"/>
        <v>8.8880000000000001E-3</v>
      </c>
      <c r="Q27" s="271">
        <f t="shared" si="8"/>
        <v>8.8960000000000011E-3</v>
      </c>
      <c r="R27" s="302">
        <f t="shared" si="22"/>
        <v>0.11666666666666667</v>
      </c>
      <c r="S27" s="277" t="b">
        <f t="shared" si="23"/>
        <v>1</v>
      </c>
      <c r="T27" s="304">
        <f t="shared" si="9"/>
        <v>6.6665679038682294E-3</v>
      </c>
      <c r="U27" s="318" t="b">
        <f t="shared" si="24"/>
        <v>0</v>
      </c>
      <c r="V27" s="318" t="b">
        <f t="shared" si="25"/>
        <v>0</v>
      </c>
      <c r="W27" s="190" t="s">
        <v>946</v>
      </c>
      <c r="X27" s="215">
        <f t="shared" si="10"/>
        <v>6.3854999999999995E-2</v>
      </c>
      <c r="Y27" s="214">
        <f t="shared" si="11"/>
        <v>8.7299000000000002E-2</v>
      </c>
      <c r="Z27" s="179">
        <f t="shared" si="12"/>
        <v>6.1263999999999999E-2</v>
      </c>
      <c r="AA27" s="215">
        <f t="shared" si="13"/>
        <v>8.8880000000000001E-3</v>
      </c>
      <c r="AB27" s="179">
        <f t="shared" si="14"/>
        <v>8.8960000000000011E-3</v>
      </c>
      <c r="AC27" s="274">
        <f t="shared" si="15"/>
        <v>0.11666666666666667</v>
      </c>
      <c r="AD27" s="268" t="b">
        <f t="shared" si="26"/>
        <v>1</v>
      </c>
      <c r="AE27" s="304">
        <f t="shared" si="16"/>
        <v>6.6665679038682294E-3</v>
      </c>
      <c r="AF27" s="318" t="b">
        <f t="shared" si="27"/>
        <v>0</v>
      </c>
      <c r="AG27" s="318" t="b">
        <f t="shared" si="28"/>
        <v>0</v>
      </c>
      <c r="AM27" s="148" t="s">
        <v>946</v>
      </c>
      <c r="AN27" s="157">
        <v>5.8000000000000003E-2</v>
      </c>
      <c r="AO27" s="103">
        <v>8.1000000000000003E-2</v>
      </c>
      <c r="AP27" s="163">
        <v>5.7000000000000002E-2</v>
      </c>
      <c r="AQ27" s="169">
        <v>8.8000000000000005E-3</v>
      </c>
      <c r="AR27" s="179">
        <f>AQ12</f>
        <v>8.6999999999999994E-3</v>
      </c>
      <c r="AS27" s="282">
        <f t="shared" si="17"/>
        <v>0.11666666666666667</v>
      </c>
      <c r="AT27" s="325" t="b">
        <f t="shared" si="29"/>
        <v>1</v>
      </c>
      <c r="AU27" s="322">
        <f t="shared" si="18"/>
        <v>6.6665679038682294E-3</v>
      </c>
      <c r="AV27" s="318" t="b">
        <f t="shared" si="30"/>
        <v>0</v>
      </c>
      <c r="AW27" s="318" t="b">
        <f t="shared" si="31"/>
        <v>0</v>
      </c>
      <c r="AY27" s="148" t="s">
        <v>946</v>
      </c>
      <c r="AZ27" s="157">
        <v>5.8999999999999997E-2</v>
      </c>
      <c r="BA27" s="103">
        <v>8.4000000000000005E-2</v>
      </c>
      <c r="BB27" s="163">
        <v>5.8999999999999997E-2</v>
      </c>
      <c r="BC27" s="169">
        <v>8.8999999999999999E-3</v>
      </c>
      <c r="BD27" s="179">
        <f>BC12</f>
        <v>8.9999999999999993E-3</v>
      </c>
      <c r="BE27" s="282">
        <f t="shared" si="32"/>
        <v>0.11666666666666667</v>
      </c>
      <c r="BF27" s="283" t="b">
        <f t="shared" si="33"/>
        <v>1</v>
      </c>
      <c r="BG27" s="304">
        <f t="shared" si="19"/>
        <v>6.6665679038682294E-3</v>
      </c>
      <c r="BH27" s="318" t="b">
        <f t="shared" si="34"/>
        <v>0</v>
      </c>
      <c r="BI27" s="318" t="b">
        <f t="shared" si="35"/>
        <v>0</v>
      </c>
      <c r="BK27" s="148" t="s">
        <v>946</v>
      </c>
      <c r="BL27" s="157">
        <v>5.6000000000000001E-2</v>
      </c>
      <c r="BM27" s="103">
        <v>7.9000000000000001E-2</v>
      </c>
      <c r="BN27" s="163">
        <v>5.7000000000000002E-2</v>
      </c>
      <c r="BO27" s="169">
        <v>8.3000000000000001E-3</v>
      </c>
      <c r="BP27" s="179">
        <f>BO12</f>
        <v>8.6E-3</v>
      </c>
      <c r="BQ27" s="286">
        <f t="shared" si="36"/>
        <v>0.11666666666666667</v>
      </c>
      <c r="BR27" s="288" t="b">
        <f t="shared" si="37"/>
        <v>1</v>
      </c>
      <c r="BS27" s="304">
        <f t="shared" si="20"/>
        <v>6.6665679038682294E-3</v>
      </c>
      <c r="BT27" s="318" t="b">
        <f t="shared" si="38"/>
        <v>0</v>
      </c>
      <c r="BU27" s="315" t="b">
        <f t="shared" si="39"/>
        <v>0</v>
      </c>
    </row>
    <row r="28" spans="1:73" ht="16" x14ac:dyDescent="0.2">
      <c r="A28" s="203" t="s">
        <v>947</v>
      </c>
      <c r="B28" s="157">
        <f>ABS('Spostamenti SAP'!F58)</f>
        <v>6.6245999999999999E-2</v>
      </c>
      <c r="C28" s="185">
        <f>ABS('Spostamenti SAP'!F59)</f>
        <v>9.3942999999999999E-2</v>
      </c>
      <c r="D28" s="187">
        <f>ABS('Spostamenti SAP'!F60)</f>
        <v>6.6266000000000005E-2</v>
      </c>
      <c r="E28" s="184">
        <f>ABS('Spostamenti SAP'!O44)</f>
        <v>1.0083999999999999E-2</v>
      </c>
      <c r="F28" s="179">
        <f>'Spostamenti SAP'!O25</f>
        <v>1.0094000000000001E-2</v>
      </c>
      <c r="G28" s="302">
        <f t="shared" si="21"/>
        <v>0.11666666666666667</v>
      </c>
      <c r="H28" s="299" t="b">
        <f t="shared" si="0"/>
        <v>1</v>
      </c>
      <c r="I28" s="304">
        <f t="shared" si="1"/>
        <v>6.6665679038682294E-3</v>
      </c>
      <c r="J28" s="318" t="b">
        <f t="shared" si="2"/>
        <v>0</v>
      </c>
      <c r="K28" s="318" t="b">
        <f t="shared" si="3"/>
        <v>0</v>
      </c>
      <c r="L28" s="190" t="s">
        <v>947</v>
      </c>
      <c r="M28" s="215">
        <f t="shared" si="4"/>
        <v>6.5245999999999998E-2</v>
      </c>
      <c r="N28" s="214">
        <f t="shared" si="5"/>
        <v>9.2942999999999998E-2</v>
      </c>
      <c r="O28" s="262">
        <f t="shared" si="6"/>
        <v>6.5266000000000005E-2</v>
      </c>
      <c r="P28" s="267">
        <f t="shared" si="7"/>
        <v>9.0839999999999983E-3</v>
      </c>
      <c r="Q28" s="271">
        <f t="shared" si="8"/>
        <v>9.0940000000000014E-3</v>
      </c>
      <c r="R28" s="302">
        <f t="shared" si="22"/>
        <v>0.11666666666666667</v>
      </c>
      <c r="S28" s="277" t="b">
        <f t="shared" si="23"/>
        <v>1</v>
      </c>
      <c r="T28" s="304">
        <f t="shared" si="9"/>
        <v>6.6665679038682294E-3</v>
      </c>
      <c r="U28" s="318" t="b">
        <f t="shared" si="24"/>
        <v>0</v>
      </c>
      <c r="V28" s="318" t="b">
        <f t="shared" si="25"/>
        <v>0</v>
      </c>
      <c r="W28" s="190" t="s">
        <v>947</v>
      </c>
      <c r="X28" s="215">
        <f t="shared" si="10"/>
        <v>6.5245999999999998E-2</v>
      </c>
      <c r="Y28" s="214">
        <f t="shared" si="11"/>
        <v>9.2942999999999998E-2</v>
      </c>
      <c r="Z28" s="179">
        <f t="shared" si="12"/>
        <v>6.5266000000000005E-2</v>
      </c>
      <c r="AA28" s="215">
        <f t="shared" si="13"/>
        <v>9.0839999999999983E-3</v>
      </c>
      <c r="AB28" s="179">
        <f t="shared" si="14"/>
        <v>9.0940000000000014E-3</v>
      </c>
      <c r="AC28" s="274">
        <f t="shared" si="15"/>
        <v>0.11666666666666667</v>
      </c>
      <c r="AD28" s="268" t="b">
        <f t="shared" si="26"/>
        <v>1</v>
      </c>
      <c r="AE28" s="304">
        <f t="shared" si="16"/>
        <v>6.6665679038682294E-3</v>
      </c>
      <c r="AF28" s="318" t="b">
        <f t="shared" si="27"/>
        <v>0</v>
      </c>
      <c r="AG28" s="318" t="b">
        <f t="shared" si="28"/>
        <v>0</v>
      </c>
      <c r="AM28" s="148" t="s">
        <v>947</v>
      </c>
      <c r="AN28" s="157">
        <v>0.06</v>
      </c>
      <c r="AO28" s="103">
        <v>8.5000000000000006E-2</v>
      </c>
      <c r="AP28" s="163">
        <v>0.06</v>
      </c>
      <c r="AQ28" s="169">
        <v>9.1000000000000004E-3</v>
      </c>
      <c r="AR28" s="179">
        <f>AQ11</f>
        <v>8.9999999999999993E-3</v>
      </c>
      <c r="AS28" s="282">
        <f t="shared" si="17"/>
        <v>0.11666666666666667</v>
      </c>
      <c r="AT28" s="325" t="b">
        <f t="shared" si="29"/>
        <v>1</v>
      </c>
      <c r="AU28" s="322">
        <f t="shared" si="18"/>
        <v>6.6665679038682294E-3</v>
      </c>
      <c r="AV28" s="318" t="b">
        <f t="shared" si="30"/>
        <v>0</v>
      </c>
      <c r="AW28" s="318" t="b">
        <f t="shared" si="31"/>
        <v>0</v>
      </c>
      <c r="AY28" s="148" t="s">
        <v>947</v>
      </c>
      <c r="AZ28" s="157">
        <v>6.2E-2</v>
      </c>
      <c r="BA28" s="103">
        <v>8.6999999999999994E-2</v>
      </c>
      <c r="BB28" s="163">
        <v>6.2E-2</v>
      </c>
      <c r="BC28" s="169">
        <v>9.2999999999999992E-3</v>
      </c>
      <c r="BD28" s="179">
        <f>BC11</f>
        <v>9.4000000000000004E-3</v>
      </c>
      <c r="BE28" s="282">
        <f t="shared" si="32"/>
        <v>0.11666666666666667</v>
      </c>
      <c r="BF28" s="283" t="b">
        <f t="shared" si="33"/>
        <v>1</v>
      </c>
      <c r="BG28" s="304">
        <f t="shared" si="19"/>
        <v>6.6665679038682294E-3</v>
      </c>
      <c r="BH28" s="318" t="b">
        <f t="shared" si="34"/>
        <v>0</v>
      </c>
      <c r="BI28" s="318" t="b">
        <f t="shared" si="35"/>
        <v>0</v>
      </c>
      <c r="BK28" s="148" t="s">
        <v>947</v>
      </c>
      <c r="BL28" s="157">
        <v>5.8000000000000003E-2</v>
      </c>
      <c r="BM28" s="103">
        <v>8.2000000000000003E-2</v>
      </c>
      <c r="BN28" s="163">
        <v>5.8999999999999997E-2</v>
      </c>
      <c r="BO28" s="169">
        <v>8.6E-3</v>
      </c>
      <c r="BP28" s="179">
        <f>BO11</f>
        <v>8.8999999999999999E-3</v>
      </c>
      <c r="BQ28" s="286">
        <f t="shared" si="36"/>
        <v>0.11666666666666667</v>
      </c>
      <c r="BR28" s="288" t="b">
        <f t="shared" si="37"/>
        <v>1</v>
      </c>
      <c r="BS28" s="304">
        <f t="shared" si="20"/>
        <v>6.6665679038682294E-3</v>
      </c>
      <c r="BT28" s="318" t="b">
        <f t="shared" si="38"/>
        <v>0</v>
      </c>
      <c r="BU28" s="315" t="b">
        <f t="shared" si="39"/>
        <v>0</v>
      </c>
    </row>
    <row r="29" spans="1:73" ht="16" x14ac:dyDescent="0.2">
      <c r="A29" s="203" t="s">
        <v>948</v>
      </c>
      <c r="B29" s="157">
        <f>ABS('Spostamenti SAP'!F61)</f>
        <v>6.7577999999999999E-2</v>
      </c>
      <c r="C29" s="185">
        <f>ABS('Spostamenti SAP'!F62)</f>
        <v>9.5856999999999998E-2</v>
      </c>
      <c r="D29" s="187">
        <f>ABS('Spostamenti SAP'!F63)</f>
        <v>6.7607E-2</v>
      </c>
      <c r="E29" s="184">
        <f>ABS('Spostamenti SAP'!O45)</f>
        <v>1.0269E-2</v>
      </c>
      <c r="F29" s="179">
        <f>'Spostamenti SAP'!O26</f>
        <v>1.0281E-2</v>
      </c>
      <c r="G29" s="302">
        <f t="shared" si="21"/>
        <v>0.11666666666666667</v>
      </c>
      <c r="H29" s="299" t="b">
        <f t="shared" si="0"/>
        <v>1</v>
      </c>
      <c r="I29" s="304">
        <f t="shared" si="1"/>
        <v>6.6665679038682294E-3</v>
      </c>
      <c r="J29" s="318" t="b">
        <f t="shared" si="2"/>
        <v>0</v>
      </c>
      <c r="K29" s="318" t="b">
        <f t="shared" si="3"/>
        <v>0</v>
      </c>
      <c r="L29" s="190" t="s">
        <v>948</v>
      </c>
      <c r="M29" s="215">
        <f t="shared" si="4"/>
        <v>6.6577999999999998E-2</v>
      </c>
      <c r="N29" s="214">
        <f t="shared" si="5"/>
        <v>9.4856999999999997E-2</v>
      </c>
      <c r="O29" s="262">
        <f t="shared" si="6"/>
        <v>6.6607E-2</v>
      </c>
      <c r="P29" s="267">
        <f t="shared" si="7"/>
        <v>9.2689999999999995E-3</v>
      </c>
      <c r="Q29" s="271">
        <f t="shared" si="8"/>
        <v>9.2810000000000011E-3</v>
      </c>
      <c r="R29" s="302">
        <f t="shared" si="22"/>
        <v>0.11666666666666667</v>
      </c>
      <c r="S29" s="277" t="b">
        <f t="shared" si="23"/>
        <v>1</v>
      </c>
      <c r="T29" s="304">
        <f t="shared" si="9"/>
        <v>6.6665679038682294E-3</v>
      </c>
      <c r="U29" s="318" t="b">
        <f t="shared" si="24"/>
        <v>0</v>
      </c>
      <c r="V29" s="318" t="b">
        <f t="shared" si="25"/>
        <v>0</v>
      </c>
      <c r="W29" s="190" t="s">
        <v>948</v>
      </c>
      <c r="X29" s="215">
        <f t="shared" si="10"/>
        <v>6.6577999999999998E-2</v>
      </c>
      <c r="Y29" s="214">
        <f t="shared" si="11"/>
        <v>9.4856999999999997E-2</v>
      </c>
      <c r="Z29" s="179">
        <f t="shared" si="12"/>
        <v>6.6607E-2</v>
      </c>
      <c r="AA29" s="215">
        <f t="shared" si="13"/>
        <v>9.2689999999999995E-3</v>
      </c>
      <c r="AB29" s="179">
        <f t="shared" si="14"/>
        <v>9.2810000000000011E-3</v>
      </c>
      <c r="AC29" s="274">
        <f t="shared" si="15"/>
        <v>0.11666666666666667</v>
      </c>
      <c r="AD29" s="268" t="b">
        <f t="shared" si="26"/>
        <v>1</v>
      </c>
      <c r="AE29" s="304">
        <f t="shared" si="16"/>
        <v>6.6665679038682294E-3</v>
      </c>
      <c r="AF29" s="318" t="b">
        <f t="shared" si="27"/>
        <v>0</v>
      </c>
      <c r="AG29" s="318" t="b">
        <f t="shared" si="28"/>
        <v>0</v>
      </c>
      <c r="AM29" s="148" t="s">
        <v>948</v>
      </c>
      <c r="AN29" s="157">
        <v>6.3E-2</v>
      </c>
      <c r="AO29" s="103">
        <v>8.7999999999999995E-2</v>
      </c>
      <c r="AP29" s="163">
        <v>6.2E-2</v>
      </c>
      <c r="AQ29" s="169">
        <v>9.4000000000000004E-3</v>
      </c>
      <c r="AR29" s="179">
        <f>AQ10</f>
        <v>9.1999999999999998E-3</v>
      </c>
      <c r="AS29" s="282">
        <f t="shared" si="17"/>
        <v>0.11666666666666667</v>
      </c>
      <c r="AT29" s="325" t="b">
        <f t="shared" si="29"/>
        <v>1</v>
      </c>
      <c r="AU29" s="322">
        <f t="shared" si="18"/>
        <v>6.6665679038682294E-3</v>
      </c>
      <c r="AV29" s="318" t="b">
        <f t="shared" si="30"/>
        <v>0</v>
      </c>
      <c r="AW29" s="318" t="b">
        <f t="shared" si="31"/>
        <v>0</v>
      </c>
      <c r="AY29" s="148" t="s">
        <v>948</v>
      </c>
      <c r="AZ29" s="157">
        <v>6.4000000000000001E-2</v>
      </c>
      <c r="BA29" s="103">
        <v>9.0999999999999998E-2</v>
      </c>
      <c r="BB29" s="163">
        <v>6.5000000000000002E-2</v>
      </c>
      <c r="BC29" s="169">
        <v>9.7000000000000003E-3</v>
      </c>
      <c r="BD29" s="179">
        <f>BC10</f>
        <v>9.7000000000000003E-3</v>
      </c>
      <c r="BE29" s="282">
        <f t="shared" si="32"/>
        <v>0.11666666666666667</v>
      </c>
      <c r="BF29" s="283" t="b">
        <f t="shared" si="33"/>
        <v>1</v>
      </c>
      <c r="BG29" s="304">
        <f t="shared" si="19"/>
        <v>6.6665679038682294E-3</v>
      </c>
      <c r="BH29" s="318" t="b">
        <f t="shared" si="34"/>
        <v>0</v>
      </c>
      <c r="BI29" s="318" t="b">
        <f t="shared" si="35"/>
        <v>0</v>
      </c>
      <c r="BK29" s="148" t="s">
        <v>948</v>
      </c>
      <c r="BL29" s="157">
        <v>0.06</v>
      </c>
      <c r="BM29" s="103">
        <v>8.5000000000000006E-2</v>
      </c>
      <c r="BN29" s="163">
        <v>6.0999999999999999E-2</v>
      </c>
      <c r="BO29" s="169">
        <v>8.8999999999999999E-3</v>
      </c>
      <c r="BP29" s="179">
        <f>BO10</f>
        <v>9.1999999999999998E-3</v>
      </c>
      <c r="BQ29" s="286">
        <f t="shared" si="36"/>
        <v>0.11666666666666667</v>
      </c>
      <c r="BR29" s="288" t="b">
        <f t="shared" si="37"/>
        <v>1</v>
      </c>
      <c r="BS29" s="304">
        <f t="shared" si="20"/>
        <v>6.6665679038682294E-3</v>
      </c>
      <c r="BT29" s="318" t="b">
        <f t="shared" si="38"/>
        <v>0</v>
      </c>
      <c r="BU29" s="315" t="b">
        <f t="shared" si="39"/>
        <v>0</v>
      </c>
    </row>
    <row r="30" spans="1:73" ht="17" thickBot="1" x14ac:dyDescent="0.25">
      <c r="A30" s="147" t="s">
        <v>949</v>
      </c>
      <c r="B30" s="223">
        <f>ABS('Spostamenti SAP'!F64)</f>
        <v>6.8862000000000007E-2</v>
      </c>
      <c r="C30" s="222">
        <f>ABS('Spostamenti SAP'!F65)</f>
        <v>9.7762000000000002E-2</v>
      </c>
      <c r="D30" s="221">
        <f>ABS('Spostamenti SAP'!F66)</f>
        <v>6.8900000000000003E-2</v>
      </c>
      <c r="E30" s="220">
        <f>ABS('Spostamenti SAP'!O46)</f>
        <v>1.0437999999999999E-2</v>
      </c>
      <c r="F30" s="232">
        <f>'Spostamenti SAP'!O27</f>
        <v>1.0453E-2</v>
      </c>
      <c r="G30" s="303">
        <f t="shared" si="21"/>
        <v>0.11666666666666667</v>
      </c>
      <c r="H30" s="300" t="b">
        <f t="shared" si="0"/>
        <v>1</v>
      </c>
      <c r="I30" s="312">
        <f t="shared" si="1"/>
        <v>6.6665679038682294E-3</v>
      </c>
      <c r="J30" s="319" t="b">
        <f t="shared" si="2"/>
        <v>0</v>
      </c>
      <c r="K30" s="319" t="b">
        <f t="shared" si="3"/>
        <v>0</v>
      </c>
      <c r="L30" s="257" t="s">
        <v>949</v>
      </c>
      <c r="M30" s="171">
        <f t="shared" si="4"/>
        <v>6.7862000000000006E-2</v>
      </c>
      <c r="N30" s="222">
        <f t="shared" si="5"/>
        <v>9.6762000000000001E-2</v>
      </c>
      <c r="O30" s="221">
        <f t="shared" si="6"/>
        <v>6.7900000000000002E-2</v>
      </c>
      <c r="P30" s="249">
        <f t="shared" si="7"/>
        <v>9.4379999999999985E-3</v>
      </c>
      <c r="Q30" s="272">
        <f t="shared" si="8"/>
        <v>9.4529999999999996E-3</v>
      </c>
      <c r="R30" s="303">
        <f t="shared" si="22"/>
        <v>0.11666666666666667</v>
      </c>
      <c r="S30" s="278" t="b">
        <f t="shared" si="23"/>
        <v>1</v>
      </c>
      <c r="T30" s="312">
        <f t="shared" si="9"/>
        <v>6.6665679038682294E-3</v>
      </c>
      <c r="U30" s="319" t="b">
        <f t="shared" si="24"/>
        <v>0</v>
      </c>
      <c r="V30" s="319" t="b">
        <f t="shared" si="25"/>
        <v>0</v>
      </c>
      <c r="W30" s="257" t="s">
        <v>949</v>
      </c>
      <c r="X30" s="171">
        <f t="shared" si="10"/>
        <v>6.7862000000000006E-2</v>
      </c>
      <c r="Y30" s="222">
        <f t="shared" si="11"/>
        <v>9.6762000000000001E-2</v>
      </c>
      <c r="Z30" s="232">
        <f t="shared" si="12"/>
        <v>6.7900000000000002E-2</v>
      </c>
      <c r="AA30" s="171">
        <f t="shared" si="13"/>
        <v>9.4379999999999985E-3</v>
      </c>
      <c r="AB30" s="232">
        <f t="shared" si="14"/>
        <v>9.4529999999999996E-3</v>
      </c>
      <c r="AC30" s="275">
        <f t="shared" si="15"/>
        <v>0.11666666666666667</v>
      </c>
      <c r="AD30" s="269" t="b">
        <f t="shared" si="26"/>
        <v>1</v>
      </c>
      <c r="AE30" s="312">
        <f t="shared" si="16"/>
        <v>6.6665679038682294E-3</v>
      </c>
      <c r="AF30" s="319" t="b">
        <f t="shared" si="27"/>
        <v>0</v>
      </c>
      <c r="AG30" s="319" t="b">
        <f t="shared" si="28"/>
        <v>0</v>
      </c>
      <c r="AM30" s="147" t="s">
        <v>949</v>
      </c>
      <c r="AN30" s="158">
        <v>6.5000000000000002E-2</v>
      </c>
      <c r="AO30" s="159">
        <v>9.0999999999999998E-2</v>
      </c>
      <c r="AP30" s="165">
        <v>6.4000000000000001E-2</v>
      </c>
      <c r="AQ30" s="171">
        <v>9.7999999999999997E-3</v>
      </c>
      <c r="AR30" s="165">
        <f>AQ9</f>
        <v>9.4999999999999998E-3</v>
      </c>
      <c r="AS30" s="284">
        <f t="shared" si="17"/>
        <v>0.11666666666666667</v>
      </c>
      <c r="AT30" s="236" t="b">
        <f t="shared" si="29"/>
        <v>1</v>
      </c>
      <c r="AU30" s="324">
        <f t="shared" si="18"/>
        <v>6.6665679038682294E-3</v>
      </c>
      <c r="AV30" s="319" t="b">
        <f t="shared" si="30"/>
        <v>0</v>
      </c>
      <c r="AW30" s="319" t="b">
        <f t="shared" si="31"/>
        <v>0</v>
      </c>
      <c r="AY30" s="147" t="s">
        <v>949</v>
      </c>
      <c r="AZ30" s="158">
        <v>6.7000000000000004E-2</v>
      </c>
      <c r="BA30" s="159">
        <v>9.5000000000000001E-2</v>
      </c>
      <c r="BB30" s="165">
        <v>6.7000000000000004E-2</v>
      </c>
      <c r="BC30" s="171">
        <v>0.01</v>
      </c>
      <c r="BD30" s="165">
        <f>BC9</f>
        <v>0.01</v>
      </c>
      <c r="BE30" s="284">
        <f t="shared" si="32"/>
        <v>0.11666666666666667</v>
      </c>
      <c r="BF30" s="269" t="b">
        <f t="shared" si="33"/>
        <v>1</v>
      </c>
      <c r="BG30" s="312">
        <f t="shared" si="19"/>
        <v>6.6665679038682294E-3</v>
      </c>
      <c r="BH30" s="319" t="b">
        <f t="shared" si="34"/>
        <v>0</v>
      </c>
      <c r="BI30" s="319" t="b">
        <f t="shared" si="35"/>
        <v>0</v>
      </c>
      <c r="BK30" s="147" t="s">
        <v>949</v>
      </c>
      <c r="BL30" s="158">
        <v>6.0999999999999999E-2</v>
      </c>
      <c r="BM30" s="159">
        <v>8.7999999999999995E-2</v>
      </c>
      <c r="BN30" s="165">
        <v>6.3E-2</v>
      </c>
      <c r="BO30" s="171">
        <v>9.1000000000000004E-3</v>
      </c>
      <c r="BP30" s="165">
        <f>BO9</f>
        <v>9.4999999999999998E-3</v>
      </c>
      <c r="BQ30" s="287">
        <f t="shared" si="36"/>
        <v>0.11666666666666667</v>
      </c>
      <c r="BR30" s="289" t="b">
        <f t="shared" si="37"/>
        <v>1</v>
      </c>
      <c r="BS30" s="312">
        <f t="shared" si="20"/>
        <v>6.6665679038682294E-3</v>
      </c>
      <c r="BT30" s="319" t="b">
        <f t="shared" si="38"/>
        <v>0</v>
      </c>
      <c r="BU30" s="316" t="b">
        <f t="shared" si="39"/>
        <v>0</v>
      </c>
    </row>
    <row r="33" spans="1:73" ht="16" thickBot="1" x14ac:dyDescent="0.25"/>
    <row r="34" spans="1:73" ht="16" thickBot="1" x14ac:dyDescent="0.25">
      <c r="AM34" s="598" t="s">
        <v>1139</v>
      </c>
      <c r="AN34" s="599"/>
      <c r="AO34" s="599"/>
      <c r="AP34" s="599"/>
      <c r="AQ34" s="599"/>
      <c r="AR34" s="599"/>
      <c r="AS34" s="599"/>
      <c r="AT34" s="600"/>
      <c r="AU34" s="517" t="s">
        <v>1130</v>
      </c>
      <c r="AV34" s="515" t="s">
        <v>1131</v>
      </c>
      <c r="AW34" s="515" t="s">
        <v>1132</v>
      </c>
      <c r="AY34" s="598" t="s">
        <v>1135</v>
      </c>
      <c r="AZ34" s="599"/>
      <c r="BA34" s="599"/>
      <c r="BB34" s="599"/>
      <c r="BC34" s="599"/>
      <c r="BD34" s="599"/>
      <c r="BE34" s="599"/>
      <c r="BF34" s="600"/>
      <c r="BG34" s="517" t="s">
        <v>1130</v>
      </c>
      <c r="BH34" s="515" t="s">
        <v>1131</v>
      </c>
      <c r="BI34" s="515" t="s">
        <v>1132</v>
      </c>
      <c r="BK34" s="598" t="s">
        <v>1137</v>
      </c>
      <c r="BL34" s="599"/>
      <c r="BM34" s="599"/>
      <c r="BN34" s="599"/>
      <c r="BO34" s="599"/>
      <c r="BP34" s="599"/>
      <c r="BQ34" s="606"/>
      <c r="BR34" s="607"/>
      <c r="BS34" s="517" t="s">
        <v>1130</v>
      </c>
      <c r="BT34" s="613" t="s">
        <v>1131</v>
      </c>
      <c r="BU34" s="515" t="s">
        <v>1132</v>
      </c>
    </row>
    <row r="35" spans="1:73" ht="16" thickBot="1" x14ac:dyDescent="0.25">
      <c r="A35" s="598" t="s">
        <v>1121</v>
      </c>
      <c r="B35" s="599"/>
      <c r="C35" s="599"/>
      <c r="D35" s="599"/>
      <c r="E35" s="599"/>
      <c r="F35" s="599"/>
      <c r="G35" s="599"/>
      <c r="H35" s="599"/>
      <c r="I35" s="599"/>
      <c r="J35" s="599"/>
      <c r="K35" s="600"/>
      <c r="M35" s="598" t="s">
        <v>1135</v>
      </c>
      <c r="N35" s="599"/>
      <c r="O35" s="599"/>
      <c r="P35" s="599"/>
      <c r="Q35" s="599"/>
      <c r="R35" s="599"/>
      <c r="S35" s="599"/>
      <c r="T35" s="607"/>
      <c r="U35" s="517" t="s">
        <v>1130</v>
      </c>
      <c r="V35" s="515" t="s">
        <v>1131</v>
      </c>
      <c r="W35" s="515" t="s">
        <v>1132</v>
      </c>
      <c r="Y35" s="598" t="s">
        <v>1137</v>
      </c>
      <c r="Z35" s="599"/>
      <c r="AA35" s="599"/>
      <c r="AB35" s="599"/>
      <c r="AC35" s="599"/>
      <c r="AD35" s="599"/>
      <c r="AE35" s="599"/>
      <c r="AF35" s="600"/>
      <c r="AG35" s="517" t="s">
        <v>1130</v>
      </c>
      <c r="AH35" s="515" t="s">
        <v>1131</v>
      </c>
      <c r="AI35" s="515" t="s">
        <v>1132</v>
      </c>
      <c r="AM35" s="151"/>
      <c r="AN35" s="587" t="s">
        <v>1092</v>
      </c>
      <c r="AO35" s="587"/>
      <c r="AP35" s="588"/>
      <c r="AQ35" s="589" t="s">
        <v>958</v>
      </c>
      <c r="AR35" s="590"/>
      <c r="AS35" s="585" t="s">
        <v>1126</v>
      </c>
      <c r="AT35" s="515" t="s">
        <v>1127</v>
      </c>
      <c r="AU35" s="529"/>
      <c r="AV35" s="527"/>
      <c r="AW35" s="527"/>
      <c r="AY35" s="151"/>
      <c r="AZ35" s="587" t="s">
        <v>1092</v>
      </c>
      <c r="BA35" s="587"/>
      <c r="BB35" s="588"/>
      <c r="BC35" s="589" t="s">
        <v>958</v>
      </c>
      <c r="BD35" s="590"/>
      <c r="BE35" s="585" t="s">
        <v>1126</v>
      </c>
      <c r="BF35" s="515" t="s">
        <v>1127</v>
      </c>
      <c r="BG35" s="529"/>
      <c r="BH35" s="527"/>
      <c r="BI35" s="527"/>
      <c r="BK35" s="151"/>
      <c r="BL35" s="587" t="s">
        <v>1092</v>
      </c>
      <c r="BM35" s="587"/>
      <c r="BN35" s="588"/>
      <c r="BO35" s="589" t="s">
        <v>958</v>
      </c>
      <c r="BP35" s="590"/>
      <c r="BQ35" s="608" t="s">
        <v>1126</v>
      </c>
      <c r="BR35" s="515" t="s">
        <v>1127</v>
      </c>
      <c r="BS35" s="529"/>
      <c r="BT35" s="614"/>
      <c r="BU35" s="527"/>
    </row>
    <row r="36" spans="1:73" ht="14.75" customHeight="1" thickBot="1" x14ac:dyDescent="0.25">
      <c r="A36" s="151"/>
      <c r="B36" s="587" t="s">
        <v>1092</v>
      </c>
      <c r="C36" s="587"/>
      <c r="D36" s="588"/>
      <c r="E36" s="589" t="s">
        <v>958</v>
      </c>
      <c r="F36" s="591"/>
      <c r="G36" s="585" t="s">
        <v>1126</v>
      </c>
      <c r="H36" s="515" t="s">
        <v>1127</v>
      </c>
      <c r="I36" s="517" t="s">
        <v>1130</v>
      </c>
      <c r="J36" s="515" t="s">
        <v>1131</v>
      </c>
      <c r="K36" s="515" t="s">
        <v>1132</v>
      </c>
      <c r="M36" s="151"/>
      <c r="N36" s="587" t="s">
        <v>1092</v>
      </c>
      <c r="O36" s="587"/>
      <c r="P36" s="588"/>
      <c r="Q36" s="589" t="s">
        <v>958</v>
      </c>
      <c r="R36" s="590"/>
      <c r="S36" s="585" t="s">
        <v>1126</v>
      </c>
      <c r="T36" s="515" t="s">
        <v>1127</v>
      </c>
      <c r="U36" s="529"/>
      <c r="V36" s="527"/>
      <c r="W36" s="527"/>
      <c r="Y36" s="151"/>
      <c r="Z36" s="587" t="s">
        <v>1092</v>
      </c>
      <c r="AA36" s="587"/>
      <c r="AB36" s="588"/>
      <c r="AC36" s="589" t="s">
        <v>958</v>
      </c>
      <c r="AD36" s="590"/>
      <c r="AE36" s="585" t="s">
        <v>1126</v>
      </c>
      <c r="AF36" s="515" t="s">
        <v>1127</v>
      </c>
      <c r="AG36" s="529"/>
      <c r="AH36" s="527"/>
      <c r="AI36" s="527"/>
      <c r="AM36" s="181" t="s">
        <v>790</v>
      </c>
      <c r="AN36" s="228" t="s">
        <v>950</v>
      </c>
      <c r="AO36" s="180" t="s">
        <v>951</v>
      </c>
      <c r="AP36" s="227" t="s">
        <v>952</v>
      </c>
      <c r="AQ36" s="186" t="s">
        <v>956</v>
      </c>
      <c r="AR36" s="246" t="s">
        <v>957</v>
      </c>
      <c r="AS36" s="586"/>
      <c r="AT36" s="516"/>
      <c r="AU36" s="518"/>
      <c r="AV36" s="516"/>
      <c r="AW36" s="516"/>
      <c r="AY36" s="181" t="s">
        <v>790</v>
      </c>
      <c r="AZ36" s="228" t="s">
        <v>950</v>
      </c>
      <c r="BA36" s="180" t="s">
        <v>951</v>
      </c>
      <c r="BB36" s="227" t="s">
        <v>952</v>
      </c>
      <c r="BC36" s="186" t="s">
        <v>956</v>
      </c>
      <c r="BD36" s="246" t="s">
        <v>957</v>
      </c>
      <c r="BE36" s="586"/>
      <c r="BF36" s="516"/>
      <c r="BG36" s="518"/>
      <c r="BH36" s="516"/>
      <c r="BI36" s="516"/>
      <c r="BK36" s="181" t="s">
        <v>790</v>
      </c>
      <c r="BL36" s="228" t="s">
        <v>950</v>
      </c>
      <c r="BM36" s="180" t="s">
        <v>951</v>
      </c>
      <c r="BN36" s="227" t="s">
        <v>952</v>
      </c>
      <c r="BO36" s="186" t="s">
        <v>956</v>
      </c>
      <c r="BP36" s="246" t="s">
        <v>957</v>
      </c>
      <c r="BQ36" s="609"/>
      <c r="BR36" s="516"/>
      <c r="BS36" s="518"/>
      <c r="BT36" s="615"/>
      <c r="BU36" s="516"/>
    </row>
    <row r="37" spans="1:73" ht="17" thickBot="1" x14ac:dyDescent="0.25">
      <c r="A37" s="181" t="s">
        <v>790</v>
      </c>
      <c r="B37" s="258" t="s">
        <v>950</v>
      </c>
      <c r="C37" s="259" t="s">
        <v>951</v>
      </c>
      <c r="D37" s="260" t="s">
        <v>952</v>
      </c>
      <c r="E37" s="261" t="s">
        <v>956</v>
      </c>
      <c r="F37" s="260" t="s">
        <v>957</v>
      </c>
      <c r="G37" s="586"/>
      <c r="H37" s="516"/>
      <c r="I37" s="518"/>
      <c r="J37" s="516"/>
      <c r="K37" s="516"/>
      <c r="M37" s="181" t="s">
        <v>790</v>
      </c>
      <c r="N37" s="228" t="s">
        <v>950</v>
      </c>
      <c r="O37" s="180" t="s">
        <v>951</v>
      </c>
      <c r="P37" s="227" t="s">
        <v>952</v>
      </c>
      <c r="Q37" s="186" t="s">
        <v>956</v>
      </c>
      <c r="R37" s="379" t="s">
        <v>957</v>
      </c>
      <c r="S37" s="586"/>
      <c r="T37" s="516"/>
      <c r="U37" s="518"/>
      <c r="V37" s="516"/>
      <c r="W37" s="516"/>
      <c r="Y37" s="181" t="s">
        <v>790</v>
      </c>
      <c r="Z37" s="228" t="s">
        <v>950</v>
      </c>
      <c r="AA37" s="180" t="s">
        <v>951</v>
      </c>
      <c r="AB37" s="227" t="s">
        <v>952</v>
      </c>
      <c r="AC37" s="186" t="s">
        <v>956</v>
      </c>
      <c r="AD37" s="246" t="s">
        <v>957</v>
      </c>
      <c r="AE37" s="586"/>
      <c r="AF37" s="516"/>
      <c r="AG37" s="518"/>
      <c r="AH37" s="516"/>
      <c r="AI37" s="516"/>
      <c r="AM37" s="149" t="s">
        <v>928</v>
      </c>
      <c r="AN37" s="155">
        <v>6.4000000000000001E-2</v>
      </c>
      <c r="AO37" s="156">
        <v>9.0999999999999998E-2</v>
      </c>
      <c r="AP37" s="164">
        <v>6.5000000000000002E-2</v>
      </c>
      <c r="AQ37" s="151">
        <v>9.5999999999999992E-3</v>
      </c>
      <c r="AR37" s="229">
        <f>AQ58</f>
        <v>9.9000000000000008E-3</v>
      </c>
      <c r="AS37" s="273">
        <f>AE38</f>
        <v>0.11666666666666667</v>
      </c>
      <c r="AT37" s="234" t="b">
        <f>IF(AO37&lt;AS37,TRUE,FALSE)</f>
        <v>1</v>
      </c>
      <c r="AU37" s="313">
        <f t="shared" ref="AU37:AU58" si="40">ATAN(AS37/(35/2))</f>
        <v>6.6665679038682294E-3</v>
      </c>
      <c r="AV37" s="317" t="b">
        <f>IF(AR37&lt;AU37,TRUE,FALSE)</f>
        <v>0</v>
      </c>
      <c r="AW37" s="317" t="b">
        <f>IF(AQ37&lt;AU37,TRUE,FALSE)</f>
        <v>0</v>
      </c>
      <c r="AY37" s="149" t="s">
        <v>928</v>
      </c>
      <c r="AZ37" s="155">
        <v>6.7000000000000004E-2</v>
      </c>
      <c r="BA37" s="156">
        <v>9.4E-2</v>
      </c>
      <c r="BB37" s="164">
        <v>6.7000000000000004E-2</v>
      </c>
      <c r="BC37" s="151">
        <v>0.01</v>
      </c>
      <c r="BD37" s="229">
        <f>BC58</f>
        <v>0.01</v>
      </c>
      <c r="BE37" s="273">
        <f>AS37</f>
        <v>0.11666666666666667</v>
      </c>
      <c r="BF37" s="234" t="b">
        <f>IF(BA37&lt;BE37,TRUE,FALSE)</f>
        <v>1</v>
      </c>
      <c r="BG37" s="321">
        <f t="shared" ref="BG37:BG58" si="41">ATAN(BE37/(35/2))</f>
        <v>6.6665679038682294E-3</v>
      </c>
      <c r="BH37" s="317" t="b">
        <f>IF(BD37&lt;BG37,TRUE,FALSE)</f>
        <v>0</v>
      </c>
      <c r="BI37" s="320" t="b">
        <f>IF(BC37&lt;BG37,TRUE,FALSE)</f>
        <v>0</v>
      </c>
      <c r="BK37" s="149" t="s">
        <v>928</v>
      </c>
      <c r="BL37" s="155">
        <v>6.3E-2</v>
      </c>
      <c r="BM37" s="156">
        <v>8.7999999999999995E-2</v>
      </c>
      <c r="BN37" s="164">
        <v>6.2E-2</v>
      </c>
      <c r="BO37" s="151">
        <v>9.5999999999999992E-3</v>
      </c>
      <c r="BP37" s="229">
        <f>BO58</f>
        <v>9.1999999999999998E-3</v>
      </c>
      <c r="BQ37" s="286">
        <f>BE37</f>
        <v>0.11666666666666667</v>
      </c>
      <c r="BR37" s="290" t="b">
        <f>IF(BM37&lt;BQ37,TRUE,FALSE)</f>
        <v>1</v>
      </c>
      <c r="BS37" s="313">
        <f t="shared" ref="BS37:BS58" si="42">ATAN(BQ37/(35/2))</f>
        <v>6.6665679038682294E-3</v>
      </c>
      <c r="BT37" s="320" t="b">
        <f>IF(BP37&lt;BS37,TRUE,FALSE)</f>
        <v>0</v>
      </c>
      <c r="BU37" s="320" t="b">
        <f>IF(BO37&lt;BS37,TRUE,FALSE)</f>
        <v>0</v>
      </c>
    </row>
    <row r="38" spans="1:73" ht="16" x14ac:dyDescent="0.2">
      <c r="A38" s="256" t="s">
        <v>928</v>
      </c>
      <c r="B38" s="263">
        <f>B9+0.001</f>
        <v>7.1239999999999998E-2</v>
      </c>
      <c r="C38" s="264">
        <f>C9+0.001</f>
        <v>0.10088</v>
      </c>
      <c r="D38" s="265">
        <f>D9+0.001</f>
        <v>7.1289000000000005E-2</v>
      </c>
      <c r="E38" s="373">
        <f>E9+0.001</f>
        <v>1.1453999999999999E-2</v>
      </c>
      <c r="F38" s="281">
        <f t="shared" ref="F38:F59" si="43">0.005+F9</f>
        <v>1.5469E-2</v>
      </c>
      <c r="G38" s="376">
        <f>35/300</f>
        <v>0.11666666666666667</v>
      </c>
      <c r="H38" s="234" t="b">
        <f>IF(C38&lt;G38,TRUE,FALSE)</f>
        <v>1</v>
      </c>
      <c r="I38" s="321">
        <f t="shared" ref="I38:I59" si="44">ATAN(G38/(35/2))</f>
        <v>6.6665679038682294E-3</v>
      </c>
      <c r="J38" s="317" t="b">
        <f>IF(F38&lt;I38,TRUE,FALSE)</f>
        <v>0</v>
      </c>
      <c r="K38" s="317" t="b">
        <f>IF(E38&lt;I38,TRUE,FALSE)</f>
        <v>0</v>
      </c>
      <c r="M38" s="256" t="s">
        <v>928</v>
      </c>
      <c r="N38" s="151">
        <f>B38-0.001</f>
        <v>7.0239999999999997E-2</v>
      </c>
      <c r="O38" s="47">
        <f>C38-0.005</f>
        <v>9.5879999999999993E-2</v>
      </c>
      <c r="P38" s="229">
        <f t="shared" ref="P38" si="45">D38-0.001</f>
        <v>7.0289000000000004E-2</v>
      </c>
      <c r="Q38" s="373">
        <f>E38-0.005</f>
        <v>6.4539999999999988E-3</v>
      </c>
      <c r="R38" s="281">
        <f>F38-0.005</f>
        <v>1.0468999999999999E-2</v>
      </c>
      <c r="S38" s="376">
        <f>35/300</f>
        <v>0.11666666666666667</v>
      </c>
      <c r="T38" s="279" t="b">
        <f>IF(O38&lt;S38,TRUE,FALSE)</f>
        <v>1</v>
      </c>
      <c r="U38" s="321">
        <f t="shared" ref="U38:U59" si="46">ATAN(S38/(35/2))</f>
        <v>6.6665679038682294E-3</v>
      </c>
      <c r="V38" s="317" t="b">
        <f>IF(R38&lt;U38,TRUE,FALSE)</f>
        <v>0</v>
      </c>
      <c r="W38" s="327" t="b">
        <f>IF(Q38&lt;U38,TRUE,FALSE)</f>
        <v>1</v>
      </c>
      <c r="Y38" s="256" t="s">
        <v>928</v>
      </c>
      <c r="Z38" s="151">
        <f>N38-0.001</f>
        <v>6.9239999999999996E-2</v>
      </c>
      <c r="AA38" s="47">
        <f>O38-0.001</f>
        <v>9.4879999999999992E-2</v>
      </c>
      <c r="AB38" s="229">
        <f>P38-0.001</f>
        <v>6.9289000000000003E-2</v>
      </c>
      <c r="AC38" s="151">
        <f>Q38-0.001</f>
        <v>5.4539999999999988E-3</v>
      </c>
      <c r="AD38" s="229">
        <f>R38-0.001</f>
        <v>9.4689999999999983E-3</v>
      </c>
      <c r="AE38" s="273">
        <f>S38</f>
        <v>0.11666666666666667</v>
      </c>
      <c r="AF38" s="234" t="b">
        <f>IF(AA38&lt;AE38,TRUE,FALSE)</f>
        <v>1</v>
      </c>
      <c r="AG38" s="321">
        <f t="shared" ref="AG38:AG59" si="47">ATAN(AE38/(35/2))</f>
        <v>6.6665679038682294E-3</v>
      </c>
      <c r="AH38" s="317" t="b">
        <f>IF(AD38&lt;AG38,TRUE,FALSE)</f>
        <v>0</v>
      </c>
      <c r="AI38" s="326" t="b">
        <f>IF(AC38&lt;AG38,TRUE,FALSE)</f>
        <v>1</v>
      </c>
      <c r="AM38" s="148" t="s">
        <v>929</v>
      </c>
      <c r="AN38" s="157">
        <v>6.5000000000000002E-2</v>
      </c>
      <c r="AO38" s="103">
        <v>8.7999999999999995E-2</v>
      </c>
      <c r="AP38" s="163">
        <v>6.3E-2</v>
      </c>
      <c r="AQ38" s="169">
        <v>9.2999999999999992E-3</v>
      </c>
      <c r="AR38" s="179">
        <f>AQ57</f>
        <v>9.4999999999999998E-3</v>
      </c>
      <c r="AS38" s="282">
        <f t="shared" ref="AS38:AS58" si="48">AE39</f>
        <v>0.11666666666666667</v>
      </c>
      <c r="AT38" s="283" t="b">
        <f t="shared" ref="AT38:AT58" si="49">IF(AO38&lt;AS38,TRUE,FALSE)</f>
        <v>1</v>
      </c>
      <c r="AU38" s="304">
        <f t="shared" si="40"/>
        <v>6.6665679038682294E-3</v>
      </c>
      <c r="AV38" s="318" t="b">
        <f t="shared" ref="AV38:AV58" si="50">IF(AR38&lt;AU38,TRUE,FALSE)</f>
        <v>0</v>
      </c>
      <c r="AW38" s="318" t="b">
        <f t="shared" ref="AW38:AW58" si="51">IF(AQ38&lt;AU38,TRUE,FALSE)</f>
        <v>0</v>
      </c>
      <c r="AY38" s="148" t="s">
        <v>929</v>
      </c>
      <c r="AZ38" s="157">
        <v>6.5000000000000002E-2</v>
      </c>
      <c r="BA38" s="103">
        <v>9.0999999999999998E-2</v>
      </c>
      <c r="BB38" s="163">
        <v>6.5000000000000002E-2</v>
      </c>
      <c r="BC38" s="169">
        <v>9.7000000000000003E-3</v>
      </c>
      <c r="BD38" s="179">
        <f>BC57</f>
        <v>9.7000000000000003E-3</v>
      </c>
      <c r="BE38" s="282">
        <f t="shared" ref="BE38:BE58" si="52">AS38</f>
        <v>0.11666666666666667</v>
      </c>
      <c r="BF38" s="283" t="b">
        <f t="shared" ref="BF38:BF58" si="53">IF(BA38&lt;BE38,TRUE,FALSE)</f>
        <v>1</v>
      </c>
      <c r="BG38" s="304">
        <f t="shared" si="41"/>
        <v>6.6665679038682294E-3</v>
      </c>
      <c r="BH38" s="318" t="b">
        <f t="shared" ref="BH38:BH58" si="54">IF(BD38&lt;BG38,TRUE,FALSE)</f>
        <v>0</v>
      </c>
      <c r="BI38" s="318" t="b">
        <f t="shared" ref="BI38:BI58" si="55">IF(BC38&lt;BG38,TRUE,FALSE)</f>
        <v>0</v>
      </c>
      <c r="BK38" s="148" t="s">
        <v>929</v>
      </c>
      <c r="BL38" s="157">
        <v>6.0999999999999999E-2</v>
      </c>
      <c r="BM38" s="103">
        <v>8.5000000000000006E-2</v>
      </c>
      <c r="BN38" s="163">
        <v>0.06</v>
      </c>
      <c r="BO38" s="169">
        <v>9.2999999999999992E-3</v>
      </c>
      <c r="BP38" s="179">
        <f>BO57</f>
        <v>8.8999999999999999E-3</v>
      </c>
      <c r="BQ38" s="286">
        <f t="shared" ref="BQ38:BQ58" si="56">BE38</f>
        <v>0.11666666666666667</v>
      </c>
      <c r="BR38" s="290" t="b">
        <f t="shared" ref="BR38:BR58" si="57">IF(BM38&lt;BQ38,TRUE,FALSE)</f>
        <v>1</v>
      </c>
      <c r="BS38" s="304">
        <f t="shared" si="42"/>
        <v>6.6665679038682294E-3</v>
      </c>
      <c r="BT38" s="318" t="b">
        <f t="shared" ref="BT38:BT58" si="58">IF(BP38&lt;BS38,TRUE,FALSE)</f>
        <v>0</v>
      </c>
      <c r="BU38" s="318" t="b">
        <f t="shared" ref="BU38:BU58" si="59">IF(BO38&lt;BS38,TRUE,FALSE)</f>
        <v>0</v>
      </c>
    </row>
    <row r="39" spans="1:73" ht="16" x14ac:dyDescent="0.2">
      <c r="A39" s="190" t="s">
        <v>929</v>
      </c>
      <c r="B39" s="215">
        <f t="shared" ref="B39:D59" si="60">B10+0.001</f>
        <v>7.0028000000000007E-2</v>
      </c>
      <c r="C39" s="214">
        <f t="shared" si="60"/>
        <v>9.8996000000000001E-2</v>
      </c>
      <c r="D39" s="262">
        <f t="shared" si="60"/>
        <v>7.0067000000000004E-2</v>
      </c>
      <c r="E39" s="374">
        <f t="shared" ref="E39:E59" si="61">E10+0.005</f>
        <v>1.5293999999999999E-2</v>
      </c>
      <c r="F39" s="371">
        <f t="shared" si="43"/>
        <v>1.5306E-2</v>
      </c>
      <c r="G39" s="377">
        <f t="shared" ref="G39:G59" si="62">35/300</f>
        <v>0.11666666666666667</v>
      </c>
      <c r="H39" s="268" t="b">
        <f t="shared" ref="H39:H59" si="63">IF(C39&lt;G39,TRUE,FALSE)</f>
        <v>1</v>
      </c>
      <c r="I39" s="304">
        <f t="shared" si="44"/>
        <v>6.6665679038682294E-3</v>
      </c>
      <c r="J39" s="318" t="b">
        <f t="shared" ref="J39:J59" si="64">IF(F39&lt;I39,TRUE,FALSE)</f>
        <v>0</v>
      </c>
      <c r="K39" s="318" t="b">
        <f t="shared" ref="K39:K59" si="65">IF(E39&lt;I39,TRUE,FALSE)</f>
        <v>0</v>
      </c>
      <c r="M39" s="190" t="s">
        <v>929</v>
      </c>
      <c r="N39" s="215">
        <f t="shared" ref="N39:N59" si="66">B39-0.001</f>
        <v>6.9028000000000006E-2</v>
      </c>
      <c r="O39" s="214">
        <f t="shared" ref="O39:O58" si="67">C39-0.001</f>
        <v>9.7996E-2</v>
      </c>
      <c r="P39" s="179">
        <f t="shared" ref="P39:P59" si="68">D39-0.001</f>
        <v>6.9067000000000003E-2</v>
      </c>
      <c r="Q39" s="374">
        <f>E39-0.005</f>
        <v>1.0293999999999998E-2</v>
      </c>
      <c r="R39" s="371">
        <f t="shared" ref="R39:R59" si="69">F39-0.005</f>
        <v>1.0305999999999999E-2</v>
      </c>
      <c r="S39" s="377">
        <f t="shared" ref="S39:S59" si="70">35/300</f>
        <v>0.11666666666666667</v>
      </c>
      <c r="T39" s="279" t="b">
        <f t="shared" ref="T39:T59" si="71">IF(O39&lt;S39,TRUE,FALSE)</f>
        <v>1</v>
      </c>
      <c r="U39" s="304">
        <f t="shared" si="46"/>
        <v>6.6665679038682294E-3</v>
      </c>
      <c r="V39" s="318" t="b">
        <f t="shared" ref="V39:V59" si="72">IF(R39&lt;U39,TRUE,FALSE)</f>
        <v>0</v>
      </c>
      <c r="W39" s="318" t="b">
        <f t="shared" ref="W39:W59" si="73">IF(Q39&lt;U39,TRUE,FALSE)</f>
        <v>0</v>
      </c>
      <c r="Y39" s="190" t="s">
        <v>929</v>
      </c>
      <c r="Z39" s="215">
        <f t="shared" ref="Z39:Z59" si="74">N39-0.001</f>
        <v>6.8028000000000005E-2</v>
      </c>
      <c r="AA39" s="214">
        <f t="shared" ref="AA39:AA59" si="75">O39-0.001</f>
        <v>9.6995999999999999E-2</v>
      </c>
      <c r="AB39" s="179">
        <f t="shared" ref="AB39:AB59" si="76">P39-0.001</f>
        <v>6.8067000000000003E-2</v>
      </c>
      <c r="AC39" s="215">
        <f t="shared" ref="AC39:AC59" si="77">Q39-0.001</f>
        <v>9.2939999999999967E-3</v>
      </c>
      <c r="AD39" s="179">
        <f t="shared" ref="AD39:AD59" si="78">R39-0.001</f>
        <v>9.3059999999999983E-3</v>
      </c>
      <c r="AE39" s="274">
        <f t="shared" ref="AE39:AE59" si="79">S39</f>
        <v>0.11666666666666667</v>
      </c>
      <c r="AF39" s="268" t="b">
        <f t="shared" ref="AF39:AF59" si="80">IF(AA39&lt;AE39,TRUE,FALSE)</f>
        <v>1</v>
      </c>
      <c r="AG39" s="304">
        <f t="shared" si="47"/>
        <v>6.6665679038682294E-3</v>
      </c>
      <c r="AH39" s="318" t="b">
        <f t="shared" ref="AH39:AH59" si="81">IF(AD39&lt;AG39,TRUE,FALSE)</f>
        <v>0</v>
      </c>
      <c r="AI39" s="318" t="b">
        <f t="shared" ref="AI39:AI59" si="82">IF(AC39&lt;AG39,TRUE,FALSE)</f>
        <v>0</v>
      </c>
      <c r="AM39" s="148" t="s">
        <v>930</v>
      </c>
      <c r="AN39" s="157">
        <v>0.06</v>
      </c>
      <c r="AO39" s="103">
        <v>8.5000000000000006E-2</v>
      </c>
      <c r="AP39" s="163">
        <v>6.0999999999999999E-2</v>
      </c>
      <c r="AQ39" s="169">
        <v>8.8999999999999999E-3</v>
      </c>
      <c r="AR39" s="179">
        <f>AQ56</f>
        <v>9.1999999999999998E-3</v>
      </c>
      <c r="AS39" s="282">
        <f t="shared" si="48"/>
        <v>0.11666666666666667</v>
      </c>
      <c r="AT39" s="283" t="b">
        <f t="shared" si="49"/>
        <v>1</v>
      </c>
      <c r="AU39" s="304">
        <f t="shared" si="40"/>
        <v>6.6665679038682294E-3</v>
      </c>
      <c r="AV39" s="318" t="b">
        <f t="shared" si="50"/>
        <v>0</v>
      </c>
      <c r="AW39" s="318" t="b">
        <f t="shared" si="51"/>
        <v>0</v>
      </c>
      <c r="AY39" s="148" t="s">
        <v>930</v>
      </c>
      <c r="AZ39" s="157">
        <v>6.2E-2</v>
      </c>
      <c r="BA39" s="103">
        <v>8.6999999999999994E-2</v>
      </c>
      <c r="BB39" s="163">
        <v>6.2E-2</v>
      </c>
      <c r="BC39" s="169">
        <v>9.4000000000000004E-3</v>
      </c>
      <c r="BD39" s="179">
        <f>BC56</f>
        <v>9.4000000000000004E-3</v>
      </c>
      <c r="BE39" s="282">
        <f t="shared" si="52"/>
        <v>0.11666666666666667</v>
      </c>
      <c r="BF39" s="283" t="b">
        <f t="shared" si="53"/>
        <v>1</v>
      </c>
      <c r="BG39" s="304">
        <f t="shared" si="41"/>
        <v>6.6665679038682294E-3</v>
      </c>
      <c r="BH39" s="318" t="b">
        <f t="shared" si="54"/>
        <v>0</v>
      </c>
      <c r="BI39" s="318" t="b">
        <f t="shared" si="55"/>
        <v>0</v>
      </c>
      <c r="BK39" s="148" t="s">
        <v>930</v>
      </c>
      <c r="BL39" s="157">
        <v>5.8999999999999997E-2</v>
      </c>
      <c r="BM39" s="103">
        <v>8.2000000000000003E-2</v>
      </c>
      <c r="BN39" s="163">
        <v>5.8000000000000003E-2</v>
      </c>
      <c r="BO39" s="169">
        <v>8.8999999999999999E-3</v>
      </c>
      <c r="BP39" s="179">
        <f>BO56</f>
        <v>8.6E-3</v>
      </c>
      <c r="BQ39" s="286">
        <f t="shared" si="56"/>
        <v>0.11666666666666667</v>
      </c>
      <c r="BR39" s="290" t="b">
        <f t="shared" si="57"/>
        <v>1</v>
      </c>
      <c r="BS39" s="304">
        <f t="shared" si="42"/>
        <v>6.6665679038682294E-3</v>
      </c>
      <c r="BT39" s="318" t="b">
        <f t="shared" si="58"/>
        <v>0</v>
      </c>
      <c r="BU39" s="318" t="b">
        <f t="shared" si="59"/>
        <v>0</v>
      </c>
    </row>
    <row r="40" spans="1:73" ht="16" x14ac:dyDescent="0.2">
      <c r="A40" s="190" t="s">
        <v>930</v>
      </c>
      <c r="B40" s="215">
        <f t="shared" si="60"/>
        <v>6.8806000000000006E-2</v>
      </c>
      <c r="C40" s="214">
        <f t="shared" si="60"/>
        <v>9.7179000000000001E-2</v>
      </c>
      <c r="D40" s="262">
        <f t="shared" si="60"/>
        <v>6.8835999999999994E-2</v>
      </c>
      <c r="E40" s="374">
        <f t="shared" si="61"/>
        <v>1.5117999999999999E-2</v>
      </c>
      <c r="F40" s="371">
        <f t="shared" si="43"/>
        <v>1.5130000000000001E-2</v>
      </c>
      <c r="G40" s="377">
        <f t="shared" si="62"/>
        <v>0.11666666666666667</v>
      </c>
      <c r="H40" s="268" t="b">
        <f t="shared" si="63"/>
        <v>1</v>
      </c>
      <c r="I40" s="304">
        <f t="shared" si="44"/>
        <v>6.6665679038682294E-3</v>
      </c>
      <c r="J40" s="318" t="b">
        <f t="shared" si="64"/>
        <v>0</v>
      </c>
      <c r="K40" s="318" t="b">
        <f t="shared" si="65"/>
        <v>0</v>
      </c>
      <c r="M40" s="190" t="s">
        <v>930</v>
      </c>
      <c r="N40" s="215">
        <f t="shared" si="66"/>
        <v>6.7806000000000005E-2</v>
      </c>
      <c r="O40" s="214">
        <f t="shared" si="67"/>
        <v>9.6179000000000001E-2</v>
      </c>
      <c r="P40" s="179">
        <f t="shared" si="68"/>
        <v>6.7835999999999994E-2</v>
      </c>
      <c r="Q40" s="374">
        <f t="shared" ref="Q40:Q59" si="83">E40-0.005</f>
        <v>1.0117999999999999E-2</v>
      </c>
      <c r="R40" s="371">
        <f t="shared" si="69"/>
        <v>1.013E-2</v>
      </c>
      <c r="S40" s="377">
        <f t="shared" si="70"/>
        <v>0.11666666666666667</v>
      </c>
      <c r="T40" s="279" t="b">
        <f t="shared" si="71"/>
        <v>1</v>
      </c>
      <c r="U40" s="304">
        <f t="shared" si="46"/>
        <v>6.6665679038682294E-3</v>
      </c>
      <c r="V40" s="318" t="b">
        <f t="shared" si="72"/>
        <v>0</v>
      </c>
      <c r="W40" s="318" t="b">
        <f t="shared" si="73"/>
        <v>0</v>
      </c>
      <c r="Y40" s="190" t="s">
        <v>930</v>
      </c>
      <c r="Z40" s="215">
        <f t="shared" si="74"/>
        <v>6.6806000000000004E-2</v>
      </c>
      <c r="AA40" s="214">
        <f t="shared" si="75"/>
        <v>9.5179E-2</v>
      </c>
      <c r="AB40" s="179">
        <f t="shared" si="76"/>
        <v>6.6835999999999993E-2</v>
      </c>
      <c r="AC40" s="215">
        <f t="shared" si="77"/>
        <v>9.1179999999999976E-3</v>
      </c>
      <c r="AD40" s="179">
        <f t="shared" si="78"/>
        <v>9.1299999999999992E-3</v>
      </c>
      <c r="AE40" s="274">
        <f t="shared" si="79"/>
        <v>0.11666666666666667</v>
      </c>
      <c r="AF40" s="268" t="b">
        <f t="shared" si="80"/>
        <v>1</v>
      </c>
      <c r="AG40" s="304">
        <f t="shared" si="47"/>
        <v>6.6665679038682294E-3</v>
      </c>
      <c r="AH40" s="318" t="b">
        <f t="shared" si="81"/>
        <v>0</v>
      </c>
      <c r="AI40" s="318" t="b">
        <f t="shared" si="82"/>
        <v>0</v>
      </c>
      <c r="AM40" s="148" t="s">
        <v>931</v>
      </c>
      <c r="AN40" s="157">
        <v>5.7000000000000002E-2</v>
      </c>
      <c r="AO40" s="103">
        <v>8.1000000000000003E-2</v>
      </c>
      <c r="AP40" s="163">
        <v>5.8000000000000003E-2</v>
      </c>
      <c r="AQ40" s="169">
        <v>8.6E-3</v>
      </c>
      <c r="AR40" s="179">
        <f>AQ55</f>
        <v>8.8000000000000005E-3</v>
      </c>
      <c r="AS40" s="282">
        <f t="shared" si="48"/>
        <v>0.11666666666666667</v>
      </c>
      <c r="AT40" s="283" t="b">
        <f t="shared" si="49"/>
        <v>1</v>
      </c>
      <c r="AU40" s="304">
        <f t="shared" si="40"/>
        <v>6.6665679038682294E-3</v>
      </c>
      <c r="AV40" s="318" t="b">
        <f t="shared" si="50"/>
        <v>0</v>
      </c>
      <c r="AW40" s="318" t="b">
        <f t="shared" si="51"/>
        <v>0</v>
      </c>
      <c r="AY40" s="148" t="s">
        <v>931</v>
      </c>
      <c r="AZ40" s="157">
        <v>5.8999999999999997E-2</v>
      </c>
      <c r="BA40" s="103">
        <v>8.3000000000000004E-2</v>
      </c>
      <c r="BB40" s="163">
        <v>5.8999999999999997E-2</v>
      </c>
      <c r="BC40" s="169">
        <v>8.9999999999999993E-3</v>
      </c>
      <c r="BD40" s="179">
        <f>BC55</f>
        <v>8.8999999999999999E-3</v>
      </c>
      <c r="BE40" s="282">
        <f t="shared" si="52"/>
        <v>0.11666666666666667</v>
      </c>
      <c r="BF40" s="283" t="b">
        <f t="shared" si="53"/>
        <v>1</v>
      </c>
      <c r="BG40" s="304">
        <f t="shared" si="41"/>
        <v>6.6665679038682294E-3</v>
      </c>
      <c r="BH40" s="318" t="b">
        <f t="shared" si="54"/>
        <v>0</v>
      </c>
      <c r="BI40" s="318" t="b">
        <f t="shared" si="55"/>
        <v>0</v>
      </c>
      <c r="BK40" s="148" t="s">
        <v>931</v>
      </c>
      <c r="BL40" s="157">
        <v>5.7000000000000002E-2</v>
      </c>
      <c r="BM40" s="103">
        <v>7.9000000000000001E-2</v>
      </c>
      <c r="BN40" s="163">
        <v>5.6000000000000001E-2</v>
      </c>
      <c r="BO40" s="169">
        <v>8.6E-3</v>
      </c>
      <c r="BP40" s="179">
        <f>BO55</f>
        <v>8.3000000000000001E-3</v>
      </c>
      <c r="BQ40" s="286">
        <f t="shared" si="56"/>
        <v>0.11666666666666667</v>
      </c>
      <c r="BR40" s="290" t="b">
        <f t="shared" si="57"/>
        <v>1</v>
      </c>
      <c r="BS40" s="304">
        <f t="shared" si="42"/>
        <v>6.6665679038682294E-3</v>
      </c>
      <c r="BT40" s="318" t="b">
        <f t="shared" si="58"/>
        <v>0</v>
      </c>
      <c r="BU40" s="318" t="b">
        <f t="shared" si="59"/>
        <v>0</v>
      </c>
    </row>
    <row r="41" spans="1:73" ht="16" x14ac:dyDescent="0.2">
      <c r="A41" s="190" t="s">
        <v>931</v>
      </c>
      <c r="B41" s="215">
        <f t="shared" si="60"/>
        <v>6.7539000000000002E-2</v>
      </c>
      <c r="C41" s="214">
        <f t="shared" si="60"/>
        <v>9.5355999999999996E-2</v>
      </c>
      <c r="D41" s="262">
        <f t="shared" si="60"/>
        <v>6.7560999999999996E-2</v>
      </c>
      <c r="E41" s="374">
        <f t="shared" si="61"/>
        <v>1.4932000000000001E-2</v>
      </c>
      <c r="F41" s="371">
        <f t="shared" si="43"/>
        <v>1.4939999999999998E-2</v>
      </c>
      <c r="G41" s="377">
        <f t="shared" si="62"/>
        <v>0.11666666666666667</v>
      </c>
      <c r="H41" s="268" t="b">
        <f t="shared" si="63"/>
        <v>1</v>
      </c>
      <c r="I41" s="304">
        <f t="shared" si="44"/>
        <v>6.6665679038682294E-3</v>
      </c>
      <c r="J41" s="318" t="b">
        <f t="shared" si="64"/>
        <v>0</v>
      </c>
      <c r="K41" s="318" t="b">
        <f t="shared" si="65"/>
        <v>0</v>
      </c>
      <c r="M41" s="190" t="s">
        <v>931</v>
      </c>
      <c r="N41" s="215">
        <f t="shared" si="66"/>
        <v>6.6539000000000001E-2</v>
      </c>
      <c r="O41" s="214">
        <f t="shared" si="67"/>
        <v>9.4355999999999995E-2</v>
      </c>
      <c r="P41" s="179">
        <f t="shared" si="68"/>
        <v>6.6560999999999995E-2</v>
      </c>
      <c r="Q41" s="374">
        <f t="shared" si="83"/>
        <v>9.9319999999999999E-3</v>
      </c>
      <c r="R41" s="371">
        <f t="shared" si="69"/>
        <v>9.9399999999999974E-3</v>
      </c>
      <c r="S41" s="377">
        <f t="shared" si="70"/>
        <v>0.11666666666666667</v>
      </c>
      <c r="T41" s="279" t="b">
        <f t="shared" si="71"/>
        <v>1</v>
      </c>
      <c r="U41" s="304">
        <f t="shared" si="46"/>
        <v>6.6665679038682294E-3</v>
      </c>
      <c r="V41" s="318" t="b">
        <f t="shared" si="72"/>
        <v>0</v>
      </c>
      <c r="W41" s="318" t="b">
        <f t="shared" si="73"/>
        <v>0</v>
      </c>
      <c r="Y41" s="190" t="s">
        <v>931</v>
      </c>
      <c r="Z41" s="215">
        <f t="shared" si="74"/>
        <v>6.5539E-2</v>
      </c>
      <c r="AA41" s="214">
        <f t="shared" si="75"/>
        <v>9.3355999999999995E-2</v>
      </c>
      <c r="AB41" s="179">
        <f t="shared" si="76"/>
        <v>6.5560999999999994E-2</v>
      </c>
      <c r="AC41" s="215">
        <f t="shared" si="77"/>
        <v>8.931999999999999E-3</v>
      </c>
      <c r="AD41" s="179">
        <f t="shared" si="78"/>
        <v>8.9399999999999966E-3</v>
      </c>
      <c r="AE41" s="274">
        <f t="shared" si="79"/>
        <v>0.11666666666666667</v>
      </c>
      <c r="AF41" s="268" t="b">
        <f t="shared" si="80"/>
        <v>1</v>
      </c>
      <c r="AG41" s="304">
        <f t="shared" si="47"/>
        <v>6.6665679038682294E-3</v>
      </c>
      <c r="AH41" s="318" t="b">
        <f t="shared" si="81"/>
        <v>0</v>
      </c>
      <c r="AI41" s="318" t="b">
        <f t="shared" si="82"/>
        <v>0</v>
      </c>
      <c r="AM41" s="148" t="s">
        <v>932</v>
      </c>
      <c r="AN41" s="157">
        <v>5.5E-2</v>
      </c>
      <c r="AO41" s="103">
        <v>7.8E-2</v>
      </c>
      <c r="AP41" s="163">
        <v>5.6000000000000001E-2</v>
      </c>
      <c r="AQ41" s="169">
        <v>8.2000000000000007E-3</v>
      </c>
      <c r="AR41" s="179">
        <f>AQ54</f>
        <v>8.3999999999999995E-3</v>
      </c>
      <c r="AS41" s="282">
        <f t="shared" si="48"/>
        <v>0.11666666666666667</v>
      </c>
      <c r="AT41" s="283" t="b">
        <f t="shared" si="49"/>
        <v>1</v>
      </c>
      <c r="AU41" s="304">
        <f t="shared" si="40"/>
        <v>6.6665679038682294E-3</v>
      </c>
      <c r="AV41" s="318" t="b">
        <f t="shared" si="50"/>
        <v>0</v>
      </c>
      <c r="AW41" s="318" t="b">
        <f t="shared" si="51"/>
        <v>0</v>
      </c>
      <c r="AY41" s="148" t="s">
        <v>932</v>
      </c>
      <c r="AZ41" s="157">
        <v>5.7000000000000002E-2</v>
      </c>
      <c r="BA41" s="103">
        <v>7.9000000000000001E-2</v>
      </c>
      <c r="BB41" s="163">
        <v>5.6000000000000001E-2</v>
      </c>
      <c r="BC41" s="169">
        <v>8.5000000000000006E-3</v>
      </c>
      <c r="BD41" s="179">
        <f>BC54</f>
        <v>8.5000000000000006E-3</v>
      </c>
      <c r="BE41" s="282">
        <f t="shared" si="52"/>
        <v>0.11666666666666667</v>
      </c>
      <c r="BF41" s="283" t="b">
        <f t="shared" si="53"/>
        <v>1</v>
      </c>
      <c r="BG41" s="304">
        <f t="shared" si="41"/>
        <v>6.6665679038682294E-3</v>
      </c>
      <c r="BH41" s="318" t="b">
        <f t="shared" si="54"/>
        <v>0</v>
      </c>
      <c r="BI41" s="318" t="b">
        <f t="shared" si="55"/>
        <v>0</v>
      </c>
      <c r="BK41" s="148" t="s">
        <v>932</v>
      </c>
      <c r="BL41" s="157">
        <v>5.3999999999999999E-2</v>
      </c>
      <c r="BM41" s="103">
        <v>7.5999999999999998E-2</v>
      </c>
      <c r="BN41" s="163">
        <v>5.2999999999999999E-2</v>
      </c>
      <c r="BO41" s="169">
        <v>8.2000000000000007E-3</v>
      </c>
      <c r="BP41" s="179">
        <f>BO54</f>
        <v>8.0999999999999996E-3</v>
      </c>
      <c r="BQ41" s="286">
        <f t="shared" si="56"/>
        <v>0.11666666666666667</v>
      </c>
      <c r="BR41" s="290" t="b">
        <f t="shared" si="57"/>
        <v>1</v>
      </c>
      <c r="BS41" s="304">
        <f t="shared" si="42"/>
        <v>6.6665679038682294E-3</v>
      </c>
      <c r="BT41" s="318" t="b">
        <f t="shared" si="58"/>
        <v>0</v>
      </c>
      <c r="BU41" s="318" t="b">
        <f t="shared" si="59"/>
        <v>0</v>
      </c>
    </row>
    <row r="42" spans="1:73" ht="16" x14ac:dyDescent="0.2">
      <c r="A42" s="190" t="s">
        <v>932</v>
      </c>
      <c r="B42" s="215">
        <f t="shared" si="60"/>
        <v>6.6197000000000006E-2</v>
      </c>
      <c r="C42" s="214">
        <f t="shared" si="60"/>
        <v>9.3453999999999995E-2</v>
      </c>
      <c r="D42" s="262">
        <f t="shared" si="60"/>
        <v>6.6212000000000007E-2</v>
      </c>
      <c r="E42" s="374">
        <f t="shared" si="61"/>
        <v>1.4733E-2</v>
      </c>
      <c r="F42" s="371">
        <f t="shared" si="43"/>
        <v>1.4738999999999999E-2</v>
      </c>
      <c r="G42" s="377">
        <f t="shared" si="62"/>
        <v>0.11666666666666667</v>
      </c>
      <c r="H42" s="268" t="b">
        <f t="shared" si="63"/>
        <v>1</v>
      </c>
      <c r="I42" s="304">
        <f t="shared" si="44"/>
        <v>6.6665679038682294E-3</v>
      </c>
      <c r="J42" s="318" t="b">
        <f t="shared" si="64"/>
        <v>0</v>
      </c>
      <c r="K42" s="318" t="b">
        <f t="shared" si="65"/>
        <v>0</v>
      </c>
      <c r="M42" s="190" t="s">
        <v>932</v>
      </c>
      <c r="N42" s="215">
        <f t="shared" si="66"/>
        <v>6.5197000000000005E-2</v>
      </c>
      <c r="O42" s="214">
        <f t="shared" si="67"/>
        <v>9.2453999999999995E-2</v>
      </c>
      <c r="P42" s="179">
        <f t="shared" si="68"/>
        <v>6.5212000000000006E-2</v>
      </c>
      <c r="Q42" s="374">
        <f t="shared" si="83"/>
        <v>9.7329999999999986E-3</v>
      </c>
      <c r="R42" s="371">
        <f t="shared" si="69"/>
        <v>9.7389999999999977E-3</v>
      </c>
      <c r="S42" s="377">
        <f t="shared" si="70"/>
        <v>0.11666666666666667</v>
      </c>
      <c r="T42" s="279" t="b">
        <f t="shared" si="71"/>
        <v>1</v>
      </c>
      <c r="U42" s="304">
        <f t="shared" si="46"/>
        <v>6.6665679038682294E-3</v>
      </c>
      <c r="V42" s="318" t="b">
        <f t="shared" si="72"/>
        <v>0</v>
      </c>
      <c r="W42" s="318" t="b">
        <f t="shared" si="73"/>
        <v>0</v>
      </c>
      <c r="Y42" s="190" t="s">
        <v>932</v>
      </c>
      <c r="Z42" s="215">
        <f t="shared" si="74"/>
        <v>6.4197000000000004E-2</v>
      </c>
      <c r="AA42" s="214">
        <f t="shared" si="75"/>
        <v>9.1453999999999994E-2</v>
      </c>
      <c r="AB42" s="179">
        <f t="shared" si="76"/>
        <v>6.4212000000000005E-2</v>
      </c>
      <c r="AC42" s="215">
        <f t="shared" si="77"/>
        <v>8.7329999999999977E-3</v>
      </c>
      <c r="AD42" s="179">
        <f t="shared" si="78"/>
        <v>8.7389999999999968E-3</v>
      </c>
      <c r="AE42" s="274">
        <f t="shared" si="79"/>
        <v>0.11666666666666667</v>
      </c>
      <c r="AF42" s="268" t="b">
        <f t="shared" si="80"/>
        <v>1</v>
      </c>
      <c r="AG42" s="304">
        <f t="shared" si="47"/>
        <v>6.6665679038682294E-3</v>
      </c>
      <c r="AH42" s="318" t="b">
        <f t="shared" si="81"/>
        <v>0</v>
      </c>
      <c r="AI42" s="318" t="b">
        <f t="shared" si="82"/>
        <v>0</v>
      </c>
      <c r="AM42" s="148" t="s">
        <v>933</v>
      </c>
      <c r="AN42" s="157">
        <v>5.1999999999999998E-2</v>
      </c>
      <c r="AO42" s="103">
        <v>7.3999999999999996E-2</v>
      </c>
      <c r="AP42" s="163">
        <v>5.2999999999999999E-2</v>
      </c>
      <c r="AQ42" s="169">
        <v>7.9000000000000008E-3</v>
      </c>
      <c r="AR42" s="179">
        <f>AQ53</f>
        <v>8.0000000000000002E-3</v>
      </c>
      <c r="AS42" s="282">
        <f t="shared" si="48"/>
        <v>0.11666666666666667</v>
      </c>
      <c r="AT42" s="283" t="b">
        <f t="shared" si="49"/>
        <v>1</v>
      </c>
      <c r="AU42" s="304">
        <f t="shared" si="40"/>
        <v>6.6665679038682294E-3</v>
      </c>
      <c r="AV42" s="318" t="b">
        <f t="shared" si="50"/>
        <v>0</v>
      </c>
      <c r="AW42" s="318" t="b">
        <f t="shared" si="51"/>
        <v>0</v>
      </c>
      <c r="AY42" s="148" t="s">
        <v>933</v>
      </c>
      <c r="AZ42" s="157">
        <v>5.3999999999999999E-2</v>
      </c>
      <c r="BA42" s="103">
        <v>7.4999999999999997E-2</v>
      </c>
      <c r="BB42" s="163">
        <v>5.2999999999999999E-2</v>
      </c>
      <c r="BC42" s="169">
        <v>8.0999999999999996E-3</v>
      </c>
      <c r="BD42" s="179">
        <f>BC53</f>
        <v>8.0000000000000002E-3</v>
      </c>
      <c r="BE42" s="282">
        <f t="shared" si="52"/>
        <v>0.11666666666666667</v>
      </c>
      <c r="BF42" s="283" t="b">
        <f t="shared" si="53"/>
        <v>1</v>
      </c>
      <c r="BG42" s="304">
        <f t="shared" si="41"/>
        <v>6.6665679038682294E-3</v>
      </c>
      <c r="BH42" s="318" t="b">
        <f t="shared" si="54"/>
        <v>0</v>
      </c>
      <c r="BI42" s="318" t="b">
        <f t="shared" si="55"/>
        <v>0</v>
      </c>
      <c r="BK42" s="148" t="s">
        <v>933</v>
      </c>
      <c r="BL42" s="157">
        <v>5.1999999999999998E-2</v>
      </c>
      <c r="BM42" s="103">
        <v>7.1999999999999995E-2</v>
      </c>
      <c r="BN42" s="163">
        <v>5.0999999999999997E-2</v>
      </c>
      <c r="BO42" s="169">
        <v>7.9000000000000008E-3</v>
      </c>
      <c r="BP42" s="179">
        <f>BO53</f>
        <v>7.7000000000000002E-3</v>
      </c>
      <c r="BQ42" s="286">
        <f t="shared" si="56"/>
        <v>0.11666666666666667</v>
      </c>
      <c r="BR42" s="290" t="b">
        <f t="shared" si="57"/>
        <v>1</v>
      </c>
      <c r="BS42" s="304">
        <f t="shared" si="42"/>
        <v>6.6665679038682294E-3</v>
      </c>
      <c r="BT42" s="318" t="b">
        <f t="shared" si="58"/>
        <v>0</v>
      </c>
      <c r="BU42" s="318" t="b">
        <f t="shared" si="59"/>
        <v>0</v>
      </c>
    </row>
    <row r="43" spans="1:73" ht="16" x14ac:dyDescent="0.2">
      <c r="A43" s="190" t="s">
        <v>933</v>
      </c>
      <c r="B43" s="215">
        <f t="shared" si="60"/>
        <v>6.4766000000000004E-2</v>
      </c>
      <c r="C43" s="214">
        <f t="shared" si="60"/>
        <v>9.1430999999999998E-2</v>
      </c>
      <c r="D43" s="262">
        <f t="shared" si="60"/>
        <v>6.4773999999999998E-2</v>
      </c>
      <c r="E43" s="374">
        <f t="shared" si="61"/>
        <v>1.4520999999999999E-2</v>
      </c>
      <c r="F43" s="371">
        <f t="shared" si="43"/>
        <v>1.4525E-2</v>
      </c>
      <c r="G43" s="377">
        <f t="shared" si="62"/>
        <v>0.11666666666666667</v>
      </c>
      <c r="H43" s="268" t="b">
        <f t="shared" si="63"/>
        <v>1</v>
      </c>
      <c r="I43" s="304">
        <f t="shared" si="44"/>
        <v>6.6665679038682294E-3</v>
      </c>
      <c r="J43" s="318" t="b">
        <f t="shared" si="64"/>
        <v>0</v>
      </c>
      <c r="K43" s="318" t="b">
        <f t="shared" si="65"/>
        <v>0</v>
      </c>
      <c r="M43" s="190" t="s">
        <v>933</v>
      </c>
      <c r="N43" s="215">
        <f t="shared" si="66"/>
        <v>6.3766000000000003E-2</v>
      </c>
      <c r="O43" s="214">
        <f t="shared" si="67"/>
        <v>9.0430999999999997E-2</v>
      </c>
      <c r="P43" s="179">
        <f t="shared" si="68"/>
        <v>6.3773999999999997E-2</v>
      </c>
      <c r="Q43" s="374">
        <f t="shared" si="83"/>
        <v>9.5209999999999982E-3</v>
      </c>
      <c r="R43" s="371">
        <f t="shared" si="69"/>
        <v>9.5249999999999987E-3</v>
      </c>
      <c r="S43" s="377">
        <f t="shared" si="70"/>
        <v>0.11666666666666667</v>
      </c>
      <c r="T43" s="279" t="b">
        <f t="shared" si="71"/>
        <v>1</v>
      </c>
      <c r="U43" s="304">
        <f t="shared" si="46"/>
        <v>6.6665679038682294E-3</v>
      </c>
      <c r="V43" s="318" t="b">
        <f t="shared" si="72"/>
        <v>0</v>
      </c>
      <c r="W43" s="318" t="b">
        <f t="shared" si="73"/>
        <v>0</v>
      </c>
      <c r="Y43" s="190" t="s">
        <v>933</v>
      </c>
      <c r="Z43" s="215">
        <f t="shared" si="74"/>
        <v>6.2766000000000002E-2</v>
      </c>
      <c r="AA43" s="214">
        <f t="shared" si="75"/>
        <v>8.9430999999999997E-2</v>
      </c>
      <c r="AB43" s="179">
        <f t="shared" si="76"/>
        <v>6.2773999999999996E-2</v>
      </c>
      <c r="AC43" s="215">
        <f t="shared" si="77"/>
        <v>8.5209999999999973E-3</v>
      </c>
      <c r="AD43" s="179">
        <f t="shared" si="78"/>
        <v>8.5249999999999979E-3</v>
      </c>
      <c r="AE43" s="274">
        <f t="shared" si="79"/>
        <v>0.11666666666666667</v>
      </c>
      <c r="AF43" s="268" t="b">
        <f t="shared" si="80"/>
        <v>1</v>
      </c>
      <c r="AG43" s="304">
        <f t="shared" si="47"/>
        <v>6.6665679038682294E-3</v>
      </c>
      <c r="AH43" s="318" t="b">
        <f t="shared" si="81"/>
        <v>0</v>
      </c>
      <c r="AI43" s="318" t="b">
        <f t="shared" si="82"/>
        <v>0</v>
      </c>
      <c r="AM43" s="148" t="s">
        <v>934</v>
      </c>
      <c r="AN43" s="157">
        <v>0.05</v>
      </c>
      <c r="AO43" s="103">
        <v>7.0999999999999994E-2</v>
      </c>
      <c r="AP43" s="163">
        <v>0.05</v>
      </c>
      <c r="AQ43" s="169">
        <v>7.4999999999999997E-3</v>
      </c>
      <c r="AR43" s="179">
        <f>AQ52</f>
        <v>7.6E-3</v>
      </c>
      <c r="AS43" s="282">
        <f t="shared" si="48"/>
        <v>0.11666666666666667</v>
      </c>
      <c r="AT43" s="283" t="b">
        <f t="shared" si="49"/>
        <v>1</v>
      </c>
      <c r="AU43" s="304">
        <f t="shared" si="40"/>
        <v>6.6665679038682294E-3</v>
      </c>
      <c r="AV43" s="318" t="b">
        <f t="shared" si="50"/>
        <v>0</v>
      </c>
      <c r="AW43" s="318" t="b">
        <f t="shared" si="51"/>
        <v>0</v>
      </c>
      <c r="AY43" s="148" t="s">
        <v>934</v>
      </c>
      <c r="AZ43" s="157">
        <v>5.0999999999999997E-2</v>
      </c>
      <c r="BA43" s="103">
        <v>7.1999999999999995E-2</v>
      </c>
      <c r="BB43" s="163">
        <v>5.0999999999999997E-2</v>
      </c>
      <c r="BC43" s="169">
        <v>7.7000000000000002E-3</v>
      </c>
      <c r="BD43" s="179">
        <f>BC52</f>
        <v>7.7000000000000002E-3</v>
      </c>
      <c r="BE43" s="282">
        <f t="shared" si="52"/>
        <v>0.11666666666666667</v>
      </c>
      <c r="BF43" s="283" t="b">
        <f t="shared" si="53"/>
        <v>1</v>
      </c>
      <c r="BG43" s="304">
        <f t="shared" si="41"/>
        <v>6.6665679038682294E-3</v>
      </c>
      <c r="BH43" s="318" t="b">
        <f t="shared" si="54"/>
        <v>0</v>
      </c>
      <c r="BI43" s="318" t="b">
        <f t="shared" si="55"/>
        <v>0</v>
      </c>
      <c r="BK43" s="148" t="s">
        <v>934</v>
      </c>
      <c r="BL43" s="157">
        <v>4.9000000000000002E-2</v>
      </c>
      <c r="BM43" s="103">
        <v>6.9000000000000006E-2</v>
      </c>
      <c r="BN43" s="163">
        <v>4.8000000000000001E-2</v>
      </c>
      <c r="BO43" s="169">
        <v>7.7000000000000002E-3</v>
      </c>
      <c r="BP43" s="179">
        <f>BO52</f>
        <v>7.4000000000000003E-3</v>
      </c>
      <c r="BQ43" s="286">
        <f t="shared" si="56"/>
        <v>0.11666666666666667</v>
      </c>
      <c r="BR43" s="290" t="b">
        <f t="shared" si="57"/>
        <v>1</v>
      </c>
      <c r="BS43" s="304">
        <f t="shared" si="42"/>
        <v>6.6665679038682294E-3</v>
      </c>
      <c r="BT43" s="318" t="b">
        <f t="shared" si="58"/>
        <v>0</v>
      </c>
      <c r="BU43" s="318" t="b">
        <f t="shared" si="59"/>
        <v>0</v>
      </c>
    </row>
    <row r="44" spans="1:73" ht="16" x14ac:dyDescent="0.2">
      <c r="A44" s="190" t="s">
        <v>934</v>
      </c>
      <c r="B44" s="215">
        <f t="shared" si="60"/>
        <v>6.3264000000000001E-2</v>
      </c>
      <c r="C44" s="214">
        <f t="shared" si="60"/>
        <v>8.9299000000000003E-2</v>
      </c>
      <c r="D44" s="262">
        <f t="shared" si="60"/>
        <v>6.3264000000000001E-2</v>
      </c>
      <c r="E44" s="374">
        <f t="shared" si="61"/>
        <v>1.43E-2</v>
      </c>
      <c r="F44" s="371">
        <f t="shared" si="43"/>
        <v>1.4301000000000001E-2</v>
      </c>
      <c r="G44" s="377">
        <f t="shared" si="62"/>
        <v>0.11666666666666667</v>
      </c>
      <c r="H44" s="268" t="b">
        <f t="shared" si="63"/>
        <v>1</v>
      </c>
      <c r="I44" s="304">
        <f t="shared" si="44"/>
        <v>6.6665679038682294E-3</v>
      </c>
      <c r="J44" s="318" t="b">
        <f t="shared" si="64"/>
        <v>0</v>
      </c>
      <c r="K44" s="318" t="b">
        <f t="shared" si="65"/>
        <v>0</v>
      </c>
      <c r="M44" s="190" t="s">
        <v>934</v>
      </c>
      <c r="N44" s="215">
        <f t="shared" si="66"/>
        <v>6.2264E-2</v>
      </c>
      <c r="O44" s="214">
        <f t="shared" si="67"/>
        <v>8.8299000000000002E-2</v>
      </c>
      <c r="P44" s="179">
        <f t="shared" si="68"/>
        <v>6.2264E-2</v>
      </c>
      <c r="Q44" s="374">
        <f t="shared" si="83"/>
        <v>9.2999999999999992E-3</v>
      </c>
      <c r="R44" s="371">
        <f t="shared" si="69"/>
        <v>9.3010000000000002E-3</v>
      </c>
      <c r="S44" s="377">
        <f t="shared" si="70"/>
        <v>0.11666666666666667</v>
      </c>
      <c r="T44" s="279" t="b">
        <f t="shared" si="71"/>
        <v>1</v>
      </c>
      <c r="U44" s="304">
        <f t="shared" si="46"/>
        <v>6.6665679038682294E-3</v>
      </c>
      <c r="V44" s="318" t="b">
        <f t="shared" si="72"/>
        <v>0</v>
      </c>
      <c r="W44" s="318" t="b">
        <f t="shared" si="73"/>
        <v>0</v>
      </c>
      <c r="Y44" s="190" t="s">
        <v>934</v>
      </c>
      <c r="Z44" s="215">
        <f t="shared" si="74"/>
        <v>6.1263999999999999E-2</v>
      </c>
      <c r="AA44" s="214">
        <f t="shared" si="75"/>
        <v>8.7299000000000002E-2</v>
      </c>
      <c r="AB44" s="179">
        <f t="shared" si="76"/>
        <v>6.1263999999999999E-2</v>
      </c>
      <c r="AC44" s="215">
        <f t="shared" si="77"/>
        <v>8.2999999999999984E-3</v>
      </c>
      <c r="AD44" s="179">
        <f t="shared" si="78"/>
        <v>8.3009999999999994E-3</v>
      </c>
      <c r="AE44" s="274">
        <f t="shared" si="79"/>
        <v>0.11666666666666667</v>
      </c>
      <c r="AF44" s="268" t="b">
        <f t="shared" si="80"/>
        <v>1</v>
      </c>
      <c r="AG44" s="304">
        <f t="shared" si="47"/>
        <v>6.6665679038682294E-3</v>
      </c>
      <c r="AH44" s="318" t="b">
        <f t="shared" si="81"/>
        <v>0</v>
      </c>
      <c r="AI44" s="318" t="b">
        <f t="shared" si="82"/>
        <v>0</v>
      </c>
      <c r="AM44" s="148" t="s">
        <v>935</v>
      </c>
      <c r="AN44" s="157">
        <v>4.8000000000000001E-2</v>
      </c>
      <c r="AO44" s="103">
        <v>6.8000000000000005E-2</v>
      </c>
      <c r="AP44" s="163">
        <v>4.8000000000000001E-2</v>
      </c>
      <c r="AQ44" s="169">
        <v>7.3000000000000001E-3</v>
      </c>
      <c r="AR44" s="179">
        <f>AQ51</f>
        <v>7.3000000000000001E-3</v>
      </c>
      <c r="AS44" s="282">
        <f t="shared" si="48"/>
        <v>0.11666666666666667</v>
      </c>
      <c r="AT44" s="283" t="b">
        <f t="shared" si="49"/>
        <v>1</v>
      </c>
      <c r="AU44" s="304">
        <f t="shared" si="40"/>
        <v>6.6665679038682294E-3</v>
      </c>
      <c r="AV44" s="318" t="b">
        <f t="shared" si="50"/>
        <v>0</v>
      </c>
      <c r="AW44" s="318" t="b">
        <f t="shared" si="51"/>
        <v>0</v>
      </c>
      <c r="AY44" s="148" t="s">
        <v>935</v>
      </c>
      <c r="AZ44" s="157">
        <v>4.9000000000000002E-2</v>
      </c>
      <c r="BA44" s="103">
        <v>6.8000000000000005E-2</v>
      </c>
      <c r="BB44" s="163">
        <v>4.9000000000000002E-2</v>
      </c>
      <c r="BC44" s="169">
        <v>7.4000000000000003E-3</v>
      </c>
      <c r="BD44" s="179">
        <f>BC51</f>
        <v>7.3000000000000001E-3</v>
      </c>
      <c r="BE44" s="282">
        <f t="shared" si="52"/>
        <v>0.11666666666666667</v>
      </c>
      <c r="BF44" s="283" t="b">
        <f t="shared" si="53"/>
        <v>1</v>
      </c>
      <c r="BG44" s="304">
        <f t="shared" si="41"/>
        <v>6.6665679038682294E-3</v>
      </c>
      <c r="BH44" s="318" t="b">
        <f t="shared" si="54"/>
        <v>0</v>
      </c>
      <c r="BI44" s="318" t="b">
        <f t="shared" si="55"/>
        <v>0</v>
      </c>
      <c r="BK44" s="148" t="s">
        <v>935</v>
      </c>
      <c r="BL44" s="157">
        <v>4.7E-2</v>
      </c>
      <c r="BM44" s="103">
        <v>6.7000000000000004E-2</v>
      </c>
      <c r="BN44" s="163">
        <v>4.7E-2</v>
      </c>
      <c r="BO44" s="169">
        <v>7.3000000000000001E-3</v>
      </c>
      <c r="BP44" s="179">
        <f>BO51</f>
        <v>7.1000000000000004E-3</v>
      </c>
      <c r="BQ44" s="286">
        <f t="shared" si="56"/>
        <v>0.11666666666666667</v>
      </c>
      <c r="BR44" s="290" t="b">
        <f t="shared" si="57"/>
        <v>1</v>
      </c>
      <c r="BS44" s="304">
        <f t="shared" si="42"/>
        <v>6.6665679038682294E-3</v>
      </c>
      <c r="BT44" s="318" t="b">
        <f t="shared" si="58"/>
        <v>0</v>
      </c>
      <c r="BU44" s="318" t="b">
        <f t="shared" si="59"/>
        <v>0</v>
      </c>
    </row>
    <row r="45" spans="1:73" ht="16" x14ac:dyDescent="0.2">
      <c r="A45" s="190" t="s">
        <v>935</v>
      </c>
      <c r="B45" s="215">
        <f t="shared" si="60"/>
        <v>6.1769999999999999E-2</v>
      </c>
      <c r="C45" s="214">
        <f t="shared" si="60"/>
        <v>8.7146000000000001E-2</v>
      </c>
      <c r="D45" s="262">
        <f t="shared" si="60"/>
        <v>6.1759000000000001E-2</v>
      </c>
      <c r="E45" s="374">
        <f t="shared" si="61"/>
        <v>1.4082000000000001E-2</v>
      </c>
      <c r="F45" s="371">
        <f t="shared" si="43"/>
        <v>1.4079000000000001E-2</v>
      </c>
      <c r="G45" s="377">
        <f t="shared" si="62"/>
        <v>0.11666666666666667</v>
      </c>
      <c r="H45" s="268" t="b">
        <f t="shared" si="63"/>
        <v>1</v>
      </c>
      <c r="I45" s="304">
        <f t="shared" si="44"/>
        <v>6.6665679038682294E-3</v>
      </c>
      <c r="J45" s="318" t="b">
        <f t="shared" si="64"/>
        <v>0</v>
      </c>
      <c r="K45" s="318" t="b">
        <f t="shared" si="65"/>
        <v>0</v>
      </c>
      <c r="M45" s="190" t="s">
        <v>935</v>
      </c>
      <c r="N45" s="215">
        <f t="shared" si="66"/>
        <v>6.0769999999999998E-2</v>
      </c>
      <c r="O45" s="214">
        <f>C45-0.005</f>
        <v>8.2145999999999997E-2</v>
      </c>
      <c r="P45" s="179">
        <f t="shared" si="68"/>
        <v>6.0759000000000001E-2</v>
      </c>
      <c r="Q45" s="374">
        <f t="shared" si="83"/>
        <v>9.0819999999999998E-3</v>
      </c>
      <c r="R45" s="371">
        <f t="shared" si="69"/>
        <v>9.0790000000000003E-3</v>
      </c>
      <c r="S45" s="377">
        <f t="shared" si="70"/>
        <v>0.11666666666666667</v>
      </c>
      <c r="T45" s="279" t="b">
        <f t="shared" si="71"/>
        <v>1</v>
      </c>
      <c r="U45" s="304">
        <f t="shared" si="46"/>
        <v>6.6665679038682294E-3</v>
      </c>
      <c r="V45" s="318" t="b">
        <f t="shared" si="72"/>
        <v>0</v>
      </c>
      <c r="W45" s="318" t="b">
        <f t="shared" si="73"/>
        <v>0</v>
      </c>
      <c r="Y45" s="190" t="s">
        <v>935</v>
      </c>
      <c r="Z45" s="215">
        <f t="shared" si="74"/>
        <v>5.9769999999999997E-2</v>
      </c>
      <c r="AA45" s="214">
        <f t="shared" si="75"/>
        <v>8.1145999999999996E-2</v>
      </c>
      <c r="AB45" s="179">
        <f t="shared" si="76"/>
        <v>5.9759E-2</v>
      </c>
      <c r="AC45" s="215">
        <f t="shared" si="77"/>
        <v>8.0819999999999989E-3</v>
      </c>
      <c r="AD45" s="179">
        <f t="shared" si="78"/>
        <v>8.0789999999999994E-3</v>
      </c>
      <c r="AE45" s="274">
        <f t="shared" si="79"/>
        <v>0.11666666666666667</v>
      </c>
      <c r="AF45" s="268" t="b">
        <f t="shared" si="80"/>
        <v>1</v>
      </c>
      <c r="AG45" s="304">
        <f t="shared" si="47"/>
        <v>6.6665679038682294E-3</v>
      </c>
      <c r="AH45" s="318" t="b">
        <f t="shared" si="81"/>
        <v>0</v>
      </c>
      <c r="AI45" s="318" t="b">
        <f t="shared" si="82"/>
        <v>0</v>
      </c>
      <c r="AM45" s="148" t="s">
        <v>936</v>
      </c>
      <c r="AN45" s="157">
        <v>4.7E-2</v>
      </c>
      <c r="AO45" s="103">
        <v>6.6000000000000003E-2</v>
      </c>
      <c r="AP45" s="163">
        <v>4.7E-2</v>
      </c>
      <c r="AQ45" s="169">
        <v>7.0000000000000001E-3</v>
      </c>
      <c r="AR45" s="179">
        <f>AQ50</f>
        <v>7.0000000000000001E-3</v>
      </c>
      <c r="AS45" s="282">
        <f t="shared" si="48"/>
        <v>0.11666666666666667</v>
      </c>
      <c r="AT45" s="283" t="b">
        <f t="shared" si="49"/>
        <v>1</v>
      </c>
      <c r="AU45" s="304">
        <f t="shared" si="40"/>
        <v>6.6665679038682294E-3</v>
      </c>
      <c r="AV45" s="318" t="b">
        <f t="shared" si="50"/>
        <v>0</v>
      </c>
      <c r="AW45" s="318" t="b">
        <f t="shared" si="51"/>
        <v>0</v>
      </c>
      <c r="AY45" s="148" t="s">
        <v>936</v>
      </c>
      <c r="AZ45" s="157">
        <v>4.7E-2</v>
      </c>
      <c r="BA45" s="103">
        <v>6.6000000000000003E-2</v>
      </c>
      <c r="BB45" s="163">
        <v>4.7E-2</v>
      </c>
      <c r="BC45" s="169">
        <v>7.1000000000000004E-3</v>
      </c>
      <c r="BD45" s="179">
        <f>BC50</f>
        <v>7.1000000000000004E-3</v>
      </c>
      <c r="BE45" s="282">
        <f t="shared" si="52"/>
        <v>0.11666666666666667</v>
      </c>
      <c r="BF45" s="283" t="b">
        <f t="shared" si="53"/>
        <v>1</v>
      </c>
      <c r="BG45" s="304">
        <f t="shared" si="41"/>
        <v>6.6665679038682294E-3</v>
      </c>
      <c r="BH45" s="318" t="b">
        <f t="shared" si="54"/>
        <v>0</v>
      </c>
      <c r="BI45" s="318" t="b">
        <f t="shared" si="55"/>
        <v>0</v>
      </c>
      <c r="BK45" s="148" t="s">
        <v>936</v>
      </c>
      <c r="BL45" s="157">
        <v>4.5999999999999999E-2</v>
      </c>
      <c r="BM45" s="103">
        <v>6.5000000000000002E-2</v>
      </c>
      <c r="BN45" s="163">
        <v>4.5999999999999999E-2</v>
      </c>
      <c r="BO45" s="169">
        <v>6.8999999999999999E-3</v>
      </c>
      <c r="BP45" s="179">
        <f>BO50</f>
        <v>6.8999999999999999E-3</v>
      </c>
      <c r="BQ45" s="286">
        <f t="shared" si="56"/>
        <v>0.11666666666666667</v>
      </c>
      <c r="BR45" s="290" t="b">
        <f t="shared" si="57"/>
        <v>1</v>
      </c>
      <c r="BS45" s="304">
        <f t="shared" si="42"/>
        <v>6.6665679038682294E-3</v>
      </c>
      <c r="BT45" s="318" t="b">
        <f t="shared" si="58"/>
        <v>0</v>
      </c>
      <c r="BU45" s="318" t="b">
        <f t="shared" si="59"/>
        <v>0</v>
      </c>
    </row>
    <row r="46" spans="1:73" ht="16" x14ac:dyDescent="0.2">
      <c r="A46" s="190" t="s">
        <v>936</v>
      </c>
      <c r="B46" s="215">
        <f t="shared" si="60"/>
        <v>6.0448000000000002E-2</v>
      </c>
      <c r="C46" s="214">
        <f t="shared" si="60"/>
        <v>8.5177000000000003E-2</v>
      </c>
      <c r="D46" s="262">
        <f t="shared" si="60"/>
        <v>6.0426000000000001E-2</v>
      </c>
      <c r="E46" s="374">
        <f t="shared" si="61"/>
        <v>1.389E-2</v>
      </c>
      <c r="F46" s="371">
        <f t="shared" si="43"/>
        <v>1.3883E-2</v>
      </c>
      <c r="G46" s="377">
        <f t="shared" si="62"/>
        <v>0.11666666666666667</v>
      </c>
      <c r="H46" s="268" t="b">
        <f t="shared" si="63"/>
        <v>1</v>
      </c>
      <c r="I46" s="304">
        <f t="shared" si="44"/>
        <v>6.6665679038682294E-3</v>
      </c>
      <c r="J46" s="318" t="b">
        <f t="shared" si="64"/>
        <v>0</v>
      </c>
      <c r="K46" s="318" t="b">
        <f t="shared" si="65"/>
        <v>0</v>
      </c>
      <c r="M46" s="190" t="s">
        <v>936</v>
      </c>
      <c r="N46" s="215">
        <f t="shared" si="66"/>
        <v>5.9448000000000001E-2</v>
      </c>
      <c r="O46" s="214">
        <f t="shared" si="67"/>
        <v>8.4177000000000002E-2</v>
      </c>
      <c r="P46" s="179">
        <f t="shared" si="68"/>
        <v>5.9426E-2</v>
      </c>
      <c r="Q46" s="374">
        <f t="shared" si="83"/>
        <v>8.8899999999999986E-3</v>
      </c>
      <c r="R46" s="371">
        <f t="shared" si="69"/>
        <v>8.8829999999999985E-3</v>
      </c>
      <c r="S46" s="377">
        <f t="shared" si="70"/>
        <v>0.11666666666666667</v>
      </c>
      <c r="T46" s="279" t="b">
        <f t="shared" si="71"/>
        <v>1</v>
      </c>
      <c r="U46" s="304">
        <f t="shared" si="46"/>
        <v>6.6665679038682294E-3</v>
      </c>
      <c r="V46" s="318" t="b">
        <f t="shared" si="72"/>
        <v>0</v>
      </c>
      <c r="W46" s="318" t="b">
        <f t="shared" si="73"/>
        <v>0</v>
      </c>
      <c r="Y46" s="190" t="s">
        <v>936</v>
      </c>
      <c r="Z46" s="215">
        <f t="shared" si="74"/>
        <v>5.8448E-2</v>
      </c>
      <c r="AA46" s="214">
        <f t="shared" si="75"/>
        <v>8.3177000000000001E-2</v>
      </c>
      <c r="AB46" s="179">
        <f t="shared" si="76"/>
        <v>5.8425999999999999E-2</v>
      </c>
      <c r="AC46" s="215">
        <f t="shared" si="77"/>
        <v>7.8899999999999977E-3</v>
      </c>
      <c r="AD46" s="179">
        <f t="shared" si="78"/>
        <v>7.8829999999999976E-3</v>
      </c>
      <c r="AE46" s="274">
        <f t="shared" si="79"/>
        <v>0.11666666666666667</v>
      </c>
      <c r="AF46" s="268" t="b">
        <f t="shared" si="80"/>
        <v>1</v>
      </c>
      <c r="AG46" s="304">
        <f t="shared" si="47"/>
        <v>6.6665679038682294E-3</v>
      </c>
      <c r="AH46" s="318" t="b">
        <f t="shared" si="81"/>
        <v>0</v>
      </c>
      <c r="AI46" s="318" t="b">
        <f t="shared" si="82"/>
        <v>0</v>
      </c>
      <c r="AM46" s="148" t="s">
        <v>937</v>
      </c>
      <c r="AN46" s="157">
        <v>4.5999999999999999E-2</v>
      </c>
      <c r="AO46" s="103">
        <v>6.5000000000000002E-2</v>
      </c>
      <c r="AP46" s="163">
        <v>4.7E-2</v>
      </c>
      <c r="AQ46" s="169">
        <v>6.8999999999999999E-3</v>
      </c>
      <c r="AR46" s="179">
        <f>AQ49</f>
        <v>6.8999999999999999E-3</v>
      </c>
      <c r="AS46" s="282">
        <f t="shared" si="48"/>
        <v>0.11666666666666667</v>
      </c>
      <c r="AT46" s="283" t="b">
        <f t="shared" si="49"/>
        <v>1</v>
      </c>
      <c r="AU46" s="304">
        <f t="shared" si="40"/>
        <v>6.6665679038682294E-3</v>
      </c>
      <c r="AV46" s="318" t="b">
        <f t="shared" si="50"/>
        <v>0</v>
      </c>
      <c r="AW46" s="318" t="b">
        <f t="shared" si="51"/>
        <v>0</v>
      </c>
      <c r="AY46" s="148" t="s">
        <v>937</v>
      </c>
      <c r="AZ46" s="157">
        <v>4.5999999999999999E-2</v>
      </c>
      <c r="BA46" s="103">
        <v>6.5000000000000002E-2</v>
      </c>
      <c r="BB46" s="163">
        <v>4.5999999999999999E-2</v>
      </c>
      <c r="BC46" s="169">
        <v>7.0000000000000001E-3</v>
      </c>
      <c r="BD46" s="179">
        <f>BC49</f>
        <v>7.0000000000000001E-3</v>
      </c>
      <c r="BE46" s="282">
        <f t="shared" si="52"/>
        <v>0.11666666666666667</v>
      </c>
      <c r="BF46" s="283" t="b">
        <f t="shared" si="53"/>
        <v>1</v>
      </c>
      <c r="BG46" s="304">
        <f t="shared" si="41"/>
        <v>6.6665679038682294E-3</v>
      </c>
      <c r="BH46" s="318" t="b">
        <f t="shared" si="54"/>
        <v>0</v>
      </c>
      <c r="BI46" s="318" t="b">
        <f t="shared" si="55"/>
        <v>0</v>
      </c>
      <c r="BK46" s="148" t="s">
        <v>937</v>
      </c>
      <c r="BL46" s="157">
        <v>4.4999999999999998E-2</v>
      </c>
      <c r="BM46" s="103">
        <v>6.4000000000000001E-2</v>
      </c>
      <c r="BN46" s="163">
        <v>4.4999999999999998E-2</v>
      </c>
      <c r="BO46" s="169">
        <v>6.7999999999999996E-3</v>
      </c>
      <c r="BP46" s="179">
        <f>BO49</f>
        <v>6.7999999999999996E-3</v>
      </c>
      <c r="BQ46" s="286">
        <f t="shared" si="56"/>
        <v>0.11666666666666667</v>
      </c>
      <c r="BR46" s="290" t="b">
        <f t="shared" si="57"/>
        <v>1</v>
      </c>
      <c r="BS46" s="304">
        <f t="shared" si="42"/>
        <v>6.6665679038682294E-3</v>
      </c>
      <c r="BT46" s="318" t="b">
        <f t="shared" si="58"/>
        <v>0</v>
      </c>
      <c r="BU46" s="318" t="b">
        <f t="shared" si="59"/>
        <v>0</v>
      </c>
    </row>
    <row r="47" spans="1:73" ht="16" x14ac:dyDescent="0.2">
      <c r="A47" s="190" t="s">
        <v>937</v>
      </c>
      <c r="B47" s="215">
        <f t="shared" si="60"/>
        <v>5.9720000000000002E-2</v>
      </c>
      <c r="C47" s="214">
        <f t="shared" si="60"/>
        <v>8.4014000000000005E-2</v>
      </c>
      <c r="D47" s="262">
        <f t="shared" si="60"/>
        <v>5.9691000000000001E-2</v>
      </c>
      <c r="E47" s="374">
        <f t="shared" si="61"/>
        <v>1.3781999999999999E-2</v>
      </c>
      <c r="F47" s="371">
        <f t="shared" si="43"/>
        <v>1.3770999999999999E-2</v>
      </c>
      <c r="G47" s="377">
        <f t="shared" si="62"/>
        <v>0.11666666666666667</v>
      </c>
      <c r="H47" s="268" t="b">
        <f t="shared" si="63"/>
        <v>1</v>
      </c>
      <c r="I47" s="304">
        <f t="shared" si="44"/>
        <v>6.6665679038682294E-3</v>
      </c>
      <c r="J47" s="318" t="b">
        <f t="shared" si="64"/>
        <v>0</v>
      </c>
      <c r="K47" s="318" t="b">
        <f t="shared" si="65"/>
        <v>0</v>
      </c>
      <c r="M47" s="190" t="s">
        <v>937</v>
      </c>
      <c r="N47" s="215">
        <f t="shared" si="66"/>
        <v>5.8720000000000001E-2</v>
      </c>
      <c r="O47" s="214">
        <f t="shared" si="67"/>
        <v>8.3014000000000004E-2</v>
      </c>
      <c r="P47" s="179">
        <f t="shared" si="68"/>
        <v>5.8691E-2</v>
      </c>
      <c r="Q47" s="374">
        <f t="shared" si="83"/>
        <v>8.7819999999999981E-3</v>
      </c>
      <c r="R47" s="371">
        <f t="shared" si="69"/>
        <v>8.7709999999999975E-3</v>
      </c>
      <c r="S47" s="377">
        <f t="shared" si="70"/>
        <v>0.11666666666666667</v>
      </c>
      <c r="T47" s="279" t="b">
        <f t="shared" si="71"/>
        <v>1</v>
      </c>
      <c r="U47" s="304">
        <f t="shared" si="46"/>
        <v>6.6665679038682294E-3</v>
      </c>
      <c r="V47" s="318" t="b">
        <f t="shared" si="72"/>
        <v>0</v>
      </c>
      <c r="W47" s="318" t="b">
        <f t="shared" si="73"/>
        <v>0</v>
      </c>
      <c r="Y47" s="190" t="s">
        <v>937</v>
      </c>
      <c r="Z47" s="215">
        <f t="shared" si="74"/>
        <v>5.772E-2</v>
      </c>
      <c r="AA47" s="214">
        <f t="shared" si="75"/>
        <v>8.2014000000000004E-2</v>
      </c>
      <c r="AB47" s="179">
        <f t="shared" si="76"/>
        <v>5.7690999999999999E-2</v>
      </c>
      <c r="AC47" s="215">
        <f t="shared" si="77"/>
        <v>7.7819999999999981E-3</v>
      </c>
      <c r="AD47" s="179">
        <f t="shared" si="78"/>
        <v>7.7709999999999975E-3</v>
      </c>
      <c r="AE47" s="274">
        <f t="shared" si="79"/>
        <v>0.11666666666666667</v>
      </c>
      <c r="AF47" s="268" t="b">
        <f t="shared" si="80"/>
        <v>1</v>
      </c>
      <c r="AG47" s="304">
        <f t="shared" si="47"/>
        <v>6.6665679038682294E-3</v>
      </c>
      <c r="AH47" s="318" t="b">
        <f t="shared" si="81"/>
        <v>0</v>
      </c>
      <c r="AI47" s="318" t="b">
        <f t="shared" si="82"/>
        <v>0</v>
      </c>
      <c r="AM47" s="148" t="s">
        <v>938</v>
      </c>
      <c r="AN47" s="157">
        <v>4.5999999999999999E-2</v>
      </c>
      <c r="AO47" s="103">
        <v>6.5000000000000002E-2</v>
      </c>
      <c r="AP47" s="163">
        <v>4.7E-2</v>
      </c>
      <c r="AQ47" s="169">
        <v>6.8999999999999999E-3</v>
      </c>
      <c r="AR47" s="179">
        <f>AQ48</f>
        <v>6.8999999999999999E-3</v>
      </c>
      <c r="AS47" s="282">
        <f t="shared" si="48"/>
        <v>0.11666666666666667</v>
      </c>
      <c r="AT47" s="283" t="b">
        <f t="shared" si="49"/>
        <v>1</v>
      </c>
      <c r="AU47" s="304">
        <f t="shared" si="40"/>
        <v>6.6665679038682294E-3</v>
      </c>
      <c r="AV47" s="318" t="b">
        <f t="shared" si="50"/>
        <v>0</v>
      </c>
      <c r="AW47" s="318" t="b">
        <f t="shared" si="51"/>
        <v>0</v>
      </c>
      <c r="AY47" s="148" t="s">
        <v>938</v>
      </c>
      <c r="AZ47" s="157">
        <v>4.5999999999999999E-2</v>
      </c>
      <c r="BA47" s="103">
        <v>6.5000000000000002E-2</v>
      </c>
      <c r="BB47" s="163">
        <v>4.5999999999999999E-2</v>
      </c>
      <c r="BC47" s="169">
        <v>7.0000000000000001E-3</v>
      </c>
      <c r="BD47" s="179">
        <f>BC48</f>
        <v>7.0000000000000001E-3</v>
      </c>
      <c r="BE47" s="282">
        <f t="shared" si="52"/>
        <v>0.11666666666666667</v>
      </c>
      <c r="BF47" s="283" t="b">
        <f t="shared" si="53"/>
        <v>1</v>
      </c>
      <c r="BG47" s="304">
        <f t="shared" si="41"/>
        <v>6.6665679038682294E-3</v>
      </c>
      <c r="BH47" s="318" t="b">
        <f t="shared" si="54"/>
        <v>0</v>
      </c>
      <c r="BI47" s="318" t="b">
        <f t="shared" si="55"/>
        <v>0</v>
      </c>
      <c r="BK47" s="148" t="s">
        <v>938</v>
      </c>
      <c r="BL47" s="157">
        <v>4.4999999999999998E-2</v>
      </c>
      <c r="BM47" s="103">
        <v>6.4000000000000001E-2</v>
      </c>
      <c r="BN47" s="163">
        <v>4.4999999999999998E-2</v>
      </c>
      <c r="BO47" s="169">
        <v>6.7999999999999996E-3</v>
      </c>
      <c r="BP47" s="179">
        <f>BO48</f>
        <v>6.7999999999999996E-3</v>
      </c>
      <c r="BQ47" s="286">
        <f t="shared" si="56"/>
        <v>0.11666666666666667</v>
      </c>
      <c r="BR47" s="290" t="b">
        <f t="shared" si="57"/>
        <v>1</v>
      </c>
      <c r="BS47" s="304">
        <f t="shared" si="42"/>
        <v>6.6665679038682294E-3</v>
      </c>
      <c r="BT47" s="318" t="b">
        <f t="shared" si="58"/>
        <v>0</v>
      </c>
      <c r="BU47" s="318" t="b">
        <f t="shared" si="59"/>
        <v>0</v>
      </c>
    </row>
    <row r="48" spans="1:73" ht="16" x14ac:dyDescent="0.2">
      <c r="A48" s="190" t="s">
        <v>938</v>
      </c>
      <c r="B48" s="215">
        <f t="shared" si="60"/>
        <v>5.9458000000000004E-2</v>
      </c>
      <c r="C48" s="214">
        <f t="shared" si="60"/>
        <v>8.3542000000000005E-2</v>
      </c>
      <c r="D48" s="262">
        <f t="shared" si="60"/>
        <v>5.9426E-2</v>
      </c>
      <c r="E48" s="374">
        <f t="shared" si="61"/>
        <v>1.3743999999999999E-2</v>
      </c>
      <c r="F48" s="371">
        <f t="shared" si="43"/>
        <v>1.3732000000000001E-2</v>
      </c>
      <c r="G48" s="377">
        <f t="shared" si="62"/>
        <v>0.11666666666666667</v>
      </c>
      <c r="H48" s="268" t="b">
        <f t="shared" si="63"/>
        <v>1</v>
      </c>
      <c r="I48" s="304">
        <f t="shared" si="44"/>
        <v>6.6665679038682294E-3</v>
      </c>
      <c r="J48" s="318" t="b">
        <f t="shared" si="64"/>
        <v>0</v>
      </c>
      <c r="K48" s="318" t="b">
        <f t="shared" si="65"/>
        <v>0</v>
      </c>
      <c r="M48" s="190" t="s">
        <v>938</v>
      </c>
      <c r="N48" s="215">
        <f t="shared" si="66"/>
        <v>5.8458000000000003E-2</v>
      </c>
      <c r="O48" s="214">
        <f t="shared" si="67"/>
        <v>8.2542000000000004E-2</v>
      </c>
      <c r="P48" s="179">
        <f t="shared" si="68"/>
        <v>5.8425999999999999E-2</v>
      </c>
      <c r="Q48" s="374">
        <f t="shared" si="83"/>
        <v>8.7439999999999983E-3</v>
      </c>
      <c r="R48" s="371">
        <f t="shared" si="69"/>
        <v>8.7320000000000002E-3</v>
      </c>
      <c r="S48" s="377">
        <f t="shared" si="70"/>
        <v>0.11666666666666667</v>
      </c>
      <c r="T48" s="279" t="b">
        <f t="shared" si="71"/>
        <v>1</v>
      </c>
      <c r="U48" s="304">
        <f t="shared" si="46"/>
        <v>6.6665679038682294E-3</v>
      </c>
      <c r="V48" s="318" t="b">
        <f t="shared" si="72"/>
        <v>0</v>
      </c>
      <c r="W48" s="318" t="b">
        <f t="shared" si="73"/>
        <v>0</v>
      </c>
      <c r="Y48" s="190" t="s">
        <v>938</v>
      </c>
      <c r="Z48" s="215">
        <f t="shared" si="74"/>
        <v>5.7458000000000002E-2</v>
      </c>
      <c r="AA48" s="214">
        <f t="shared" si="75"/>
        <v>8.1542000000000003E-2</v>
      </c>
      <c r="AB48" s="179">
        <f t="shared" si="76"/>
        <v>5.7425999999999998E-2</v>
      </c>
      <c r="AC48" s="215">
        <f t="shared" si="77"/>
        <v>7.7439999999999983E-3</v>
      </c>
      <c r="AD48" s="179">
        <f t="shared" si="78"/>
        <v>7.7320000000000002E-3</v>
      </c>
      <c r="AE48" s="274">
        <f t="shared" si="79"/>
        <v>0.11666666666666667</v>
      </c>
      <c r="AF48" s="268" t="b">
        <f t="shared" si="80"/>
        <v>1</v>
      </c>
      <c r="AG48" s="304">
        <f t="shared" si="47"/>
        <v>6.6665679038682294E-3</v>
      </c>
      <c r="AH48" s="318" t="b">
        <f t="shared" si="81"/>
        <v>0</v>
      </c>
      <c r="AI48" s="318" t="b">
        <f t="shared" si="82"/>
        <v>0</v>
      </c>
      <c r="AM48" s="148" t="s">
        <v>939</v>
      </c>
      <c r="AN48" s="157">
        <v>4.5999999999999999E-2</v>
      </c>
      <c r="AO48" s="103">
        <v>6.5000000000000002E-2</v>
      </c>
      <c r="AP48" s="163">
        <v>4.7E-2</v>
      </c>
      <c r="AQ48" s="169">
        <v>6.8999999999999999E-3</v>
      </c>
      <c r="AR48" s="179">
        <f>AQ47</f>
        <v>6.8999999999999999E-3</v>
      </c>
      <c r="AS48" s="282">
        <f t="shared" si="48"/>
        <v>0.11666666666666667</v>
      </c>
      <c r="AT48" s="283" t="b">
        <f t="shared" si="49"/>
        <v>1</v>
      </c>
      <c r="AU48" s="304">
        <f t="shared" si="40"/>
        <v>6.6665679038682294E-3</v>
      </c>
      <c r="AV48" s="318" t="b">
        <f t="shared" si="50"/>
        <v>0</v>
      </c>
      <c r="AW48" s="318" t="b">
        <f t="shared" si="51"/>
        <v>0</v>
      </c>
      <c r="AY48" s="148" t="s">
        <v>939</v>
      </c>
      <c r="AZ48" s="157">
        <v>4.5999999999999999E-2</v>
      </c>
      <c r="BA48" s="103">
        <v>6.5000000000000002E-2</v>
      </c>
      <c r="BB48" s="163">
        <v>4.5999999999999999E-2</v>
      </c>
      <c r="BC48" s="169">
        <v>7.0000000000000001E-3</v>
      </c>
      <c r="BD48" s="179">
        <f>BC47</f>
        <v>7.0000000000000001E-3</v>
      </c>
      <c r="BE48" s="282">
        <f t="shared" si="52"/>
        <v>0.11666666666666667</v>
      </c>
      <c r="BF48" s="283" t="b">
        <f t="shared" si="53"/>
        <v>1</v>
      </c>
      <c r="BG48" s="304">
        <f t="shared" si="41"/>
        <v>6.6665679038682294E-3</v>
      </c>
      <c r="BH48" s="318" t="b">
        <f t="shared" si="54"/>
        <v>0</v>
      </c>
      <c r="BI48" s="318" t="b">
        <f t="shared" si="55"/>
        <v>0</v>
      </c>
      <c r="BK48" s="148" t="s">
        <v>939</v>
      </c>
      <c r="BL48" s="157">
        <v>4.4999999999999998E-2</v>
      </c>
      <c r="BM48" s="103">
        <v>6.4000000000000001E-2</v>
      </c>
      <c r="BN48" s="163">
        <v>4.4999999999999998E-2</v>
      </c>
      <c r="BO48" s="169">
        <v>6.7999999999999996E-3</v>
      </c>
      <c r="BP48" s="179">
        <f>BO47</f>
        <v>6.7999999999999996E-3</v>
      </c>
      <c r="BQ48" s="286">
        <f t="shared" si="56"/>
        <v>0.11666666666666667</v>
      </c>
      <c r="BR48" s="290" t="b">
        <f t="shared" si="57"/>
        <v>1</v>
      </c>
      <c r="BS48" s="304">
        <f t="shared" si="42"/>
        <v>6.6665679038682294E-3</v>
      </c>
      <c r="BT48" s="318" t="b">
        <f t="shared" si="58"/>
        <v>0</v>
      </c>
      <c r="BU48" s="318" t="b">
        <f t="shared" si="59"/>
        <v>0</v>
      </c>
    </row>
    <row r="49" spans="1:73" ht="16" x14ac:dyDescent="0.2">
      <c r="A49" s="190" t="s">
        <v>939</v>
      </c>
      <c r="B49" s="215">
        <f t="shared" si="60"/>
        <v>5.9401000000000002E-2</v>
      </c>
      <c r="C49" s="214">
        <f t="shared" si="60"/>
        <v>8.3410999999999999E-2</v>
      </c>
      <c r="D49" s="262">
        <f t="shared" si="60"/>
        <v>5.9368999999999998E-2</v>
      </c>
      <c r="E49" s="374">
        <f t="shared" si="61"/>
        <v>1.3736999999999999E-2</v>
      </c>
      <c r="F49" s="371">
        <f t="shared" si="43"/>
        <v>1.3725000000000001E-2</v>
      </c>
      <c r="G49" s="377">
        <f t="shared" si="62"/>
        <v>0.11666666666666667</v>
      </c>
      <c r="H49" s="268" t="b">
        <f t="shared" si="63"/>
        <v>1</v>
      </c>
      <c r="I49" s="304">
        <f t="shared" si="44"/>
        <v>6.6665679038682294E-3</v>
      </c>
      <c r="J49" s="318" t="b">
        <f t="shared" si="64"/>
        <v>0</v>
      </c>
      <c r="K49" s="318" t="b">
        <f t="shared" si="65"/>
        <v>0</v>
      </c>
      <c r="M49" s="190" t="s">
        <v>939</v>
      </c>
      <c r="N49" s="215">
        <f t="shared" si="66"/>
        <v>5.8401000000000002E-2</v>
      </c>
      <c r="O49" s="214">
        <f t="shared" si="67"/>
        <v>8.2410999999999998E-2</v>
      </c>
      <c r="P49" s="179">
        <f t="shared" si="68"/>
        <v>5.8368999999999997E-2</v>
      </c>
      <c r="Q49" s="374">
        <f t="shared" si="83"/>
        <v>8.7369999999999982E-3</v>
      </c>
      <c r="R49" s="371">
        <f t="shared" si="69"/>
        <v>8.7250000000000001E-3</v>
      </c>
      <c r="S49" s="377">
        <f t="shared" si="70"/>
        <v>0.11666666666666667</v>
      </c>
      <c r="T49" s="279" t="b">
        <f t="shared" si="71"/>
        <v>1</v>
      </c>
      <c r="U49" s="304">
        <f t="shared" si="46"/>
        <v>6.6665679038682294E-3</v>
      </c>
      <c r="V49" s="318" t="b">
        <f t="shared" si="72"/>
        <v>0</v>
      </c>
      <c r="W49" s="318" t="b">
        <f t="shared" si="73"/>
        <v>0</v>
      </c>
      <c r="Y49" s="190" t="s">
        <v>939</v>
      </c>
      <c r="Z49" s="215">
        <f t="shared" si="74"/>
        <v>5.7401000000000001E-2</v>
      </c>
      <c r="AA49" s="214">
        <f t="shared" si="75"/>
        <v>8.1410999999999997E-2</v>
      </c>
      <c r="AB49" s="179">
        <f t="shared" si="76"/>
        <v>5.7368999999999996E-2</v>
      </c>
      <c r="AC49" s="215">
        <f t="shared" si="77"/>
        <v>7.7369999999999982E-3</v>
      </c>
      <c r="AD49" s="179">
        <f t="shared" si="78"/>
        <v>7.7250000000000001E-3</v>
      </c>
      <c r="AE49" s="274">
        <f t="shared" si="79"/>
        <v>0.11666666666666667</v>
      </c>
      <c r="AF49" s="268" t="b">
        <f t="shared" si="80"/>
        <v>1</v>
      </c>
      <c r="AG49" s="304">
        <f t="shared" si="47"/>
        <v>6.6665679038682294E-3</v>
      </c>
      <c r="AH49" s="318" t="b">
        <f t="shared" si="81"/>
        <v>0</v>
      </c>
      <c r="AI49" s="318" t="b">
        <f t="shared" si="82"/>
        <v>0</v>
      </c>
      <c r="AM49" s="148" t="s">
        <v>940</v>
      </c>
      <c r="AN49" s="157">
        <v>4.5999999999999999E-2</v>
      </c>
      <c r="AO49" s="103">
        <v>6.5000000000000002E-2</v>
      </c>
      <c r="AP49" s="163">
        <v>4.7E-2</v>
      </c>
      <c r="AQ49" s="169">
        <v>6.8999999999999999E-3</v>
      </c>
      <c r="AR49" s="179">
        <f>AQ46</f>
        <v>6.8999999999999999E-3</v>
      </c>
      <c r="AS49" s="282">
        <f t="shared" si="48"/>
        <v>0.11666666666666667</v>
      </c>
      <c r="AT49" s="283" t="b">
        <f t="shared" si="49"/>
        <v>1</v>
      </c>
      <c r="AU49" s="304">
        <f t="shared" si="40"/>
        <v>6.6665679038682294E-3</v>
      </c>
      <c r="AV49" s="318" t="b">
        <f t="shared" si="50"/>
        <v>0</v>
      </c>
      <c r="AW49" s="318" t="b">
        <f t="shared" si="51"/>
        <v>0</v>
      </c>
      <c r="AY49" s="148" t="s">
        <v>940</v>
      </c>
      <c r="AZ49" s="157">
        <v>4.5999999999999999E-2</v>
      </c>
      <c r="BA49" s="103">
        <v>6.5000000000000002E-2</v>
      </c>
      <c r="BB49" s="163">
        <v>4.5999999999999999E-2</v>
      </c>
      <c r="BC49" s="169">
        <v>7.0000000000000001E-3</v>
      </c>
      <c r="BD49" s="179">
        <f>BC46</f>
        <v>7.0000000000000001E-3</v>
      </c>
      <c r="BE49" s="282">
        <f t="shared" si="52"/>
        <v>0.11666666666666667</v>
      </c>
      <c r="BF49" s="283" t="b">
        <f t="shared" si="53"/>
        <v>1</v>
      </c>
      <c r="BG49" s="304">
        <f t="shared" si="41"/>
        <v>6.6665679038682294E-3</v>
      </c>
      <c r="BH49" s="318" t="b">
        <f t="shared" si="54"/>
        <v>0</v>
      </c>
      <c r="BI49" s="318" t="b">
        <f t="shared" si="55"/>
        <v>0</v>
      </c>
      <c r="BK49" s="148" t="s">
        <v>940</v>
      </c>
      <c r="BL49" s="157">
        <v>4.4999999999999998E-2</v>
      </c>
      <c r="BM49" s="103">
        <v>6.4000000000000001E-2</v>
      </c>
      <c r="BN49" s="163">
        <v>4.4999999999999998E-2</v>
      </c>
      <c r="BO49" s="169">
        <v>6.7999999999999996E-3</v>
      </c>
      <c r="BP49" s="179">
        <f>BO46</f>
        <v>6.7999999999999996E-3</v>
      </c>
      <c r="BQ49" s="286">
        <f t="shared" si="56"/>
        <v>0.11666666666666667</v>
      </c>
      <c r="BR49" s="290" t="b">
        <f t="shared" si="57"/>
        <v>1</v>
      </c>
      <c r="BS49" s="304">
        <f t="shared" si="42"/>
        <v>6.6665679038682294E-3</v>
      </c>
      <c r="BT49" s="318" t="b">
        <f t="shared" si="58"/>
        <v>0</v>
      </c>
      <c r="BU49" s="318" t="b">
        <f t="shared" si="59"/>
        <v>0</v>
      </c>
    </row>
    <row r="50" spans="1:73" ht="16" x14ac:dyDescent="0.2">
      <c r="A50" s="190" t="s">
        <v>940</v>
      </c>
      <c r="B50" s="215">
        <f t="shared" si="60"/>
        <v>5.9555000000000004E-2</v>
      </c>
      <c r="C50" s="214">
        <f t="shared" si="60"/>
        <v>8.3648E-2</v>
      </c>
      <c r="D50" s="262">
        <f t="shared" si="60"/>
        <v>5.9525000000000002E-2</v>
      </c>
      <c r="E50" s="374">
        <f t="shared" si="61"/>
        <v>1.3762E-2</v>
      </c>
      <c r="F50" s="371">
        <f t="shared" si="43"/>
        <v>1.3750999999999999E-2</v>
      </c>
      <c r="G50" s="377">
        <f t="shared" si="62"/>
        <v>0.11666666666666667</v>
      </c>
      <c r="H50" s="268" t="b">
        <f t="shared" si="63"/>
        <v>1</v>
      </c>
      <c r="I50" s="304">
        <f t="shared" si="44"/>
        <v>6.6665679038682294E-3</v>
      </c>
      <c r="J50" s="318" t="b">
        <f t="shared" si="64"/>
        <v>0</v>
      </c>
      <c r="K50" s="318" t="b">
        <f t="shared" si="65"/>
        <v>0</v>
      </c>
      <c r="M50" s="190" t="s">
        <v>940</v>
      </c>
      <c r="N50" s="215">
        <f t="shared" si="66"/>
        <v>5.8555000000000003E-2</v>
      </c>
      <c r="O50" s="214">
        <f t="shared" si="67"/>
        <v>8.2647999999999999E-2</v>
      </c>
      <c r="P50" s="179">
        <f t="shared" si="68"/>
        <v>5.8525000000000001E-2</v>
      </c>
      <c r="Q50" s="374">
        <f t="shared" si="83"/>
        <v>8.761999999999999E-3</v>
      </c>
      <c r="R50" s="371">
        <f t="shared" si="69"/>
        <v>8.7509999999999984E-3</v>
      </c>
      <c r="S50" s="377">
        <f t="shared" si="70"/>
        <v>0.11666666666666667</v>
      </c>
      <c r="T50" s="279" t="b">
        <f t="shared" si="71"/>
        <v>1</v>
      </c>
      <c r="U50" s="304">
        <f t="shared" si="46"/>
        <v>6.6665679038682294E-3</v>
      </c>
      <c r="V50" s="318" t="b">
        <f t="shared" si="72"/>
        <v>0</v>
      </c>
      <c r="W50" s="318" t="b">
        <f t="shared" si="73"/>
        <v>0</v>
      </c>
      <c r="Y50" s="190" t="s">
        <v>940</v>
      </c>
      <c r="Z50" s="215">
        <f t="shared" si="74"/>
        <v>5.7555000000000002E-2</v>
      </c>
      <c r="AA50" s="214">
        <f t="shared" si="75"/>
        <v>8.1647999999999998E-2</v>
      </c>
      <c r="AB50" s="179">
        <f t="shared" si="76"/>
        <v>5.7525E-2</v>
      </c>
      <c r="AC50" s="215">
        <f t="shared" si="77"/>
        <v>7.7619999999999989E-3</v>
      </c>
      <c r="AD50" s="179">
        <f t="shared" si="78"/>
        <v>7.7509999999999983E-3</v>
      </c>
      <c r="AE50" s="274">
        <f t="shared" si="79"/>
        <v>0.11666666666666667</v>
      </c>
      <c r="AF50" s="268" t="b">
        <f t="shared" si="80"/>
        <v>1</v>
      </c>
      <c r="AG50" s="304">
        <f t="shared" si="47"/>
        <v>6.6665679038682294E-3</v>
      </c>
      <c r="AH50" s="318" t="b">
        <f t="shared" si="81"/>
        <v>0</v>
      </c>
      <c r="AI50" s="318" t="b">
        <f t="shared" si="82"/>
        <v>0</v>
      </c>
      <c r="AM50" s="148" t="s">
        <v>941</v>
      </c>
      <c r="AN50" s="157">
        <v>4.7E-2</v>
      </c>
      <c r="AO50" s="103">
        <v>6.6000000000000003E-2</v>
      </c>
      <c r="AP50" s="163">
        <v>4.7E-2</v>
      </c>
      <c r="AQ50" s="169">
        <v>7.0000000000000001E-3</v>
      </c>
      <c r="AR50" s="179">
        <f>AQ45</f>
        <v>7.0000000000000001E-3</v>
      </c>
      <c r="AS50" s="282">
        <f t="shared" si="48"/>
        <v>0.11666666666666667</v>
      </c>
      <c r="AT50" s="283" t="b">
        <f t="shared" si="49"/>
        <v>1</v>
      </c>
      <c r="AU50" s="304">
        <f t="shared" si="40"/>
        <v>6.6665679038682294E-3</v>
      </c>
      <c r="AV50" s="318" t="b">
        <f t="shared" si="50"/>
        <v>0</v>
      </c>
      <c r="AW50" s="318" t="b">
        <f t="shared" si="51"/>
        <v>0</v>
      </c>
      <c r="AY50" s="148" t="s">
        <v>941</v>
      </c>
      <c r="AZ50" s="157">
        <v>4.7E-2</v>
      </c>
      <c r="BA50" s="103">
        <v>6.6000000000000003E-2</v>
      </c>
      <c r="BB50" s="163">
        <v>4.7E-2</v>
      </c>
      <c r="BC50" s="169">
        <v>7.1000000000000004E-3</v>
      </c>
      <c r="BD50" s="179">
        <f>BC45</f>
        <v>7.1000000000000004E-3</v>
      </c>
      <c r="BE50" s="282">
        <f t="shared" si="52"/>
        <v>0.11666666666666667</v>
      </c>
      <c r="BF50" s="283" t="b">
        <f t="shared" si="53"/>
        <v>1</v>
      </c>
      <c r="BG50" s="304">
        <f t="shared" si="41"/>
        <v>6.6665679038682294E-3</v>
      </c>
      <c r="BH50" s="318" t="b">
        <f t="shared" si="54"/>
        <v>0</v>
      </c>
      <c r="BI50" s="318" t="b">
        <f t="shared" si="55"/>
        <v>0</v>
      </c>
      <c r="BK50" s="148" t="s">
        <v>941</v>
      </c>
      <c r="BL50" s="157">
        <v>4.5999999999999999E-2</v>
      </c>
      <c r="BM50" s="103">
        <v>6.5000000000000002E-2</v>
      </c>
      <c r="BN50" s="163">
        <v>4.5999999999999999E-2</v>
      </c>
      <c r="BO50" s="169">
        <v>6.8999999999999999E-3</v>
      </c>
      <c r="BP50" s="179">
        <f>BO45</f>
        <v>6.8999999999999999E-3</v>
      </c>
      <c r="BQ50" s="286">
        <f t="shared" si="56"/>
        <v>0.11666666666666667</v>
      </c>
      <c r="BR50" s="290" t="b">
        <f t="shared" si="57"/>
        <v>1</v>
      </c>
      <c r="BS50" s="304">
        <f t="shared" si="42"/>
        <v>6.6665679038682294E-3</v>
      </c>
      <c r="BT50" s="318" t="b">
        <f t="shared" si="58"/>
        <v>0</v>
      </c>
      <c r="BU50" s="318" t="b">
        <f t="shared" si="59"/>
        <v>0</v>
      </c>
    </row>
    <row r="51" spans="1:73" ht="16" x14ac:dyDescent="0.2">
      <c r="A51" s="190" t="s">
        <v>941</v>
      </c>
      <c r="B51" s="215">
        <f t="shared" si="60"/>
        <v>6.0149000000000001E-2</v>
      </c>
      <c r="C51" s="214">
        <f t="shared" si="60"/>
        <v>8.4619E-2</v>
      </c>
      <c r="D51" s="262">
        <f t="shared" si="60"/>
        <v>6.0124999999999998E-2</v>
      </c>
      <c r="E51" s="374">
        <f t="shared" si="61"/>
        <v>1.3852E-2</v>
      </c>
      <c r="F51" s="371">
        <f t="shared" si="43"/>
        <v>1.3843999999999999E-2</v>
      </c>
      <c r="G51" s="377">
        <f t="shared" si="62"/>
        <v>0.11666666666666667</v>
      </c>
      <c r="H51" s="268" t="b">
        <f t="shared" si="63"/>
        <v>1</v>
      </c>
      <c r="I51" s="304">
        <f t="shared" si="44"/>
        <v>6.6665679038682294E-3</v>
      </c>
      <c r="J51" s="318" t="b">
        <f t="shared" si="64"/>
        <v>0</v>
      </c>
      <c r="K51" s="318" t="b">
        <f t="shared" si="65"/>
        <v>0</v>
      </c>
      <c r="M51" s="190" t="s">
        <v>941</v>
      </c>
      <c r="N51" s="215">
        <f t="shared" si="66"/>
        <v>5.9149E-2</v>
      </c>
      <c r="O51" s="214">
        <f>C51-0.0005</f>
        <v>8.4118999999999999E-2</v>
      </c>
      <c r="P51" s="179">
        <f t="shared" si="68"/>
        <v>5.9124999999999997E-2</v>
      </c>
      <c r="Q51" s="374">
        <f t="shared" si="83"/>
        <v>8.8519999999999988E-3</v>
      </c>
      <c r="R51" s="371">
        <f t="shared" si="69"/>
        <v>8.8439999999999977E-3</v>
      </c>
      <c r="S51" s="377">
        <f t="shared" si="70"/>
        <v>0.11666666666666667</v>
      </c>
      <c r="T51" s="279" t="b">
        <f t="shared" si="71"/>
        <v>1</v>
      </c>
      <c r="U51" s="304">
        <f t="shared" si="46"/>
        <v>6.6665679038682294E-3</v>
      </c>
      <c r="V51" s="318" t="b">
        <f t="shared" si="72"/>
        <v>0</v>
      </c>
      <c r="W51" s="318" t="b">
        <f t="shared" si="73"/>
        <v>0</v>
      </c>
      <c r="Y51" s="190" t="s">
        <v>941</v>
      </c>
      <c r="Z51" s="215">
        <f t="shared" si="74"/>
        <v>5.8148999999999999E-2</v>
      </c>
      <c r="AA51" s="214">
        <f t="shared" si="75"/>
        <v>8.3118999999999998E-2</v>
      </c>
      <c r="AB51" s="179">
        <f t="shared" si="76"/>
        <v>5.8124999999999996E-2</v>
      </c>
      <c r="AC51" s="215">
        <f t="shared" si="77"/>
        <v>7.8519999999999979E-3</v>
      </c>
      <c r="AD51" s="179">
        <f t="shared" si="78"/>
        <v>7.8439999999999968E-3</v>
      </c>
      <c r="AE51" s="274">
        <f t="shared" si="79"/>
        <v>0.11666666666666667</v>
      </c>
      <c r="AF51" s="268" t="b">
        <f t="shared" si="80"/>
        <v>1</v>
      </c>
      <c r="AG51" s="304">
        <f t="shared" si="47"/>
        <v>6.6665679038682294E-3</v>
      </c>
      <c r="AH51" s="318" t="b">
        <f t="shared" si="81"/>
        <v>0</v>
      </c>
      <c r="AI51" s="318" t="b">
        <f t="shared" si="82"/>
        <v>0</v>
      </c>
      <c r="AM51" s="148" t="s">
        <v>942</v>
      </c>
      <c r="AN51" s="157">
        <v>4.8000000000000001E-2</v>
      </c>
      <c r="AO51" s="103">
        <v>6.8000000000000005E-2</v>
      </c>
      <c r="AP51" s="163">
        <v>4.8000000000000001E-2</v>
      </c>
      <c r="AQ51" s="169">
        <v>7.3000000000000001E-3</v>
      </c>
      <c r="AR51" s="179">
        <f>AQ44</f>
        <v>7.3000000000000001E-3</v>
      </c>
      <c r="AS51" s="282">
        <f t="shared" si="48"/>
        <v>0.11666666666666667</v>
      </c>
      <c r="AT51" s="283" t="b">
        <f t="shared" si="49"/>
        <v>1</v>
      </c>
      <c r="AU51" s="304">
        <f t="shared" si="40"/>
        <v>6.6665679038682294E-3</v>
      </c>
      <c r="AV51" s="318" t="b">
        <f t="shared" si="50"/>
        <v>0</v>
      </c>
      <c r="AW51" s="318" t="b">
        <f t="shared" si="51"/>
        <v>0</v>
      </c>
      <c r="AY51" s="148" t="s">
        <v>942</v>
      </c>
      <c r="AZ51" s="157">
        <v>4.9000000000000002E-2</v>
      </c>
      <c r="BA51" s="103">
        <v>6.9000000000000006E-2</v>
      </c>
      <c r="BB51" s="163">
        <v>4.9000000000000002E-2</v>
      </c>
      <c r="BC51" s="169">
        <v>7.3000000000000001E-3</v>
      </c>
      <c r="BD51" s="179">
        <f>BC44</f>
        <v>7.4000000000000003E-3</v>
      </c>
      <c r="BE51" s="282">
        <f t="shared" si="52"/>
        <v>0.11666666666666667</v>
      </c>
      <c r="BF51" s="283" t="b">
        <f t="shared" si="53"/>
        <v>1</v>
      </c>
      <c r="BG51" s="304">
        <f t="shared" si="41"/>
        <v>6.6665679038682294E-3</v>
      </c>
      <c r="BH51" s="318" t="b">
        <f t="shared" si="54"/>
        <v>0</v>
      </c>
      <c r="BI51" s="318" t="b">
        <f t="shared" si="55"/>
        <v>0</v>
      </c>
      <c r="BK51" s="148" t="s">
        <v>942</v>
      </c>
      <c r="BL51" s="157">
        <v>4.7E-2</v>
      </c>
      <c r="BM51" s="103">
        <v>6.7000000000000004E-2</v>
      </c>
      <c r="BN51" s="163">
        <v>4.7E-2</v>
      </c>
      <c r="BO51" s="169">
        <v>7.1000000000000004E-3</v>
      </c>
      <c r="BP51" s="179">
        <f>BO44</f>
        <v>7.3000000000000001E-3</v>
      </c>
      <c r="BQ51" s="286">
        <f t="shared" si="56"/>
        <v>0.11666666666666667</v>
      </c>
      <c r="BR51" s="290" t="b">
        <f t="shared" si="57"/>
        <v>1</v>
      </c>
      <c r="BS51" s="304">
        <f t="shared" si="42"/>
        <v>6.6665679038682294E-3</v>
      </c>
      <c r="BT51" s="318" t="b">
        <f t="shared" si="58"/>
        <v>0</v>
      </c>
      <c r="BU51" s="318" t="b">
        <f t="shared" si="59"/>
        <v>0</v>
      </c>
    </row>
    <row r="52" spans="1:73" ht="16" x14ac:dyDescent="0.2">
      <c r="A52" s="190" t="s">
        <v>942</v>
      </c>
      <c r="B52" s="215">
        <f t="shared" si="60"/>
        <v>6.1366999999999998E-2</v>
      </c>
      <c r="C52" s="214">
        <f t="shared" si="60"/>
        <v>8.6500000000000007E-2</v>
      </c>
      <c r="D52" s="262">
        <f t="shared" si="60"/>
        <v>6.1353999999999999E-2</v>
      </c>
      <c r="E52" s="374">
        <f t="shared" si="61"/>
        <v>1.4027000000000001E-2</v>
      </c>
      <c r="F52" s="371">
        <f t="shared" si="43"/>
        <v>1.4024000000000002E-2</v>
      </c>
      <c r="G52" s="377">
        <f t="shared" si="62"/>
        <v>0.11666666666666667</v>
      </c>
      <c r="H52" s="268" t="b">
        <f t="shared" si="63"/>
        <v>1</v>
      </c>
      <c r="I52" s="304">
        <f t="shared" si="44"/>
        <v>6.6665679038682294E-3</v>
      </c>
      <c r="J52" s="318" t="b">
        <f t="shared" si="64"/>
        <v>0</v>
      </c>
      <c r="K52" s="318" t="b">
        <f t="shared" si="65"/>
        <v>0</v>
      </c>
      <c r="M52" s="190" t="s">
        <v>942</v>
      </c>
      <c r="N52" s="215">
        <f t="shared" si="66"/>
        <v>6.0366999999999997E-2</v>
      </c>
      <c r="O52" s="214">
        <f t="shared" si="67"/>
        <v>8.5500000000000007E-2</v>
      </c>
      <c r="P52" s="179">
        <f t="shared" si="68"/>
        <v>6.0353999999999998E-2</v>
      </c>
      <c r="Q52" s="374">
        <f t="shared" si="83"/>
        <v>9.0270000000000003E-3</v>
      </c>
      <c r="R52" s="371">
        <f t="shared" si="69"/>
        <v>9.0240000000000008E-3</v>
      </c>
      <c r="S52" s="377">
        <f t="shared" si="70"/>
        <v>0.11666666666666667</v>
      </c>
      <c r="T52" s="279" t="b">
        <f t="shared" si="71"/>
        <v>1</v>
      </c>
      <c r="U52" s="304">
        <f t="shared" si="46"/>
        <v>6.6665679038682294E-3</v>
      </c>
      <c r="V52" s="318" t="b">
        <f t="shared" si="72"/>
        <v>0</v>
      </c>
      <c r="W52" s="318" t="b">
        <f t="shared" si="73"/>
        <v>0</v>
      </c>
      <c r="Y52" s="190" t="s">
        <v>942</v>
      </c>
      <c r="Z52" s="215">
        <f t="shared" si="74"/>
        <v>5.9366999999999996E-2</v>
      </c>
      <c r="AA52" s="214">
        <f t="shared" si="75"/>
        <v>8.4500000000000006E-2</v>
      </c>
      <c r="AB52" s="179">
        <f t="shared" si="76"/>
        <v>5.9353999999999997E-2</v>
      </c>
      <c r="AC52" s="215">
        <f t="shared" si="77"/>
        <v>8.0269999999999994E-3</v>
      </c>
      <c r="AD52" s="179">
        <f t="shared" si="78"/>
        <v>8.0239999999999999E-3</v>
      </c>
      <c r="AE52" s="274">
        <f t="shared" si="79"/>
        <v>0.11666666666666667</v>
      </c>
      <c r="AF52" s="268" t="b">
        <f t="shared" si="80"/>
        <v>1</v>
      </c>
      <c r="AG52" s="304">
        <f t="shared" si="47"/>
        <v>6.6665679038682294E-3</v>
      </c>
      <c r="AH52" s="318" t="b">
        <f t="shared" si="81"/>
        <v>0</v>
      </c>
      <c r="AI52" s="318" t="b">
        <f t="shared" si="82"/>
        <v>0</v>
      </c>
      <c r="AM52" s="148" t="s">
        <v>943</v>
      </c>
      <c r="AN52" s="157">
        <v>5.0999999999999997E-2</v>
      </c>
      <c r="AO52" s="103">
        <v>7.0999999999999994E-2</v>
      </c>
      <c r="AP52" s="163">
        <v>0.05</v>
      </c>
      <c r="AQ52" s="169">
        <v>7.6E-3</v>
      </c>
      <c r="AR52" s="179">
        <f>AQ43</f>
        <v>7.4999999999999997E-3</v>
      </c>
      <c r="AS52" s="282">
        <f t="shared" si="48"/>
        <v>0.11666666666666667</v>
      </c>
      <c r="AT52" s="283" t="b">
        <f t="shared" si="49"/>
        <v>1</v>
      </c>
      <c r="AU52" s="304">
        <f t="shared" si="40"/>
        <v>6.6665679038682294E-3</v>
      </c>
      <c r="AV52" s="318" t="b">
        <f t="shared" si="50"/>
        <v>0</v>
      </c>
      <c r="AW52" s="318" t="b">
        <f t="shared" si="51"/>
        <v>0</v>
      </c>
      <c r="AY52" s="148" t="s">
        <v>943</v>
      </c>
      <c r="AZ52" s="157">
        <v>5.0999999999999997E-2</v>
      </c>
      <c r="BA52" s="103">
        <v>7.1999999999999995E-2</v>
      </c>
      <c r="BB52" s="163">
        <v>5.0999999999999997E-2</v>
      </c>
      <c r="BC52" s="169">
        <v>7.7000000000000002E-3</v>
      </c>
      <c r="BD52" s="179">
        <f>BC43</f>
        <v>7.7000000000000002E-3</v>
      </c>
      <c r="BE52" s="282">
        <f t="shared" si="52"/>
        <v>0.11666666666666667</v>
      </c>
      <c r="BF52" s="283" t="b">
        <f t="shared" si="53"/>
        <v>1</v>
      </c>
      <c r="BG52" s="304">
        <f t="shared" si="41"/>
        <v>6.6665679038682294E-3</v>
      </c>
      <c r="BH52" s="318" t="b">
        <f t="shared" si="54"/>
        <v>0</v>
      </c>
      <c r="BI52" s="318" t="b">
        <f t="shared" si="55"/>
        <v>0</v>
      </c>
      <c r="BK52" s="148" t="s">
        <v>943</v>
      </c>
      <c r="BL52" s="157">
        <v>4.9000000000000002E-2</v>
      </c>
      <c r="BM52" s="103">
        <v>7.0000000000000007E-2</v>
      </c>
      <c r="BN52" s="163">
        <v>4.9000000000000002E-2</v>
      </c>
      <c r="BO52" s="169">
        <v>7.4000000000000003E-3</v>
      </c>
      <c r="BP52" s="179">
        <f>BO43</f>
        <v>7.7000000000000002E-3</v>
      </c>
      <c r="BQ52" s="286">
        <f t="shared" si="56"/>
        <v>0.11666666666666667</v>
      </c>
      <c r="BR52" s="290" t="b">
        <f t="shared" si="57"/>
        <v>1</v>
      </c>
      <c r="BS52" s="304">
        <f t="shared" si="42"/>
        <v>6.6665679038682294E-3</v>
      </c>
      <c r="BT52" s="318" t="b">
        <f t="shared" si="58"/>
        <v>0</v>
      </c>
      <c r="BU52" s="318" t="b">
        <f t="shared" si="59"/>
        <v>0</v>
      </c>
    </row>
    <row r="53" spans="1:73" ht="16" x14ac:dyDescent="0.2">
      <c r="A53" s="190" t="s">
        <v>943</v>
      </c>
      <c r="B53" s="215">
        <f t="shared" si="60"/>
        <v>6.2834000000000001E-2</v>
      </c>
      <c r="C53" s="214">
        <f t="shared" si="60"/>
        <v>8.8661000000000004E-2</v>
      </c>
      <c r="D53" s="262">
        <f t="shared" si="60"/>
        <v>6.2830999999999998E-2</v>
      </c>
      <c r="E53" s="374">
        <f t="shared" si="61"/>
        <v>1.4238000000000001E-2</v>
      </c>
      <c r="F53" s="371">
        <f t="shared" si="43"/>
        <v>1.4239000000000002E-2</v>
      </c>
      <c r="G53" s="377">
        <f t="shared" si="62"/>
        <v>0.11666666666666667</v>
      </c>
      <c r="H53" s="268" t="b">
        <f t="shared" si="63"/>
        <v>1</v>
      </c>
      <c r="I53" s="304">
        <f t="shared" si="44"/>
        <v>6.6665679038682294E-3</v>
      </c>
      <c r="J53" s="318" t="b">
        <f t="shared" si="64"/>
        <v>0</v>
      </c>
      <c r="K53" s="318" t="b">
        <f t="shared" si="65"/>
        <v>0</v>
      </c>
      <c r="M53" s="190" t="s">
        <v>943</v>
      </c>
      <c r="N53" s="215">
        <f t="shared" si="66"/>
        <v>6.1834E-2</v>
      </c>
      <c r="O53" s="214">
        <f t="shared" si="67"/>
        <v>8.7661000000000003E-2</v>
      </c>
      <c r="P53" s="179">
        <f t="shared" si="68"/>
        <v>6.1830999999999997E-2</v>
      </c>
      <c r="Q53" s="374">
        <f t="shared" si="83"/>
        <v>9.2379999999999997E-3</v>
      </c>
      <c r="R53" s="371">
        <f t="shared" si="69"/>
        <v>9.2390000000000007E-3</v>
      </c>
      <c r="S53" s="377">
        <f t="shared" si="70"/>
        <v>0.11666666666666667</v>
      </c>
      <c r="T53" s="279" t="b">
        <f t="shared" si="71"/>
        <v>1</v>
      </c>
      <c r="U53" s="304">
        <f t="shared" si="46"/>
        <v>6.6665679038682294E-3</v>
      </c>
      <c r="V53" s="318" t="b">
        <f t="shared" si="72"/>
        <v>0</v>
      </c>
      <c r="W53" s="318" t="b">
        <f t="shared" si="73"/>
        <v>0</v>
      </c>
      <c r="Y53" s="190" t="s">
        <v>943</v>
      </c>
      <c r="Z53" s="215">
        <f t="shared" si="74"/>
        <v>6.0833999999999999E-2</v>
      </c>
      <c r="AA53" s="214">
        <f t="shared" si="75"/>
        <v>8.6661000000000002E-2</v>
      </c>
      <c r="AB53" s="179">
        <f t="shared" si="76"/>
        <v>6.0830999999999996E-2</v>
      </c>
      <c r="AC53" s="215">
        <f t="shared" si="77"/>
        <v>8.2379999999999988E-3</v>
      </c>
      <c r="AD53" s="179">
        <f t="shared" si="78"/>
        <v>8.2389999999999998E-3</v>
      </c>
      <c r="AE53" s="274">
        <f t="shared" si="79"/>
        <v>0.11666666666666667</v>
      </c>
      <c r="AF53" s="268" t="b">
        <f t="shared" si="80"/>
        <v>1</v>
      </c>
      <c r="AG53" s="304">
        <f t="shared" si="47"/>
        <v>6.6665679038682294E-3</v>
      </c>
      <c r="AH53" s="318" t="b">
        <f t="shared" si="81"/>
        <v>0</v>
      </c>
      <c r="AI53" s="318" t="b">
        <f t="shared" si="82"/>
        <v>0</v>
      </c>
      <c r="AM53" s="148" t="s">
        <v>944</v>
      </c>
      <c r="AN53" s="157">
        <v>5.2999999999999999E-2</v>
      </c>
      <c r="AO53" s="103">
        <v>7.3999999999999996E-2</v>
      </c>
      <c r="AP53" s="163">
        <v>5.1999999999999998E-2</v>
      </c>
      <c r="AQ53" s="169">
        <v>8.0000000000000002E-3</v>
      </c>
      <c r="AR53" s="179">
        <f>AQ42</f>
        <v>7.9000000000000008E-3</v>
      </c>
      <c r="AS53" s="282">
        <f t="shared" si="48"/>
        <v>0.11666666666666667</v>
      </c>
      <c r="AT53" s="283" t="b">
        <f t="shared" si="49"/>
        <v>1</v>
      </c>
      <c r="AU53" s="304">
        <f t="shared" si="40"/>
        <v>6.6665679038682294E-3</v>
      </c>
      <c r="AV53" s="318" t="b">
        <f t="shared" si="50"/>
        <v>0</v>
      </c>
      <c r="AW53" s="318" t="b">
        <f t="shared" si="51"/>
        <v>0</v>
      </c>
      <c r="AY53" s="148" t="s">
        <v>944</v>
      </c>
      <c r="AZ53" s="157">
        <v>5.2999999999999999E-2</v>
      </c>
      <c r="BA53" s="103">
        <v>7.4999999999999997E-2</v>
      </c>
      <c r="BB53" s="163">
        <v>5.3999999999999999E-2</v>
      </c>
      <c r="BC53" s="169">
        <v>8.0000000000000002E-3</v>
      </c>
      <c r="BD53" s="179">
        <f>BC42</f>
        <v>8.0999999999999996E-3</v>
      </c>
      <c r="BE53" s="282">
        <f t="shared" si="52"/>
        <v>0.11666666666666667</v>
      </c>
      <c r="BF53" s="283" t="b">
        <f t="shared" si="53"/>
        <v>1</v>
      </c>
      <c r="BG53" s="304">
        <f t="shared" si="41"/>
        <v>6.6665679038682294E-3</v>
      </c>
      <c r="BH53" s="318" t="b">
        <f t="shared" si="54"/>
        <v>0</v>
      </c>
      <c r="BI53" s="318" t="b">
        <f t="shared" si="55"/>
        <v>0</v>
      </c>
      <c r="BK53" s="148" t="s">
        <v>944</v>
      </c>
      <c r="BL53" s="157">
        <v>5.0999999999999997E-2</v>
      </c>
      <c r="BM53" s="103">
        <v>7.1999999999999995E-2</v>
      </c>
      <c r="BN53" s="163">
        <v>5.1999999999999998E-2</v>
      </c>
      <c r="BO53" s="169">
        <v>7.7000000000000002E-3</v>
      </c>
      <c r="BP53" s="179">
        <f>BO42</f>
        <v>7.9000000000000008E-3</v>
      </c>
      <c r="BQ53" s="286">
        <f t="shared" si="56"/>
        <v>0.11666666666666667</v>
      </c>
      <c r="BR53" s="290" t="b">
        <f t="shared" si="57"/>
        <v>1</v>
      </c>
      <c r="BS53" s="304">
        <f t="shared" si="42"/>
        <v>6.6665679038682294E-3</v>
      </c>
      <c r="BT53" s="318" t="b">
        <f t="shared" si="58"/>
        <v>0</v>
      </c>
      <c r="BU53" s="318" t="b">
        <f t="shared" si="59"/>
        <v>0</v>
      </c>
    </row>
    <row r="54" spans="1:73" ht="16" x14ac:dyDescent="0.2">
      <c r="A54" s="190" t="s">
        <v>944</v>
      </c>
      <c r="B54" s="215">
        <f t="shared" si="60"/>
        <v>6.4359E-2</v>
      </c>
      <c r="C54" s="214">
        <f t="shared" si="60"/>
        <v>9.0848999999999999E-2</v>
      </c>
      <c r="D54" s="262">
        <f t="shared" si="60"/>
        <v>6.4365000000000006E-2</v>
      </c>
      <c r="E54" s="374">
        <f t="shared" si="61"/>
        <v>1.4461000000000002E-2</v>
      </c>
      <c r="F54" s="371">
        <f t="shared" si="43"/>
        <v>1.4464999999999999E-2</v>
      </c>
      <c r="G54" s="377">
        <f t="shared" si="62"/>
        <v>0.11666666666666667</v>
      </c>
      <c r="H54" s="268" t="b">
        <f t="shared" si="63"/>
        <v>1</v>
      </c>
      <c r="I54" s="304">
        <f t="shared" si="44"/>
        <v>6.6665679038682294E-3</v>
      </c>
      <c r="J54" s="318" t="b">
        <f t="shared" si="64"/>
        <v>0</v>
      </c>
      <c r="K54" s="318" t="b">
        <f t="shared" si="65"/>
        <v>0</v>
      </c>
      <c r="M54" s="190" t="s">
        <v>944</v>
      </c>
      <c r="N54" s="215">
        <f t="shared" si="66"/>
        <v>6.3358999999999999E-2</v>
      </c>
      <c r="O54" s="214">
        <f t="shared" si="67"/>
        <v>8.9848999999999998E-2</v>
      </c>
      <c r="P54" s="179">
        <f t="shared" si="68"/>
        <v>6.3365000000000005E-2</v>
      </c>
      <c r="Q54" s="374">
        <f t="shared" si="83"/>
        <v>9.4610000000000007E-3</v>
      </c>
      <c r="R54" s="371">
        <f t="shared" si="69"/>
        <v>9.4649999999999977E-3</v>
      </c>
      <c r="S54" s="377">
        <f t="shared" si="70"/>
        <v>0.11666666666666667</v>
      </c>
      <c r="T54" s="279" t="b">
        <f t="shared" si="71"/>
        <v>1</v>
      </c>
      <c r="U54" s="304">
        <f t="shared" si="46"/>
        <v>6.6665679038682294E-3</v>
      </c>
      <c r="V54" s="318" t="b">
        <f t="shared" si="72"/>
        <v>0</v>
      </c>
      <c r="W54" s="318" t="b">
        <f t="shared" si="73"/>
        <v>0</v>
      </c>
      <c r="Y54" s="190" t="s">
        <v>944</v>
      </c>
      <c r="Z54" s="215">
        <f t="shared" si="74"/>
        <v>6.2358999999999998E-2</v>
      </c>
      <c r="AA54" s="214">
        <f t="shared" si="75"/>
        <v>8.8848999999999997E-2</v>
      </c>
      <c r="AB54" s="179">
        <f t="shared" si="76"/>
        <v>6.2365000000000004E-2</v>
      </c>
      <c r="AC54" s="215">
        <f t="shared" si="77"/>
        <v>8.4609999999999998E-3</v>
      </c>
      <c r="AD54" s="179">
        <f t="shared" si="78"/>
        <v>8.4649999999999968E-3</v>
      </c>
      <c r="AE54" s="274">
        <f t="shared" si="79"/>
        <v>0.11666666666666667</v>
      </c>
      <c r="AF54" s="268" t="b">
        <f t="shared" si="80"/>
        <v>1</v>
      </c>
      <c r="AG54" s="304">
        <f t="shared" si="47"/>
        <v>6.6665679038682294E-3</v>
      </c>
      <c r="AH54" s="318" t="b">
        <f t="shared" si="81"/>
        <v>0</v>
      </c>
      <c r="AI54" s="318" t="b">
        <f t="shared" si="82"/>
        <v>0</v>
      </c>
      <c r="AM54" s="148" t="s">
        <v>945</v>
      </c>
      <c r="AN54" s="157">
        <v>5.6000000000000001E-2</v>
      </c>
      <c r="AO54" s="103">
        <v>7.8E-2</v>
      </c>
      <c r="AP54" s="163">
        <v>5.5E-2</v>
      </c>
      <c r="AQ54" s="169">
        <v>8.3999999999999995E-3</v>
      </c>
      <c r="AR54" s="179">
        <f>AQ41</f>
        <v>8.2000000000000007E-3</v>
      </c>
      <c r="AS54" s="282">
        <f t="shared" si="48"/>
        <v>0.11666666666666667</v>
      </c>
      <c r="AT54" s="283" t="b">
        <f t="shared" si="49"/>
        <v>1</v>
      </c>
      <c r="AU54" s="304">
        <f t="shared" si="40"/>
        <v>6.6665679038682294E-3</v>
      </c>
      <c r="AV54" s="318" t="b">
        <f t="shared" si="50"/>
        <v>0</v>
      </c>
      <c r="AW54" s="318" t="b">
        <f t="shared" si="51"/>
        <v>0</v>
      </c>
      <c r="AY54" s="148" t="s">
        <v>945</v>
      </c>
      <c r="AZ54" s="157">
        <v>5.6000000000000001E-2</v>
      </c>
      <c r="BA54" s="103">
        <v>0.08</v>
      </c>
      <c r="BB54" s="163">
        <v>5.7000000000000002E-2</v>
      </c>
      <c r="BC54" s="169">
        <v>8.5000000000000006E-3</v>
      </c>
      <c r="BD54" s="179">
        <f>BC41</f>
        <v>8.5000000000000006E-3</v>
      </c>
      <c r="BE54" s="282">
        <f t="shared" si="52"/>
        <v>0.11666666666666667</v>
      </c>
      <c r="BF54" s="283" t="b">
        <f t="shared" si="53"/>
        <v>1</v>
      </c>
      <c r="BG54" s="304">
        <f t="shared" si="41"/>
        <v>6.6665679038682294E-3</v>
      </c>
      <c r="BH54" s="318" t="b">
        <f t="shared" si="54"/>
        <v>0</v>
      </c>
      <c r="BI54" s="318" t="b">
        <f t="shared" si="55"/>
        <v>0</v>
      </c>
      <c r="BK54" s="148" t="s">
        <v>945</v>
      </c>
      <c r="BL54" s="157">
        <v>5.2999999999999999E-2</v>
      </c>
      <c r="BM54" s="103">
        <v>7.5999999999999998E-2</v>
      </c>
      <c r="BN54" s="163">
        <v>5.3999999999999999E-2</v>
      </c>
      <c r="BO54" s="169">
        <v>8.0999999999999996E-3</v>
      </c>
      <c r="BP54" s="179">
        <f>BO41</f>
        <v>8.2000000000000007E-3</v>
      </c>
      <c r="BQ54" s="286">
        <f t="shared" si="56"/>
        <v>0.11666666666666667</v>
      </c>
      <c r="BR54" s="290" t="b">
        <f t="shared" si="57"/>
        <v>1</v>
      </c>
      <c r="BS54" s="304">
        <f t="shared" si="42"/>
        <v>6.6665679038682294E-3</v>
      </c>
      <c r="BT54" s="318" t="b">
        <f t="shared" si="58"/>
        <v>0</v>
      </c>
      <c r="BU54" s="318" t="b">
        <f t="shared" si="59"/>
        <v>0</v>
      </c>
    </row>
    <row r="55" spans="1:73" ht="16" x14ac:dyDescent="0.2">
      <c r="A55" s="190" t="s">
        <v>945</v>
      </c>
      <c r="B55" s="215">
        <f t="shared" si="60"/>
        <v>6.5840999999999997E-2</v>
      </c>
      <c r="C55" s="214">
        <f t="shared" si="60"/>
        <v>9.2952000000000007E-2</v>
      </c>
      <c r="D55" s="262">
        <f t="shared" si="60"/>
        <v>6.5854999999999997E-2</v>
      </c>
      <c r="E55" s="374">
        <f t="shared" si="61"/>
        <v>1.4679999999999999E-2</v>
      </c>
      <c r="F55" s="371">
        <f t="shared" si="43"/>
        <v>1.4686000000000001E-2</v>
      </c>
      <c r="G55" s="377">
        <f t="shared" si="62"/>
        <v>0.11666666666666667</v>
      </c>
      <c r="H55" s="268" t="b">
        <f t="shared" si="63"/>
        <v>1</v>
      </c>
      <c r="I55" s="304">
        <f t="shared" si="44"/>
        <v>6.6665679038682294E-3</v>
      </c>
      <c r="J55" s="318" t="b">
        <f t="shared" si="64"/>
        <v>0</v>
      </c>
      <c r="K55" s="318" t="b">
        <f t="shared" si="65"/>
        <v>0</v>
      </c>
      <c r="M55" s="190" t="s">
        <v>945</v>
      </c>
      <c r="N55" s="215">
        <f t="shared" si="66"/>
        <v>6.4840999999999996E-2</v>
      </c>
      <c r="O55" s="214">
        <f t="shared" si="67"/>
        <v>9.1952000000000006E-2</v>
      </c>
      <c r="P55" s="179">
        <f t="shared" si="68"/>
        <v>6.4854999999999996E-2</v>
      </c>
      <c r="Q55" s="374">
        <f t="shared" si="83"/>
        <v>9.6799999999999976E-3</v>
      </c>
      <c r="R55" s="371">
        <f t="shared" si="69"/>
        <v>9.6860000000000002E-3</v>
      </c>
      <c r="S55" s="377">
        <f t="shared" si="70"/>
        <v>0.11666666666666667</v>
      </c>
      <c r="T55" s="279" t="b">
        <f t="shared" si="71"/>
        <v>1</v>
      </c>
      <c r="U55" s="304">
        <f t="shared" si="46"/>
        <v>6.6665679038682294E-3</v>
      </c>
      <c r="V55" s="318" t="b">
        <f t="shared" si="72"/>
        <v>0</v>
      </c>
      <c r="W55" s="318" t="b">
        <f t="shared" si="73"/>
        <v>0</v>
      </c>
      <c r="Y55" s="190" t="s">
        <v>945</v>
      </c>
      <c r="Z55" s="215">
        <f t="shared" si="74"/>
        <v>6.3840999999999995E-2</v>
      </c>
      <c r="AA55" s="214">
        <f t="shared" si="75"/>
        <v>9.0952000000000005E-2</v>
      </c>
      <c r="AB55" s="179">
        <f t="shared" si="76"/>
        <v>6.3854999999999995E-2</v>
      </c>
      <c r="AC55" s="215">
        <f t="shared" si="77"/>
        <v>8.6799999999999967E-3</v>
      </c>
      <c r="AD55" s="179">
        <f t="shared" si="78"/>
        <v>8.6859999999999993E-3</v>
      </c>
      <c r="AE55" s="274">
        <f t="shared" si="79"/>
        <v>0.11666666666666667</v>
      </c>
      <c r="AF55" s="268" t="b">
        <f t="shared" si="80"/>
        <v>1</v>
      </c>
      <c r="AG55" s="304">
        <f t="shared" si="47"/>
        <v>6.6665679038682294E-3</v>
      </c>
      <c r="AH55" s="318" t="b">
        <f t="shared" si="81"/>
        <v>0</v>
      </c>
      <c r="AI55" s="318" t="b">
        <f t="shared" si="82"/>
        <v>0</v>
      </c>
      <c r="AM55" s="148" t="s">
        <v>946</v>
      </c>
      <c r="AN55" s="157">
        <v>5.8000000000000003E-2</v>
      </c>
      <c r="AO55" s="103">
        <v>8.1000000000000003E-2</v>
      </c>
      <c r="AP55" s="163">
        <v>5.7000000000000002E-2</v>
      </c>
      <c r="AQ55" s="169">
        <v>8.8000000000000005E-3</v>
      </c>
      <c r="AR55" s="179">
        <f>AQ40</f>
        <v>8.6E-3</v>
      </c>
      <c r="AS55" s="282">
        <f t="shared" si="48"/>
        <v>0.11666666666666667</v>
      </c>
      <c r="AT55" s="283" t="b">
        <f t="shared" si="49"/>
        <v>1</v>
      </c>
      <c r="AU55" s="304">
        <f t="shared" si="40"/>
        <v>6.6665679038682294E-3</v>
      </c>
      <c r="AV55" s="318" t="b">
        <f t="shared" si="50"/>
        <v>0</v>
      </c>
      <c r="AW55" s="318" t="b">
        <f t="shared" si="51"/>
        <v>0</v>
      </c>
      <c r="AY55" s="148" t="s">
        <v>946</v>
      </c>
      <c r="AZ55" s="157">
        <v>5.8999999999999997E-2</v>
      </c>
      <c r="BA55" s="103">
        <v>8.3000000000000004E-2</v>
      </c>
      <c r="BB55" s="163">
        <v>5.8999999999999997E-2</v>
      </c>
      <c r="BC55" s="169">
        <v>8.8999999999999999E-3</v>
      </c>
      <c r="BD55" s="179">
        <f>BC40</f>
        <v>8.9999999999999993E-3</v>
      </c>
      <c r="BE55" s="282">
        <f t="shared" si="52"/>
        <v>0.11666666666666667</v>
      </c>
      <c r="BF55" s="283" t="b">
        <f t="shared" si="53"/>
        <v>1</v>
      </c>
      <c r="BG55" s="304">
        <f t="shared" si="41"/>
        <v>6.6665679038682294E-3</v>
      </c>
      <c r="BH55" s="318" t="b">
        <f t="shared" si="54"/>
        <v>0</v>
      </c>
      <c r="BI55" s="318" t="b">
        <f t="shared" si="55"/>
        <v>0</v>
      </c>
      <c r="BK55" s="148" t="s">
        <v>946</v>
      </c>
      <c r="BL55" s="157">
        <v>5.6000000000000001E-2</v>
      </c>
      <c r="BM55" s="103">
        <v>7.9000000000000001E-2</v>
      </c>
      <c r="BN55" s="163">
        <v>5.7000000000000002E-2</v>
      </c>
      <c r="BO55" s="169">
        <v>8.3000000000000001E-3</v>
      </c>
      <c r="BP55" s="179">
        <f>BO40</f>
        <v>8.6E-3</v>
      </c>
      <c r="BQ55" s="286">
        <f t="shared" si="56"/>
        <v>0.11666666666666667</v>
      </c>
      <c r="BR55" s="290" t="b">
        <f t="shared" si="57"/>
        <v>1</v>
      </c>
      <c r="BS55" s="304">
        <f t="shared" si="42"/>
        <v>6.6665679038682294E-3</v>
      </c>
      <c r="BT55" s="318" t="b">
        <f t="shared" si="58"/>
        <v>0</v>
      </c>
      <c r="BU55" s="318" t="b">
        <f t="shared" si="59"/>
        <v>0</v>
      </c>
    </row>
    <row r="56" spans="1:73" ht="16" x14ac:dyDescent="0.2">
      <c r="A56" s="190" t="s">
        <v>946</v>
      </c>
      <c r="B56" s="215">
        <f t="shared" si="60"/>
        <v>6.5854999999999997E-2</v>
      </c>
      <c r="C56" s="214">
        <f t="shared" si="60"/>
        <v>8.9299000000000003E-2</v>
      </c>
      <c r="D56" s="262">
        <f t="shared" si="60"/>
        <v>6.3264000000000001E-2</v>
      </c>
      <c r="E56" s="374">
        <f t="shared" si="61"/>
        <v>1.4887999999999998E-2</v>
      </c>
      <c r="F56" s="371">
        <f t="shared" si="43"/>
        <v>1.4896E-2</v>
      </c>
      <c r="G56" s="377">
        <f t="shared" si="62"/>
        <v>0.11666666666666667</v>
      </c>
      <c r="H56" s="268" t="b">
        <f t="shared" si="63"/>
        <v>1</v>
      </c>
      <c r="I56" s="304">
        <f t="shared" si="44"/>
        <v>6.6665679038682294E-3</v>
      </c>
      <c r="J56" s="318" t="b">
        <f t="shared" si="64"/>
        <v>0</v>
      </c>
      <c r="K56" s="318" t="b">
        <f t="shared" si="65"/>
        <v>0</v>
      </c>
      <c r="M56" s="190" t="s">
        <v>946</v>
      </c>
      <c r="N56" s="215">
        <f t="shared" si="66"/>
        <v>6.4854999999999996E-2</v>
      </c>
      <c r="O56" s="214">
        <f t="shared" si="67"/>
        <v>8.8299000000000002E-2</v>
      </c>
      <c r="P56" s="179">
        <f t="shared" si="68"/>
        <v>6.2264E-2</v>
      </c>
      <c r="Q56" s="374">
        <f t="shared" si="83"/>
        <v>9.8879999999999975E-3</v>
      </c>
      <c r="R56" s="371">
        <f t="shared" si="69"/>
        <v>9.8959999999999985E-3</v>
      </c>
      <c r="S56" s="377">
        <f t="shared" si="70"/>
        <v>0.11666666666666667</v>
      </c>
      <c r="T56" s="279" t="b">
        <f t="shared" si="71"/>
        <v>1</v>
      </c>
      <c r="U56" s="304">
        <f t="shared" si="46"/>
        <v>6.6665679038682294E-3</v>
      </c>
      <c r="V56" s="318" t="b">
        <f t="shared" si="72"/>
        <v>0</v>
      </c>
      <c r="W56" s="318" t="b">
        <f t="shared" si="73"/>
        <v>0</v>
      </c>
      <c r="Y56" s="190" t="s">
        <v>946</v>
      </c>
      <c r="Z56" s="215">
        <f t="shared" si="74"/>
        <v>6.3854999999999995E-2</v>
      </c>
      <c r="AA56" s="214">
        <f t="shared" si="75"/>
        <v>8.7299000000000002E-2</v>
      </c>
      <c r="AB56" s="179">
        <f t="shared" si="76"/>
        <v>6.1263999999999999E-2</v>
      </c>
      <c r="AC56" s="215">
        <f t="shared" si="77"/>
        <v>8.8879999999999966E-3</v>
      </c>
      <c r="AD56" s="179">
        <f t="shared" si="78"/>
        <v>8.8959999999999977E-3</v>
      </c>
      <c r="AE56" s="274">
        <f t="shared" si="79"/>
        <v>0.11666666666666667</v>
      </c>
      <c r="AF56" s="268" t="b">
        <f t="shared" si="80"/>
        <v>1</v>
      </c>
      <c r="AG56" s="304">
        <f t="shared" si="47"/>
        <v>6.6665679038682294E-3</v>
      </c>
      <c r="AH56" s="318" t="b">
        <f t="shared" si="81"/>
        <v>0</v>
      </c>
      <c r="AI56" s="318" t="b">
        <f t="shared" si="82"/>
        <v>0</v>
      </c>
      <c r="AM56" s="148" t="s">
        <v>947</v>
      </c>
      <c r="AN56" s="157">
        <v>6.0999999999999999E-2</v>
      </c>
      <c r="AO56" s="103">
        <v>8.5000000000000006E-2</v>
      </c>
      <c r="AP56" s="163">
        <v>0.06</v>
      </c>
      <c r="AQ56" s="169">
        <v>9.1999999999999998E-3</v>
      </c>
      <c r="AR56" s="179">
        <f>AQ39</f>
        <v>8.8999999999999999E-3</v>
      </c>
      <c r="AS56" s="282">
        <f t="shared" si="48"/>
        <v>0.11666666666666667</v>
      </c>
      <c r="AT56" s="283" t="b">
        <f t="shared" si="49"/>
        <v>1</v>
      </c>
      <c r="AU56" s="304">
        <f t="shared" si="40"/>
        <v>6.6665679038682294E-3</v>
      </c>
      <c r="AV56" s="318" t="b">
        <f t="shared" si="50"/>
        <v>0</v>
      </c>
      <c r="AW56" s="318" t="b">
        <f t="shared" si="51"/>
        <v>0</v>
      </c>
      <c r="AY56" s="148" t="s">
        <v>947</v>
      </c>
      <c r="AZ56" s="157">
        <v>6.2E-2</v>
      </c>
      <c r="BA56" s="103">
        <v>8.6999999999999994E-2</v>
      </c>
      <c r="BB56" s="163">
        <v>6.2E-2</v>
      </c>
      <c r="BC56" s="169">
        <v>9.4000000000000004E-3</v>
      </c>
      <c r="BD56" s="179">
        <f>BC39</f>
        <v>9.4000000000000004E-3</v>
      </c>
      <c r="BE56" s="282">
        <f t="shared" si="52"/>
        <v>0.11666666666666667</v>
      </c>
      <c r="BF56" s="283" t="b">
        <f t="shared" si="53"/>
        <v>1</v>
      </c>
      <c r="BG56" s="304">
        <f t="shared" si="41"/>
        <v>6.6665679038682294E-3</v>
      </c>
      <c r="BH56" s="318" t="b">
        <f t="shared" si="54"/>
        <v>0</v>
      </c>
      <c r="BI56" s="318" t="b">
        <f t="shared" si="55"/>
        <v>0</v>
      </c>
      <c r="BK56" s="148" t="s">
        <v>947</v>
      </c>
      <c r="BL56" s="157">
        <v>5.8000000000000003E-2</v>
      </c>
      <c r="BM56" s="103">
        <v>8.2000000000000003E-2</v>
      </c>
      <c r="BN56" s="163">
        <v>5.8999999999999997E-2</v>
      </c>
      <c r="BO56" s="169">
        <v>8.6E-3</v>
      </c>
      <c r="BP56" s="179">
        <f>BO39</f>
        <v>8.8999999999999999E-3</v>
      </c>
      <c r="BQ56" s="286">
        <f t="shared" si="56"/>
        <v>0.11666666666666667</v>
      </c>
      <c r="BR56" s="290" t="b">
        <f t="shared" si="57"/>
        <v>1</v>
      </c>
      <c r="BS56" s="304">
        <f t="shared" si="42"/>
        <v>6.6665679038682294E-3</v>
      </c>
      <c r="BT56" s="318" t="b">
        <f t="shared" si="58"/>
        <v>0</v>
      </c>
      <c r="BU56" s="318" t="b">
        <f t="shared" si="59"/>
        <v>0</v>
      </c>
    </row>
    <row r="57" spans="1:73" ht="16" x14ac:dyDescent="0.2">
      <c r="A57" s="190" t="s">
        <v>947</v>
      </c>
      <c r="B57" s="215">
        <f t="shared" si="60"/>
        <v>6.7246E-2</v>
      </c>
      <c r="C57" s="214">
        <f t="shared" si="60"/>
        <v>9.4943E-2</v>
      </c>
      <c r="D57" s="262">
        <f t="shared" si="60"/>
        <v>6.7266000000000006E-2</v>
      </c>
      <c r="E57" s="374">
        <f t="shared" si="61"/>
        <v>1.5084E-2</v>
      </c>
      <c r="F57" s="371">
        <f t="shared" si="43"/>
        <v>1.5094E-2</v>
      </c>
      <c r="G57" s="377">
        <f t="shared" si="62"/>
        <v>0.11666666666666667</v>
      </c>
      <c r="H57" s="268" t="b">
        <f t="shared" si="63"/>
        <v>1</v>
      </c>
      <c r="I57" s="304">
        <f t="shared" si="44"/>
        <v>6.6665679038682294E-3</v>
      </c>
      <c r="J57" s="318" t="b">
        <f t="shared" si="64"/>
        <v>0</v>
      </c>
      <c r="K57" s="318" t="b">
        <f t="shared" si="65"/>
        <v>0</v>
      </c>
      <c r="M57" s="190" t="s">
        <v>947</v>
      </c>
      <c r="N57" s="215">
        <f t="shared" si="66"/>
        <v>6.6245999999999999E-2</v>
      </c>
      <c r="O57" s="214">
        <f t="shared" si="67"/>
        <v>9.3942999999999999E-2</v>
      </c>
      <c r="P57" s="179">
        <f t="shared" si="68"/>
        <v>6.6266000000000005E-2</v>
      </c>
      <c r="Q57" s="374">
        <f t="shared" si="83"/>
        <v>1.0083999999999999E-2</v>
      </c>
      <c r="R57" s="371">
        <f t="shared" si="69"/>
        <v>1.0093999999999999E-2</v>
      </c>
      <c r="S57" s="377">
        <f t="shared" si="70"/>
        <v>0.11666666666666667</v>
      </c>
      <c r="T57" s="279" t="b">
        <f t="shared" si="71"/>
        <v>1</v>
      </c>
      <c r="U57" s="304">
        <f t="shared" si="46"/>
        <v>6.6665679038682294E-3</v>
      </c>
      <c r="V57" s="318" t="b">
        <f t="shared" si="72"/>
        <v>0</v>
      </c>
      <c r="W57" s="318" t="b">
        <f t="shared" si="73"/>
        <v>0</v>
      </c>
      <c r="Y57" s="190" t="s">
        <v>947</v>
      </c>
      <c r="Z57" s="215">
        <f t="shared" si="74"/>
        <v>6.5245999999999998E-2</v>
      </c>
      <c r="AA57" s="214">
        <f t="shared" si="75"/>
        <v>9.2942999999999998E-2</v>
      </c>
      <c r="AB57" s="179">
        <f t="shared" si="76"/>
        <v>6.5266000000000005E-2</v>
      </c>
      <c r="AC57" s="215">
        <f t="shared" si="77"/>
        <v>9.0839999999999983E-3</v>
      </c>
      <c r="AD57" s="179">
        <f t="shared" si="78"/>
        <v>9.0939999999999979E-3</v>
      </c>
      <c r="AE57" s="274">
        <f t="shared" si="79"/>
        <v>0.11666666666666667</v>
      </c>
      <c r="AF57" s="268" t="b">
        <f t="shared" si="80"/>
        <v>1</v>
      </c>
      <c r="AG57" s="304">
        <f t="shared" si="47"/>
        <v>6.6665679038682294E-3</v>
      </c>
      <c r="AH57" s="318" t="b">
        <f t="shared" si="81"/>
        <v>0</v>
      </c>
      <c r="AI57" s="318" t="b">
        <f t="shared" si="82"/>
        <v>0</v>
      </c>
      <c r="AM57" s="148" t="s">
        <v>948</v>
      </c>
      <c r="AN57" s="157">
        <v>6.3E-2</v>
      </c>
      <c r="AO57" s="103">
        <v>8.7999999999999995E-2</v>
      </c>
      <c r="AP57" s="163">
        <v>6.2E-2</v>
      </c>
      <c r="AQ57" s="169">
        <v>9.4999999999999998E-3</v>
      </c>
      <c r="AR57" s="179">
        <f>AQ38</f>
        <v>9.2999999999999992E-3</v>
      </c>
      <c r="AS57" s="282">
        <f t="shared" si="48"/>
        <v>0.11666666666666667</v>
      </c>
      <c r="AT57" s="283" t="b">
        <f t="shared" si="49"/>
        <v>1</v>
      </c>
      <c r="AU57" s="304">
        <f t="shared" si="40"/>
        <v>6.6665679038682294E-3</v>
      </c>
      <c r="AV57" s="318" t="b">
        <f t="shared" si="50"/>
        <v>0</v>
      </c>
      <c r="AW57" s="318" t="b">
        <f t="shared" si="51"/>
        <v>0</v>
      </c>
      <c r="AY57" s="148" t="s">
        <v>948</v>
      </c>
      <c r="AZ57" s="157">
        <v>6.4000000000000001E-2</v>
      </c>
      <c r="BA57" s="103">
        <v>9.0999999999999998E-2</v>
      </c>
      <c r="BB57" s="163">
        <v>6.5000000000000002E-2</v>
      </c>
      <c r="BC57" s="169">
        <v>9.7000000000000003E-3</v>
      </c>
      <c r="BD57" s="179">
        <f>BC38</f>
        <v>9.7000000000000003E-3</v>
      </c>
      <c r="BE57" s="282">
        <f t="shared" si="52"/>
        <v>0.11666666666666667</v>
      </c>
      <c r="BF57" s="283" t="b">
        <f t="shared" si="53"/>
        <v>1</v>
      </c>
      <c r="BG57" s="304">
        <f t="shared" si="41"/>
        <v>6.6665679038682294E-3</v>
      </c>
      <c r="BH57" s="318" t="b">
        <f t="shared" si="54"/>
        <v>0</v>
      </c>
      <c r="BI57" s="318" t="b">
        <f t="shared" si="55"/>
        <v>0</v>
      </c>
      <c r="BK57" s="148" t="s">
        <v>948</v>
      </c>
      <c r="BL57" s="157">
        <v>0.06</v>
      </c>
      <c r="BM57" s="103">
        <v>8.5000000000000006E-2</v>
      </c>
      <c r="BN57" s="163">
        <v>6.0999999999999999E-2</v>
      </c>
      <c r="BO57" s="169">
        <v>8.8999999999999999E-3</v>
      </c>
      <c r="BP57" s="179">
        <f>BO38</f>
        <v>9.2999999999999992E-3</v>
      </c>
      <c r="BQ57" s="286">
        <f t="shared" si="56"/>
        <v>0.11666666666666667</v>
      </c>
      <c r="BR57" s="290" t="b">
        <f t="shared" si="57"/>
        <v>1</v>
      </c>
      <c r="BS57" s="304">
        <f t="shared" si="42"/>
        <v>6.6665679038682294E-3</v>
      </c>
      <c r="BT57" s="318" t="b">
        <f t="shared" si="58"/>
        <v>0</v>
      </c>
      <c r="BU57" s="318" t="b">
        <f t="shared" si="59"/>
        <v>0</v>
      </c>
    </row>
    <row r="58" spans="1:73" ht="17" thickBot="1" x14ac:dyDescent="0.25">
      <c r="A58" s="190" t="s">
        <v>948</v>
      </c>
      <c r="B58" s="215">
        <f t="shared" si="60"/>
        <v>6.8578E-2</v>
      </c>
      <c r="C58" s="214">
        <f t="shared" si="60"/>
        <v>9.6856999999999999E-2</v>
      </c>
      <c r="D58" s="262">
        <f t="shared" si="60"/>
        <v>6.8607000000000001E-2</v>
      </c>
      <c r="E58" s="374">
        <f t="shared" si="61"/>
        <v>1.5269000000000001E-2</v>
      </c>
      <c r="F58" s="371">
        <f t="shared" si="43"/>
        <v>1.5280999999999999E-2</v>
      </c>
      <c r="G58" s="377">
        <f t="shared" si="62"/>
        <v>0.11666666666666667</v>
      </c>
      <c r="H58" s="268" t="b">
        <f t="shared" si="63"/>
        <v>1</v>
      </c>
      <c r="I58" s="304">
        <f t="shared" si="44"/>
        <v>6.6665679038682294E-3</v>
      </c>
      <c r="J58" s="318" t="b">
        <f t="shared" si="64"/>
        <v>0</v>
      </c>
      <c r="K58" s="318" t="b">
        <f t="shared" si="65"/>
        <v>0</v>
      </c>
      <c r="M58" s="190" t="s">
        <v>948</v>
      </c>
      <c r="N58" s="215">
        <f t="shared" si="66"/>
        <v>6.7577999999999999E-2</v>
      </c>
      <c r="O58" s="214">
        <f t="shared" si="67"/>
        <v>9.5856999999999998E-2</v>
      </c>
      <c r="P58" s="179">
        <f t="shared" si="68"/>
        <v>6.7607E-2</v>
      </c>
      <c r="Q58" s="374">
        <f t="shared" si="83"/>
        <v>1.0269E-2</v>
      </c>
      <c r="R58" s="371">
        <f t="shared" si="69"/>
        <v>1.0280999999999998E-2</v>
      </c>
      <c r="S58" s="377">
        <f t="shared" si="70"/>
        <v>0.11666666666666667</v>
      </c>
      <c r="T58" s="279" t="b">
        <f t="shared" si="71"/>
        <v>1</v>
      </c>
      <c r="U58" s="304">
        <f t="shared" si="46"/>
        <v>6.6665679038682294E-3</v>
      </c>
      <c r="V58" s="318" t="b">
        <f t="shared" si="72"/>
        <v>0</v>
      </c>
      <c r="W58" s="318" t="b">
        <f t="shared" si="73"/>
        <v>0</v>
      </c>
      <c r="Y58" s="190" t="s">
        <v>948</v>
      </c>
      <c r="Z58" s="215">
        <f t="shared" si="74"/>
        <v>6.6577999999999998E-2</v>
      </c>
      <c r="AA58" s="214">
        <f t="shared" si="75"/>
        <v>9.4856999999999997E-2</v>
      </c>
      <c r="AB58" s="179">
        <f t="shared" si="76"/>
        <v>6.6607E-2</v>
      </c>
      <c r="AC58" s="215">
        <f t="shared" si="77"/>
        <v>9.2689999999999995E-3</v>
      </c>
      <c r="AD58" s="179">
        <f t="shared" si="78"/>
        <v>9.2809999999999976E-3</v>
      </c>
      <c r="AE58" s="274">
        <f t="shared" si="79"/>
        <v>0.11666666666666667</v>
      </c>
      <c r="AF58" s="268" t="b">
        <f t="shared" si="80"/>
        <v>1</v>
      </c>
      <c r="AG58" s="304">
        <f t="shared" si="47"/>
        <v>6.6665679038682294E-3</v>
      </c>
      <c r="AH58" s="318" t="b">
        <f t="shared" si="81"/>
        <v>0</v>
      </c>
      <c r="AI58" s="318" t="b">
        <f t="shared" si="82"/>
        <v>0</v>
      </c>
      <c r="AM58" s="147" t="s">
        <v>949</v>
      </c>
      <c r="AN58" s="158">
        <v>6.5000000000000002E-2</v>
      </c>
      <c r="AO58" s="159">
        <v>9.0999999999999998E-2</v>
      </c>
      <c r="AP58" s="165">
        <v>6.4000000000000001E-2</v>
      </c>
      <c r="AQ58" s="171">
        <v>9.9000000000000008E-3</v>
      </c>
      <c r="AR58" s="165">
        <f>AQ37</f>
        <v>9.5999999999999992E-3</v>
      </c>
      <c r="AS58" s="284">
        <f t="shared" si="48"/>
        <v>0.11666666666666667</v>
      </c>
      <c r="AT58" s="269" t="b">
        <f t="shared" si="49"/>
        <v>1</v>
      </c>
      <c r="AU58" s="312">
        <f t="shared" si="40"/>
        <v>6.6665679038682294E-3</v>
      </c>
      <c r="AV58" s="319" t="b">
        <f t="shared" si="50"/>
        <v>0</v>
      </c>
      <c r="AW58" s="319" t="b">
        <f t="shared" si="51"/>
        <v>0</v>
      </c>
      <c r="AY58" s="147" t="s">
        <v>949</v>
      </c>
      <c r="AZ58" s="158">
        <v>6.7000000000000004E-2</v>
      </c>
      <c r="BA58" s="159">
        <v>9.5000000000000001E-2</v>
      </c>
      <c r="BB58" s="165">
        <v>6.7000000000000004E-2</v>
      </c>
      <c r="BC58" s="171">
        <v>0.01</v>
      </c>
      <c r="BD58" s="165">
        <f>BC37</f>
        <v>0.01</v>
      </c>
      <c r="BE58" s="284">
        <f t="shared" si="52"/>
        <v>0.11666666666666667</v>
      </c>
      <c r="BF58" s="269" t="b">
        <f t="shared" si="53"/>
        <v>1</v>
      </c>
      <c r="BG58" s="312">
        <f t="shared" si="41"/>
        <v>6.6665679038682294E-3</v>
      </c>
      <c r="BH58" s="319" t="b">
        <f t="shared" si="54"/>
        <v>0</v>
      </c>
      <c r="BI58" s="319" t="b">
        <f t="shared" si="55"/>
        <v>0</v>
      </c>
      <c r="BK58" s="147" t="s">
        <v>949</v>
      </c>
      <c r="BL58" s="158">
        <v>6.2E-2</v>
      </c>
      <c r="BM58" s="159">
        <v>8.7999999999999995E-2</v>
      </c>
      <c r="BN58" s="165">
        <v>6.3E-2</v>
      </c>
      <c r="BO58" s="171">
        <v>9.1999999999999998E-3</v>
      </c>
      <c r="BP58" s="165">
        <f>BO37</f>
        <v>9.5999999999999992E-3</v>
      </c>
      <c r="BQ58" s="287">
        <f t="shared" si="56"/>
        <v>0.11666666666666667</v>
      </c>
      <c r="BR58" s="291" t="b">
        <f t="shared" si="57"/>
        <v>1</v>
      </c>
      <c r="BS58" s="312">
        <f t="shared" si="42"/>
        <v>6.6665679038682294E-3</v>
      </c>
      <c r="BT58" s="319" t="b">
        <f t="shared" si="58"/>
        <v>0</v>
      </c>
      <c r="BU58" s="319" t="b">
        <f t="shared" si="59"/>
        <v>0</v>
      </c>
    </row>
    <row r="59" spans="1:73" ht="17" thickBot="1" x14ac:dyDescent="0.25">
      <c r="A59" s="257" t="s">
        <v>949</v>
      </c>
      <c r="B59" s="220">
        <f t="shared" si="60"/>
        <v>6.9862000000000007E-2</v>
      </c>
      <c r="C59" s="222">
        <f t="shared" si="60"/>
        <v>9.8762000000000003E-2</v>
      </c>
      <c r="D59" s="221">
        <f t="shared" si="60"/>
        <v>6.9900000000000004E-2</v>
      </c>
      <c r="E59" s="375">
        <f t="shared" si="61"/>
        <v>1.5438E-2</v>
      </c>
      <c r="F59" s="372">
        <f t="shared" si="43"/>
        <v>1.5453000000000001E-2</v>
      </c>
      <c r="G59" s="378">
        <f t="shared" si="62"/>
        <v>0.11666666666666667</v>
      </c>
      <c r="H59" s="269" t="b">
        <f t="shared" si="63"/>
        <v>1</v>
      </c>
      <c r="I59" s="312">
        <f t="shared" si="44"/>
        <v>6.6665679038682294E-3</v>
      </c>
      <c r="J59" s="319" t="b">
        <f t="shared" si="64"/>
        <v>0</v>
      </c>
      <c r="K59" s="319" t="b">
        <f t="shared" si="65"/>
        <v>0</v>
      </c>
      <c r="M59" s="257" t="s">
        <v>949</v>
      </c>
      <c r="N59" s="171">
        <f t="shared" si="66"/>
        <v>6.8862000000000007E-2</v>
      </c>
      <c r="O59" s="222">
        <f>C59-0.005</f>
        <v>9.3761999999999998E-2</v>
      </c>
      <c r="P59" s="232">
        <f t="shared" si="68"/>
        <v>6.8900000000000003E-2</v>
      </c>
      <c r="Q59" s="374">
        <f t="shared" si="83"/>
        <v>1.0437999999999999E-2</v>
      </c>
      <c r="R59" s="372">
        <f t="shared" si="69"/>
        <v>1.0453E-2</v>
      </c>
      <c r="S59" s="378">
        <f t="shared" si="70"/>
        <v>0.11666666666666667</v>
      </c>
      <c r="T59" s="280" t="b">
        <f t="shared" si="71"/>
        <v>1</v>
      </c>
      <c r="U59" s="312">
        <f t="shared" si="46"/>
        <v>6.6665679038682294E-3</v>
      </c>
      <c r="V59" s="319" t="b">
        <f t="shared" si="72"/>
        <v>0</v>
      </c>
      <c r="W59" s="319" t="b">
        <f t="shared" si="73"/>
        <v>0</v>
      </c>
      <c r="Y59" s="257" t="s">
        <v>949</v>
      </c>
      <c r="Z59" s="171">
        <f t="shared" si="74"/>
        <v>6.7862000000000006E-2</v>
      </c>
      <c r="AA59" s="222">
        <f t="shared" si="75"/>
        <v>9.2761999999999997E-2</v>
      </c>
      <c r="AB59" s="232">
        <f t="shared" si="76"/>
        <v>6.7900000000000002E-2</v>
      </c>
      <c r="AC59" s="171">
        <f t="shared" si="77"/>
        <v>9.4379999999999985E-3</v>
      </c>
      <c r="AD59" s="232">
        <f t="shared" si="78"/>
        <v>9.4529999999999996E-3</v>
      </c>
      <c r="AE59" s="275">
        <f t="shared" si="79"/>
        <v>0.11666666666666667</v>
      </c>
      <c r="AF59" s="269" t="b">
        <f t="shared" si="80"/>
        <v>1</v>
      </c>
      <c r="AG59" s="312">
        <f t="shared" si="47"/>
        <v>6.6665679038682294E-3</v>
      </c>
      <c r="AH59" s="319" t="b">
        <f t="shared" si="81"/>
        <v>0</v>
      </c>
      <c r="AI59" s="319" t="b">
        <f t="shared" si="82"/>
        <v>0</v>
      </c>
    </row>
  </sheetData>
  <mergeCells count="100">
    <mergeCell ref="BX2:CD2"/>
    <mergeCell ref="BS6:BS8"/>
    <mergeCell ref="BT6:BT8"/>
    <mergeCell ref="BU6:BU8"/>
    <mergeCell ref="BS34:BS36"/>
    <mergeCell ref="BT34:BT36"/>
    <mergeCell ref="BU34:BU36"/>
    <mergeCell ref="BG6:BG8"/>
    <mergeCell ref="BH6:BH8"/>
    <mergeCell ref="BI6:BI8"/>
    <mergeCell ref="BG34:BG36"/>
    <mergeCell ref="BH34:BH36"/>
    <mergeCell ref="BI34:BI36"/>
    <mergeCell ref="A35:K35"/>
    <mergeCell ref="AG35:AG37"/>
    <mergeCell ref="AH35:AH37"/>
    <mergeCell ref="AI35:AI37"/>
    <mergeCell ref="AU6:AU8"/>
    <mergeCell ref="AU34:AU36"/>
    <mergeCell ref="AF7:AF8"/>
    <mergeCell ref="AG7:AG8"/>
    <mergeCell ref="W6:AG6"/>
    <mergeCell ref="X7:Z7"/>
    <mergeCell ref="B36:D36"/>
    <mergeCell ref="E36:F36"/>
    <mergeCell ref="AC36:AD36"/>
    <mergeCell ref="N36:P36"/>
    <mergeCell ref="Z36:AB36"/>
    <mergeCell ref="Y35:AF35"/>
    <mergeCell ref="AM3:BR3"/>
    <mergeCell ref="H36:H37"/>
    <mergeCell ref="G36:G37"/>
    <mergeCell ref="M35:T35"/>
    <mergeCell ref="S36:S37"/>
    <mergeCell ref="T36:T37"/>
    <mergeCell ref="Q36:R36"/>
    <mergeCell ref="U35:U37"/>
    <mergeCell ref="V35:V37"/>
    <mergeCell ref="W35:W37"/>
    <mergeCell ref="I7:I8"/>
    <mergeCell ref="J7:J8"/>
    <mergeCell ref="K7:K8"/>
    <mergeCell ref="I36:I37"/>
    <mergeCell ref="K36:K37"/>
    <mergeCell ref="J36:J37"/>
    <mergeCell ref="AY6:BF6"/>
    <mergeCell ref="AN7:AP7"/>
    <mergeCell ref="AQ7:AR7"/>
    <mergeCell ref="AW6:AW8"/>
    <mergeCell ref="AZ7:BB7"/>
    <mergeCell ref="BC7:BD7"/>
    <mergeCell ref="AV6:AV8"/>
    <mergeCell ref="BL7:BN7"/>
    <mergeCell ref="BO7:BP7"/>
    <mergeCell ref="BK6:BR6"/>
    <mergeCell ref="BQ7:BQ8"/>
    <mergeCell ref="BR7:BR8"/>
    <mergeCell ref="AZ35:BB35"/>
    <mergeCell ref="BE7:BE8"/>
    <mergeCell ref="BF7:BF8"/>
    <mergeCell ref="AM34:AT34"/>
    <mergeCell ref="AS35:AS36"/>
    <mergeCell ref="AT35:AT36"/>
    <mergeCell ref="AV34:AV36"/>
    <mergeCell ref="AW34:AW36"/>
    <mergeCell ref="AY34:BF34"/>
    <mergeCell ref="BE35:BE36"/>
    <mergeCell ref="BC35:BD35"/>
    <mergeCell ref="BL35:BN35"/>
    <mergeCell ref="BO35:BP35"/>
    <mergeCell ref="BF35:BF36"/>
    <mergeCell ref="BK34:BR34"/>
    <mergeCell ref="BQ35:BQ36"/>
    <mergeCell ref="BR35:BR36"/>
    <mergeCell ref="F2:AB2"/>
    <mergeCell ref="A4:AD4"/>
    <mergeCell ref="AM6:AT6"/>
    <mergeCell ref="AS7:AS8"/>
    <mergeCell ref="AT7:AT8"/>
    <mergeCell ref="R7:R8"/>
    <mergeCell ref="P7:Q7"/>
    <mergeCell ref="M7:O7"/>
    <mergeCell ref="L6:V6"/>
    <mergeCell ref="A6:K6"/>
    <mergeCell ref="E7:F7"/>
    <mergeCell ref="B7:D7"/>
    <mergeCell ref="H7:H8"/>
    <mergeCell ref="G7:G8"/>
    <mergeCell ref="U7:U8"/>
    <mergeCell ref="T7:T8"/>
    <mergeCell ref="S7:S8"/>
    <mergeCell ref="AE36:AE37"/>
    <mergeCell ref="AF36:AF37"/>
    <mergeCell ref="AN35:AP35"/>
    <mergeCell ref="AQ35:AR35"/>
    <mergeCell ref="V7:V8"/>
    <mergeCell ref="AA7:AB7"/>
    <mergeCell ref="AC7:AC8"/>
    <mergeCell ref="AD7:AD8"/>
    <mergeCell ref="AE7:AE8"/>
  </mergeCells>
  <phoneticPr fontId="13" type="noConversion"/>
  <conditionalFormatting sqref="J9:K30 U9:V30 AF9:AG30 AV9:AW30 BH9:BI30 BT9:BU30 AV37:AW58 BH37:BI58 BT37:BU58 J38:K59 V38:W59 AH38:AI59">
    <cfRule type="cellIs" dxfId="3" priority="45" operator="lessThan">
      <formula>$F$9</formula>
    </cfRule>
    <cfRule type="cellIs" dxfId="2" priority="47" operator="lessThan">
      <formula>$J$9</formula>
    </cfRule>
    <cfRule type="cellIs" dxfId="1" priority="48" operator="lessThan">
      <formula>$J$9&lt;$F$9</formula>
    </cfRule>
  </conditionalFormatting>
  <conditionalFormatting sqref="J18:K18 U18:V18 AF18:AG18 AV18:AW18 BH18:BI18 BT18:BU18 AV46:AW46 BH46:BI46 BT46:BU46 J47:K47 V47:W47 AH47:AI47">
    <cfRule type="cellIs" dxfId="0" priority="46" operator="lessThan">
      <formula>$F$17</formula>
    </cfRule>
  </conditionalFormatting>
  <pageMargins left="0.7" right="0.7" top="0.75" bottom="0.75" header="0.3" footer="0.3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C11AA-98A9-9243-853B-D9E44C4018F6}">
  <dimension ref="A1:FA23"/>
  <sheetViews>
    <sheetView topLeftCell="BV1" workbookViewId="0">
      <selection activeCell="CF39" sqref="CF39"/>
    </sheetView>
  </sheetViews>
  <sheetFormatPr baseColWidth="10" defaultColWidth="10.6640625" defaultRowHeight="15" x14ac:dyDescent="0.2"/>
  <cols>
    <col min="1" max="1" width="21.5" style="380" bestFit="1" customWidth="1"/>
    <col min="2" max="3" width="10.83203125" style="380"/>
    <col min="4" max="6" width="22" style="380" bestFit="1" customWidth="1"/>
    <col min="7" max="8" width="21.1640625" style="380" bestFit="1" customWidth="1"/>
    <col min="9" max="9" width="19.6640625" style="380" bestFit="1" customWidth="1"/>
    <col min="10" max="10" width="10.83203125" style="380"/>
    <col min="11" max="11" width="22.83203125" style="380" bestFit="1" customWidth="1"/>
    <col min="12" max="13" width="22" style="380" bestFit="1" customWidth="1"/>
    <col min="14" max="14" width="21.5" bestFit="1" customWidth="1"/>
    <col min="17" max="19" width="22" bestFit="1" customWidth="1"/>
    <col min="20" max="21" width="21.1640625" bestFit="1" customWidth="1"/>
    <col min="22" max="22" width="19.6640625" bestFit="1" customWidth="1"/>
    <col min="23" max="23" width="11.33203125" bestFit="1" customWidth="1"/>
    <col min="24" max="24" width="22.83203125" bestFit="1" customWidth="1"/>
    <col min="25" max="26" width="22" bestFit="1" customWidth="1"/>
    <col min="27" max="27" width="21.5" bestFit="1" customWidth="1"/>
    <col min="30" max="32" width="22" bestFit="1" customWidth="1"/>
    <col min="33" max="34" width="21.1640625" bestFit="1" customWidth="1"/>
    <col min="35" max="35" width="19.6640625" bestFit="1" customWidth="1"/>
    <col min="36" max="36" width="11.33203125" bestFit="1" customWidth="1"/>
    <col min="37" max="37" width="22.83203125" bestFit="1" customWidth="1"/>
    <col min="38" max="39" width="22" bestFit="1" customWidth="1"/>
    <col min="40" max="40" width="21.5" bestFit="1" customWidth="1"/>
    <col min="42" max="42" width="10.1640625" customWidth="1"/>
    <col min="43" max="45" width="22" bestFit="1" customWidth="1"/>
    <col min="46" max="47" width="21.1640625" bestFit="1" customWidth="1"/>
    <col min="48" max="48" width="19.6640625" bestFit="1" customWidth="1"/>
    <col min="49" max="49" width="11.33203125" bestFit="1" customWidth="1"/>
    <col min="50" max="50" width="22.83203125" bestFit="1" customWidth="1"/>
    <col min="51" max="52" width="22" bestFit="1" customWidth="1"/>
    <col min="53" max="53" width="21.5" bestFit="1" customWidth="1"/>
    <col min="56" max="58" width="22" bestFit="1" customWidth="1"/>
    <col min="59" max="60" width="21.1640625" bestFit="1" customWidth="1"/>
    <col min="61" max="61" width="19.6640625" bestFit="1" customWidth="1"/>
    <col min="62" max="62" width="11.33203125" bestFit="1" customWidth="1"/>
    <col min="63" max="63" width="22.83203125" bestFit="1" customWidth="1"/>
    <col min="64" max="65" width="22" bestFit="1" customWidth="1"/>
    <col min="66" max="66" width="21.5" bestFit="1" customWidth="1"/>
    <col min="69" max="71" width="22" bestFit="1" customWidth="1"/>
    <col min="72" max="73" width="21.1640625" bestFit="1" customWidth="1"/>
    <col min="74" max="74" width="19.6640625" bestFit="1" customWidth="1"/>
    <col min="75" max="75" width="11.33203125" bestFit="1" customWidth="1"/>
    <col min="76" max="76" width="22.83203125" bestFit="1" customWidth="1"/>
    <col min="77" max="78" width="22" bestFit="1" customWidth="1"/>
    <col min="80" max="80" width="22.6640625" bestFit="1" customWidth="1"/>
    <col min="83" max="85" width="22" bestFit="1" customWidth="1"/>
    <col min="86" max="87" width="21.1640625" bestFit="1" customWidth="1"/>
    <col min="88" max="88" width="19.6640625" bestFit="1" customWidth="1"/>
    <col min="89" max="89" width="11.33203125" bestFit="1" customWidth="1"/>
    <col min="90" max="90" width="22.83203125" bestFit="1" customWidth="1"/>
    <col min="91" max="92" width="22" bestFit="1" customWidth="1"/>
    <col min="93" max="93" width="22.6640625" bestFit="1" customWidth="1"/>
    <col min="96" max="98" width="22" bestFit="1" customWidth="1"/>
    <col min="99" max="100" width="21.1640625" bestFit="1" customWidth="1"/>
    <col min="101" max="101" width="19.6640625" bestFit="1" customWidth="1"/>
    <col min="102" max="102" width="11.33203125" bestFit="1" customWidth="1"/>
    <col min="103" max="103" width="22.83203125" bestFit="1" customWidth="1"/>
    <col min="104" max="105" width="22" bestFit="1" customWidth="1"/>
    <col min="106" max="106" width="22.6640625" bestFit="1" customWidth="1"/>
    <col min="109" max="111" width="22" bestFit="1" customWidth="1"/>
    <col min="112" max="113" width="21.1640625" bestFit="1" customWidth="1"/>
    <col min="114" max="114" width="19.6640625" bestFit="1" customWidth="1"/>
    <col min="115" max="115" width="11.33203125" bestFit="1" customWidth="1"/>
    <col min="116" max="116" width="22.83203125" bestFit="1" customWidth="1"/>
    <col min="117" max="118" width="22" bestFit="1" customWidth="1"/>
    <col min="119" max="119" width="22.6640625" bestFit="1" customWidth="1"/>
    <col min="122" max="124" width="22" bestFit="1" customWidth="1"/>
    <col min="125" max="126" width="21.1640625" bestFit="1" customWidth="1"/>
    <col min="127" max="127" width="19.6640625" bestFit="1" customWidth="1"/>
    <col min="128" max="128" width="11.33203125" bestFit="1" customWidth="1"/>
    <col min="129" max="129" width="22.83203125" bestFit="1" customWidth="1"/>
    <col min="130" max="131" width="22" bestFit="1" customWidth="1"/>
    <col min="132" max="132" width="22.6640625" bestFit="1" customWidth="1"/>
    <col min="135" max="137" width="22" bestFit="1" customWidth="1"/>
    <col min="138" max="139" width="21.1640625" bestFit="1" customWidth="1"/>
    <col min="140" max="140" width="19.6640625" bestFit="1" customWidth="1"/>
    <col min="141" max="141" width="11.33203125" bestFit="1" customWidth="1"/>
    <col min="142" max="142" width="22.83203125" bestFit="1" customWidth="1"/>
    <col min="143" max="144" width="22" bestFit="1" customWidth="1"/>
    <col min="145" max="145" width="22.6640625" bestFit="1" customWidth="1"/>
    <col min="148" max="150" width="22" bestFit="1" customWidth="1"/>
    <col min="151" max="152" width="21.1640625" bestFit="1" customWidth="1"/>
    <col min="153" max="153" width="19.6640625" bestFit="1" customWidth="1"/>
    <col min="154" max="154" width="11.33203125" bestFit="1" customWidth="1"/>
    <col min="155" max="155" width="22.83203125" bestFit="1" customWidth="1"/>
    <col min="156" max="157" width="22" bestFit="1" customWidth="1"/>
  </cols>
  <sheetData>
    <row r="1" spans="1:157" ht="17" thickBot="1" x14ac:dyDescent="0.25">
      <c r="A1" s="390" t="s">
        <v>1195</v>
      </c>
      <c r="B1" s="391" t="s">
        <v>1112</v>
      </c>
      <c r="C1" s="443" t="s">
        <v>1164</v>
      </c>
      <c r="D1" s="391" t="s">
        <v>1165</v>
      </c>
      <c r="E1" s="443" t="s">
        <v>1166</v>
      </c>
      <c r="F1" s="391" t="s">
        <v>1167</v>
      </c>
      <c r="G1" s="443" t="s">
        <v>1168</v>
      </c>
      <c r="H1" s="391" t="s">
        <v>1169</v>
      </c>
      <c r="I1" s="443" t="s">
        <v>1196</v>
      </c>
      <c r="J1" s="391" t="s">
        <v>1198</v>
      </c>
      <c r="K1" s="443" t="s">
        <v>1197</v>
      </c>
      <c r="L1" s="391" t="s">
        <v>1200</v>
      </c>
      <c r="M1" s="392" t="s">
        <v>1199</v>
      </c>
      <c r="N1" s="390" t="s">
        <v>1195</v>
      </c>
      <c r="O1" s="391" t="s">
        <v>1112</v>
      </c>
      <c r="P1" s="443" t="s">
        <v>1164</v>
      </c>
      <c r="Q1" s="391" t="s">
        <v>1165</v>
      </c>
      <c r="R1" s="443" t="s">
        <v>1166</v>
      </c>
      <c r="S1" s="391" t="s">
        <v>1167</v>
      </c>
      <c r="T1" s="443" t="s">
        <v>1168</v>
      </c>
      <c r="U1" s="391" t="s">
        <v>1169</v>
      </c>
      <c r="V1" s="443" t="s">
        <v>1196</v>
      </c>
      <c r="W1" s="391" t="s">
        <v>1198</v>
      </c>
      <c r="X1" s="443" t="s">
        <v>1197</v>
      </c>
      <c r="Y1" s="391" t="s">
        <v>1200</v>
      </c>
      <c r="Z1" s="392" t="s">
        <v>1199</v>
      </c>
      <c r="AA1" s="444" t="s">
        <v>1195</v>
      </c>
      <c r="AB1" s="424" t="s">
        <v>1112</v>
      </c>
      <c r="AC1" s="445" t="s">
        <v>1164</v>
      </c>
      <c r="AD1" s="424" t="s">
        <v>1165</v>
      </c>
      <c r="AE1" s="445" t="s">
        <v>1166</v>
      </c>
      <c r="AF1" s="424" t="s">
        <v>1167</v>
      </c>
      <c r="AG1" s="445" t="s">
        <v>1168</v>
      </c>
      <c r="AH1" s="424" t="s">
        <v>1169</v>
      </c>
      <c r="AI1" s="445" t="s">
        <v>1196</v>
      </c>
      <c r="AJ1" s="424" t="s">
        <v>1198</v>
      </c>
      <c r="AK1" s="445" t="s">
        <v>1197</v>
      </c>
      <c r="AL1" s="424" t="s">
        <v>1200</v>
      </c>
      <c r="AM1" s="446" t="s">
        <v>1199</v>
      </c>
      <c r="AN1" s="444" t="s">
        <v>1195</v>
      </c>
      <c r="AO1" s="424" t="s">
        <v>1112</v>
      </c>
      <c r="AP1" s="445" t="s">
        <v>1164</v>
      </c>
      <c r="AQ1" s="424" t="s">
        <v>1165</v>
      </c>
      <c r="AR1" s="445" t="s">
        <v>1166</v>
      </c>
      <c r="AS1" s="424" t="s">
        <v>1167</v>
      </c>
      <c r="AT1" s="445" t="s">
        <v>1168</v>
      </c>
      <c r="AU1" s="424" t="s">
        <v>1169</v>
      </c>
      <c r="AV1" s="445" t="s">
        <v>1196</v>
      </c>
      <c r="AW1" s="424" t="s">
        <v>1198</v>
      </c>
      <c r="AX1" s="445" t="s">
        <v>1197</v>
      </c>
      <c r="AY1" s="424" t="s">
        <v>1200</v>
      </c>
      <c r="AZ1" s="446" t="s">
        <v>1199</v>
      </c>
      <c r="BA1" s="444" t="s">
        <v>1195</v>
      </c>
      <c r="BB1" s="424" t="s">
        <v>1112</v>
      </c>
      <c r="BC1" s="445" t="s">
        <v>1164</v>
      </c>
      <c r="BD1" s="424" t="s">
        <v>1165</v>
      </c>
      <c r="BE1" s="445" t="s">
        <v>1166</v>
      </c>
      <c r="BF1" s="424" t="s">
        <v>1167</v>
      </c>
      <c r="BG1" s="445" t="s">
        <v>1168</v>
      </c>
      <c r="BH1" s="424" t="s">
        <v>1169</v>
      </c>
      <c r="BI1" s="445" t="s">
        <v>1196</v>
      </c>
      <c r="BJ1" s="424" t="s">
        <v>1198</v>
      </c>
      <c r="BK1" s="445" t="s">
        <v>1197</v>
      </c>
      <c r="BL1" s="424" t="s">
        <v>1200</v>
      </c>
      <c r="BM1" s="446" t="s">
        <v>1199</v>
      </c>
      <c r="BN1" s="444" t="s">
        <v>1195</v>
      </c>
      <c r="BO1" s="424" t="s">
        <v>1112</v>
      </c>
      <c r="BP1" s="445" t="s">
        <v>1164</v>
      </c>
      <c r="BQ1" s="424" t="s">
        <v>1165</v>
      </c>
      <c r="BR1" s="445" t="s">
        <v>1166</v>
      </c>
      <c r="BS1" s="424" t="s">
        <v>1167</v>
      </c>
      <c r="BT1" s="445" t="s">
        <v>1168</v>
      </c>
      <c r="BU1" s="424" t="s">
        <v>1169</v>
      </c>
      <c r="BV1" s="445" t="s">
        <v>1196</v>
      </c>
      <c r="BW1" s="424" t="s">
        <v>1198</v>
      </c>
      <c r="BX1" s="445" t="s">
        <v>1197</v>
      </c>
      <c r="BY1" s="424" t="s">
        <v>1200</v>
      </c>
      <c r="BZ1" s="446" t="s">
        <v>1199</v>
      </c>
      <c r="CB1" s="444" t="s">
        <v>1195</v>
      </c>
      <c r="CC1" s="424" t="s">
        <v>1112</v>
      </c>
      <c r="CD1" s="445" t="s">
        <v>1164</v>
      </c>
      <c r="CE1" s="424" t="s">
        <v>1165</v>
      </c>
      <c r="CF1" s="445" t="s">
        <v>1166</v>
      </c>
      <c r="CG1" s="424" t="s">
        <v>1167</v>
      </c>
      <c r="CH1" s="445" t="s">
        <v>1168</v>
      </c>
      <c r="CI1" s="424" t="s">
        <v>1169</v>
      </c>
      <c r="CJ1" s="445" t="s">
        <v>1196</v>
      </c>
      <c r="CK1" s="424" t="s">
        <v>1198</v>
      </c>
      <c r="CL1" s="445" t="s">
        <v>1197</v>
      </c>
      <c r="CM1" s="424" t="s">
        <v>1200</v>
      </c>
      <c r="CN1" s="446" t="s">
        <v>1199</v>
      </c>
      <c r="CO1" s="444" t="s">
        <v>1195</v>
      </c>
      <c r="CP1" s="424" t="s">
        <v>1112</v>
      </c>
      <c r="CQ1" s="445" t="s">
        <v>1164</v>
      </c>
      <c r="CR1" s="424" t="s">
        <v>1165</v>
      </c>
      <c r="CS1" s="445" t="s">
        <v>1166</v>
      </c>
      <c r="CT1" s="424" t="s">
        <v>1167</v>
      </c>
      <c r="CU1" s="445" t="s">
        <v>1168</v>
      </c>
      <c r="CV1" s="424" t="s">
        <v>1169</v>
      </c>
      <c r="CW1" s="445" t="s">
        <v>1196</v>
      </c>
      <c r="CX1" s="424" t="s">
        <v>1198</v>
      </c>
      <c r="CY1" s="445" t="s">
        <v>1197</v>
      </c>
      <c r="CZ1" s="424" t="s">
        <v>1200</v>
      </c>
      <c r="DA1" s="446" t="s">
        <v>1199</v>
      </c>
      <c r="DB1" s="444" t="s">
        <v>1195</v>
      </c>
      <c r="DC1" s="424" t="s">
        <v>1112</v>
      </c>
      <c r="DD1" s="445" t="s">
        <v>1164</v>
      </c>
      <c r="DE1" s="424" t="s">
        <v>1165</v>
      </c>
      <c r="DF1" s="445" t="s">
        <v>1166</v>
      </c>
      <c r="DG1" s="424" t="s">
        <v>1167</v>
      </c>
      <c r="DH1" s="445" t="s">
        <v>1168</v>
      </c>
      <c r="DI1" s="424" t="s">
        <v>1169</v>
      </c>
      <c r="DJ1" s="445" t="s">
        <v>1196</v>
      </c>
      <c r="DK1" s="424" t="s">
        <v>1198</v>
      </c>
      <c r="DL1" s="445" t="s">
        <v>1197</v>
      </c>
      <c r="DM1" s="424" t="s">
        <v>1200</v>
      </c>
      <c r="DN1" s="446" t="s">
        <v>1199</v>
      </c>
      <c r="DO1" s="424" t="s">
        <v>1195</v>
      </c>
      <c r="DP1" s="424" t="s">
        <v>1112</v>
      </c>
      <c r="DQ1" s="445" t="s">
        <v>1164</v>
      </c>
      <c r="DR1" s="424" t="s">
        <v>1165</v>
      </c>
      <c r="DS1" s="445" t="s">
        <v>1166</v>
      </c>
      <c r="DT1" s="424" t="s">
        <v>1167</v>
      </c>
      <c r="DU1" s="445" t="s">
        <v>1168</v>
      </c>
      <c r="DV1" s="424" t="s">
        <v>1169</v>
      </c>
      <c r="DW1" s="445" t="s">
        <v>1196</v>
      </c>
      <c r="DX1" s="424" t="s">
        <v>1198</v>
      </c>
      <c r="DY1" s="445" t="s">
        <v>1197</v>
      </c>
      <c r="DZ1" s="424" t="s">
        <v>1200</v>
      </c>
      <c r="EA1" s="446" t="s">
        <v>1199</v>
      </c>
      <c r="EB1" s="444" t="s">
        <v>1195</v>
      </c>
      <c r="EC1" s="424" t="s">
        <v>1112</v>
      </c>
      <c r="ED1" s="445" t="s">
        <v>1164</v>
      </c>
      <c r="EE1" s="424" t="s">
        <v>1165</v>
      </c>
      <c r="EF1" s="445" t="s">
        <v>1166</v>
      </c>
      <c r="EG1" s="424" t="s">
        <v>1167</v>
      </c>
      <c r="EH1" s="445" t="s">
        <v>1168</v>
      </c>
      <c r="EI1" s="424" t="s">
        <v>1169</v>
      </c>
      <c r="EJ1" s="445" t="s">
        <v>1196</v>
      </c>
      <c r="EK1" s="424" t="s">
        <v>1198</v>
      </c>
      <c r="EL1" s="445" t="s">
        <v>1197</v>
      </c>
      <c r="EM1" s="424" t="s">
        <v>1200</v>
      </c>
      <c r="EN1" s="446" t="s">
        <v>1199</v>
      </c>
      <c r="EO1" s="444" t="s">
        <v>1195</v>
      </c>
      <c r="EP1" s="424" t="s">
        <v>1112</v>
      </c>
      <c r="EQ1" s="445" t="s">
        <v>1164</v>
      </c>
      <c r="ER1" s="424" t="s">
        <v>1165</v>
      </c>
      <c r="ES1" s="445" t="s">
        <v>1166</v>
      </c>
      <c r="ET1" s="424" t="s">
        <v>1167</v>
      </c>
      <c r="EU1" s="445" t="s">
        <v>1168</v>
      </c>
      <c r="EV1" s="424" t="s">
        <v>1169</v>
      </c>
      <c r="EW1" s="445" t="s">
        <v>1196</v>
      </c>
      <c r="EX1" s="424" t="s">
        <v>1198</v>
      </c>
      <c r="EY1" s="445" t="s">
        <v>1197</v>
      </c>
      <c r="EZ1" s="424" t="s">
        <v>1200</v>
      </c>
      <c r="FA1" s="446" t="s">
        <v>1199</v>
      </c>
    </row>
    <row r="2" spans="1:157" ht="16" x14ac:dyDescent="0.2">
      <c r="A2" s="623" t="s">
        <v>1201</v>
      </c>
      <c r="B2" s="620" t="s">
        <v>1163</v>
      </c>
      <c r="C2" s="431" t="str">
        <f>'CONFRONTO DATI STATICI'!A9</f>
        <v>Trave 1</v>
      </c>
      <c r="D2" s="313">
        <f>'CONFRONTO DATI STATICI'!B9</f>
        <v>7.0239999999999997E-2</v>
      </c>
      <c r="E2" s="432">
        <f>'CONFRONTO DATI STATICI'!C9</f>
        <v>9.9879999999999997E-2</v>
      </c>
      <c r="F2" s="313">
        <f>'CONFRONTO DATI STATICI'!D9</f>
        <v>7.0289000000000004E-2</v>
      </c>
      <c r="G2" s="432">
        <f>'CONFRONTO DATI STATICI'!E9</f>
        <v>1.0454E-2</v>
      </c>
      <c r="H2" s="313">
        <f>'CONFRONTO DATI STATICI'!F9</f>
        <v>1.0468999999999999E-2</v>
      </c>
      <c r="I2" s="432">
        <f>'CONFRONTO DATI STATICI'!G9</f>
        <v>0.11666666666666667</v>
      </c>
      <c r="J2" s="244" t="b">
        <f>'CONFRONTO DATI STATICI'!H9</f>
        <v>1</v>
      </c>
      <c r="K2" s="433">
        <f>'CONFRONTO DATI STATICI'!I9</f>
        <v>6.6665679038682294E-3</v>
      </c>
      <c r="L2" s="434" t="b">
        <f>'CONFRONTO DATI STATICI'!J9</f>
        <v>0</v>
      </c>
      <c r="M2" s="435" t="b">
        <f>'CONFRONTO DATI STATICI'!K9</f>
        <v>0</v>
      </c>
      <c r="N2" s="623" t="s">
        <v>1201</v>
      </c>
      <c r="O2" s="620" t="s">
        <v>1157</v>
      </c>
      <c r="P2" s="431" t="str">
        <f>'CONFRONTO DATI STATICI'!L9</f>
        <v>Trave 1</v>
      </c>
      <c r="Q2" s="313">
        <f>'CONFRONTO DATI STATICI'!M9</f>
        <v>6.9239999999999996E-2</v>
      </c>
      <c r="R2" s="432">
        <f>'CONFRONTO DATI STATICI'!N9</f>
        <v>9.8879999999999996E-2</v>
      </c>
      <c r="S2" s="313">
        <f>'CONFRONTO DATI STATICI'!O9</f>
        <v>6.9289000000000003E-2</v>
      </c>
      <c r="T2" s="432">
        <f>'CONFRONTO DATI STATICI'!P9</f>
        <v>9.4540000000000006E-3</v>
      </c>
      <c r="U2" s="313">
        <f>'CONFRONTO DATI STATICI'!Q9</f>
        <v>9.4689999999999983E-3</v>
      </c>
      <c r="V2" s="432">
        <f>'CONFRONTO DATI STATICI'!R9</f>
        <v>0.11666666666666667</v>
      </c>
      <c r="W2" s="436" t="b">
        <f>'CONFRONTO DATI STATICI'!S9</f>
        <v>1</v>
      </c>
      <c r="X2" s="432">
        <f>'CONFRONTO DATI STATICI'!T9</f>
        <v>6.6665679038682294E-3</v>
      </c>
      <c r="Y2" s="437" t="b">
        <f>'CONFRONTO DATI STATICI'!U9</f>
        <v>0</v>
      </c>
      <c r="Z2" s="438" t="b">
        <f>'CONFRONTO DATI STATICI'!V9</f>
        <v>0</v>
      </c>
      <c r="AA2" s="618" t="s">
        <v>1201</v>
      </c>
      <c r="AB2" s="616" t="s">
        <v>1158</v>
      </c>
      <c r="AC2" s="439" t="str">
        <f>'CONFRONTO DATI STATICI'!W9</f>
        <v>Trave 1</v>
      </c>
      <c r="AD2" s="440">
        <f>'CONFRONTO DATI STATICI'!X9</f>
        <v>6.9239999999999996E-2</v>
      </c>
      <c r="AE2" s="441">
        <f>'CONFRONTO DATI STATICI'!Y9</f>
        <v>9.8879999999999996E-2</v>
      </c>
      <c r="AF2" s="440">
        <f>'CONFRONTO DATI STATICI'!Z9</f>
        <v>6.9289000000000003E-2</v>
      </c>
      <c r="AG2" s="441">
        <f>'CONFRONTO DATI STATICI'!AA9</f>
        <v>9.4540000000000006E-3</v>
      </c>
      <c r="AH2" s="440">
        <f>'CONFRONTO DATI STATICI'!AB9</f>
        <v>9.4689999999999983E-3</v>
      </c>
      <c r="AI2" s="441">
        <f>'CONFRONTO DATI STATICI'!AC9</f>
        <v>0.11666666666666667</v>
      </c>
      <c r="AJ2" s="436" t="b">
        <f>'CONFRONTO DATI STATICI'!AD9</f>
        <v>1</v>
      </c>
      <c r="AK2" s="441">
        <f>'CONFRONTO DATI STATICI'!AE9</f>
        <v>6.6665679038682294E-3</v>
      </c>
      <c r="AL2" s="437" t="b">
        <f>'CONFRONTO DATI STATICI'!AF9</f>
        <v>0</v>
      </c>
      <c r="AM2" s="438" t="b">
        <f>'CONFRONTO DATI STATICI'!AG9</f>
        <v>0</v>
      </c>
      <c r="AN2" s="618" t="s">
        <v>1202</v>
      </c>
      <c r="AO2" s="616" t="s">
        <v>1163</v>
      </c>
      <c r="AP2" s="439" t="str">
        <f>'CONFRONTO DATI STATICI'!A38</f>
        <v>Trave 1</v>
      </c>
      <c r="AQ2" s="440">
        <f>'CONFRONTO DATI STATICI'!B38</f>
        <v>7.1239999999999998E-2</v>
      </c>
      <c r="AR2" s="441">
        <f>'CONFRONTO DATI STATICI'!C38</f>
        <v>0.10088</v>
      </c>
      <c r="AS2" s="440">
        <f>'CONFRONTO DATI STATICI'!D38</f>
        <v>7.1289000000000005E-2</v>
      </c>
      <c r="AT2" s="441">
        <f>'CONFRONTO DATI STATICI'!E38</f>
        <v>1.1453999999999999E-2</v>
      </c>
      <c r="AU2" s="440">
        <f>'CONFRONTO DATI STATICI'!F38</f>
        <v>1.5469E-2</v>
      </c>
      <c r="AV2" s="441">
        <f>'CONFRONTO DATI STATICI'!G38</f>
        <v>0.11666666666666667</v>
      </c>
      <c r="AW2" s="436" t="b">
        <f>'CONFRONTO DATI STATICI'!H38</f>
        <v>1</v>
      </c>
      <c r="AX2" s="441">
        <f>'CONFRONTO DATI STATICI'!I38</f>
        <v>6.6665679038682294E-3</v>
      </c>
      <c r="AY2" s="437" t="b">
        <f>'CONFRONTO DATI STATICI'!J38</f>
        <v>0</v>
      </c>
      <c r="AZ2" s="438" t="b">
        <f>'CONFRONTO DATI STATICI'!K38</f>
        <v>0</v>
      </c>
      <c r="BA2" s="618" t="s">
        <v>1202</v>
      </c>
      <c r="BB2" s="616" t="s">
        <v>1157</v>
      </c>
      <c r="BC2" s="439" t="str">
        <f>'CONFRONTO DATI STATICI'!M38</f>
        <v>Trave 1</v>
      </c>
      <c r="BD2" s="440">
        <f>'CONFRONTO DATI STATICI'!N38</f>
        <v>7.0239999999999997E-2</v>
      </c>
      <c r="BE2" s="441">
        <f>'CONFRONTO DATI STATICI'!O38</f>
        <v>9.5879999999999993E-2</v>
      </c>
      <c r="BF2" s="440">
        <f>'CONFRONTO DATI STATICI'!P38</f>
        <v>7.0289000000000004E-2</v>
      </c>
      <c r="BG2" s="441">
        <f>'CONFRONTO DATI STATICI'!Q38</f>
        <v>6.4539999999999988E-3</v>
      </c>
      <c r="BH2" s="440">
        <f>'CONFRONTO DATI STATICI'!R38</f>
        <v>1.0468999999999999E-2</v>
      </c>
      <c r="BI2" s="441">
        <f>'CONFRONTO DATI STATICI'!S38</f>
        <v>0.11666666666666667</v>
      </c>
      <c r="BJ2" s="436" t="b">
        <f>'CONFRONTO DATI STATICI'!T38</f>
        <v>1</v>
      </c>
      <c r="BK2" s="441">
        <f>'CONFRONTO DATI STATICI'!U38</f>
        <v>6.6665679038682294E-3</v>
      </c>
      <c r="BL2" s="437" t="b">
        <f>'CONFRONTO DATI STATICI'!V38</f>
        <v>0</v>
      </c>
      <c r="BM2" s="442" t="b">
        <f>'CONFRONTO DATI STATICI'!W38</f>
        <v>1</v>
      </c>
      <c r="BN2" s="618" t="s">
        <v>1201</v>
      </c>
      <c r="BO2" s="616" t="s">
        <v>1158</v>
      </c>
      <c r="BP2" s="439" t="str">
        <f>'CONFRONTO DATI STATICI'!Y38</f>
        <v>Trave 1</v>
      </c>
      <c r="BQ2" s="440">
        <f>'CONFRONTO DATI STATICI'!Z38</f>
        <v>6.9239999999999996E-2</v>
      </c>
      <c r="BR2" s="441">
        <f>'CONFRONTO DATI STATICI'!AA38</f>
        <v>9.4879999999999992E-2</v>
      </c>
      <c r="BS2" s="440">
        <f>'CONFRONTO DATI STATICI'!AB38</f>
        <v>6.9289000000000003E-2</v>
      </c>
      <c r="BT2" s="441">
        <f>'CONFRONTO DATI STATICI'!AC38</f>
        <v>5.4539999999999988E-3</v>
      </c>
      <c r="BU2" s="440">
        <f>'CONFRONTO DATI STATICI'!AD38</f>
        <v>9.4689999999999983E-3</v>
      </c>
      <c r="BV2" s="441">
        <f>'CONFRONTO DATI STATICI'!AE38</f>
        <v>0.11666666666666667</v>
      </c>
      <c r="BW2" s="436" t="b">
        <f>'CONFRONTO DATI STATICI'!AF38</f>
        <v>1</v>
      </c>
      <c r="BX2" s="441">
        <f>'CONFRONTO DATI STATICI'!AG38</f>
        <v>6.6665679038682294E-3</v>
      </c>
      <c r="BY2" s="437" t="b">
        <f>'CONFRONTO DATI STATICI'!AH38</f>
        <v>0</v>
      </c>
      <c r="BZ2" s="442" t="b">
        <f>'CONFRONTO DATI STATICI'!AI38</f>
        <v>1</v>
      </c>
      <c r="CB2" s="618" t="s">
        <v>1203</v>
      </c>
      <c r="CC2" s="616" t="s">
        <v>1163</v>
      </c>
      <c r="CD2" s="439" t="str">
        <f>'CONFRONTO DATI STATICI'!AM9</f>
        <v>Trave 1</v>
      </c>
      <c r="CE2" s="440">
        <f>'CONFRONTO DATI STATICI'!AN9</f>
        <v>6.4000000000000001E-2</v>
      </c>
      <c r="CF2" s="441">
        <f>'CONFRONTO DATI STATICI'!AO9</f>
        <v>0.09</v>
      </c>
      <c r="CG2" s="440">
        <f>'CONFRONTO DATI STATICI'!AP9</f>
        <v>6.5000000000000002E-2</v>
      </c>
      <c r="CH2" s="441">
        <f>'CONFRONTO DATI STATICI'!AQ9</f>
        <v>9.4999999999999998E-3</v>
      </c>
      <c r="CI2" s="440">
        <f>'CONFRONTO DATI STATICI'!AR9</f>
        <v>9.7999999999999997E-3</v>
      </c>
      <c r="CJ2" s="441">
        <f>'CONFRONTO DATI STATICI'!AS9</f>
        <v>0.11666666666666667</v>
      </c>
      <c r="CK2" s="436" t="b">
        <f>'CONFRONTO DATI STATICI'!AT9</f>
        <v>1</v>
      </c>
      <c r="CL2" s="441">
        <f>'CONFRONTO DATI STATICI'!AU9</f>
        <v>6.6665679038682294E-3</v>
      </c>
      <c r="CM2" s="437" t="b">
        <f>'CONFRONTO DATI STATICI'!AV9</f>
        <v>0</v>
      </c>
      <c r="CN2" s="438" t="b">
        <f>'CONFRONTO DATI STATICI'!AW9</f>
        <v>0</v>
      </c>
      <c r="CO2" s="618" t="s">
        <v>1203</v>
      </c>
      <c r="CP2" s="616" t="s">
        <v>1157</v>
      </c>
      <c r="CQ2" s="439" t="str">
        <f>'CONFRONTO DATI STATICI'!AY9</f>
        <v>Trave 1</v>
      </c>
      <c r="CR2" s="440">
        <f>'CONFRONTO DATI STATICI'!AZ9</f>
        <v>6.7000000000000004E-2</v>
      </c>
      <c r="CS2" s="441">
        <f>'CONFRONTO DATI STATICI'!BA9</f>
        <v>9.4E-2</v>
      </c>
      <c r="CT2" s="440">
        <f>'CONFRONTO DATI STATICI'!BB9</f>
        <v>6.7000000000000004E-2</v>
      </c>
      <c r="CU2" s="441">
        <f>'CONFRONTO DATI STATICI'!BC9</f>
        <v>0.01</v>
      </c>
      <c r="CV2" s="440">
        <f>'CONFRONTO DATI STATICI'!BD9</f>
        <v>0.01</v>
      </c>
      <c r="CW2" s="441">
        <f>'CONFRONTO DATI STATICI'!BE9</f>
        <v>0.11666666666666667</v>
      </c>
      <c r="CX2" s="436" t="b">
        <f>'CONFRONTO DATI STATICI'!BF9</f>
        <v>1</v>
      </c>
      <c r="CY2" s="441">
        <f>'CONFRONTO DATI STATICI'!BG9</f>
        <v>6.6665679038682294E-3</v>
      </c>
      <c r="CZ2" s="437" t="b">
        <f>'CONFRONTO DATI STATICI'!BH9</f>
        <v>0</v>
      </c>
      <c r="DA2" s="438" t="b">
        <f>'CONFRONTO DATI STATICI'!BI9</f>
        <v>0</v>
      </c>
      <c r="DB2" s="618" t="s">
        <v>1203</v>
      </c>
      <c r="DC2" s="616" t="s">
        <v>1158</v>
      </c>
      <c r="DD2" s="439" t="str">
        <f>'CONFRONTO DATI STATICI'!BK9</f>
        <v>Trave 1</v>
      </c>
      <c r="DE2" s="440">
        <f>'CONFRONTO DATI STATICI'!BL9</f>
        <v>6.3E-2</v>
      </c>
      <c r="DF2" s="441">
        <f>'CONFRONTO DATI STATICI'!BM9</f>
        <v>8.7999999999999995E-2</v>
      </c>
      <c r="DG2" s="440">
        <f>'CONFRONTO DATI STATICI'!BN9</f>
        <v>6.2E-2</v>
      </c>
      <c r="DH2" s="441">
        <f>'CONFRONTO DATI STATICI'!BO9</f>
        <v>9.4999999999999998E-3</v>
      </c>
      <c r="DI2" s="440">
        <f>'CONFRONTO DATI STATICI'!BP9</f>
        <v>9.1000000000000004E-3</v>
      </c>
      <c r="DJ2" s="441">
        <f>'CONFRONTO DATI STATICI'!BQ9</f>
        <v>0.11666666666666667</v>
      </c>
      <c r="DK2" s="436" t="b">
        <f>'CONFRONTO DATI STATICI'!BR9</f>
        <v>1</v>
      </c>
      <c r="DL2" s="441">
        <f>'CONFRONTO DATI STATICI'!BS9</f>
        <v>6.6665679038682294E-3</v>
      </c>
      <c r="DM2" s="434" t="b">
        <f>'CONFRONTO DATI STATICI'!BT9</f>
        <v>0</v>
      </c>
      <c r="DN2" s="435" t="b">
        <f>'CONFRONTO DATI STATICI'!BU9</f>
        <v>0</v>
      </c>
      <c r="DO2" s="616" t="s">
        <v>1204</v>
      </c>
      <c r="DP2" s="616" t="s">
        <v>1163</v>
      </c>
      <c r="DQ2" s="439" t="str">
        <f>'CONFRONTO DATI STATICI'!AM37</f>
        <v>Trave 1</v>
      </c>
      <c r="DR2" s="440">
        <f>'CONFRONTO DATI STATICI'!AN37</f>
        <v>6.4000000000000001E-2</v>
      </c>
      <c r="DS2" s="441">
        <f>'CONFRONTO DATI STATICI'!AO37</f>
        <v>9.0999999999999998E-2</v>
      </c>
      <c r="DT2" s="440">
        <f>'CONFRONTO DATI STATICI'!AP37</f>
        <v>6.5000000000000002E-2</v>
      </c>
      <c r="DU2" s="441">
        <f>'CONFRONTO DATI STATICI'!AQ37</f>
        <v>9.5999999999999992E-3</v>
      </c>
      <c r="DV2" s="440">
        <f>'CONFRONTO DATI STATICI'!AR37</f>
        <v>9.9000000000000008E-3</v>
      </c>
      <c r="DW2" s="441">
        <f>'CONFRONTO DATI STATICI'!AS37</f>
        <v>0.11666666666666667</v>
      </c>
      <c r="DX2" s="436" t="b">
        <f>'CONFRONTO DATI STATICI'!AT37</f>
        <v>1</v>
      </c>
      <c r="DY2" s="441">
        <f>'CONFRONTO DATI STATICI'!AU37</f>
        <v>6.6665679038682294E-3</v>
      </c>
      <c r="DZ2" s="437" t="b">
        <f>'CONFRONTO DATI STATICI'!AV37</f>
        <v>0</v>
      </c>
      <c r="EA2" s="438" t="b">
        <f>'CONFRONTO DATI STATICI'!AW37</f>
        <v>0</v>
      </c>
      <c r="EB2" s="618" t="s">
        <v>1204</v>
      </c>
      <c r="EC2" s="616" t="s">
        <v>1157</v>
      </c>
      <c r="ED2" s="439" t="str">
        <f>'CONFRONTO DATI STATICI'!AY37</f>
        <v>Trave 1</v>
      </c>
      <c r="EE2" s="440">
        <f>'CONFRONTO DATI STATICI'!AZ37</f>
        <v>6.7000000000000004E-2</v>
      </c>
      <c r="EF2" s="441">
        <f>'CONFRONTO DATI STATICI'!BA37</f>
        <v>9.4E-2</v>
      </c>
      <c r="EG2" s="440">
        <f>'CONFRONTO DATI STATICI'!BB37</f>
        <v>6.7000000000000004E-2</v>
      </c>
      <c r="EH2" s="441">
        <f>'CONFRONTO DATI STATICI'!BC37</f>
        <v>0.01</v>
      </c>
      <c r="EI2" s="440">
        <f>'CONFRONTO DATI STATICI'!BD37</f>
        <v>0.01</v>
      </c>
      <c r="EJ2" s="441">
        <f>'CONFRONTO DATI STATICI'!BE37</f>
        <v>0.11666666666666667</v>
      </c>
      <c r="EK2" s="436" t="b">
        <f>'CONFRONTO DATI STATICI'!BF37</f>
        <v>1</v>
      </c>
      <c r="EL2" s="441">
        <f>'CONFRONTO DATI STATICI'!BG37</f>
        <v>6.6665679038682294E-3</v>
      </c>
      <c r="EM2" s="437" t="b">
        <f>'CONFRONTO DATI STATICI'!BH37</f>
        <v>0</v>
      </c>
      <c r="EN2" s="438" t="b">
        <f>'CONFRONTO DATI STATICI'!BI37</f>
        <v>0</v>
      </c>
      <c r="EO2" s="618" t="s">
        <v>1204</v>
      </c>
      <c r="EP2" s="616" t="s">
        <v>1158</v>
      </c>
      <c r="EQ2" s="439" t="str">
        <f>'CONFRONTO DATI STATICI'!BK37</f>
        <v>Trave 1</v>
      </c>
      <c r="ER2" s="440">
        <f>'CONFRONTO DATI STATICI'!BL37</f>
        <v>6.3E-2</v>
      </c>
      <c r="ES2" s="441">
        <f>'CONFRONTO DATI STATICI'!BM37</f>
        <v>8.7999999999999995E-2</v>
      </c>
      <c r="ET2" s="440">
        <f>'CONFRONTO DATI STATICI'!BN37</f>
        <v>6.2E-2</v>
      </c>
      <c r="EU2" s="441">
        <f>'CONFRONTO DATI STATICI'!BO37</f>
        <v>9.5999999999999992E-3</v>
      </c>
      <c r="EV2" s="440">
        <f>'CONFRONTO DATI STATICI'!BP37</f>
        <v>9.1999999999999998E-3</v>
      </c>
      <c r="EW2" s="441">
        <f>'CONFRONTO DATI STATICI'!BQ37</f>
        <v>0.11666666666666667</v>
      </c>
      <c r="EX2" s="436" t="b">
        <f>'CONFRONTO DATI STATICI'!BR37</f>
        <v>1</v>
      </c>
      <c r="EY2" s="441">
        <f>'CONFRONTO DATI STATICI'!BS37</f>
        <v>6.6665679038682294E-3</v>
      </c>
      <c r="EZ2" s="437" t="b">
        <f>'CONFRONTO DATI STATICI'!BT37</f>
        <v>0</v>
      </c>
      <c r="FA2" s="438" t="b">
        <f>'CONFRONTO DATI STATICI'!BU37</f>
        <v>0</v>
      </c>
    </row>
    <row r="3" spans="1:157" ht="16" x14ac:dyDescent="0.2">
      <c r="A3" s="624"/>
      <c r="B3" s="621"/>
      <c r="C3" s="399" t="str">
        <f>'CONFRONTO DATI STATICI'!A10</f>
        <v>Trave 2</v>
      </c>
      <c r="D3" s="427">
        <f>'CONFRONTO DATI STATICI'!B10</f>
        <v>6.9028000000000006E-2</v>
      </c>
      <c r="E3" s="425">
        <f>'CONFRONTO DATI STATICI'!C10</f>
        <v>9.7996E-2</v>
      </c>
      <c r="F3" s="427">
        <f>'CONFRONTO DATI STATICI'!D10</f>
        <v>6.9067000000000003E-2</v>
      </c>
      <c r="G3" s="425">
        <f>'CONFRONTO DATI STATICI'!E10</f>
        <v>1.0293999999999999E-2</v>
      </c>
      <c r="H3" s="427">
        <f>'CONFRONTO DATI STATICI'!F10</f>
        <v>1.0305999999999999E-2</v>
      </c>
      <c r="I3" s="425">
        <f>'CONFRONTO DATI STATICI'!G10</f>
        <v>0.11666666666666667</v>
      </c>
      <c r="J3" s="430" t="b">
        <f>'CONFRONTO DATI STATICI'!H10</f>
        <v>1</v>
      </c>
      <c r="K3" s="428">
        <f>'CONFRONTO DATI STATICI'!I10</f>
        <v>6.6665679038682294E-3</v>
      </c>
      <c r="L3" s="421" t="b">
        <f>'CONFRONTO DATI STATICI'!J10</f>
        <v>0</v>
      </c>
      <c r="M3" s="418" t="b">
        <f>'CONFRONTO DATI STATICI'!K10</f>
        <v>0</v>
      </c>
      <c r="N3" s="624"/>
      <c r="O3" s="621"/>
      <c r="P3" s="399" t="str">
        <f>'CONFRONTO DATI STATICI'!L10</f>
        <v>Trave 2</v>
      </c>
      <c r="Q3" s="427">
        <f>'CONFRONTO DATI STATICI'!M10</f>
        <v>6.8028000000000005E-2</v>
      </c>
      <c r="R3" s="425">
        <f>'CONFRONTO DATI STATICI'!N10</f>
        <v>9.6995999999999999E-2</v>
      </c>
      <c r="S3" s="427">
        <f>'CONFRONTO DATI STATICI'!O10</f>
        <v>6.8067000000000003E-2</v>
      </c>
      <c r="T3" s="425">
        <f>'CONFRONTO DATI STATICI'!P10</f>
        <v>9.2940000000000002E-3</v>
      </c>
      <c r="U3" s="427">
        <f>'CONFRONTO DATI STATICI'!Q10</f>
        <v>9.3059999999999983E-3</v>
      </c>
      <c r="V3" s="425">
        <f>'CONFRONTO DATI STATICI'!R10</f>
        <v>0.11666666666666667</v>
      </c>
      <c r="W3" s="411" t="b">
        <f>'CONFRONTO DATI STATICI'!S10</f>
        <v>1</v>
      </c>
      <c r="X3" s="425">
        <f>'CONFRONTO DATI STATICI'!T10</f>
        <v>6.6665679038682294E-3</v>
      </c>
      <c r="Y3" s="409" t="b">
        <f>'CONFRONTO DATI STATICI'!U10</f>
        <v>0</v>
      </c>
      <c r="Z3" s="403" t="b">
        <f>'CONFRONTO DATI STATICI'!V10</f>
        <v>0</v>
      </c>
      <c r="AA3" s="618"/>
      <c r="AB3" s="616"/>
      <c r="AC3" s="415" t="str">
        <f>'CONFRONTO DATI STATICI'!W10</f>
        <v>Trave 2</v>
      </c>
      <c r="AD3" s="413">
        <f>'CONFRONTO DATI STATICI'!X10</f>
        <v>6.8028000000000005E-2</v>
      </c>
      <c r="AE3" s="407">
        <f>'CONFRONTO DATI STATICI'!Y10</f>
        <v>9.6995999999999999E-2</v>
      </c>
      <c r="AF3" s="413">
        <f>'CONFRONTO DATI STATICI'!Z10</f>
        <v>6.8067000000000003E-2</v>
      </c>
      <c r="AG3" s="407">
        <f>'CONFRONTO DATI STATICI'!AA10</f>
        <v>9.2940000000000002E-3</v>
      </c>
      <c r="AH3" s="413">
        <f>'CONFRONTO DATI STATICI'!AB10</f>
        <v>9.3059999999999983E-3</v>
      </c>
      <c r="AI3" s="407">
        <f>'CONFRONTO DATI STATICI'!AC10</f>
        <v>0.11666666666666667</v>
      </c>
      <c r="AJ3" s="411" t="b">
        <f>'CONFRONTO DATI STATICI'!AD10</f>
        <v>1</v>
      </c>
      <c r="AK3" s="407">
        <f>'CONFRONTO DATI STATICI'!AE10</f>
        <v>6.6665679038682294E-3</v>
      </c>
      <c r="AL3" s="409" t="b">
        <f>'CONFRONTO DATI STATICI'!AF10</f>
        <v>0</v>
      </c>
      <c r="AM3" s="403" t="b">
        <f>'CONFRONTO DATI STATICI'!AG10</f>
        <v>0</v>
      </c>
      <c r="AN3" s="618"/>
      <c r="AO3" s="616"/>
      <c r="AP3" s="415" t="str">
        <f>'CONFRONTO DATI STATICI'!A39</f>
        <v>Trave 2</v>
      </c>
      <c r="AQ3" s="413">
        <f>'CONFRONTO DATI STATICI'!B39</f>
        <v>7.0028000000000007E-2</v>
      </c>
      <c r="AR3" s="407">
        <f>'CONFRONTO DATI STATICI'!C39</f>
        <v>9.8996000000000001E-2</v>
      </c>
      <c r="AS3" s="413">
        <f>'CONFRONTO DATI STATICI'!D39</f>
        <v>7.0067000000000004E-2</v>
      </c>
      <c r="AT3" s="407">
        <f>'CONFRONTO DATI STATICI'!E39</f>
        <v>1.5293999999999999E-2</v>
      </c>
      <c r="AU3" s="413">
        <f>'CONFRONTO DATI STATICI'!F39</f>
        <v>1.5306E-2</v>
      </c>
      <c r="AV3" s="407">
        <f>'CONFRONTO DATI STATICI'!G39</f>
        <v>0.11666666666666667</v>
      </c>
      <c r="AW3" s="411" t="b">
        <f>'CONFRONTO DATI STATICI'!H39</f>
        <v>1</v>
      </c>
      <c r="AX3" s="407">
        <f>'CONFRONTO DATI STATICI'!I39</f>
        <v>6.6665679038682294E-3</v>
      </c>
      <c r="AY3" s="409" t="b">
        <f>'CONFRONTO DATI STATICI'!J39</f>
        <v>0</v>
      </c>
      <c r="AZ3" s="403" t="b">
        <f>'CONFRONTO DATI STATICI'!K39</f>
        <v>0</v>
      </c>
      <c r="BA3" s="618"/>
      <c r="BB3" s="616"/>
      <c r="BC3" s="415" t="str">
        <f>'CONFRONTO DATI STATICI'!M39</f>
        <v>Trave 2</v>
      </c>
      <c r="BD3" s="413">
        <f>'CONFRONTO DATI STATICI'!N39</f>
        <v>6.9028000000000006E-2</v>
      </c>
      <c r="BE3" s="407">
        <f>'CONFRONTO DATI STATICI'!O39</f>
        <v>9.7996E-2</v>
      </c>
      <c r="BF3" s="413">
        <f>'CONFRONTO DATI STATICI'!P39</f>
        <v>6.9067000000000003E-2</v>
      </c>
      <c r="BG3" s="407">
        <f>'CONFRONTO DATI STATICI'!Q39</f>
        <v>1.0293999999999998E-2</v>
      </c>
      <c r="BH3" s="413">
        <f>'CONFRONTO DATI STATICI'!R39</f>
        <v>1.0305999999999999E-2</v>
      </c>
      <c r="BI3" s="407">
        <f>'CONFRONTO DATI STATICI'!S39</f>
        <v>0.11666666666666667</v>
      </c>
      <c r="BJ3" s="411" t="b">
        <f>'CONFRONTO DATI STATICI'!T39</f>
        <v>1</v>
      </c>
      <c r="BK3" s="407">
        <f>'CONFRONTO DATI STATICI'!U39</f>
        <v>6.6665679038682294E-3</v>
      </c>
      <c r="BL3" s="409" t="b">
        <f>'CONFRONTO DATI STATICI'!V39</f>
        <v>0</v>
      </c>
      <c r="BM3" s="403" t="b">
        <f>'CONFRONTO DATI STATICI'!W39</f>
        <v>0</v>
      </c>
      <c r="BN3" s="618"/>
      <c r="BO3" s="616"/>
      <c r="BP3" s="415" t="str">
        <f>'CONFRONTO DATI STATICI'!Y39</f>
        <v>Trave 2</v>
      </c>
      <c r="BQ3" s="413">
        <f>'CONFRONTO DATI STATICI'!Z39</f>
        <v>6.8028000000000005E-2</v>
      </c>
      <c r="BR3" s="407">
        <f>'CONFRONTO DATI STATICI'!AA39</f>
        <v>9.6995999999999999E-2</v>
      </c>
      <c r="BS3" s="413">
        <f>'CONFRONTO DATI STATICI'!AB39</f>
        <v>6.8067000000000003E-2</v>
      </c>
      <c r="BT3" s="407">
        <f>'CONFRONTO DATI STATICI'!AC39</f>
        <v>9.2939999999999967E-3</v>
      </c>
      <c r="BU3" s="413">
        <f>'CONFRONTO DATI STATICI'!AD39</f>
        <v>9.3059999999999983E-3</v>
      </c>
      <c r="BV3" s="407">
        <f>'CONFRONTO DATI STATICI'!AE39</f>
        <v>0.11666666666666667</v>
      </c>
      <c r="BW3" s="411" t="b">
        <f>'CONFRONTO DATI STATICI'!AF39</f>
        <v>1</v>
      </c>
      <c r="BX3" s="407">
        <f>'CONFRONTO DATI STATICI'!AG39</f>
        <v>6.6665679038682294E-3</v>
      </c>
      <c r="BY3" s="409" t="b">
        <f>'CONFRONTO DATI STATICI'!AH39</f>
        <v>0</v>
      </c>
      <c r="BZ3" s="403" t="b">
        <f>'CONFRONTO DATI STATICI'!AI39</f>
        <v>0</v>
      </c>
      <c r="CB3" s="618"/>
      <c r="CC3" s="616"/>
      <c r="CD3" s="415" t="str">
        <f>'CONFRONTO DATI STATICI'!AM10</f>
        <v>Trave 2</v>
      </c>
      <c r="CE3" s="413">
        <f>'CONFRONTO DATI STATICI'!AN10</f>
        <v>6.2E-2</v>
      </c>
      <c r="CF3" s="407">
        <f>'CONFRONTO DATI STATICI'!AO10</f>
        <v>8.7999999999999995E-2</v>
      </c>
      <c r="CG3" s="413">
        <f>'CONFRONTO DATI STATICI'!AP10</f>
        <v>6.3E-2</v>
      </c>
      <c r="CH3" s="407">
        <f>'CONFRONTO DATI STATICI'!AQ10</f>
        <v>9.1999999999999998E-3</v>
      </c>
      <c r="CI3" s="413">
        <f>'CONFRONTO DATI STATICI'!AR10</f>
        <v>9.4000000000000004E-3</v>
      </c>
      <c r="CJ3" s="407">
        <f>'CONFRONTO DATI STATICI'!AS10</f>
        <v>0.11666666666666667</v>
      </c>
      <c r="CK3" s="411" t="b">
        <f>'CONFRONTO DATI STATICI'!AT10</f>
        <v>1</v>
      </c>
      <c r="CL3" s="407">
        <f>'CONFRONTO DATI STATICI'!AU10</f>
        <v>6.6665679038682294E-3</v>
      </c>
      <c r="CM3" s="409" t="b">
        <f>'CONFRONTO DATI STATICI'!AV10</f>
        <v>0</v>
      </c>
      <c r="CN3" s="403" t="b">
        <f>'CONFRONTO DATI STATICI'!AW10</f>
        <v>0</v>
      </c>
      <c r="CO3" s="618"/>
      <c r="CP3" s="616"/>
      <c r="CQ3" s="415" t="str">
        <f>'CONFRONTO DATI STATICI'!AY10</f>
        <v>Trave 2</v>
      </c>
      <c r="CR3" s="413">
        <f>'CONFRONTO DATI STATICI'!AZ10</f>
        <v>6.5000000000000002E-2</v>
      </c>
      <c r="CS3" s="407">
        <f>'CONFRONTO DATI STATICI'!BA10</f>
        <v>9.0999999999999998E-2</v>
      </c>
      <c r="CT3" s="413">
        <f>'CONFRONTO DATI STATICI'!BB10</f>
        <v>6.5000000000000002E-2</v>
      </c>
      <c r="CU3" s="407">
        <f>'CONFRONTO DATI STATICI'!BC10</f>
        <v>9.7000000000000003E-3</v>
      </c>
      <c r="CV3" s="413">
        <f>'CONFRONTO DATI STATICI'!BD10</f>
        <v>9.7000000000000003E-3</v>
      </c>
      <c r="CW3" s="407">
        <f>'CONFRONTO DATI STATICI'!BE10</f>
        <v>0.11666666666666667</v>
      </c>
      <c r="CX3" s="411" t="b">
        <f>'CONFRONTO DATI STATICI'!BF10</f>
        <v>1</v>
      </c>
      <c r="CY3" s="407">
        <f>'CONFRONTO DATI STATICI'!BG10</f>
        <v>6.6665679038682294E-3</v>
      </c>
      <c r="CZ3" s="409" t="b">
        <f>'CONFRONTO DATI STATICI'!BH10</f>
        <v>0</v>
      </c>
      <c r="DA3" s="403" t="b">
        <f>'CONFRONTO DATI STATICI'!BI10</f>
        <v>0</v>
      </c>
      <c r="DB3" s="618"/>
      <c r="DC3" s="616"/>
      <c r="DD3" s="415" t="str">
        <f>'CONFRONTO DATI STATICI'!BK10</f>
        <v>Trave 2</v>
      </c>
      <c r="DE3" s="413">
        <f>'CONFRONTO DATI STATICI'!BL10</f>
        <v>6.0999999999999999E-2</v>
      </c>
      <c r="DF3" s="407">
        <f>'CONFRONTO DATI STATICI'!BM10</f>
        <v>8.5000000000000006E-2</v>
      </c>
      <c r="DG3" s="413">
        <f>'CONFRONTO DATI STATICI'!BN10</f>
        <v>0.06</v>
      </c>
      <c r="DH3" s="407">
        <f>'CONFRONTO DATI STATICI'!BO10</f>
        <v>9.1999999999999998E-3</v>
      </c>
      <c r="DI3" s="413">
        <f>'CONFRONTO DATI STATICI'!BP10</f>
        <v>8.8999999999999999E-3</v>
      </c>
      <c r="DJ3" s="407">
        <f>'CONFRONTO DATI STATICI'!BQ10</f>
        <v>0.11666666666666667</v>
      </c>
      <c r="DK3" s="411" t="b">
        <f>'CONFRONTO DATI STATICI'!BR10</f>
        <v>1</v>
      </c>
      <c r="DL3" s="407">
        <f>'CONFRONTO DATI STATICI'!BS10</f>
        <v>6.6665679038682294E-3</v>
      </c>
      <c r="DM3" s="421" t="b">
        <f>'CONFRONTO DATI STATICI'!BT10</f>
        <v>0</v>
      </c>
      <c r="DN3" s="418" t="b">
        <f>'CONFRONTO DATI STATICI'!BU10</f>
        <v>0</v>
      </c>
      <c r="DO3" s="616"/>
      <c r="DP3" s="616"/>
      <c r="DQ3" s="415" t="str">
        <f>'CONFRONTO DATI STATICI'!AM38</f>
        <v>Trave 2</v>
      </c>
      <c r="DR3" s="413">
        <f>'CONFRONTO DATI STATICI'!AN38</f>
        <v>6.5000000000000002E-2</v>
      </c>
      <c r="DS3" s="407">
        <f>'CONFRONTO DATI STATICI'!AO38</f>
        <v>8.7999999999999995E-2</v>
      </c>
      <c r="DT3" s="413">
        <f>'CONFRONTO DATI STATICI'!AP38</f>
        <v>6.3E-2</v>
      </c>
      <c r="DU3" s="407">
        <f>'CONFRONTO DATI STATICI'!AQ38</f>
        <v>9.2999999999999992E-3</v>
      </c>
      <c r="DV3" s="413">
        <f>'CONFRONTO DATI STATICI'!AR38</f>
        <v>9.4999999999999998E-3</v>
      </c>
      <c r="DW3" s="407">
        <f>'CONFRONTO DATI STATICI'!AS38</f>
        <v>0.11666666666666667</v>
      </c>
      <c r="DX3" s="411" t="b">
        <f>'CONFRONTO DATI STATICI'!AT38</f>
        <v>1</v>
      </c>
      <c r="DY3" s="407">
        <f>'CONFRONTO DATI STATICI'!AU38</f>
        <v>6.6665679038682294E-3</v>
      </c>
      <c r="DZ3" s="409" t="b">
        <f>'CONFRONTO DATI STATICI'!AV38</f>
        <v>0</v>
      </c>
      <c r="EA3" s="403" t="b">
        <f>'CONFRONTO DATI STATICI'!AW38</f>
        <v>0</v>
      </c>
      <c r="EB3" s="618"/>
      <c r="EC3" s="616"/>
      <c r="ED3" s="415" t="str">
        <f>'CONFRONTO DATI STATICI'!AY38</f>
        <v>Trave 2</v>
      </c>
      <c r="EE3" s="413">
        <f>'CONFRONTO DATI STATICI'!AZ38</f>
        <v>6.5000000000000002E-2</v>
      </c>
      <c r="EF3" s="407">
        <f>'CONFRONTO DATI STATICI'!BA38</f>
        <v>9.0999999999999998E-2</v>
      </c>
      <c r="EG3" s="413">
        <f>'CONFRONTO DATI STATICI'!BB38</f>
        <v>6.5000000000000002E-2</v>
      </c>
      <c r="EH3" s="407">
        <f>'CONFRONTO DATI STATICI'!BC38</f>
        <v>9.7000000000000003E-3</v>
      </c>
      <c r="EI3" s="413">
        <f>'CONFRONTO DATI STATICI'!BD38</f>
        <v>9.7000000000000003E-3</v>
      </c>
      <c r="EJ3" s="407">
        <f>'CONFRONTO DATI STATICI'!BE38</f>
        <v>0.11666666666666667</v>
      </c>
      <c r="EK3" s="411" t="b">
        <f>'CONFRONTO DATI STATICI'!BF38</f>
        <v>1</v>
      </c>
      <c r="EL3" s="407">
        <f>'CONFRONTO DATI STATICI'!BG38</f>
        <v>6.6665679038682294E-3</v>
      </c>
      <c r="EM3" s="409" t="b">
        <f>'CONFRONTO DATI STATICI'!BH38</f>
        <v>0</v>
      </c>
      <c r="EN3" s="403" t="b">
        <f>'CONFRONTO DATI STATICI'!BI38</f>
        <v>0</v>
      </c>
      <c r="EO3" s="618"/>
      <c r="EP3" s="616"/>
      <c r="EQ3" s="415" t="str">
        <f>'CONFRONTO DATI STATICI'!BK38</f>
        <v>Trave 2</v>
      </c>
      <c r="ER3" s="413">
        <f>'CONFRONTO DATI STATICI'!BL38</f>
        <v>6.0999999999999999E-2</v>
      </c>
      <c r="ES3" s="407">
        <f>'CONFRONTO DATI STATICI'!BM38</f>
        <v>8.5000000000000006E-2</v>
      </c>
      <c r="ET3" s="413">
        <f>'CONFRONTO DATI STATICI'!BN38</f>
        <v>0.06</v>
      </c>
      <c r="EU3" s="407">
        <f>'CONFRONTO DATI STATICI'!BO38</f>
        <v>9.2999999999999992E-3</v>
      </c>
      <c r="EV3" s="413">
        <f>'CONFRONTO DATI STATICI'!BP38</f>
        <v>8.8999999999999999E-3</v>
      </c>
      <c r="EW3" s="407">
        <f>'CONFRONTO DATI STATICI'!BQ38</f>
        <v>0.11666666666666667</v>
      </c>
      <c r="EX3" s="411" t="b">
        <f>'CONFRONTO DATI STATICI'!BR38</f>
        <v>1</v>
      </c>
      <c r="EY3" s="407">
        <f>'CONFRONTO DATI STATICI'!BS38</f>
        <v>6.6665679038682294E-3</v>
      </c>
      <c r="EZ3" s="409" t="b">
        <f>'CONFRONTO DATI STATICI'!BT38</f>
        <v>0</v>
      </c>
      <c r="FA3" s="403" t="b">
        <f>'CONFRONTO DATI STATICI'!BU38</f>
        <v>0</v>
      </c>
    </row>
    <row r="4" spans="1:157" ht="16" x14ac:dyDescent="0.2">
      <c r="A4" s="624"/>
      <c r="B4" s="621"/>
      <c r="C4" s="399" t="str">
        <f>'CONFRONTO DATI STATICI'!A11</f>
        <v>Trave 3</v>
      </c>
      <c r="D4" s="427">
        <f>'CONFRONTO DATI STATICI'!B11</f>
        <v>6.7806000000000005E-2</v>
      </c>
      <c r="E4" s="425">
        <f>'CONFRONTO DATI STATICI'!C11</f>
        <v>9.6179000000000001E-2</v>
      </c>
      <c r="F4" s="427">
        <f>'CONFRONTO DATI STATICI'!D11</f>
        <v>6.7835999999999994E-2</v>
      </c>
      <c r="G4" s="425">
        <f>'CONFRONTO DATI STATICI'!E11</f>
        <v>1.0118E-2</v>
      </c>
      <c r="H4" s="427">
        <f>'CONFRONTO DATI STATICI'!F11</f>
        <v>1.013E-2</v>
      </c>
      <c r="I4" s="425">
        <f>'CONFRONTO DATI STATICI'!G11</f>
        <v>0.11666666666666667</v>
      </c>
      <c r="J4" s="430" t="b">
        <f>'CONFRONTO DATI STATICI'!H11</f>
        <v>1</v>
      </c>
      <c r="K4" s="428">
        <f>'CONFRONTO DATI STATICI'!I11</f>
        <v>6.6665679038682294E-3</v>
      </c>
      <c r="L4" s="421" t="b">
        <f>'CONFRONTO DATI STATICI'!J11</f>
        <v>0</v>
      </c>
      <c r="M4" s="418" t="b">
        <f>'CONFRONTO DATI STATICI'!K11</f>
        <v>0</v>
      </c>
      <c r="N4" s="624"/>
      <c r="O4" s="621"/>
      <c r="P4" s="399" t="str">
        <f>'CONFRONTO DATI STATICI'!L11</f>
        <v>Trave 3</v>
      </c>
      <c r="Q4" s="427">
        <f>'CONFRONTO DATI STATICI'!M11</f>
        <v>6.6806000000000004E-2</v>
      </c>
      <c r="R4" s="425">
        <f>'CONFRONTO DATI STATICI'!N11</f>
        <v>9.5179E-2</v>
      </c>
      <c r="S4" s="427">
        <f>'CONFRONTO DATI STATICI'!O11</f>
        <v>6.6835999999999993E-2</v>
      </c>
      <c r="T4" s="425">
        <f>'CONFRONTO DATI STATICI'!P11</f>
        <v>9.1180000000000011E-3</v>
      </c>
      <c r="U4" s="427">
        <f>'CONFRONTO DATI STATICI'!Q11</f>
        <v>9.1299999999999992E-3</v>
      </c>
      <c r="V4" s="425">
        <f>'CONFRONTO DATI STATICI'!R11</f>
        <v>0.11666666666666667</v>
      </c>
      <c r="W4" s="411" t="b">
        <f>'CONFRONTO DATI STATICI'!S11</f>
        <v>1</v>
      </c>
      <c r="X4" s="425">
        <f>'CONFRONTO DATI STATICI'!T11</f>
        <v>6.6665679038682294E-3</v>
      </c>
      <c r="Y4" s="409" t="b">
        <f>'CONFRONTO DATI STATICI'!U11</f>
        <v>0</v>
      </c>
      <c r="Z4" s="403" t="b">
        <f>'CONFRONTO DATI STATICI'!V11</f>
        <v>0</v>
      </c>
      <c r="AA4" s="618"/>
      <c r="AB4" s="616"/>
      <c r="AC4" s="415" t="str">
        <f>'CONFRONTO DATI STATICI'!W11</f>
        <v>Trave 3</v>
      </c>
      <c r="AD4" s="413">
        <f>'CONFRONTO DATI STATICI'!X11</f>
        <v>6.6806000000000004E-2</v>
      </c>
      <c r="AE4" s="407">
        <f>'CONFRONTO DATI STATICI'!Y11</f>
        <v>9.5179E-2</v>
      </c>
      <c r="AF4" s="413">
        <f>'CONFRONTO DATI STATICI'!Z11</f>
        <v>6.6835999999999993E-2</v>
      </c>
      <c r="AG4" s="407">
        <f>'CONFRONTO DATI STATICI'!AA11</f>
        <v>9.1180000000000011E-3</v>
      </c>
      <c r="AH4" s="413">
        <f>'CONFRONTO DATI STATICI'!AB11</f>
        <v>9.1299999999999992E-3</v>
      </c>
      <c r="AI4" s="407">
        <f>'CONFRONTO DATI STATICI'!AC11</f>
        <v>0.11666666666666667</v>
      </c>
      <c r="AJ4" s="411" t="b">
        <f>'CONFRONTO DATI STATICI'!AD11</f>
        <v>1</v>
      </c>
      <c r="AK4" s="407">
        <f>'CONFRONTO DATI STATICI'!AE11</f>
        <v>6.6665679038682294E-3</v>
      </c>
      <c r="AL4" s="409" t="b">
        <f>'CONFRONTO DATI STATICI'!AF11</f>
        <v>0</v>
      </c>
      <c r="AM4" s="403" t="b">
        <f>'CONFRONTO DATI STATICI'!AG11</f>
        <v>0</v>
      </c>
      <c r="AN4" s="618"/>
      <c r="AO4" s="616"/>
      <c r="AP4" s="415" t="str">
        <f>'CONFRONTO DATI STATICI'!A40</f>
        <v>Trave 3</v>
      </c>
      <c r="AQ4" s="413">
        <f>'CONFRONTO DATI STATICI'!B40</f>
        <v>6.8806000000000006E-2</v>
      </c>
      <c r="AR4" s="407">
        <f>'CONFRONTO DATI STATICI'!C40</f>
        <v>9.7179000000000001E-2</v>
      </c>
      <c r="AS4" s="413">
        <f>'CONFRONTO DATI STATICI'!D40</f>
        <v>6.8835999999999994E-2</v>
      </c>
      <c r="AT4" s="407">
        <f>'CONFRONTO DATI STATICI'!E40</f>
        <v>1.5117999999999999E-2</v>
      </c>
      <c r="AU4" s="413">
        <f>'CONFRONTO DATI STATICI'!F40</f>
        <v>1.5130000000000001E-2</v>
      </c>
      <c r="AV4" s="407">
        <f>'CONFRONTO DATI STATICI'!G40</f>
        <v>0.11666666666666667</v>
      </c>
      <c r="AW4" s="411" t="b">
        <f>'CONFRONTO DATI STATICI'!H40</f>
        <v>1</v>
      </c>
      <c r="AX4" s="407">
        <f>'CONFRONTO DATI STATICI'!I40</f>
        <v>6.6665679038682294E-3</v>
      </c>
      <c r="AY4" s="409" t="b">
        <f>'CONFRONTO DATI STATICI'!J40</f>
        <v>0</v>
      </c>
      <c r="AZ4" s="403" t="b">
        <f>'CONFRONTO DATI STATICI'!K40</f>
        <v>0</v>
      </c>
      <c r="BA4" s="618"/>
      <c r="BB4" s="616"/>
      <c r="BC4" s="415" t="str">
        <f>'CONFRONTO DATI STATICI'!M40</f>
        <v>Trave 3</v>
      </c>
      <c r="BD4" s="413">
        <f>'CONFRONTO DATI STATICI'!N40</f>
        <v>6.7806000000000005E-2</v>
      </c>
      <c r="BE4" s="407">
        <f>'CONFRONTO DATI STATICI'!O40</f>
        <v>9.6179000000000001E-2</v>
      </c>
      <c r="BF4" s="413">
        <f>'CONFRONTO DATI STATICI'!P40</f>
        <v>6.7835999999999994E-2</v>
      </c>
      <c r="BG4" s="407">
        <f>'CONFRONTO DATI STATICI'!Q40</f>
        <v>1.0117999999999999E-2</v>
      </c>
      <c r="BH4" s="413">
        <f>'CONFRONTO DATI STATICI'!R40</f>
        <v>1.013E-2</v>
      </c>
      <c r="BI4" s="407">
        <f>'CONFRONTO DATI STATICI'!S40</f>
        <v>0.11666666666666667</v>
      </c>
      <c r="BJ4" s="411" t="b">
        <f>'CONFRONTO DATI STATICI'!T40</f>
        <v>1</v>
      </c>
      <c r="BK4" s="407">
        <f>'CONFRONTO DATI STATICI'!U40</f>
        <v>6.6665679038682294E-3</v>
      </c>
      <c r="BL4" s="409" t="b">
        <f>'CONFRONTO DATI STATICI'!V40</f>
        <v>0</v>
      </c>
      <c r="BM4" s="403" t="b">
        <f>'CONFRONTO DATI STATICI'!W40</f>
        <v>0</v>
      </c>
      <c r="BN4" s="618"/>
      <c r="BO4" s="616"/>
      <c r="BP4" s="415" t="str">
        <f>'CONFRONTO DATI STATICI'!Y40</f>
        <v>Trave 3</v>
      </c>
      <c r="BQ4" s="413">
        <f>'CONFRONTO DATI STATICI'!Z40</f>
        <v>6.6806000000000004E-2</v>
      </c>
      <c r="BR4" s="407">
        <f>'CONFRONTO DATI STATICI'!AA40</f>
        <v>9.5179E-2</v>
      </c>
      <c r="BS4" s="413">
        <f>'CONFRONTO DATI STATICI'!AB40</f>
        <v>6.6835999999999993E-2</v>
      </c>
      <c r="BT4" s="407">
        <f>'CONFRONTO DATI STATICI'!AC40</f>
        <v>9.1179999999999976E-3</v>
      </c>
      <c r="BU4" s="413">
        <f>'CONFRONTO DATI STATICI'!AD40</f>
        <v>9.1299999999999992E-3</v>
      </c>
      <c r="BV4" s="407">
        <f>'CONFRONTO DATI STATICI'!AE40</f>
        <v>0.11666666666666667</v>
      </c>
      <c r="BW4" s="411" t="b">
        <f>'CONFRONTO DATI STATICI'!AF40</f>
        <v>1</v>
      </c>
      <c r="BX4" s="407">
        <f>'CONFRONTO DATI STATICI'!AG40</f>
        <v>6.6665679038682294E-3</v>
      </c>
      <c r="BY4" s="409" t="b">
        <f>'CONFRONTO DATI STATICI'!AH40</f>
        <v>0</v>
      </c>
      <c r="BZ4" s="403" t="b">
        <f>'CONFRONTO DATI STATICI'!AI40</f>
        <v>0</v>
      </c>
      <c r="CB4" s="618"/>
      <c r="CC4" s="616"/>
      <c r="CD4" s="415" t="str">
        <f>'CONFRONTO DATI STATICI'!AM11</f>
        <v>Trave 3</v>
      </c>
      <c r="CE4" s="413">
        <f>'CONFRONTO DATI STATICI'!AN11</f>
        <v>0.06</v>
      </c>
      <c r="CF4" s="407">
        <f>'CONFRONTO DATI STATICI'!AO11</f>
        <v>8.5000000000000006E-2</v>
      </c>
      <c r="CG4" s="413">
        <f>'CONFRONTO DATI STATICI'!AP11</f>
        <v>6.0999999999999999E-2</v>
      </c>
      <c r="CH4" s="407">
        <f>'CONFRONTO DATI STATICI'!AQ11</f>
        <v>8.9999999999999993E-3</v>
      </c>
      <c r="CI4" s="413">
        <f>'CONFRONTO DATI STATICI'!AR11</f>
        <v>9.1000000000000004E-3</v>
      </c>
      <c r="CJ4" s="407">
        <f>'CONFRONTO DATI STATICI'!AS11</f>
        <v>0.11666666666666667</v>
      </c>
      <c r="CK4" s="411" t="b">
        <f>'CONFRONTO DATI STATICI'!AT11</f>
        <v>1</v>
      </c>
      <c r="CL4" s="407">
        <f>'CONFRONTO DATI STATICI'!AU11</f>
        <v>6.6665679038682294E-3</v>
      </c>
      <c r="CM4" s="409" t="b">
        <f>'CONFRONTO DATI STATICI'!AV11</f>
        <v>0</v>
      </c>
      <c r="CN4" s="403" t="b">
        <f>'CONFRONTO DATI STATICI'!AW11</f>
        <v>0</v>
      </c>
      <c r="CO4" s="618"/>
      <c r="CP4" s="616"/>
      <c r="CQ4" s="415" t="str">
        <f>'CONFRONTO DATI STATICI'!AY11</f>
        <v>Trave 3</v>
      </c>
      <c r="CR4" s="413">
        <f>'CONFRONTO DATI STATICI'!AZ11</f>
        <v>6.2E-2</v>
      </c>
      <c r="CS4" s="407">
        <f>'CONFRONTO DATI STATICI'!BA11</f>
        <v>8.6999999999999994E-2</v>
      </c>
      <c r="CT4" s="413">
        <f>'CONFRONTO DATI STATICI'!BB11</f>
        <v>6.2E-2</v>
      </c>
      <c r="CU4" s="407">
        <f>'CONFRONTO DATI STATICI'!BC11</f>
        <v>9.4000000000000004E-3</v>
      </c>
      <c r="CV4" s="413">
        <f>'CONFRONTO DATI STATICI'!BD11</f>
        <v>9.2999999999999992E-3</v>
      </c>
      <c r="CW4" s="407">
        <f>'CONFRONTO DATI STATICI'!BE11</f>
        <v>0.11666666666666667</v>
      </c>
      <c r="CX4" s="411" t="b">
        <f>'CONFRONTO DATI STATICI'!BF11</f>
        <v>1</v>
      </c>
      <c r="CY4" s="407">
        <f>'CONFRONTO DATI STATICI'!BG11</f>
        <v>6.6665679038682294E-3</v>
      </c>
      <c r="CZ4" s="409" t="b">
        <f>'CONFRONTO DATI STATICI'!BH11</f>
        <v>0</v>
      </c>
      <c r="DA4" s="403" t="b">
        <f>'CONFRONTO DATI STATICI'!BI11</f>
        <v>0</v>
      </c>
      <c r="DB4" s="618"/>
      <c r="DC4" s="616"/>
      <c r="DD4" s="415" t="str">
        <f>'CONFRONTO DATI STATICI'!BK11</f>
        <v>Trave 3</v>
      </c>
      <c r="DE4" s="413">
        <f>'CONFRONTO DATI STATICI'!BL11</f>
        <v>5.8999999999999997E-2</v>
      </c>
      <c r="DF4" s="407">
        <f>'CONFRONTO DATI STATICI'!BM11</f>
        <v>8.2000000000000003E-2</v>
      </c>
      <c r="DG4" s="413">
        <f>'CONFRONTO DATI STATICI'!BN11</f>
        <v>5.8000000000000003E-2</v>
      </c>
      <c r="DH4" s="407">
        <f>'CONFRONTO DATI STATICI'!BO11</f>
        <v>8.8999999999999999E-3</v>
      </c>
      <c r="DI4" s="413">
        <f>'CONFRONTO DATI STATICI'!BP11</f>
        <v>8.6E-3</v>
      </c>
      <c r="DJ4" s="407">
        <f>'CONFRONTO DATI STATICI'!BQ11</f>
        <v>0.11666666666666667</v>
      </c>
      <c r="DK4" s="411" t="b">
        <f>'CONFRONTO DATI STATICI'!BR11</f>
        <v>1</v>
      </c>
      <c r="DL4" s="407">
        <f>'CONFRONTO DATI STATICI'!BS11</f>
        <v>6.6665679038682294E-3</v>
      </c>
      <c r="DM4" s="421" t="b">
        <f>'CONFRONTO DATI STATICI'!BT11</f>
        <v>0</v>
      </c>
      <c r="DN4" s="418" t="b">
        <f>'CONFRONTO DATI STATICI'!BU11</f>
        <v>0</v>
      </c>
      <c r="DO4" s="616"/>
      <c r="DP4" s="616"/>
      <c r="DQ4" s="415" t="str">
        <f>'CONFRONTO DATI STATICI'!AM39</f>
        <v>Trave 3</v>
      </c>
      <c r="DR4" s="413">
        <f>'CONFRONTO DATI STATICI'!AN39</f>
        <v>0.06</v>
      </c>
      <c r="DS4" s="407">
        <f>'CONFRONTO DATI STATICI'!AO39</f>
        <v>8.5000000000000006E-2</v>
      </c>
      <c r="DT4" s="413">
        <f>'CONFRONTO DATI STATICI'!AP39</f>
        <v>6.0999999999999999E-2</v>
      </c>
      <c r="DU4" s="407">
        <f>'CONFRONTO DATI STATICI'!AQ39</f>
        <v>8.8999999999999999E-3</v>
      </c>
      <c r="DV4" s="413">
        <f>'CONFRONTO DATI STATICI'!AR39</f>
        <v>9.1999999999999998E-3</v>
      </c>
      <c r="DW4" s="407">
        <f>'CONFRONTO DATI STATICI'!AS39</f>
        <v>0.11666666666666667</v>
      </c>
      <c r="DX4" s="411" t="b">
        <f>'CONFRONTO DATI STATICI'!AT39</f>
        <v>1</v>
      </c>
      <c r="DY4" s="407">
        <f>'CONFRONTO DATI STATICI'!AU39</f>
        <v>6.6665679038682294E-3</v>
      </c>
      <c r="DZ4" s="409" t="b">
        <f>'CONFRONTO DATI STATICI'!AV39</f>
        <v>0</v>
      </c>
      <c r="EA4" s="403" t="b">
        <f>'CONFRONTO DATI STATICI'!AW39</f>
        <v>0</v>
      </c>
      <c r="EB4" s="618"/>
      <c r="EC4" s="616"/>
      <c r="ED4" s="415" t="str">
        <f>'CONFRONTO DATI STATICI'!AY39</f>
        <v>Trave 3</v>
      </c>
      <c r="EE4" s="413">
        <f>'CONFRONTO DATI STATICI'!AZ39</f>
        <v>6.2E-2</v>
      </c>
      <c r="EF4" s="407">
        <f>'CONFRONTO DATI STATICI'!BA39</f>
        <v>8.6999999999999994E-2</v>
      </c>
      <c r="EG4" s="413">
        <f>'CONFRONTO DATI STATICI'!BB39</f>
        <v>6.2E-2</v>
      </c>
      <c r="EH4" s="407">
        <f>'CONFRONTO DATI STATICI'!BC39</f>
        <v>9.4000000000000004E-3</v>
      </c>
      <c r="EI4" s="413">
        <f>'CONFRONTO DATI STATICI'!BD39</f>
        <v>9.4000000000000004E-3</v>
      </c>
      <c r="EJ4" s="407">
        <f>'CONFRONTO DATI STATICI'!BE39</f>
        <v>0.11666666666666667</v>
      </c>
      <c r="EK4" s="411" t="b">
        <f>'CONFRONTO DATI STATICI'!BF39</f>
        <v>1</v>
      </c>
      <c r="EL4" s="407">
        <f>'CONFRONTO DATI STATICI'!BG39</f>
        <v>6.6665679038682294E-3</v>
      </c>
      <c r="EM4" s="409" t="b">
        <f>'CONFRONTO DATI STATICI'!BH39</f>
        <v>0</v>
      </c>
      <c r="EN4" s="403" t="b">
        <f>'CONFRONTO DATI STATICI'!BI39</f>
        <v>0</v>
      </c>
      <c r="EO4" s="618"/>
      <c r="EP4" s="616"/>
      <c r="EQ4" s="415" t="str">
        <f>'CONFRONTO DATI STATICI'!BK39</f>
        <v>Trave 3</v>
      </c>
      <c r="ER4" s="413">
        <f>'CONFRONTO DATI STATICI'!BL39</f>
        <v>5.8999999999999997E-2</v>
      </c>
      <c r="ES4" s="407">
        <f>'CONFRONTO DATI STATICI'!BM39</f>
        <v>8.2000000000000003E-2</v>
      </c>
      <c r="ET4" s="413">
        <f>'CONFRONTO DATI STATICI'!BN39</f>
        <v>5.8000000000000003E-2</v>
      </c>
      <c r="EU4" s="407">
        <f>'CONFRONTO DATI STATICI'!BO39</f>
        <v>8.8999999999999999E-3</v>
      </c>
      <c r="EV4" s="413">
        <f>'CONFRONTO DATI STATICI'!BP39</f>
        <v>8.6E-3</v>
      </c>
      <c r="EW4" s="407">
        <f>'CONFRONTO DATI STATICI'!BQ39</f>
        <v>0.11666666666666667</v>
      </c>
      <c r="EX4" s="411" t="b">
        <f>'CONFRONTO DATI STATICI'!BR39</f>
        <v>1</v>
      </c>
      <c r="EY4" s="407">
        <f>'CONFRONTO DATI STATICI'!BS39</f>
        <v>6.6665679038682294E-3</v>
      </c>
      <c r="EZ4" s="409" t="b">
        <f>'CONFRONTO DATI STATICI'!BT39</f>
        <v>0</v>
      </c>
      <c r="FA4" s="403" t="b">
        <f>'CONFRONTO DATI STATICI'!BU39</f>
        <v>0</v>
      </c>
    </row>
    <row r="5" spans="1:157" ht="16" x14ac:dyDescent="0.2">
      <c r="A5" s="624"/>
      <c r="B5" s="621"/>
      <c r="C5" s="399" t="str">
        <f>'CONFRONTO DATI STATICI'!A12</f>
        <v>Trave 4</v>
      </c>
      <c r="D5" s="427">
        <f>'CONFRONTO DATI STATICI'!B12</f>
        <v>6.6539000000000001E-2</v>
      </c>
      <c r="E5" s="425">
        <f>'CONFRONTO DATI STATICI'!C12</f>
        <v>9.4355999999999995E-2</v>
      </c>
      <c r="F5" s="427">
        <f>'CONFRONTO DATI STATICI'!D12</f>
        <v>6.6560999999999995E-2</v>
      </c>
      <c r="G5" s="425">
        <f>'CONFRONTO DATI STATICI'!E12</f>
        <v>9.9319999999999999E-3</v>
      </c>
      <c r="H5" s="427">
        <f>'CONFRONTO DATI STATICI'!F12</f>
        <v>9.9399999999999992E-3</v>
      </c>
      <c r="I5" s="425">
        <f>'CONFRONTO DATI STATICI'!G12</f>
        <v>0.11666666666666667</v>
      </c>
      <c r="J5" s="430" t="b">
        <f>'CONFRONTO DATI STATICI'!H12</f>
        <v>1</v>
      </c>
      <c r="K5" s="428">
        <f>'CONFRONTO DATI STATICI'!I12</f>
        <v>6.6665679038682294E-3</v>
      </c>
      <c r="L5" s="421" t="b">
        <f>'CONFRONTO DATI STATICI'!J12</f>
        <v>0</v>
      </c>
      <c r="M5" s="418" t="b">
        <f>'CONFRONTO DATI STATICI'!K12</f>
        <v>0</v>
      </c>
      <c r="N5" s="624"/>
      <c r="O5" s="621"/>
      <c r="P5" s="399" t="str">
        <f>'CONFRONTO DATI STATICI'!L12</f>
        <v>Trave 4</v>
      </c>
      <c r="Q5" s="427">
        <f>'CONFRONTO DATI STATICI'!M12</f>
        <v>6.5539E-2</v>
      </c>
      <c r="R5" s="425">
        <f>'CONFRONTO DATI STATICI'!N12</f>
        <v>9.3355999999999995E-2</v>
      </c>
      <c r="S5" s="427">
        <f>'CONFRONTO DATI STATICI'!O12</f>
        <v>6.5560999999999994E-2</v>
      </c>
      <c r="T5" s="425">
        <f>'CONFRONTO DATI STATICI'!P12</f>
        <v>8.931999999999999E-3</v>
      </c>
      <c r="U5" s="427">
        <f>'CONFRONTO DATI STATICI'!Q12</f>
        <v>8.94E-3</v>
      </c>
      <c r="V5" s="425">
        <f>'CONFRONTO DATI STATICI'!R12</f>
        <v>0.11666666666666667</v>
      </c>
      <c r="W5" s="411" t="b">
        <f>'CONFRONTO DATI STATICI'!S12</f>
        <v>1</v>
      </c>
      <c r="X5" s="425">
        <f>'CONFRONTO DATI STATICI'!T12</f>
        <v>6.6665679038682294E-3</v>
      </c>
      <c r="Y5" s="409" t="b">
        <f>'CONFRONTO DATI STATICI'!U12</f>
        <v>0</v>
      </c>
      <c r="Z5" s="403" t="b">
        <f>'CONFRONTO DATI STATICI'!V12</f>
        <v>0</v>
      </c>
      <c r="AA5" s="618"/>
      <c r="AB5" s="616"/>
      <c r="AC5" s="415" t="str">
        <f>'CONFRONTO DATI STATICI'!W12</f>
        <v>Trave 4</v>
      </c>
      <c r="AD5" s="413">
        <f>'CONFRONTO DATI STATICI'!X12</f>
        <v>6.5539E-2</v>
      </c>
      <c r="AE5" s="407">
        <f>'CONFRONTO DATI STATICI'!Y12</f>
        <v>9.3355999999999995E-2</v>
      </c>
      <c r="AF5" s="413">
        <f>'CONFRONTO DATI STATICI'!Z12</f>
        <v>6.5560999999999994E-2</v>
      </c>
      <c r="AG5" s="407">
        <f>'CONFRONTO DATI STATICI'!AA12</f>
        <v>8.931999999999999E-3</v>
      </c>
      <c r="AH5" s="413">
        <f>'CONFRONTO DATI STATICI'!AB12</f>
        <v>8.94E-3</v>
      </c>
      <c r="AI5" s="407">
        <f>'CONFRONTO DATI STATICI'!AC12</f>
        <v>0.11666666666666667</v>
      </c>
      <c r="AJ5" s="411" t="b">
        <f>'CONFRONTO DATI STATICI'!AD12</f>
        <v>1</v>
      </c>
      <c r="AK5" s="407">
        <f>'CONFRONTO DATI STATICI'!AE12</f>
        <v>6.6665679038682294E-3</v>
      </c>
      <c r="AL5" s="409" t="b">
        <f>'CONFRONTO DATI STATICI'!AF12</f>
        <v>0</v>
      </c>
      <c r="AM5" s="403" t="b">
        <f>'CONFRONTO DATI STATICI'!AG12</f>
        <v>0</v>
      </c>
      <c r="AN5" s="618"/>
      <c r="AO5" s="616"/>
      <c r="AP5" s="415" t="str">
        <f>'CONFRONTO DATI STATICI'!A41</f>
        <v>Trave 4</v>
      </c>
      <c r="AQ5" s="413">
        <f>'CONFRONTO DATI STATICI'!B41</f>
        <v>6.7539000000000002E-2</v>
      </c>
      <c r="AR5" s="407">
        <f>'CONFRONTO DATI STATICI'!C41</f>
        <v>9.5355999999999996E-2</v>
      </c>
      <c r="AS5" s="413">
        <f>'CONFRONTO DATI STATICI'!D41</f>
        <v>6.7560999999999996E-2</v>
      </c>
      <c r="AT5" s="407">
        <f>'CONFRONTO DATI STATICI'!E41</f>
        <v>1.4932000000000001E-2</v>
      </c>
      <c r="AU5" s="413">
        <f>'CONFRONTO DATI STATICI'!F41</f>
        <v>1.4939999999999998E-2</v>
      </c>
      <c r="AV5" s="407">
        <f>'CONFRONTO DATI STATICI'!G41</f>
        <v>0.11666666666666667</v>
      </c>
      <c r="AW5" s="411" t="b">
        <f>'CONFRONTO DATI STATICI'!H41</f>
        <v>1</v>
      </c>
      <c r="AX5" s="407">
        <f>'CONFRONTO DATI STATICI'!I41</f>
        <v>6.6665679038682294E-3</v>
      </c>
      <c r="AY5" s="409" t="b">
        <f>'CONFRONTO DATI STATICI'!J41</f>
        <v>0</v>
      </c>
      <c r="AZ5" s="403" t="b">
        <f>'CONFRONTO DATI STATICI'!K41</f>
        <v>0</v>
      </c>
      <c r="BA5" s="618"/>
      <c r="BB5" s="616"/>
      <c r="BC5" s="415" t="str">
        <f>'CONFRONTO DATI STATICI'!M41</f>
        <v>Trave 4</v>
      </c>
      <c r="BD5" s="413">
        <f>'CONFRONTO DATI STATICI'!N41</f>
        <v>6.6539000000000001E-2</v>
      </c>
      <c r="BE5" s="407">
        <f>'CONFRONTO DATI STATICI'!O41</f>
        <v>9.4355999999999995E-2</v>
      </c>
      <c r="BF5" s="413">
        <f>'CONFRONTO DATI STATICI'!P41</f>
        <v>6.6560999999999995E-2</v>
      </c>
      <c r="BG5" s="407">
        <f>'CONFRONTO DATI STATICI'!Q41</f>
        <v>9.9319999999999999E-3</v>
      </c>
      <c r="BH5" s="413">
        <f>'CONFRONTO DATI STATICI'!R41</f>
        <v>9.9399999999999974E-3</v>
      </c>
      <c r="BI5" s="407">
        <f>'CONFRONTO DATI STATICI'!S41</f>
        <v>0.11666666666666667</v>
      </c>
      <c r="BJ5" s="411" t="b">
        <f>'CONFRONTO DATI STATICI'!T41</f>
        <v>1</v>
      </c>
      <c r="BK5" s="407">
        <f>'CONFRONTO DATI STATICI'!U41</f>
        <v>6.6665679038682294E-3</v>
      </c>
      <c r="BL5" s="409" t="b">
        <f>'CONFRONTO DATI STATICI'!V41</f>
        <v>0</v>
      </c>
      <c r="BM5" s="403" t="b">
        <f>'CONFRONTO DATI STATICI'!W41</f>
        <v>0</v>
      </c>
      <c r="BN5" s="618"/>
      <c r="BO5" s="616"/>
      <c r="BP5" s="415" t="str">
        <f>'CONFRONTO DATI STATICI'!Y41</f>
        <v>Trave 4</v>
      </c>
      <c r="BQ5" s="413">
        <f>'CONFRONTO DATI STATICI'!Z41</f>
        <v>6.5539E-2</v>
      </c>
      <c r="BR5" s="407">
        <f>'CONFRONTO DATI STATICI'!AA41</f>
        <v>9.3355999999999995E-2</v>
      </c>
      <c r="BS5" s="413">
        <f>'CONFRONTO DATI STATICI'!AB41</f>
        <v>6.5560999999999994E-2</v>
      </c>
      <c r="BT5" s="407">
        <f>'CONFRONTO DATI STATICI'!AC41</f>
        <v>8.931999999999999E-3</v>
      </c>
      <c r="BU5" s="413">
        <f>'CONFRONTO DATI STATICI'!AD41</f>
        <v>8.9399999999999966E-3</v>
      </c>
      <c r="BV5" s="407">
        <f>'CONFRONTO DATI STATICI'!AE41</f>
        <v>0.11666666666666667</v>
      </c>
      <c r="BW5" s="411" t="b">
        <f>'CONFRONTO DATI STATICI'!AF41</f>
        <v>1</v>
      </c>
      <c r="BX5" s="407">
        <f>'CONFRONTO DATI STATICI'!AG41</f>
        <v>6.6665679038682294E-3</v>
      </c>
      <c r="BY5" s="409" t="b">
        <f>'CONFRONTO DATI STATICI'!AH41</f>
        <v>0</v>
      </c>
      <c r="BZ5" s="403" t="b">
        <f>'CONFRONTO DATI STATICI'!AI41</f>
        <v>0</v>
      </c>
      <c r="CB5" s="618"/>
      <c r="CC5" s="616"/>
      <c r="CD5" s="415" t="str">
        <f>'CONFRONTO DATI STATICI'!AM12</f>
        <v>Trave 4</v>
      </c>
      <c r="CE5" s="413">
        <f>'CONFRONTO DATI STATICI'!AN12</f>
        <v>5.7000000000000002E-2</v>
      </c>
      <c r="CF5" s="407">
        <f>'CONFRONTO DATI STATICI'!AO12</f>
        <v>8.1000000000000003E-2</v>
      </c>
      <c r="CG5" s="413">
        <f>'CONFRONTO DATI STATICI'!AP12</f>
        <v>5.8000000000000003E-2</v>
      </c>
      <c r="CH5" s="407">
        <f>'CONFRONTO DATI STATICI'!AQ12</f>
        <v>8.6999999999999994E-3</v>
      </c>
      <c r="CI5" s="413">
        <f>'CONFRONTO DATI STATICI'!AR12</f>
        <v>8.8000000000000005E-3</v>
      </c>
      <c r="CJ5" s="407">
        <f>'CONFRONTO DATI STATICI'!AS12</f>
        <v>0.11666666666666667</v>
      </c>
      <c r="CK5" s="411" t="b">
        <f>'CONFRONTO DATI STATICI'!AT12</f>
        <v>1</v>
      </c>
      <c r="CL5" s="407">
        <f>'CONFRONTO DATI STATICI'!AU12</f>
        <v>6.6665679038682294E-3</v>
      </c>
      <c r="CM5" s="409" t="b">
        <f>'CONFRONTO DATI STATICI'!AV12</f>
        <v>0</v>
      </c>
      <c r="CN5" s="403" t="b">
        <f>'CONFRONTO DATI STATICI'!AW12</f>
        <v>0</v>
      </c>
      <c r="CO5" s="618"/>
      <c r="CP5" s="616"/>
      <c r="CQ5" s="415" t="str">
        <f>'CONFRONTO DATI STATICI'!AY12</f>
        <v>Trave 4</v>
      </c>
      <c r="CR5" s="413">
        <f>'CONFRONTO DATI STATICI'!AZ12</f>
        <v>0.06</v>
      </c>
      <c r="CS5" s="407">
        <f>'CONFRONTO DATI STATICI'!BA12</f>
        <v>8.3000000000000004E-2</v>
      </c>
      <c r="CT5" s="413">
        <f>'CONFRONTO DATI STATICI'!BB12</f>
        <v>0.06</v>
      </c>
      <c r="CU5" s="407">
        <f>'CONFRONTO DATI STATICI'!BC12</f>
        <v>8.9999999999999993E-3</v>
      </c>
      <c r="CV5" s="413">
        <f>'CONFRONTO DATI STATICI'!BD12</f>
        <v>8.8999999999999999E-3</v>
      </c>
      <c r="CW5" s="407">
        <f>'CONFRONTO DATI STATICI'!BE12</f>
        <v>0.11666666666666667</v>
      </c>
      <c r="CX5" s="411" t="b">
        <f>'CONFRONTO DATI STATICI'!BF12</f>
        <v>1</v>
      </c>
      <c r="CY5" s="407">
        <f>'CONFRONTO DATI STATICI'!BG12</f>
        <v>6.6665679038682294E-3</v>
      </c>
      <c r="CZ5" s="409" t="b">
        <f>'CONFRONTO DATI STATICI'!BH12</f>
        <v>0</v>
      </c>
      <c r="DA5" s="403" t="b">
        <f>'CONFRONTO DATI STATICI'!BI12</f>
        <v>0</v>
      </c>
      <c r="DB5" s="618"/>
      <c r="DC5" s="616"/>
      <c r="DD5" s="415" t="str">
        <f>'CONFRONTO DATI STATICI'!BK12</f>
        <v>Trave 4</v>
      </c>
      <c r="DE5" s="413">
        <f>'CONFRONTO DATI STATICI'!BL12</f>
        <v>5.7000000000000002E-2</v>
      </c>
      <c r="DF5" s="407">
        <f>'CONFRONTO DATI STATICI'!BM12</f>
        <v>7.9000000000000001E-2</v>
      </c>
      <c r="DG5" s="413">
        <f>'CONFRONTO DATI STATICI'!BN12</f>
        <v>5.6000000000000001E-2</v>
      </c>
      <c r="DH5" s="407">
        <f>'CONFRONTO DATI STATICI'!BO12</f>
        <v>8.6E-3</v>
      </c>
      <c r="DI5" s="413">
        <f>'CONFRONTO DATI STATICI'!BP12</f>
        <v>8.3000000000000001E-3</v>
      </c>
      <c r="DJ5" s="407">
        <f>'CONFRONTO DATI STATICI'!BQ12</f>
        <v>0.11666666666666667</v>
      </c>
      <c r="DK5" s="411" t="b">
        <f>'CONFRONTO DATI STATICI'!BR12</f>
        <v>1</v>
      </c>
      <c r="DL5" s="407">
        <f>'CONFRONTO DATI STATICI'!BS12</f>
        <v>6.6665679038682294E-3</v>
      </c>
      <c r="DM5" s="421" t="b">
        <f>'CONFRONTO DATI STATICI'!BT12</f>
        <v>0</v>
      </c>
      <c r="DN5" s="418" t="b">
        <f>'CONFRONTO DATI STATICI'!BU12</f>
        <v>0</v>
      </c>
      <c r="DO5" s="616"/>
      <c r="DP5" s="616"/>
      <c r="DQ5" s="415" t="str">
        <f>'CONFRONTO DATI STATICI'!AM40</f>
        <v>Trave 4</v>
      </c>
      <c r="DR5" s="413">
        <f>'CONFRONTO DATI STATICI'!AN40</f>
        <v>5.7000000000000002E-2</v>
      </c>
      <c r="DS5" s="407">
        <f>'CONFRONTO DATI STATICI'!AO40</f>
        <v>8.1000000000000003E-2</v>
      </c>
      <c r="DT5" s="413">
        <f>'CONFRONTO DATI STATICI'!AP40</f>
        <v>5.8000000000000003E-2</v>
      </c>
      <c r="DU5" s="407">
        <f>'CONFRONTO DATI STATICI'!AQ40</f>
        <v>8.6E-3</v>
      </c>
      <c r="DV5" s="413">
        <f>'CONFRONTO DATI STATICI'!AR40</f>
        <v>8.8000000000000005E-3</v>
      </c>
      <c r="DW5" s="407">
        <f>'CONFRONTO DATI STATICI'!AS40</f>
        <v>0.11666666666666667</v>
      </c>
      <c r="DX5" s="411" t="b">
        <f>'CONFRONTO DATI STATICI'!AT40</f>
        <v>1</v>
      </c>
      <c r="DY5" s="407">
        <f>'CONFRONTO DATI STATICI'!AU40</f>
        <v>6.6665679038682294E-3</v>
      </c>
      <c r="DZ5" s="409" t="b">
        <f>'CONFRONTO DATI STATICI'!AV40</f>
        <v>0</v>
      </c>
      <c r="EA5" s="403" t="b">
        <f>'CONFRONTO DATI STATICI'!AW40</f>
        <v>0</v>
      </c>
      <c r="EB5" s="618"/>
      <c r="EC5" s="616"/>
      <c r="ED5" s="415" t="str">
        <f>'CONFRONTO DATI STATICI'!AY40</f>
        <v>Trave 4</v>
      </c>
      <c r="EE5" s="413">
        <f>'CONFRONTO DATI STATICI'!AZ40</f>
        <v>5.8999999999999997E-2</v>
      </c>
      <c r="EF5" s="407">
        <f>'CONFRONTO DATI STATICI'!BA40</f>
        <v>8.3000000000000004E-2</v>
      </c>
      <c r="EG5" s="413">
        <f>'CONFRONTO DATI STATICI'!BB40</f>
        <v>5.8999999999999997E-2</v>
      </c>
      <c r="EH5" s="407">
        <f>'CONFRONTO DATI STATICI'!BC40</f>
        <v>8.9999999999999993E-3</v>
      </c>
      <c r="EI5" s="413">
        <f>'CONFRONTO DATI STATICI'!BD40</f>
        <v>8.8999999999999999E-3</v>
      </c>
      <c r="EJ5" s="407">
        <f>'CONFRONTO DATI STATICI'!BE40</f>
        <v>0.11666666666666667</v>
      </c>
      <c r="EK5" s="411" t="b">
        <f>'CONFRONTO DATI STATICI'!BF40</f>
        <v>1</v>
      </c>
      <c r="EL5" s="407">
        <f>'CONFRONTO DATI STATICI'!BG40</f>
        <v>6.6665679038682294E-3</v>
      </c>
      <c r="EM5" s="409" t="b">
        <f>'CONFRONTO DATI STATICI'!BH40</f>
        <v>0</v>
      </c>
      <c r="EN5" s="403" t="b">
        <f>'CONFRONTO DATI STATICI'!BI40</f>
        <v>0</v>
      </c>
      <c r="EO5" s="618"/>
      <c r="EP5" s="616"/>
      <c r="EQ5" s="415" t="str">
        <f>'CONFRONTO DATI STATICI'!BK40</f>
        <v>Trave 4</v>
      </c>
      <c r="ER5" s="413">
        <f>'CONFRONTO DATI STATICI'!BL40</f>
        <v>5.7000000000000002E-2</v>
      </c>
      <c r="ES5" s="407">
        <f>'CONFRONTO DATI STATICI'!BM40</f>
        <v>7.9000000000000001E-2</v>
      </c>
      <c r="ET5" s="413">
        <f>'CONFRONTO DATI STATICI'!BN40</f>
        <v>5.6000000000000001E-2</v>
      </c>
      <c r="EU5" s="407">
        <f>'CONFRONTO DATI STATICI'!BO40</f>
        <v>8.6E-3</v>
      </c>
      <c r="EV5" s="413">
        <f>'CONFRONTO DATI STATICI'!BP40</f>
        <v>8.3000000000000001E-3</v>
      </c>
      <c r="EW5" s="407">
        <f>'CONFRONTO DATI STATICI'!BQ40</f>
        <v>0.11666666666666667</v>
      </c>
      <c r="EX5" s="411" t="b">
        <f>'CONFRONTO DATI STATICI'!BR40</f>
        <v>1</v>
      </c>
      <c r="EY5" s="407">
        <f>'CONFRONTO DATI STATICI'!BS40</f>
        <v>6.6665679038682294E-3</v>
      </c>
      <c r="EZ5" s="409" t="b">
        <f>'CONFRONTO DATI STATICI'!BT40</f>
        <v>0</v>
      </c>
      <c r="FA5" s="403" t="b">
        <f>'CONFRONTO DATI STATICI'!BU40</f>
        <v>0</v>
      </c>
    </row>
    <row r="6" spans="1:157" ht="16" x14ac:dyDescent="0.2">
      <c r="A6" s="624"/>
      <c r="B6" s="621"/>
      <c r="C6" s="399" t="str">
        <f>'CONFRONTO DATI STATICI'!A13</f>
        <v>Trave 5</v>
      </c>
      <c r="D6" s="427">
        <f>'CONFRONTO DATI STATICI'!B13</f>
        <v>6.5197000000000005E-2</v>
      </c>
      <c r="E6" s="425">
        <f>'CONFRONTO DATI STATICI'!C13</f>
        <v>9.2453999999999995E-2</v>
      </c>
      <c r="F6" s="427">
        <f>'CONFRONTO DATI STATICI'!D13</f>
        <v>6.5212000000000006E-2</v>
      </c>
      <c r="G6" s="425">
        <f>'CONFRONTO DATI STATICI'!E13</f>
        <v>9.7330000000000003E-3</v>
      </c>
      <c r="H6" s="427">
        <f>'CONFRONTO DATI STATICI'!F13</f>
        <v>9.7389999999999994E-3</v>
      </c>
      <c r="I6" s="425">
        <f>'CONFRONTO DATI STATICI'!G13</f>
        <v>0.11666666666666667</v>
      </c>
      <c r="J6" s="430" t="b">
        <f>'CONFRONTO DATI STATICI'!H13</f>
        <v>1</v>
      </c>
      <c r="K6" s="428">
        <f>'CONFRONTO DATI STATICI'!I13</f>
        <v>6.6665679038682294E-3</v>
      </c>
      <c r="L6" s="421" t="b">
        <f>'CONFRONTO DATI STATICI'!J13</f>
        <v>0</v>
      </c>
      <c r="M6" s="418" t="b">
        <f>'CONFRONTO DATI STATICI'!K13</f>
        <v>0</v>
      </c>
      <c r="N6" s="624"/>
      <c r="O6" s="621"/>
      <c r="P6" s="399" t="str">
        <f>'CONFRONTO DATI STATICI'!L13</f>
        <v>Trave 5</v>
      </c>
      <c r="Q6" s="427">
        <f>'CONFRONTO DATI STATICI'!M13</f>
        <v>6.4197000000000004E-2</v>
      </c>
      <c r="R6" s="425">
        <f>'CONFRONTO DATI STATICI'!N13</f>
        <v>9.1453999999999994E-2</v>
      </c>
      <c r="S6" s="427">
        <f>'CONFRONTO DATI STATICI'!O13</f>
        <v>6.4212000000000005E-2</v>
      </c>
      <c r="T6" s="425">
        <f>'CONFRONTO DATI STATICI'!P13</f>
        <v>8.7330000000000012E-3</v>
      </c>
      <c r="U6" s="427">
        <f>'CONFRONTO DATI STATICI'!Q13</f>
        <v>8.7390000000000002E-3</v>
      </c>
      <c r="V6" s="425">
        <f>'CONFRONTO DATI STATICI'!R13</f>
        <v>0.11666666666666667</v>
      </c>
      <c r="W6" s="411" t="b">
        <f>'CONFRONTO DATI STATICI'!S13</f>
        <v>1</v>
      </c>
      <c r="X6" s="425">
        <f>'CONFRONTO DATI STATICI'!T13</f>
        <v>6.6665679038682294E-3</v>
      </c>
      <c r="Y6" s="409" t="b">
        <f>'CONFRONTO DATI STATICI'!U13</f>
        <v>0</v>
      </c>
      <c r="Z6" s="403" t="b">
        <f>'CONFRONTO DATI STATICI'!V13</f>
        <v>0</v>
      </c>
      <c r="AA6" s="618"/>
      <c r="AB6" s="616"/>
      <c r="AC6" s="415" t="str">
        <f>'CONFRONTO DATI STATICI'!W13</f>
        <v>Trave 5</v>
      </c>
      <c r="AD6" s="413">
        <f>'CONFRONTO DATI STATICI'!X13</f>
        <v>6.4197000000000004E-2</v>
      </c>
      <c r="AE6" s="407">
        <f>'CONFRONTO DATI STATICI'!Y13</f>
        <v>9.1453999999999994E-2</v>
      </c>
      <c r="AF6" s="413">
        <f>'CONFRONTO DATI STATICI'!Z13</f>
        <v>6.4212000000000005E-2</v>
      </c>
      <c r="AG6" s="407">
        <f>'CONFRONTO DATI STATICI'!AA13</f>
        <v>8.7330000000000012E-3</v>
      </c>
      <c r="AH6" s="413">
        <f>'CONFRONTO DATI STATICI'!AB13</f>
        <v>8.7390000000000002E-3</v>
      </c>
      <c r="AI6" s="407">
        <f>'CONFRONTO DATI STATICI'!AC13</f>
        <v>0.11666666666666667</v>
      </c>
      <c r="AJ6" s="411" t="b">
        <f>'CONFRONTO DATI STATICI'!AD13</f>
        <v>1</v>
      </c>
      <c r="AK6" s="407">
        <f>'CONFRONTO DATI STATICI'!AE13</f>
        <v>6.6665679038682294E-3</v>
      </c>
      <c r="AL6" s="409" t="b">
        <f>'CONFRONTO DATI STATICI'!AF13</f>
        <v>0</v>
      </c>
      <c r="AM6" s="403" t="b">
        <f>'CONFRONTO DATI STATICI'!AG13</f>
        <v>0</v>
      </c>
      <c r="AN6" s="618"/>
      <c r="AO6" s="616"/>
      <c r="AP6" s="415" t="str">
        <f>'CONFRONTO DATI STATICI'!A42</f>
        <v>Trave 5</v>
      </c>
      <c r="AQ6" s="413">
        <f>'CONFRONTO DATI STATICI'!B42</f>
        <v>6.6197000000000006E-2</v>
      </c>
      <c r="AR6" s="407">
        <f>'CONFRONTO DATI STATICI'!C42</f>
        <v>9.3453999999999995E-2</v>
      </c>
      <c r="AS6" s="413">
        <f>'CONFRONTO DATI STATICI'!D42</f>
        <v>6.6212000000000007E-2</v>
      </c>
      <c r="AT6" s="407">
        <f>'CONFRONTO DATI STATICI'!E42</f>
        <v>1.4733E-2</v>
      </c>
      <c r="AU6" s="413">
        <f>'CONFRONTO DATI STATICI'!F42</f>
        <v>1.4738999999999999E-2</v>
      </c>
      <c r="AV6" s="407">
        <f>'CONFRONTO DATI STATICI'!G42</f>
        <v>0.11666666666666667</v>
      </c>
      <c r="AW6" s="411" t="b">
        <f>'CONFRONTO DATI STATICI'!H42</f>
        <v>1</v>
      </c>
      <c r="AX6" s="407">
        <f>'CONFRONTO DATI STATICI'!I42</f>
        <v>6.6665679038682294E-3</v>
      </c>
      <c r="AY6" s="409" t="b">
        <f>'CONFRONTO DATI STATICI'!J42</f>
        <v>0</v>
      </c>
      <c r="AZ6" s="403" t="b">
        <f>'CONFRONTO DATI STATICI'!K42</f>
        <v>0</v>
      </c>
      <c r="BA6" s="618"/>
      <c r="BB6" s="616"/>
      <c r="BC6" s="415" t="str">
        <f>'CONFRONTO DATI STATICI'!M42</f>
        <v>Trave 5</v>
      </c>
      <c r="BD6" s="413">
        <f>'CONFRONTO DATI STATICI'!N42</f>
        <v>6.5197000000000005E-2</v>
      </c>
      <c r="BE6" s="407">
        <f>'CONFRONTO DATI STATICI'!O42</f>
        <v>9.2453999999999995E-2</v>
      </c>
      <c r="BF6" s="413">
        <f>'CONFRONTO DATI STATICI'!P42</f>
        <v>6.5212000000000006E-2</v>
      </c>
      <c r="BG6" s="407">
        <f>'CONFRONTO DATI STATICI'!Q42</f>
        <v>9.7329999999999986E-3</v>
      </c>
      <c r="BH6" s="413">
        <f>'CONFRONTO DATI STATICI'!R42</f>
        <v>9.7389999999999977E-3</v>
      </c>
      <c r="BI6" s="407">
        <f>'CONFRONTO DATI STATICI'!S42</f>
        <v>0.11666666666666667</v>
      </c>
      <c r="BJ6" s="411" t="b">
        <f>'CONFRONTO DATI STATICI'!T42</f>
        <v>1</v>
      </c>
      <c r="BK6" s="407">
        <f>'CONFRONTO DATI STATICI'!U42</f>
        <v>6.6665679038682294E-3</v>
      </c>
      <c r="BL6" s="409" t="b">
        <f>'CONFRONTO DATI STATICI'!V42</f>
        <v>0</v>
      </c>
      <c r="BM6" s="403" t="b">
        <f>'CONFRONTO DATI STATICI'!W42</f>
        <v>0</v>
      </c>
      <c r="BN6" s="618"/>
      <c r="BO6" s="616"/>
      <c r="BP6" s="415" t="str">
        <f>'CONFRONTO DATI STATICI'!Y42</f>
        <v>Trave 5</v>
      </c>
      <c r="BQ6" s="413">
        <f>'CONFRONTO DATI STATICI'!Z42</f>
        <v>6.4197000000000004E-2</v>
      </c>
      <c r="BR6" s="407">
        <f>'CONFRONTO DATI STATICI'!AA42</f>
        <v>9.1453999999999994E-2</v>
      </c>
      <c r="BS6" s="413">
        <f>'CONFRONTO DATI STATICI'!AB42</f>
        <v>6.4212000000000005E-2</v>
      </c>
      <c r="BT6" s="407">
        <f>'CONFRONTO DATI STATICI'!AC42</f>
        <v>8.7329999999999977E-3</v>
      </c>
      <c r="BU6" s="413">
        <f>'CONFRONTO DATI STATICI'!AD42</f>
        <v>8.7389999999999968E-3</v>
      </c>
      <c r="BV6" s="407">
        <f>'CONFRONTO DATI STATICI'!AE42</f>
        <v>0.11666666666666667</v>
      </c>
      <c r="BW6" s="411" t="b">
        <f>'CONFRONTO DATI STATICI'!AF42</f>
        <v>1</v>
      </c>
      <c r="BX6" s="407">
        <f>'CONFRONTO DATI STATICI'!AG42</f>
        <v>6.6665679038682294E-3</v>
      </c>
      <c r="BY6" s="409" t="b">
        <f>'CONFRONTO DATI STATICI'!AH42</f>
        <v>0</v>
      </c>
      <c r="BZ6" s="403" t="b">
        <f>'CONFRONTO DATI STATICI'!AI42</f>
        <v>0</v>
      </c>
      <c r="CB6" s="618"/>
      <c r="CC6" s="616"/>
      <c r="CD6" s="415" t="str">
        <f>'CONFRONTO DATI STATICI'!AM13</f>
        <v>Trave 5</v>
      </c>
      <c r="CE6" s="413">
        <f>'CONFRONTO DATI STATICI'!AN13</f>
        <v>5.5E-2</v>
      </c>
      <c r="CF6" s="407">
        <f>'CONFRONTO DATI STATICI'!AO13</f>
        <v>7.8E-2</v>
      </c>
      <c r="CG6" s="413">
        <f>'CONFRONTO DATI STATICI'!AP13</f>
        <v>5.5E-2</v>
      </c>
      <c r="CH6" s="407">
        <f>'CONFRONTO DATI STATICI'!AQ13</f>
        <v>8.5000000000000006E-3</v>
      </c>
      <c r="CI6" s="413">
        <f>'CONFRONTO DATI STATICI'!AR13</f>
        <v>8.3999999999999995E-3</v>
      </c>
      <c r="CJ6" s="407">
        <f>'CONFRONTO DATI STATICI'!AS13</f>
        <v>0.11666666666666667</v>
      </c>
      <c r="CK6" s="411" t="b">
        <f>'CONFRONTO DATI STATICI'!AT13</f>
        <v>1</v>
      </c>
      <c r="CL6" s="407">
        <f>'CONFRONTO DATI STATICI'!AU13</f>
        <v>6.6665679038682294E-3</v>
      </c>
      <c r="CM6" s="409" t="b">
        <f>'CONFRONTO DATI STATICI'!AV13</f>
        <v>0</v>
      </c>
      <c r="CN6" s="403" t="b">
        <f>'CONFRONTO DATI STATICI'!AW13</f>
        <v>0</v>
      </c>
      <c r="CO6" s="618"/>
      <c r="CP6" s="616"/>
      <c r="CQ6" s="415" t="str">
        <f>'CONFRONTO DATI STATICI'!AY13</f>
        <v>Trave 5</v>
      </c>
      <c r="CR6" s="413">
        <f>'CONFRONTO DATI STATICI'!AZ13</f>
        <v>5.7000000000000002E-2</v>
      </c>
      <c r="CS6" s="407">
        <f>'CONFRONTO DATI STATICI'!BA13</f>
        <v>7.9000000000000001E-2</v>
      </c>
      <c r="CT6" s="413">
        <f>'CONFRONTO DATI STATICI'!BB13</f>
        <v>5.7000000000000002E-2</v>
      </c>
      <c r="CU6" s="407">
        <f>'CONFRONTO DATI STATICI'!BC13</f>
        <v>8.5000000000000006E-3</v>
      </c>
      <c r="CV6" s="413">
        <f>'CONFRONTO DATI STATICI'!BD13</f>
        <v>8.5000000000000006E-3</v>
      </c>
      <c r="CW6" s="407">
        <f>'CONFRONTO DATI STATICI'!BE13</f>
        <v>0.11666666666666667</v>
      </c>
      <c r="CX6" s="411" t="b">
        <f>'CONFRONTO DATI STATICI'!BF13</f>
        <v>1</v>
      </c>
      <c r="CY6" s="407">
        <f>'CONFRONTO DATI STATICI'!BG13</f>
        <v>6.6665679038682294E-3</v>
      </c>
      <c r="CZ6" s="409" t="b">
        <f>'CONFRONTO DATI STATICI'!BH13</f>
        <v>0</v>
      </c>
      <c r="DA6" s="403" t="b">
        <f>'CONFRONTO DATI STATICI'!BI13</f>
        <v>0</v>
      </c>
      <c r="DB6" s="618"/>
      <c r="DC6" s="616"/>
      <c r="DD6" s="415" t="str">
        <f>'CONFRONTO DATI STATICI'!BK13</f>
        <v>Trave 5</v>
      </c>
      <c r="DE6" s="413">
        <f>'CONFRONTO DATI STATICI'!BL13</f>
        <v>5.3999999999999999E-2</v>
      </c>
      <c r="DF6" s="407">
        <f>'CONFRONTO DATI STATICI'!BM13</f>
        <v>7.5999999999999998E-2</v>
      </c>
      <c r="DG6" s="413">
        <f>'CONFRONTO DATI STATICI'!BN13</f>
        <v>5.2999999999999999E-2</v>
      </c>
      <c r="DH6" s="407">
        <f>'CONFRONTO DATI STATICI'!BO13</f>
        <v>8.2000000000000007E-3</v>
      </c>
      <c r="DI6" s="413">
        <f>'CONFRONTO DATI STATICI'!BP13</f>
        <v>8.0000000000000002E-3</v>
      </c>
      <c r="DJ6" s="407">
        <f>'CONFRONTO DATI STATICI'!BQ13</f>
        <v>0.11666666666666667</v>
      </c>
      <c r="DK6" s="411" t="b">
        <f>'CONFRONTO DATI STATICI'!BR13</f>
        <v>1</v>
      </c>
      <c r="DL6" s="407">
        <f>'CONFRONTO DATI STATICI'!BS13</f>
        <v>6.6665679038682294E-3</v>
      </c>
      <c r="DM6" s="421" t="b">
        <f>'CONFRONTO DATI STATICI'!BT13</f>
        <v>0</v>
      </c>
      <c r="DN6" s="418" t="b">
        <f>'CONFRONTO DATI STATICI'!BU13</f>
        <v>0</v>
      </c>
      <c r="DO6" s="616"/>
      <c r="DP6" s="616"/>
      <c r="DQ6" s="415" t="str">
        <f>'CONFRONTO DATI STATICI'!AM41</f>
        <v>Trave 5</v>
      </c>
      <c r="DR6" s="413">
        <f>'CONFRONTO DATI STATICI'!AN41</f>
        <v>5.5E-2</v>
      </c>
      <c r="DS6" s="407">
        <f>'CONFRONTO DATI STATICI'!AO41</f>
        <v>7.8E-2</v>
      </c>
      <c r="DT6" s="413">
        <f>'CONFRONTO DATI STATICI'!AP41</f>
        <v>5.6000000000000001E-2</v>
      </c>
      <c r="DU6" s="407">
        <f>'CONFRONTO DATI STATICI'!AQ41</f>
        <v>8.2000000000000007E-3</v>
      </c>
      <c r="DV6" s="413">
        <f>'CONFRONTO DATI STATICI'!AR41</f>
        <v>8.3999999999999995E-3</v>
      </c>
      <c r="DW6" s="407">
        <f>'CONFRONTO DATI STATICI'!AS41</f>
        <v>0.11666666666666667</v>
      </c>
      <c r="DX6" s="411" t="b">
        <f>'CONFRONTO DATI STATICI'!AT41</f>
        <v>1</v>
      </c>
      <c r="DY6" s="407">
        <f>'CONFRONTO DATI STATICI'!AU41</f>
        <v>6.6665679038682294E-3</v>
      </c>
      <c r="DZ6" s="409" t="b">
        <f>'CONFRONTO DATI STATICI'!AV41</f>
        <v>0</v>
      </c>
      <c r="EA6" s="403" t="b">
        <f>'CONFRONTO DATI STATICI'!AW41</f>
        <v>0</v>
      </c>
      <c r="EB6" s="618"/>
      <c r="EC6" s="616"/>
      <c r="ED6" s="415" t="str">
        <f>'CONFRONTO DATI STATICI'!AY41</f>
        <v>Trave 5</v>
      </c>
      <c r="EE6" s="413">
        <f>'CONFRONTO DATI STATICI'!AZ41</f>
        <v>5.7000000000000002E-2</v>
      </c>
      <c r="EF6" s="407">
        <f>'CONFRONTO DATI STATICI'!BA41</f>
        <v>7.9000000000000001E-2</v>
      </c>
      <c r="EG6" s="413">
        <f>'CONFRONTO DATI STATICI'!BB41</f>
        <v>5.6000000000000001E-2</v>
      </c>
      <c r="EH6" s="407">
        <f>'CONFRONTO DATI STATICI'!BC41</f>
        <v>8.5000000000000006E-3</v>
      </c>
      <c r="EI6" s="413">
        <f>'CONFRONTO DATI STATICI'!BD41</f>
        <v>8.5000000000000006E-3</v>
      </c>
      <c r="EJ6" s="407">
        <f>'CONFRONTO DATI STATICI'!BE41</f>
        <v>0.11666666666666667</v>
      </c>
      <c r="EK6" s="411" t="b">
        <f>'CONFRONTO DATI STATICI'!BF41</f>
        <v>1</v>
      </c>
      <c r="EL6" s="407">
        <f>'CONFRONTO DATI STATICI'!BG41</f>
        <v>6.6665679038682294E-3</v>
      </c>
      <c r="EM6" s="409" t="b">
        <f>'CONFRONTO DATI STATICI'!BH41</f>
        <v>0</v>
      </c>
      <c r="EN6" s="403" t="b">
        <f>'CONFRONTO DATI STATICI'!BI41</f>
        <v>0</v>
      </c>
      <c r="EO6" s="618"/>
      <c r="EP6" s="616"/>
      <c r="EQ6" s="415" t="str">
        <f>'CONFRONTO DATI STATICI'!BK41</f>
        <v>Trave 5</v>
      </c>
      <c r="ER6" s="413">
        <f>'CONFRONTO DATI STATICI'!BL41</f>
        <v>5.3999999999999999E-2</v>
      </c>
      <c r="ES6" s="407">
        <f>'CONFRONTO DATI STATICI'!BM41</f>
        <v>7.5999999999999998E-2</v>
      </c>
      <c r="ET6" s="413">
        <f>'CONFRONTO DATI STATICI'!BN41</f>
        <v>5.2999999999999999E-2</v>
      </c>
      <c r="EU6" s="407">
        <f>'CONFRONTO DATI STATICI'!BO41</f>
        <v>8.2000000000000007E-3</v>
      </c>
      <c r="EV6" s="413">
        <f>'CONFRONTO DATI STATICI'!BP41</f>
        <v>8.0999999999999996E-3</v>
      </c>
      <c r="EW6" s="407">
        <f>'CONFRONTO DATI STATICI'!BQ41</f>
        <v>0.11666666666666667</v>
      </c>
      <c r="EX6" s="411" t="b">
        <f>'CONFRONTO DATI STATICI'!BR41</f>
        <v>1</v>
      </c>
      <c r="EY6" s="407">
        <f>'CONFRONTO DATI STATICI'!BS41</f>
        <v>6.6665679038682294E-3</v>
      </c>
      <c r="EZ6" s="409" t="b">
        <f>'CONFRONTO DATI STATICI'!BT41</f>
        <v>0</v>
      </c>
      <c r="FA6" s="403" t="b">
        <f>'CONFRONTO DATI STATICI'!BU41</f>
        <v>0</v>
      </c>
    </row>
    <row r="7" spans="1:157" ht="16" x14ac:dyDescent="0.2">
      <c r="A7" s="624"/>
      <c r="B7" s="621"/>
      <c r="C7" s="399" t="str">
        <f>'CONFRONTO DATI STATICI'!A14</f>
        <v>Trave 6</v>
      </c>
      <c r="D7" s="427">
        <f>'CONFRONTO DATI STATICI'!B14</f>
        <v>6.3766000000000003E-2</v>
      </c>
      <c r="E7" s="425">
        <f>'CONFRONTO DATI STATICI'!C14</f>
        <v>9.0430999999999997E-2</v>
      </c>
      <c r="F7" s="427">
        <f>'CONFRONTO DATI STATICI'!D14</f>
        <v>6.3773999999999997E-2</v>
      </c>
      <c r="G7" s="425">
        <f>'CONFRONTO DATI STATICI'!E14</f>
        <v>9.5209999999999999E-3</v>
      </c>
      <c r="H7" s="427">
        <f>'CONFRONTO DATI STATICI'!F14</f>
        <v>9.5250000000000005E-3</v>
      </c>
      <c r="I7" s="425">
        <f>'CONFRONTO DATI STATICI'!G14</f>
        <v>0.11666666666666667</v>
      </c>
      <c r="J7" s="430" t="b">
        <f>'CONFRONTO DATI STATICI'!H14</f>
        <v>1</v>
      </c>
      <c r="K7" s="428">
        <f>'CONFRONTO DATI STATICI'!I14</f>
        <v>6.6665679038682294E-3</v>
      </c>
      <c r="L7" s="421" t="b">
        <f>'CONFRONTO DATI STATICI'!J14</f>
        <v>0</v>
      </c>
      <c r="M7" s="418" t="b">
        <f>'CONFRONTO DATI STATICI'!K14</f>
        <v>0</v>
      </c>
      <c r="N7" s="624"/>
      <c r="O7" s="621"/>
      <c r="P7" s="399" t="str">
        <f>'CONFRONTO DATI STATICI'!L14</f>
        <v>Trave 6</v>
      </c>
      <c r="Q7" s="427">
        <f>'CONFRONTO DATI STATICI'!M14</f>
        <v>6.2766000000000002E-2</v>
      </c>
      <c r="R7" s="425">
        <f>'CONFRONTO DATI STATICI'!N14</f>
        <v>8.9430999999999997E-2</v>
      </c>
      <c r="S7" s="427">
        <f>'CONFRONTO DATI STATICI'!O14</f>
        <v>6.2773999999999996E-2</v>
      </c>
      <c r="T7" s="425">
        <f>'CONFRONTO DATI STATICI'!P14</f>
        <v>8.5210000000000008E-3</v>
      </c>
      <c r="U7" s="427">
        <f>'CONFRONTO DATI STATICI'!Q14</f>
        <v>8.5250000000000013E-3</v>
      </c>
      <c r="V7" s="425">
        <f>'CONFRONTO DATI STATICI'!R14</f>
        <v>0.11666666666666667</v>
      </c>
      <c r="W7" s="411" t="b">
        <f>'CONFRONTO DATI STATICI'!S14</f>
        <v>1</v>
      </c>
      <c r="X7" s="425">
        <f>'CONFRONTO DATI STATICI'!T14</f>
        <v>6.6665679038682294E-3</v>
      </c>
      <c r="Y7" s="409" t="b">
        <f>'CONFRONTO DATI STATICI'!U14</f>
        <v>0</v>
      </c>
      <c r="Z7" s="403" t="b">
        <f>'CONFRONTO DATI STATICI'!V14</f>
        <v>0</v>
      </c>
      <c r="AA7" s="618"/>
      <c r="AB7" s="616"/>
      <c r="AC7" s="415" t="str">
        <f>'CONFRONTO DATI STATICI'!W14</f>
        <v>Trave 6</v>
      </c>
      <c r="AD7" s="413">
        <f>'CONFRONTO DATI STATICI'!X14</f>
        <v>6.2766000000000002E-2</v>
      </c>
      <c r="AE7" s="407">
        <f>'CONFRONTO DATI STATICI'!Y14</f>
        <v>8.9430999999999997E-2</v>
      </c>
      <c r="AF7" s="413">
        <f>'CONFRONTO DATI STATICI'!Z14</f>
        <v>6.2773999999999996E-2</v>
      </c>
      <c r="AG7" s="407">
        <f>'CONFRONTO DATI STATICI'!AA14</f>
        <v>8.5210000000000008E-3</v>
      </c>
      <c r="AH7" s="413">
        <f>'CONFRONTO DATI STATICI'!AB14</f>
        <v>8.5250000000000013E-3</v>
      </c>
      <c r="AI7" s="407">
        <f>'CONFRONTO DATI STATICI'!AC14</f>
        <v>0.11666666666666667</v>
      </c>
      <c r="AJ7" s="411" t="b">
        <f>'CONFRONTO DATI STATICI'!AD14</f>
        <v>1</v>
      </c>
      <c r="AK7" s="407">
        <f>'CONFRONTO DATI STATICI'!AE14</f>
        <v>6.6665679038682294E-3</v>
      </c>
      <c r="AL7" s="409" t="b">
        <f>'CONFRONTO DATI STATICI'!AF14</f>
        <v>0</v>
      </c>
      <c r="AM7" s="403" t="b">
        <f>'CONFRONTO DATI STATICI'!AG14</f>
        <v>0</v>
      </c>
      <c r="AN7" s="618"/>
      <c r="AO7" s="616"/>
      <c r="AP7" s="415" t="str">
        <f>'CONFRONTO DATI STATICI'!A43</f>
        <v>Trave 6</v>
      </c>
      <c r="AQ7" s="413">
        <f>'CONFRONTO DATI STATICI'!B43</f>
        <v>6.4766000000000004E-2</v>
      </c>
      <c r="AR7" s="407">
        <f>'CONFRONTO DATI STATICI'!C43</f>
        <v>9.1430999999999998E-2</v>
      </c>
      <c r="AS7" s="413">
        <f>'CONFRONTO DATI STATICI'!D43</f>
        <v>6.4773999999999998E-2</v>
      </c>
      <c r="AT7" s="407">
        <f>'CONFRONTO DATI STATICI'!E43</f>
        <v>1.4520999999999999E-2</v>
      </c>
      <c r="AU7" s="413">
        <f>'CONFRONTO DATI STATICI'!F43</f>
        <v>1.4525E-2</v>
      </c>
      <c r="AV7" s="407">
        <f>'CONFRONTO DATI STATICI'!G43</f>
        <v>0.11666666666666667</v>
      </c>
      <c r="AW7" s="411" t="b">
        <f>'CONFRONTO DATI STATICI'!H43</f>
        <v>1</v>
      </c>
      <c r="AX7" s="407">
        <f>'CONFRONTO DATI STATICI'!I43</f>
        <v>6.6665679038682294E-3</v>
      </c>
      <c r="AY7" s="409" t="b">
        <f>'CONFRONTO DATI STATICI'!J43</f>
        <v>0</v>
      </c>
      <c r="AZ7" s="403" t="b">
        <f>'CONFRONTO DATI STATICI'!K43</f>
        <v>0</v>
      </c>
      <c r="BA7" s="618"/>
      <c r="BB7" s="616"/>
      <c r="BC7" s="415" t="str">
        <f>'CONFRONTO DATI STATICI'!M43</f>
        <v>Trave 6</v>
      </c>
      <c r="BD7" s="413">
        <f>'CONFRONTO DATI STATICI'!N43</f>
        <v>6.3766000000000003E-2</v>
      </c>
      <c r="BE7" s="407">
        <f>'CONFRONTO DATI STATICI'!O43</f>
        <v>9.0430999999999997E-2</v>
      </c>
      <c r="BF7" s="413">
        <f>'CONFRONTO DATI STATICI'!P43</f>
        <v>6.3773999999999997E-2</v>
      </c>
      <c r="BG7" s="407">
        <f>'CONFRONTO DATI STATICI'!Q43</f>
        <v>9.5209999999999982E-3</v>
      </c>
      <c r="BH7" s="413">
        <f>'CONFRONTO DATI STATICI'!R43</f>
        <v>9.5249999999999987E-3</v>
      </c>
      <c r="BI7" s="407">
        <f>'CONFRONTO DATI STATICI'!S43</f>
        <v>0.11666666666666667</v>
      </c>
      <c r="BJ7" s="411" t="b">
        <f>'CONFRONTO DATI STATICI'!T43</f>
        <v>1</v>
      </c>
      <c r="BK7" s="407">
        <f>'CONFRONTO DATI STATICI'!U43</f>
        <v>6.6665679038682294E-3</v>
      </c>
      <c r="BL7" s="409" t="b">
        <f>'CONFRONTO DATI STATICI'!V43</f>
        <v>0</v>
      </c>
      <c r="BM7" s="403" t="b">
        <f>'CONFRONTO DATI STATICI'!W43</f>
        <v>0</v>
      </c>
      <c r="BN7" s="618"/>
      <c r="BO7" s="616"/>
      <c r="BP7" s="415" t="str">
        <f>'CONFRONTO DATI STATICI'!Y43</f>
        <v>Trave 6</v>
      </c>
      <c r="BQ7" s="413">
        <f>'CONFRONTO DATI STATICI'!Z43</f>
        <v>6.2766000000000002E-2</v>
      </c>
      <c r="BR7" s="407">
        <f>'CONFRONTO DATI STATICI'!AA43</f>
        <v>8.9430999999999997E-2</v>
      </c>
      <c r="BS7" s="413">
        <f>'CONFRONTO DATI STATICI'!AB43</f>
        <v>6.2773999999999996E-2</v>
      </c>
      <c r="BT7" s="407">
        <f>'CONFRONTO DATI STATICI'!AC43</f>
        <v>8.5209999999999973E-3</v>
      </c>
      <c r="BU7" s="413">
        <f>'CONFRONTO DATI STATICI'!AD43</f>
        <v>8.5249999999999979E-3</v>
      </c>
      <c r="BV7" s="407">
        <f>'CONFRONTO DATI STATICI'!AE43</f>
        <v>0.11666666666666667</v>
      </c>
      <c r="BW7" s="411" t="b">
        <f>'CONFRONTO DATI STATICI'!AF43</f>
        <v>1</v>
      </c>
      <c r="BX7" s="407">
        <f>'CONFRONTO DATI STATICI'!AG43</f>
        <v>6.6665679038682294E-3</v>
      </c>
      <c r="BY7" s="409" t="b">
        <f>'CONFRONTO DATI STATICI'!AH43</f>
        <v>0</v>
      </c>
      <c r="BZ7" s="403" t="b">
        <f>'CONFRONTO DATI STATICI'!AI43</f>
        <v>0</v>
      </c>
      <c r="CB7" s="618"/>
      <c r="CC7" s="616"/>
      <c r="CD7" s="415" t="str">
        <f>'CONFRONTO DATI STATICI'!AM14</f>
        <v>Trave 6</v>
      </c>
      <c r="CE7" s="413">
        <f>'CONFRONTO DATI STATICI'!AN14</f>
        <v>5.1999999999999998E-2</v>
      </c>
      <c r="CF7" s="407">
        <f>'CONFRONTO DATI STATICI'!AO14</f>
        <v>7.3999999999999996E-2</v>
      </c>
      <c r="CG7" s="413">
        <f>'CONFRONTO DATI STATICI'!AP14</f>
        <v>5.2999999999999999E-2</v>
      </c>
      <c r="CH7" s="407">
        <f>'CONFRONTO DATI STATICI'!AQ14</f>
        <v>7.9000000000000008E-3</v>
      </c>
      <c r="CI7" s="413">
        <f>'CONFRONTO DATI STATICI'!AR14</f>
        <v>8.0000000000000002E-3</v>
      </c>
      <c r="CJ7" s="407">
        <f>'CONFRONTO DATI STATICI'!AS14</f>
        <v>0.11666666666666667</v>
      </c>
      <c r="CK7" s="411" t="b">
        <f>'CONFRONTO DATI STATICI'!AT14</f>
        <v>1</v>
      </c>
      <c r="CL7" s="407">
        <f>'CONFRONTO DATI STATICI'!AU14</f>
        <v>6.6665679038682294E-3</v>
      </c>
      <c r="CM7" s="409" t="b">
        <f>'CONFRONTO DATI STATICI'!AV14</f>
        <v>0</v>
      </c>
      <c r="CN7" s="403" t="b">
        <f>'CONFRONTO DATI STATICI'!AW14</f>
        <v>0</v>
      </c>
      <c r="CO7" s="618"/>
      <c r="CP7" s="616"/>
      <c r="CQ7" s="415" t="str">
        <f>'CONFRONTO DATI STATICI'!AY14</f>
        <v>Trave 6</v>
      </c>
      <c r="CR7" s="413">
        <f>'CONFRONTO DATI STATICI'!AZ14</f>
        <v>5.3999999999999999E-2</v>
      </c>
      <c r="CS7" s="407">
        <f>'CONFRONTO DATI STATICI'!BA14</f>
        <v>7.4999999999999997E-2</v>
      </c>
      <c r="CT7" s="413">
        <f>'CONFRONTO DATI STATICI'!BB14</f>
        <v>5.3999999999999999E-2</v>
      </c>
      <c r="CU7" s="407">
        <f>'CONFRONTO DATI STATICI'!BC14</f>
        <v>8.0999999999999996E-3</v>
      </c>
      <c r="CV7" s="413">
        <f>'CONFRONTO DATI STATICI'!BD14</f>
        <v>8.0000000000000002E-3</v>
      </c>
      <c r="CW7" s="407">
        <f>'CONFRONTO DATI STATICI'!BE14</f>
        <v>0.11666666666666667</v>
      </c>
      <c r="CX7" s="411" t="b">
        <f>'CONFRONTO DATI STATICI'!BF14</f>
        <v>1</v>
      </c>
      <c r="CY7" s="407">
        <f>'CONFRONTO DATI STATICI'!BG14</f>
        <v>6.6665679038682294E-3</v>
      </c>
      <c r="CZ7" s="409" t="b">
        <f>'CONFRONTO DATI STATICI'!BH14</f>
        <v>0</v>
      </c>
      <c r="DA7" s="403" t="b">
        <f>'CONFRONTO DATI STATICI'!BI14</f>
        <v>0</v>
      </c>
      <c r="DB7" s="618"/>
      <c r="DC7" s="616"/>
      <c r="DD7" s="415" t="str">
        <f>'CONFRONTO DATI STATICI'!BK14</f>
        <v>Trave 6</v>
      </c>
      <c r="DE7" s="413">
        <f>'CONFRONTO DATI STATICI'!BL14</f>
        <v>5.1999999999999998E-2</v>
      </c>
      <c r="DF7" s="407">
        <f>'CONFRONTO DATI STATICI'!BM14</f>
        <v>7.1999999999999995E-2</v>
      </c>
      <c r="DG7" s="413">
        <f>'CONFRONTO DATI STATICI'!BN14</f>
        <v>5.0999999999999997E-2</v>
      </c>
      <c r="DH7" s="407">
        <f>'CONFRONTO DATI STATICI'!BO14</f>
        <v>7.7999999999999996E-3</v>
      </c>
      <c r="DI7" s="413">
        <f>'CONFRONTO DATI STATICI'!BP14</f>
        <v>7.7000000000000002E-3</v>
      </c>
      <c r="DJ7" s="407">
        <f>'CONFRONTO DATI STATICI'!BQ14</f>
        <v>0.11666666666666667</v>
      </c>
      <c r="DK7" s="411" t="b">
        <f>'CONFRONTO DATI STATICI'!BR14</f>
        <v>1</v>
      </c>
      <c r="DL7" s="407">
        <f>'CONFRONTO DATI STATICI'!BS14</f>
        <v>6.6665679038682294E-3</v>
      </c>
      <c r="DM7" s="421" t="b">
        <f>'CONFRONTO DATI STATICI'!BT14</f>
        <v>0</v>
      </c>
      <c r="DN7" s="418" t="b">
        <f>'CONFRONTO DATI STATICI'!BU14</f>
        <v>0</v>
      </c>
      <c r="DO7" s="616"/>
      <c r="DP7" s="616"/>
      <c r="DQ7" s="415" t="str">
        <f>'CONFRONTO DATI STATICI'!AM42</f>
        <v>Trave 6</v>
      </c>
      <c r="DR7" s="413">
        <f>'CONFRONTO DATI STATICI'!AN42</f>
        <v>5.1999999999999998E-2</v>
      </c>
      <c r="DS7" s="407">
        <f>'CONFRONTO DATI STATICI'!AO42</f>
        <v>7.3999999999999996E-2</v>
      </c>
      <c r="DT7" s="413">
        <f>'CONFRONTO DATI STATICI'!AP42</f>
        <v>5.2999999999999999E-2</v>
      </c>
      <c r="DU7" s="407">
        <f>'CONFRONTO DATI STATICI'!AQ42</f>
        <v>7.9000000000000008E-3</v>
      </c>
      <c r="DV7" s="413">
        <f>'CONFRONTO DATI STATICI'!AR42</f>
        <v>8.0000000000000002E-3</v>
      </c>
      <c r="DW7" s="407">
        <f>'CONFRONTO DATI STATICI'!AS42</f>
        <v>0.11666666666666667</v>
      </c>
      <c r="DX7" s="411" t="b">
        <f>'CONFRONTO DATI STATICI'!AT42</f>
        <v>1</v>
      </c>
      <c r="DY7" s="407">
        <f>'CONFRONTO DATI STATICI'!AU42</f>
        <v>6.6665679038682294E-3</v>
      </c>
      <c r="DZ7" s="409" t="b">
        <f>'CONFRONTO DATI STATICI'!AV42</f>
        <v>0</v>
      </c>
      <c r="EA7" s="403" t="b">
        <f>'CONFRONTO DATI STATICI'!AW42</f>
        <v>0</v>
      </c>
      <c r="EB7" s="618"/>
      <c r="EC7" s="616"/>
      <c r="ED7" s="415" t="str">
        <f>'CONFRONTO DATI STATICI'!AY42</f>
        <v>Trave 6</v>
      </c>
      <c r="EE7" s="413">
        <f>'CONFRONTO DATI STATICI'!AZ42</f>
        <v>5.3999999999999999E-2</v>
      </c>
      <c r="EF7" s="407">
        <f>'CONFRONTO DATI STATICI'!BA42</f>
        <v>7.4999999999999997E-2</v>
      </c>
      <c r="EG7" s="413">
        <f>'CONFRONTO DATI STATICI'!BB42</f>
        <v>5.2999999999999999E-2</v>
      </c>
      <c r="EH7" s="407">
        <f>'CONFRONTO DATI STATICI'!BC42</f>
        <v>8.0999999999999996E-3</v>
      </c>
      <c r="EI7" s="413">
        <f>'CONFRONTO DATI STATICI'!BD42</f>
        <v>8.0000000000000002E-3</v>
      </c>
      <c r="EJ7" s="407">
        <f>'CONFRONTO DATI STATICI'!BE42</f>
        <v>0.11666666666666667</v>
      </c>
      <c r="EK7" s="411" t="b">
        <f>'CONFRONTO DATI STATICI'!BF42</f>
        <v>1</v>
      </c>
      <c r="EL7" s="407">
        <f>'CONFRONTO DATI STATICI'!BG42</f>
        <v>6.6665679038682294E-3</v>
      </c>
      <c r="EM7" s="409" t="b">
        <f>'CONFRONTO DATI STATICI'!BH42</f>
        <v>0</v>
      </c>
      <c r="EN7" s="403" t="b">
        <f>'CONFRONTO DATI STATICI'!BI42</f>
        <v>0</v>
      </c>
      <c r="EO7" s="618"/>
      <c r="EP7" s="616"/>
      <c r="EQ7" s="415" t="str">
        <f>'CONFRONTO DATI STATICI'!BK42</f>
        <v>Trave 6</v>
      </c>
      <c r="ER7" s="413">
        <f>'CONFRONTO DATI STATICI'!BL42</f>
        <v>5.1999999999999998E-2</v>
      </c>
      <c r="ES7" s="407">
        <f>'CONFRONTO DATI STATICI'!BM42</f>
        <v>7.1999999999999995E-2</v>
      </c>
      <c r="ET7" s="413">
        <f>'CONFRONTO DATI STATICI'!BN42</f>
        <v>5.0999999999999997E-2</v>
      </c>
      <c r="EU7" s="407">
        <f>'CONFRONTO DATI STATICI'!BO42</f>
        <v>7.9000000000000008E-3</v>
      </c>
      <c r="EV7" s="413">
        <f>'CONFRONTO DATI STATICI'!BP42</f>
        <v>7.7000000000000002E-3</v>
      </c>
      <c r="EW7" s="407">
        <f>'CONFRONTO DATI STATICI'!BQ42</f>
        <v>0.11666666666666667</v>
      </c>
      <c r="EX7" s="411" t="b">
        <f>'CONFRONTO DATI STATICI'!BR42</f>
        <v>1</v>
      </c>
      <c r="EY7" s="407">
        <f>'CONFRONTO DATI STATICI'!BS42</f>
        <v>6.6665679038682294E-3</v>
      </c>
      <c r="EZ7" s="409" t="b">
        <f>'CONFRONTO DATI STATICI'!BT42</f>
        <v>0</v>
      </c>
      <c r="FA7" s="403" t="b">
        <f>'CONFRONTO DATI STATICI'!BU42</f>
        <v>0</v>
      </c>
    </row>
    <row r="8" spans="1:157" ht="16" x14ac:dyDescent="0.2">
      <c r="A8" s="624"/>
      <c r="B8" s="621"/>
      <c r="C8" s="399" t="str">
        <f>'CONFRONTO DATI STATICI'!A15</f>
        <v>Trave 7</v>
      </c>
      <c r="D8" s="427">
        <f>'CONFRONTO DATI STATICI'!B15</f>
        <v>6.2264E-2</v>
      </c>
      <c r="E8" s="425">
        <f>'CONFRONTO DATI STATICI'!C15</f>
        <v>8.8299000000000002E-2</v>
      </c>
      <c r="F8" s="427">
        <f>'CONFRONTO DATI STATICI'!D15</f>
        <v>6.2264E-2</v>
      </c>
      <c r="G8" s="425">
        <f>'CONFRONTO DATI STATICI'!E15</f>
        <v>9.2999999999999992E-3</v>
      </c>
      <c r="H8" s="427">
        <f>'CONFRONTO DATI STATICI'!F15</f>
        <v>9.3010000000000002E-3</v>
      </c>
      <c r="I8" s="425">
        <f>'CONFRONTO DATI STATICI'!G15</f>
        <v>0.11666666666666667</v>
      </c>
      <c r="J8" s="430" t="b">
        <f>'CONFRONTO DATI STATICI'!H15</f>
        <v>1</v>
      </c>
      <c r="K8" s="428">
        <f>'CONFRONTO DATI STATICI'!I15</f>
        <v>6.6665679038682294E-3</v>
      </c>
      <c r="L8" s="421" t="b">
        <f>'CONFRONTO DATI STATICI'!J15</f>
        <v>0</v>
      </c>
      <c r="M8" s="418" t="b">
        <f>'CONFRONTO DATI STATICI'!K15</f>
        <v>0</v>
      </c>
      <c r="N8" s="624"/>
      <c r="O8" s="621"/>
      <c r="P8" s="399" t="str">
        <f>'CONFRONTO DATI STATICI'!L15</f>
        <v>Trave 7</v>
      </c>
      <c r="Q8" s="427">
        <f>'CONFRONTO DATI STATICI'!M15</f>
        <v>6.1263999999999999E-2</v>
      </c>
      <c r="R8" s="425">
        <f>'CONFRONTO DATI STATICI'!N15</f>
        <v>8.7299000000000002E-2</v>
      </c>
      <c r="S8" s="427">
        <f>'CONFRONTO DATI STATICI'!O15</f>
        <v>6.1263999999999999E-2</v>
      </c>
      <c r="T8" s="425">
        <f>'CONFRONTO DATI STATICI'!P15</f>
        <v>8.2999999999999984E-3</v>
      </c>
      <c r="U8" s="427">
        <f>'CONFRONTO DATI STATICI'!Q15</f>
        <v>8.3009999999999994E-3</v>
      </c>
      <c r="V8" s="425">
        <f>'CONFRONTO DATI STATICI'!R15</f>
        <v>0.11666666666666667</v>
      </c>
      <c r="W8" s="411" t="b">
        <f>'CONFRONTO DATI STATICI'!S15</f>
        <v>1</v>
      </c>
      <c r="X8" s="425">
        <f>'CONFRONTO DATI STATICI'!T15</f>
        <v>6.6665679038682294E-3</v>
      </c>
      <c r="Y8" s="409" t="b">
        <f>'CONFRONTO DATI STATICI'!U15</f>
        <v>0</v>
      </c>
      <c r="Z8" s="403" t="b">
        <f>'CONFRONTO DATI STATICI'!V15</f>
        <v>0</v>
      </c>
      <c r="AA8" s="618"/>
      <c r="AB8" s="616"/>
      <c r="AC8" s="415" t="str">
        <f>'CONFRONTO DATI STATICI'!W15</f>
        <v>Trave 7</v>
      </c>
      <c r="AD8" s="413">
        <f>'CONFRONTO DATI STATICI'!X15</f>
        <v>6.1263999999999999E-2</v>
      </c>
      <c r="AE8" s="407">
        <f>'CONFRONTO DATI STATICI'!Y15</f>
        <v>8.7299000000000002E-2</v>
      </c>
      <c r="AF8" s="413">
        <f>'CONFRONTO DATI STATICI'!Z15</f>
        <v>6.1263999999999999E-2</v>
      </c>
      <c r="AG8" s="407">
        <f>'CONFRONTO DATI STATICI'!AA15</f>
        <v>8.2999999999999984E-3</v>
      </c>
      <c r="AH8" s="413">
        <f>'CONFRONTO DATI STATICI'!AB15</f>
        <v>8.3009999999999994E-3</v>
      </c>
      <c r="AI8" s="407">
        <f>'CONFRONTO DATI STATICI'!AC15</f>
        <v>0.11666666666666667</v>
      </c>
      <c r="AJ8" s="411" t="b">
        <f>'CONFRONTO DATI STATICI'!AD15</f>
        <v>1</v>
      </c>
      <c r="AK8" s="407">
        <f>'CONFRONTO DATI STATICI'!AE15</f>
        <v>6.6665679038682294E-3</v>
      </c>
      <c r="AL8" s="409" t="b">
        <f>'CONFRONTO DATI STATICI'!AF15</f>
        <v>0</v>
      </c>
      <c r="AM8" s="403" t="b">
        <f>'CONFRONTO DATI STATICI'!AG15</f>
        <v>0</v>
      </c>
      <c r="AN8" s="618"/>
      <c r="AO8" s="616"/>
      <c r="AP8" s="415" t="str">
        <f>'CONFRONTO DATI STATICI'!A44</f>
        <v>Trave 7</v>
      </c>
      <c r="AQ8" s="413">
        <f>'CONFRONTO DATI STATICI'!B44</f>
        <v>6.3264000000000001E-2</v>
      </c>
      <c r="AR8" s="407">
        <f>'CONFRONTO DATI STATICI'!C44</f>
        <v>8.9299000000000003E-2</v>
      </c>
      <c r="AS8" s="413">
        <f>'CONFRONTO DATI STATICI'!D44</f>
        <v>6.3264000000000001E-2</v>
      </c>
      <c r="AT8" s="407">
        <f>'CONFRONTO DATI STATICI'!E44</f>
        <v>1.43E-2</v>
      </c>
      <c r="AU8" s="413">
        <f>'CONFRONTO DATI STATICI'!F44</f>
        <v>1.4301000000000001E-2</v>
      </c>
      <c r="AV8" s="407">
        <f>'CONFRONTO DATI STATICI'!G44</f>
        <v>0.11666666666666667</v>
      </c>
      <c r="AW8" s="411" t="b">
        <f>'CONFRONTO DATI STATICI'!H44</f>
        <v>1</v>
      </c>
      <c r="AX8" s="407">
        <f>'CONFRONTO DATI STATICI'!I44</f>
        <v>6.6665679038682294E-3</v>
      </c>
      <c r="AY8" s="409" t="b">
        <f>'CONFRONTO DATI STATICI'!J44</f>
        <v>0</v>
      </c>
      <c r="AZ8" s="403" t="b">
        <f>'CONFRONTO DATI STATICI'!K44</f>
        <v>0</v>
      </c>
      <c r="BA8" s="618"/>
      <c r="BB8" s="616"/>
      <c r="BC8" s="415" t="str">
        <f>'CONFRONTO DATI STATICI'!M44</f>
        <v>Trave 7</v>
      </c>
      <c r="BD8" s="413">
        <f>'CONFRONTO DATI STATICI'!N44</f>
        <v>6.2264E-2</v>
      </c>
      <c r="BE8" s="407">
        <f>'CONFRONTO DATI STATICI'!O44</f>
        <v>8.8299000000000002E-2</v>
      </c>
      <c r="BF8" s="413">
        <f>'CONFRONTO DATI STATICI'!P44</f>
        <v>6.2264E-2</v>
      </c>
      <c r="BG8" s="407">
        <f>'CONFRONTO DATI STATICI'!Q44</f>
        <v>9.2999999999999992E-3</v>
      </c>
      <c r="BH8" s="413">
        <f>'CONFRONTO DATI STATICI'!R44</f>
        <v>9.3010000000000002E-3</v>
      </c>
      <c r="BI8" s="407">
        <f>'CONFRONTO DATI STATICI'!S44</f>
        <v>0.11666666666666667</v>
      </c>
      <c r="BJ8" s="411" t="b">
        <f>'CONFRONTO DATI STATICI'!T44</f>
        <v>1</v>
      </c>
      <c r="BK8" s="407">
        <f>'CONFRONTO DATI STATICI'!U44</f>
        <v>6.6665679038682294E-3</v>
      </c>
      <c r="BL8" s="409" t="b">
        <f>'CONFRONTO DATI STATICI'!V44</f>
        <v>0</v>
      </c>
      <c r="BM8" s="403" t="b">
        <f>'CONFRONTO DATI STATICI'!W44</f>
        <v>0</v>
      </c>
      <c r="BN8" s="618"/>
      <c r="BO8" s="616"/>
      <c r="BP8" s="415" t="str">
        <f>'CONFRONTO DATI STATICI'!Y44</f>
        <v>Trave 7</v>
      </c>
      <c r="BQ8" s="413">
        <f>'CONFRONTO DATI STATICI'!Z44</f>
        <v>6.1263999999999999E-2</v>
      </c>
      <c r="BR8" s="407">
        <f>'CONFRONTO DATI STATICI'!AA44</f>
        <v>8.7299000000000002E-2</v>
      </c>
      <c r="BS8" s="413">
        <f>'CONFRONTO DATI STATICI'!AB44</f>
        <v>6.1263999999999999E-2</v>
      </c>
      <c r="BT8" s="407">
        <f>'CONFRONTO DATI STATICI'!AC44</f>
        <v>8.2999999999999984E-3</v>
      </c>
      <c r="BU8" s="413">
        <f>'CONFRONTO DATI STATICI'!AD44</f>
        <v>8.3009999999999994E-3</v>
      </c>
      <c r="BV8" s="407">
        <f>'CONFRONTO DATI STATICI'!AE44</f>
        <v>0.11666666666666667</v>
      </c>
      <c r="BW8" s="411" t="b">
        <f>'CONFRONTO DATI STATICI'!AF44</f>
        <v>1</v>
      </c>
      <c r="BX8" s="407">
        <f>'CONFRONTO DATI STATICI'!AG44</f>
        <v>6.6665679038682294E-3</v>
      </c>
      <c r="BY8" s="409" t="b">
        <f>'CONFRONTO DATI STATICI'!AH44</f>
        <v>0</v>
      </c>
      <c r="BZ8" s="403" t="b">
        <f>'CONFRONTO DATI STATICI'!AI44</f>
        <v>0</v>
      </c>
      <c r="CB8" s="618"/>
      <c r="CC8" s="616"/>
      <c r="CD8" s="415" t="str">
        <f>'CONFRONTO DATI STATICI'!AM15</f>
        <v>Trave 7</v>
      </c>
      <c r="CE8" s="413">
        <f>'CONFRONTO DATI STATICI'!AN15</f>
        <v>0.05</v>
      </c>
      <c r="CF8" s="407">
        <f>'CONFRONTO DATI STATICI'!AO15</f>
        <v>7.0999999999999994E-2</v>
      </c>
      <c r="CG8" s="413">
        <f>'CONFRONTO DATI STATICI'!AP15</f>
        <v>5.0999999999999997E-2</v>
      </c>
      <c r="CH8" s="407">
        <f>'CONFRONTO DATI STATICI'!AQ15</f>
        <v>7.4999999999999997E-3</v>
      </c>
      <c r="CI8" s="413">
        <f>'CONFRONTO DATI STATICI'!AR15</f>
        <v>7.6E-3</v>
      </c>
      <c r="CJ8" s="407">
        <f>'CONFRONTO DATI STATICI'!AS15</f>
        <v>0.11666666666666667</v>
      </c>
      <c r="CK8" s="411" t="b">
        <f>'CONFRONTO DATI STATICI'!AT15</f>
        <v>1</v>
      </c>
      <c r="CL8" s="407">
        <f>'CONFRONTO DATI STATICI'!AU15</f>
        <v>6.6665679038682294E-3</v>
      </c>
      <c r="CM8" s="409" t="b">
        <f>'CONFRONTO DATI STATICI'!AV15</f>
        <v>0</v>
      </c>
      <c r="CN8" s="403" t="b">
        <f>'CONFRONTO DATI STATICI'!AW15</f>
        <v>0</v>
      </c>
      <c r="CO8" s="618"/>
      <c r="CP8" s="616"/>
      <c r="CQ8" s="415" t="str">
        <f>'CONFRONTO DATI STATICI'!AY15</f>
        <v>Trave 7</v>
      </c>
      <c r="CR8" s="413">
        <f>'CONFRONTO DATI STATICI'!AZ15</f>
        <v>5.0999999999999997E-2</v>
      </c>
      <c r="CS8" s="407">
        <f>'CONFRONTO DATI STATICI'!BA15</f>
        <v>7.1999999999999995E-2</v>
      </c>
      <c r="CT8" s="413">
        <f>'CONFRONTO DATI STATICI'!BB15</f>
        <v>5.0999999999999997E-2</v>
      </c>
      <c r="CU8" s="407">
        <f>'CONFRONTO DATI STATICI'!BC15</f>
        <v>7.7000000000000002E-3</v>
      </c>
      <c r="CV8" s="413">
        <f>'CONFRONTO DATI STATICI'!BD15</f>
        <v>7.7000000000000002E-3</v>
      </c>
      <c r="CW8" s="407">
        <f>'CONFRONTO DATI STATICI'!BE15</f>
        <v>0.11666666666666667</v>
      </c>
      <c r="CX8" s="411" t="b">
        <f>'CONFRONTO DATI STATICI'!BF15</f>
        <v>1</v>
      </c>
      <c r="CY8" s="407">
        <f>'CONFRONTO DATI STATICI'!BG15</f>
        <v>6.6665679038682294E-3</v>
      </c>
      <c r="CZ8" s="409" t="b">
        <f>'CONFRONTO DATI STATICI'!BH15</f>
        <v>0</v>
      </c>
      <c r="DA8" s="403" t="b">
        <f>'CONFRONTO DATI STATICI'!BI15</f>
        <v>0</v>
      </c>
      <c r="DB8" s="618"/>
      <c r="DC8" s="616"/>
      <c r="DD8" s="415" t="str">
        <f>'CONFRONTO DATI STATICI'!BK15</f>
        <v>Trave 7</v>
      </c>
      <c r="DE8" s="413">
        <f>'CONFRONTO DATI STATICI'!BL15</f>
        <v>4.9000000000000002E-2</v>
      </c>
      <c r="DF8" s="407">
        <f>'CONFRONTO DATI STATICI'!BM15</f>
        <v>6.9000000000000006E-2</v>
      </c>
      <c r="DG8" s="413">
        <f>'CONFRONTO DATI STATICI'!BN15</f>
        <v>4.9000000000000002E-2</v>
      </c>
      <c r="DH8" s="407">
        <f>'CONFRONTO DATI STATICI'!BO15</f>
        <v>7.4999999999999997E-3</v>
      </c>
      <c r="DI8" s="413">
        <f>'CONFRONTO DATI STATICI'!BP15</f>
        <v>7.4000000000000003E-3</v>
      </c>
      <c r="DJ8" s="407">
        <f>'CONFRONTO DATI STATICI'!BQ15</f>
        <v>0.11666666666666667</v>
      </c>
      <c r="DK8" s="411" t="b">
        <f>'CONFRONTO DATI STATICI'!BR15</f>
        <v>1</v>
      </c>
      <c r="DL8" s="407">
        <f>'CONFRONTO DATI STATICI'!BS15</f>
        <v>6.6665679038682294E-3</v>
      </c>
      <c r="DM8" s="421" t="b">
        <f>'CONFRONTO DATI STATICI'!BT15</f>
        <v>0</v>
      </c>
      <c r="DN8" s="418" t="b">
        <f>'CONFRONTO DATI STATICI'!BU15</f>
        <v>0</v>
      </c>
      <c r="DO8" s="616"/>
      <c r="DP8" s="616"/>
      <c r="DQ8" s="415" t="str">
        <f>'CONFRONTO DATI STATICI'!AM43</f>
        <v>Trave 7</v>
      </c>
      <c r="DR8" s="413">
        <f>'CONFRONTO DATI STATICI'!AN43</f>
        <v>0.05</v>
      </c>
      <c r="DS8" s="407">
        <f>'CONFRONTO DATI STATICI'!AO43</f>
        <v>7.0999999999999994E-2</v>
      </c>
      <c r="DT8" s="413">
        <f>'CONFRONTO DATI STATICI'!AP43</f>
        <v>0.05</v>
      </c>
      <c r="DU8" s="407">
        <f>'CONFRONTO DATI STATICI'!AQ43</f>
        <v>7.4999999999999997E-3</v>
      </c>
      <c r="DV8" s="413">
        <f>'CONFRONTO DATI STATICI'!AR43</f>
        <v>7.6E-3</v>
      </c>
      <c r="DW8" s="407">
        <f>'CONFRONTO DATI STATICI'!AS43</f>
        <v>0.11666666666666667</v>
      </c>
      <c r="DX8" s="411" t="b">
        <f>'CONFRONTO DATI STATICI'!AT43</f>
        <v>1</v>
      </c>
      <c r="DY8" s="407">
        <f>'CONFRONTO DATI STATICI'!AU43</f>
        <v>6.6665679038682294E-3</v>
      </c>
      <c r="DZ8" s="409" t="b">
        <f>'CONFRONTO DATI STATICI'!AV43</f>
        <v>0</v>
      </c>
      <c r="EA8" s="403" t="b">
        <f>'CONFRONTO DATI STATICI'!AW43</f>
        <v>0</v>
      </c>
      <c r="EB8" s="618"/>
      <c r="EC8" s="616"/>
      <c r="ED8" s="415" t="str">
        <f>'CONFRONTO DATI STATICI'!AY43</f>
        <v>Trave 7</v>
      </c>
      <c r="EE8" s="413">
        <f>'CONFRONTO DATI STATICI'!AZ43</f>
        <v>5.0999999999999997E-2</v>
      </c>
      <c r="EF8" s="407">
        <f>'CONFRONTO DATI STATICI'!BA43</f>
        <v>7.1999999999999995E-2</v>
      </c>
      <c r="EG8" s="413">
        <f>'CONFRONTO DATI STATICI'!BB43</f>
        <v>5.0999999999999997E-2</v>
      </c>
      <c r="EH8" s="407">
        <f>'CONFRONTO DATI STATICI'!BC43</f>
        <v>7.7000000000000002E-3</v>
      </c>
      <c r="EI8" s="413">
        <f>'CONFRONTO DATI STATICI'!BD43</f>
        <v>7.7000000000000002E-3</v>
      </c>
      <c r="EJ8" s="407">
        <f>'CONFRONTO DATI STATICI'!BE43</f>
        <v>0.11666666666666667</v>
      </c>
      <c r="EK8" s="411" t="b">
        <f>'CONFRONTO DATI STATICI'!BF43</f>
        <v>1</v>
      </c>
      <c r="EL8" s="407">
        <f>'CONFRONTO DATI STATICI'!BG43</f>
        <v>6.6665679038682294E-3</v>
      </c>
      <c r="EM8" s="409" t="b">
        <f>'CONFRONTO DATI STATICI'!BH43</f>
        <v>0</v>
      </c>
      <c r="EN8" s="403" t="b">
        <f>'CONFRONTO DATI STATICI'!BI43</f>
        <v>0</v>
      </c>
      <c r="EO8" s="618"/>
      <c r="EP8" s="616"/>
      <c r="EQ8" s="415" t="str">
        <f>'CONFRONTO DATI STATICI'!BK43</f>
        <v>Trave 7</v>
      </c>
      <c r="ER8" s="413">
        <f>'CONFRONTO DATI STATICI'!BL43</f>
        <v>4.9000000000000002E-2</v>
      </c>
      <c r="ES8" s="407">
        <f>'CONFRONTO DATI STATICI'!BM43</f>
        <v>6.9000000000000006E-2</v>
      </c>
      <c r="ET8" s="413">
        <f>'CONFRONTO DATI STATICI'!BN43</f>
        <v>4.8000000000000001E-2</v>
      </c>
      <c r="EU8" s="407">
        <f>'CONFRONTO DATI STATICI'!BO43</f>
        <v>7.7000000000000002E-3</v>
      </c>
      <c r="EV8" s="413">
        <f>'CONFRONTO DATI STATICI'!BP43</f>
        <v>7.4000000000000003E-3</v>
      </c>
      <c r="EW8" s="407">
        <f>'CONFRONTO DATI STATICI'!BQ43</f>
        <v>0.11666666666666667</v>
      </c>
      <c r="EX8" s="411" t="b">
        <f>'CONFRONTO DATI STATICI'!BR43</f>
        <v>1</v>
      </c>
      <c r="EY8" s="407">
        <f>'CONFRONTO DATI STATICI'!BS43</f>
        <v>6.6665679038682294E-3</v>
      </c>
      <c r="EZ8" s="409" t="b">
        <f>'CONFRONTO DATI STATICI'!BT43</f>
        <v>0</v>
      </c>
      <c r="FA8" s="403" t="b">
        <f>'CONFRONTO DATI STATICI'!BU43</f>
        <v>0</v>
      </c>
    </row>
    <row r="9" spans="1:157" ht="16" x14ac:dyDescent="0.2">
      <c r="A9" s="624"/>
      <c r="B9" s="621"/>
      <c r="C9" s="399" t="str">
        <f>'CONFRONTO DATI STATICI'!A16</f>
        <v>Trave 8</v>
      </c>
      <c r="D9" s="427">
        <f>'CONFRONTO DATI STATICI'!B16</f>
        <v>6.0769999999999998E-2</v>
      </c>
      <c r="E9" s="425">
        <f>'CONFRONTO DATI STATICI'!C16</f>
        <v>8.6146E-2</v>
      </c>
      <c r="F9" s="427">
        <f>'CONFRONTO DATI STATICI'!D16</f>
        <v>6.0759000000000001E-2</v>
      </c>
      <c r="G9" s="425">
        <f>'CONFRONTO DATI STATICI'!E16</f>
        <v>9.0819999999999998E-3</v>
      </c>
      <c r="H9" s="427">
        <f>'CONFRONTO DATI STATICI'!F16</f>
        <v>9.0790000000000003E-3</v>
      </c>
      <c r="I9" s="425">
        <f>'CONFRONTO DATI STATICI'!G16</f>
        <v>0.11666666666666667</v>
      </c>
      <c r="J9" s="430" t="b">
        <f>'CONFRONTO DATI STATICI'!H16</f>
        <v>1</v>
      </c>
      <c r="K9" s="428">
        <f>'CONFRONTO DATI STATICI'!I16</f>
        <v>6.6665679038682294E-3</v>
      </c>
      <c r="L9" s="421" t="b">
        <f>'CONFRONTO DATI STATICI'!J16</f>
        <v>0</v>
      </c>
      <c r="M9" s="418" t="b">
        <f>'CONFRONTO DATI STATICI'!K16</f>
        <v>0</v>
      </c>
      <c r="N9" s="624"/>
      <c r="O9" s="621"/>
      <c r="P9" s="399" t="str">
        <f>'CONFRONTO DATI STATICI'!L16</f>
        <v>Trave 8</v>
      </c>
      <c r="Q9" s="427">
        <f>'CONFRONTO DATI STATICI'!M16</f>
        <v>5.9769999999999997E-2</v>
      </c>
      <c r="R9" s="425">
        <f>'CONFRONTO DATI STATICI'!N16</f>
        <v>8.5145999999999999E-2</v>
      </c>
      <c r="S9" s="427">
        <f>'CONFRONTO DATI STATICI'!O16</f>
        <v>5.9759E-2</v>
      </c>
      <c r="T9" s="425">
        <f>'CONFRONTO DATI STATICI'!P16</f>
        <v>8.0819999999999989E-3</v>
      </c>
      <c r="U9" s="427">
        <f>'CONFRONTO DATI STATICI'!Q16</f>
        <v>8.0789999999999994E-3</v>
      </c>
      <c r="V9" s="425">
        <f>'CONFRONTO DATI STATICI'!R16</f>
        <v>0.11666666666666667</v>
      </c>
      <c r="W9" s="411" t="b">
        <f>'CONFRONTO DATI STATICI'!S16</f>
        <v>1</v>
      </c>
      <c r="X9" s="425">
        <f>'CONFRONTO DATI STATICI'!T16</f>
        <v>6.6665679038682294E-3</v>
      </c>
      <c r="Y9" s="409" t="b">
        <f>'CONFRONTO DATI STATICI'!U16</f>
        <v>0</v>
      </c>
      <c r="Z9" s="403" t="b">
        <f>'CONFRONTO DATI STATICI'!V16</f>
        <v>0</v>
      </c>
      <c r="AA9" s="618"/>
      <c r="AB9" s="616"/>
      <c r="AC9" s="415" t="str">
        <f>'CONFRONTO DATI STATICI'!W16</f>
        <v>Trave 8</v>
      </c>
      <c r="AD9" s="413">
        <f>'CONFRONTO DATI STATICI'!X16</f>
        <v>5.9769999999999997E-2</v>
      </c>
      <c r="AE9" s="407">
        <f>'CONFRONTO DATI STATICI'!Y16</f>
        <v>8.5145999999999999E-2</v>
      </c>
      <c r="AF9" s="413">
        <f>'CONFRONTO DATI STATICI'!Z16</f>
        <v>5.9759E-2</v>
      </c>
      <c r="AG9" s="407">
        <f>'CONFRONTO DATI STATICI'!AA16</f>
        <v>8.0819999999999989E-3</v>
      </c>
      <c r="AH9" s="413">
        <f>'CONFRONTO DATI STATICI'!AB16</f>
        <v>8.0789999999999994E-3</v>
      </c>
      <c r="AI9" s="407">
        <f>'CONFRONTO DATI STATICI'!AC16</f>
        <v>0.11666666666666667</v>
      </c>
      <c r="AJ9" s="411" t="b">
        <f>'CONFRONTO DATI STATICI'!AD16</f>
        <v>1</v>
      </c>
      <c r="AK9" s="407">
        <f>'CONFRONTO DATI STATICI'!AE16</f>
        <v>6.6665679038682294E-3</v>
      </c>
      <c r="AL9" s="409" t="b">
        <f>'CONFRONTO DATI STATICI'!AF16</f>
        <v>0</v>
      </c>
      <c r="AM9" s="403" t="b">
        <f>'CONFRONTO DATI STATICI'!AG16</f>
        <v>0</v>
      </c>
      <c r="AN9" s="618"/>
      <c r="AO9" s="616"/>
      <c r="AP9" s="415" t="str">
        <f>'CONFRONTO DATI STATICI'!A45</f>
        <v>Trave 8</v>
      </c>
      <c r="AQ9" s="413">
        <f>'CONFRONTO DATI STATICI'!B45</f>
        <v>6.1769999999999999E-2</v>
      </c>
      <c r="AR9" s="407">
        <f>'CONFRONTO DATI STATICI'!C45</f>
        <v>8.7146000000000001E-2</v>
      </c>
      <c r="AS9" s="413">
        <f>'CONFRONTO DATI STATICI'!D45</f>
        <v>6.1759000000000001E-2</v>
      </c>
      <c r="AT9" s="407">
        <f>'CONFRONTO DATI STATICI'!E45</f>
        <v>1.4082000000000001E-2</v>
      </c>
      <c r="AU9" s="413">
        <f>'CONFRONTO DATI STATICI'!F45</f>
        <v>1.4079000000000001E-2</v>
      </c>
      <c r="AV9" s="407">
        <f>'CONFRONTO DATI STATICI'!G45</f>
        <v>0.11666666666666667</v>
      </c>
      <c r="AW9" s="411" t="b">
        <f>'CONFRONTO DATI STATICI'!H45</f>
        <v>1</v>
      </c>
      <c r="AX9" s="407">
        <f>'CONFRONTO DATI STATICI'!I45</f>
        <v>6.6665679038682294E-3</v>
      </c>
      <c r="AY9" s="409" t="b">
        <f>'CONFRONTO DATI STATICI'!J45</f>
        <v>0</v>
      </c>
      <c r="AZ9" s="403" t="b">
        <f>'CONFRONTO DATI STATICI'!K45</f>
        <v>0</v>
      </c>
      <c r="BA9" s="618"/>
      <c r="BB9" s="616"/>
      <c r="BC9" s="415" t="str">
        <f>'CONFRONTO DATI STATICI'!M45</f>
        <v>Trave 8</v>
      </c>
      <c r="BD9" s="413">
        <f>'CONFRONTO DATI STATICI'!N45</f>
        <v>6.0769999999999998E-2</v>
      </c>
      <c r="BE9" s="407">
        <f>'CONFRONTO DATI STATICI'!O45</f>
        <v>8.2145999999999997E-2</v>
      </c>
      <c r="BF9" s="413">
        <f>'CONFRONTO DATI STATICI'!P45</f>
        <v>6.0759000000000001E-2</v>
      </c>
      <c r="BG9" s="407">
        <f>'CONFRONTO DATI STATICI'!Q45</f>
        <v>9.0819999999999998E-3</v>
      </c>
      <c r="BH9" s="413">
        <f>'CONFRONTO DATI STATICI'!R45</f>
        <v>9.0790000000000003E-3</v>
      </c>
      <c r="BI9" s="407">
        <f>'CONFRONTO DATI STATICI'!S45</f>
        <v>0.11666666666666667</v>
      </c>
      <c r="BJ9" s="411" t="b">
        <f>'CONFRONTO DATI STATICI'!T45</f>
        <v>1</v>
      </c>
      <c r="BK9" s="407">
        <f>'CONFRONTO DATI STATICI'!U45</f>
        <v>6.6665679038682294E-3</v>
      </c>
      <c r="BL9" s="409" t="b">
        <f>'CONFRONTO DATI STATICI'!V45</f>
        <v>0</v>
      </c>
      <c r="BM9" s="403" t="b">
        <f>'CONFRONTO DATI STATICI'!W45</f>
        <v>0</v>
      </c>
      <c r="BN9" s="618"/>
      <c r="BO9" s="616"/>
      <c r="BP9" s="415" t="str">
        <f>'CONFRONTO DATI STATICI'!Y45</f>
        <v>Trave 8</v>
      </c>
      <c r="BQ9" s="413">
        <f>'CONFRONTO DATI STATICI'!Z45</f>
        <v>5.9769999999999997E-2</v>
      </c>
      <c r="BR9" s="407">
        <f>'CONFRONTO DATI STATICI'!AA45</f>
        <v>8.1145999999999996E-2</v>
      </c>
      <c r="BS9" s="413">
        <f>'CONFRONTO DATI STATICI'!AB45</f>
        <v>5.9759E-2</v>
      </c>
      <c r="BT9" s="407">
        <f>'CONFRONTO DATI STATICI'!AC45</f>
        <v>8.0819999999999989E-3</v>
      </c>
      <c r="BU9" s="413">
        <f>'CONFRONTO DATI STATICI'!AD45</f>
        <v>8.0789999999999994E-3</v>
      </c>
      <c r="BV9" s="407">
        <f>'CONFRONTO DATI STATICI'!AE45</f>
        <v>0.11666666666666667</v>
      </c>
      <c r="BW9" s="411" t="b">
        <f>'CONFRONTO DATI STATICI'!AF45</f>
        <v>1</v>
      </c>
      <c r="BX9" s="407">
        <f>'CONFRONTO DATI STATICI'!AG45</f>
        <v>6.6665679038682294E-3</v>
      </c>
      <c r="BY9" s="409" t="b">
        <f>'CONFRONTO DATI STATICI'!AH45</f>
        <v>0</v>
      </c>
      <c r="BZ9" s="403" t="b">
        <f>'CONFRONTO DATI STATICI'!AI45</f>
        <v>0</v>
      </c>
      <c r="CB9" s="618"/>
      <c r="CC9" s="616"/>
      <c r="CD9" s="415" t="str">
        <f>'CONFRONTO DATI STATICI'!AM16</f>
        <v>Trave 8</v>
      </c>
      <c r="CE9" s="413">
        <f>'CONFRONTO DATI STATICI'!AN16</f>
        <v>4.8000000000000001E-2</v>
      </c>
      <c r="CF9" s="407">
        <f>'CONFRONTO DATI STATICI'!AO16</f>
        <v>6.8000000000000005E-2</v>
      </c>
      <c r="CG9" s="413">
        <f>'CONFRONTO DATI STATICI'!AP16</f>
        <v>4.8000000000000001E-2</v>
      </c>
      <c r="CH9" s="407">
        <f>'CONFRONTO DATI STATICI'!AQ16</f>
        <v>7.3000000000000001E-3</v>
      </c>
      <c r="CI9" s="413">
        <f>'CONFRONTO DATI STATICI'!AR16</f>
        <v>7.3000000000000001E-3</v>
      </c>
      <c r="CJ9" s="407">
        <f>'CONFRONTO DATI STATICI'!AS16</f>
        <v>0.11666666666666667</v>
      </c>
      <c r="CK9" s="411" t="b">
        <f>'CONFRONTO DATI STATICI'!AT16</f>
        <v>1</v>
      </c>
      <c r="CL9" s="407">
        <f>'CONFRONTO DATI STATICI'!AU16</f>
        <v>6.6665679038682294E-3</v>
      </c>
      <c r="CM9" s="409" t="b">
        <f>'CONFRONTO DATI STATICI'!AV16</f>
        <v>0</v>
      </c>
      <c r="CN9" s="403" t="b">
        <f>'CONFRONTO DATI STATICI'!AW16</f>
        <v>0</v>
      </c>
      <c r="CO9" s="618"/>
      <c r="CP9" s="616"/>
      <c r="CQ9" s="415" t="str">
        <f>'CONFRONTO DATI STATICI'!AY16</f>
        <v>Trave 8</v>
      </c>
      <c r="CR9" s="413">
        <f>'CONFRONTO DATI STATICI'!AZ16</f>
        <v>4.9000000000000002E-2</v>
      </c>
      <c r="CS9" s="407">
        <f>'CONFRONTO DATI STATICI'!BA16</f>
        <v>6.8000000000000005E-2</v>
      </c>
      <c r="CT9" s="413">
        <f>'CONFRONTO DATI STATICI'!BB16</f>
        <v>4.9000000000000002E-2</v>
      </c>
      <c r="CU9" s="407">
        <f>'CONFRONTO DATI STATICI'!BC16</f>
        <v>7.4000000000000003E-3</v>
      </c>
      <c r="CV9" s="413">
        <f>'CONFRONTO DATI STATICI'!BD16</f>
        <v>7.3000000000000001E-3</v>
      </c>
      <c r="CW9" s="407">
        <f>'CONFRONTO DATI STATICI'!BE16</f>
        <v>0.11666666666666667</v>
      </c>
      <c r="CX9" s="411" t="b">
        <f>'CONFRONTO DATI STATICI'!BF16</f>
        <v>1</v>
      </c>
      <c r="CY9" s="407">
        <f>'CONFRONTO DATI STATICI'!BG16</f>
        <v>6.6665679038682294E-3</v>
      </c>
      <c r="CZ9" s="409" t="b">
        <f>'CONFRONTO DATI STATICI'!BH16</f>
        <v>0</v>
      </c>
      <c r="DA9" s="403" t="b">
        <f>'CONFRONTO DATI STATICI'!BI16</f>
        <v>0</v>
      </c>
      <c r="DB9" s="618"/>
      <c r="DC9" s="616"/>
      <c r="DD9" s="415" t="str">
        <f>'CONFRONTO DATI STATICI'!BK16</f>
        <v>Trave 8</v>
      </c>
      <c r="DE9" s="413">
        <f>'CONFRONTO DATI STATICI'!BL16</f>
        <v>5.7000000000000002E-2</v>
      </c>
      <c r="DF9" s="407">
        <f>'CONFRONTO DATI STATICI'!BM16</f>
        <v>6.7000000000000004E-2</v>
      </c>
      <c r="DG9" s="413">
        <f>'CONFRONTO DATI STATICI'!BN16</f>
        <v>4.7E-2</v>
      </c>
      <c r="DH9" s="407">
        <f>'CONFRONTO DATI STATICI'!BO16</f>
        <v>7.1999999999999998E-3</v>
      </c>
      <c r="DI9" s="413">
        <f>'CONFRONTO DATI STATICI'!BP16</f>
        <v>7.1000000000000004E-3</v>
      </c>
      <c r="DJ9" s="407">
        <f>'CONFRONTO DATI STATICI'!BQ16</f>
        <v>0.11666666666666667</v>
      </c>
      <c r="DK9" s="411" t="b">
        <f>'CONFRONTO DATI STATICI'!BR16</f>
        <v>1</v>
      </c>
      <c r="DL9" s="407">
        <f>'CONFRONTO DATI STATICI'!BS16</f>
        <v>6.6665679038682294E-3</v>
      </c>
      <c r="DM9" s="421" t="b">
        <f>'CONFRONTO DATI STATICI'!BT16</f>
        <v>0</v>
      </c>
      <c r="DN9" s="418" t="b">
        <f>'CONFRONTO DATI STATICI'!BU16</f>
        <v>0</v>
      </c>
      <c r="DO9" s="616"/>
      <c r="DP9" s="616"/>
      <c r="DQ9" s="415" t="str">
        <f>'CONFRONTO DATI STATICI'!AM44</f>
        <v>Trave 8</v>
      </c>
      <c r="DR9" s="413">
        <f>'CONFRONTO DATI STATICI'!AN44</f>
        <v>4.8000000000000001E-2</v>
      </c>
      <c r="DS9" s="407">
        <f>'CONFRONTO DATI STATICI'!AO44</f>
        <v>6.8000000000000005E-2</v>
      </c>
      <c r="DT9" s="413">
        <f>'CONFRONTO DATI STATICI'!AP44</f>
        <v>4.8000000000000001E-2</v>
      </c>
      <c r="DU9" s="407">
        <f>'CONFRONTO DATI STATICI'!AQ44</f>
        <v>7.3000000000000001E-3</v>
      </c>
      <c r="DV9" s="413">
        <f>'CONFRONTO DATI STATICI'!AR44</f>
        <v>7.3000000000000001E-3</v>
      </c>
      <c r="DW9" s="407">
        <f>'CONFRONTO DATI STATICI'!AS44</f>
        <v>0.11666666666666667</v>
      </c>
      <c r="DX9" s="411" t="b">
        <f>'CONFRONTO DATI STATICI'!AT44</f>
        <v>1</v>
      </c>
      <c r="DY9" s="407">
        <f>'CONFRONTO DATI STATICI'!AU44</f>
        <v>6.6665679038682294E-3</v>
      </c>
      <c r="DZ9" s="409" t="b">
        <f>'CONFRONTO DATI STATICI'!AV44</f>
        <v>0</v>
      </c>
      <c r="EA9" s="403" t="b">
        <f>'CONFRONTO DATI STATICI'!AW44</f>
        <v>0</v>
      </c>
      <c r="EB9" s="618"/>
      <c r="EC9" s="616"/>
      <c r="ED9" s="415" t="str">
        <f>'CONFRONTO DATI STATICI'!AY44</f>
        <v>Trave 8</v>
      </c>
      <c r="EE9" s="413">
        <f>'CONFRONTO DATI STATICI'!AZ44</f>
        <v>4.9000000000000002E-2</v>
      </c>
      <c r="EF9" s="407">
        <f>'CONFRONTO DATI STATICI'!BA44</f>
        <v>6.8000000000000005E-2</v>
      </c>
      <c r="EG9" s="413">
        <f>'CONFRONTO DATI STATICI'!BB44</f>
        <v>4.9000000000000002E-2</v>
      </c>
      <c r="EH9" s="407">
        <f>'CONFRONTO DATI STATICI'!BC44</f>
        <v>7.4000000000000003E-3</v>
      </c>
      <c r="EI9" s="413">
        <f>'CONFRONTO DATI STATICI'!BD44</f>
        <v>7.3000000000000001E-3</v>
      </c>
      <c r="EJ9" s="407">
        <f>'CONFRONTO DATI STATICI'!BE44</f>
        <v>0.11666666666666667</v>
      </c>
      <c r="EK9" s="411" t="b">
        <f>'CONFRONTO DATI STATICI'!BF44</f>
        <v>1</v>
      </c>
      <c r="EL9" s="407">
        <f>'CONFRONTO DATI STATICI'!BG44</f>
        <v>6.6665679038682294E-3</v>
      </c>
      <c r="EM9" s="409" t="b">
        <f>'CONFRONTO DATI STATICI'!BH44</f>
        <v>0</v>
      </c>
      <c r="EN9" s="403" t="b">
        <f>'CONFRONTO DATI STATICI'!BI44</f>
        <v>0</v>
      </c>
      <c r="EO9" s="618"/>
      <c r="EP9" s="616"/>
      <c r="EQ9" s="415" t="str">
        <f>'CONFRONTO DATI STATICI'!BK44</f>
        <v>Trave 8</v>
      </c>
      <c r="ER9" s="413">
        <f>'CONFRONTO DATI STATICI'!BL44</f>
        <v>4.7E-2</v>
      </c>
      <c r="ES9" s="407">
        <f>'CONFRONTO DATI STATICI'!BM44</f>
        <v>6.7000000000000004E-2</v>
      </c>
      <c r="ET9" s="413">
        <f>'CONFRONTO DATI STATICI'!BN44</f>
        <v>4.7E-2</v>
      </c>
      <c r="EU9" s="407">
        <f>'CONFRONTO DATI STATICI'!BO44</f>
        <v>7.3000000000000001E-3</v>
      </c>
      <c r="EV9" s="413">
        <f>'CONFRONTO DATI STATICI'!BP44</f>
        <v>7.1000000000000004E-3</v>
      </c>
      <c r="EW9" s="407">
        <f>'CONFRONTO DATI STATICI'!BQ44</f>
        <v>0.11666666666666667</v>
      </c>
      <c r="EX9" s="411" t="b">
        <f>'CONFRONTO DATI STATICI'!BR44</f>
        <v>1</v>
      </c>
      <c r="EY9" s="407">
        <f>'CONFRONTO DATI STATICI'!BS44</f>
        <v>6.6665679038682294E-3</v>
      </c>
      <c r="EZ9" s="409" t="b">
        <f>'CONFRONTO DATI STATICI'!BT44</f>
        <v>0</v>
      </c>
      <c r="FA9" s="403" t="b">
        <f>'CONFRONTO DATI STATICI'!BU44</f>
        <v>0</v>
      </c>
    </row>
    <row r="10" spans="1:157" ht="16" x14ac:dyDescent="0.2">
      <c r="A10" s="624"/>
      <c r="B10" s="621"/>
      <c r="C10" s="399" t="str">
        <f>'CONFRONTO DATI STATICI'!A17</f>
        <v>Trave 9</v>
      </c>
      <c r="D10" s="427">
        <f>'CONFRONTO DATI STATICI'!B17</f>
        <v>5.9448000000000001E-2</v>
      </c>
      <c r="E10" s="425">
        <f>'CONFRONTO DATI STATICI'!C17</f>
        <v>8.4177000000000002E-2</v>
      </c>
      <c r="F10" s="427">
        <f>'CONFRONTO DATI STATICI'!D17</f>
        <v>5.9426E-2</v>
      </c>
      <c r="G10" s="425">
        <f>'CONFRONTO DATI STATICI'!E17</f>
        <v>8.8900000000000003E-3</v>
      </c>
      <c r="H10" s="427">
        <f>'CONFRONTO DATI STATICI'!F17</f>
        <v>8.8830000000000003E-3</v>
      </c>
      <c r="I10" s="425">
        <f>'CONFRONTO DATI STATICI'!G17</f>
        <v>0.11666666666666667</v>
      </c>
      <c r="J10" s="430" t="b">
        <f>'CONFRONTO DATI STATICI'!H17</f>
        <v>1</v>
      </c>
      <c r="K10" s="428">
        <f>'CONFRONTO DATI STATICI'!I17</f>
        <v>6.6665679038682294E-3</v>
      </c>
      <c r="L10" s="421" t="b">
        <f>'CONFRONTO DATI STATICI'!J17</f>
        <v>0</v>
      </c>
      <c r="M10" s="418" t="b">
        <f>'CONFRONTO DATI STATICI'!K17</f>
        <v>0</v>
      </c>
      <c r="N10" s="624"/>
      <c r="O10" s="621"/>
      <c r="P10" s="399" t="str">
        <f>'CONFRONTO DATI STATICI'!L17</f>
        <v>Trave 9</v>
      </c>
      <c r="Q10" s="427">
        <f>'CONFRONTO DATI STATICI'!M17</f>
        <v>5.8448E-2</v>
      </c>
      <c r="R10" s="425">
        <f>'CONFRONTO DATI STATICI'!N17</f>
        <v>8.3177000000000001E-2</v>
      </c>
      <c r="S10" s="427">
        <f>'CONFRONTO DATI STATICI'!O17</f>
        <v>5.8425999999999999E-2</v>
      </c>
      <c r="T10" s="425">
        <f>'CONFRONTO DATI STATICI'!P17</f>
        <v>7.8900000000000012E-3</v>
      </c>
      <c r="U10" s="427">
        <f>'CONFRONTO DATI STATICI'!Q17</f>
        <v>7.8830000000000011E-3</v>
      </c>
      <c r="V10" s="425">
        <f>'CONFRONTO DATI STATICI'!R17</f>
        <v>0.11666666666666667</v>
      </c>
      <c r="W10" s="411" t="b">
        <f>'CONFRONTO DATI STATICI'!S17</f>
        <v>1</v>
      </c>
      <c r="X10" s="425">
        <f>'CONFRONTO DATI STATICI'!T17</f>
        <v>6.6665679038682294E-3</v>
      </c>
      <c r="Y10" s="409" t="b">
        <f>'CONFRONTO DATI STATICI'!U17</f>
        <v>0</v>
      </c>
      <c r="Z10" s="403" t="b">
        <f>'CONFRONTO DATI STATICI'!V17</f>
        <v>0</v>
      </c>
      <c r="AA10" s="618"/>
      <c r="AB10" s="616"/>
      <c r="AC10" s="415" t="str">
        <f>'CONFRONTO DATI STATICI'!W17</f>
        <v>Trave 9</v>
      </c>
      <c r="AD10" s="413">
        <f>'CONFRONTO DATI STATICI'!X17</f>
        <v>5.8448E-2</v>
      </c>
      <c r="AE10" s="407">
        <f>'CONFRONTO DATI STATICI'!Y17</f>
        <v>8.3177000000000001E-2</v>
      </c>
      <c r="AF10" s="413">
        <f>'CONFRONTO DATI STATICI'!Z17</f>
        <v>5.8425999999999999E-2</v>
      </c>
      <c r="AG10" s="407">
        <f>'CONFRONTO DATI STATICI'!AA17</f>
        <v>7.8900000000000012E-3</v>
      </c>
      <c r="AH10" s="413">
        <f>'CONFRONTO DATI STATICI'!AB17</f>
        <v>7.8830000000000011E-3</v>
      </c>
      <c r="AI10" s="407">
        <f>'CONFRONTO DATI STATICI'!AC17</f>
        <v>0.11666666666666667</v>
      </c>
      <c r="AJ10" s="411" t="b">
        <f>'CONFRONTO DATI STATICI'!AD17</f>
        <v>1</v>
      </c>
      <c r="AK10" s="407">
        <f>'CONFRONTO DATI STATICI'!AE17</f>
        <v>6.6665679038682294E-3</v>
      </c>
      <c r="AL10" s="409" t="b">
        <f>'CONFRONTO DATI STATICI'!AF17</f>
        <v>0</v>
      </c>
      <c r="AM10" s="403" t="b">
        <f>'CONFRONTO DATI STATICI'!AG17</f>
        <v>0</v>
      </c>
      <c r="AN10" s="618"/>
      <c r="AO10" s="616"/>
      <c r="AP10" s="415" t="str">
        <f>'CONFRONTO DATI STATICI'!A46</f>
        <v>Trave 9</v>
      </c>
      <c r="AQ10" s="413">
        <f>'CONFRONTO DATI STATICI'!B46</f>
        <v>6.0448000000000002E-2</v>
      </c>
      <c r="AR10" s="407">
        <f>'CONFRONTO DATI STATICI'!C46</f>
        <v>8.5177000000000003E-2</v>
      </c>
      <c r="AS10" s="413">
        <f>'CONFRONTO DATI STATICI'!D46</f>
        <v>6.0426000000000001E-2</v>
      </c>
      <c r="AT10" s="407">
        <f>'CONFRONTO DATI STATICI'!E46</f>
        <v>1.389E-2</v>
      </c>
      <c r="AU10" s="413">
        <f>'CONFRONTO DATI STATICI'!F46</f>
        <v>1.3883E-2</v>
      </c>
      <c r="AV10" s="407">
        <f>'CONFRONTO DATI STATICI'!G46</f>
        <v>0.11666666666666667</v>
      </c>
      <c r="AW10" s="411" t="b">
        <f>'CONFRONTO DATI STATICI'!H46</f>
        <v>1</v>
      </c>
      <c r="AX10" s="407">
        <f>'CONFRONTO DATI STATICI'!I46</f>
        <v>6.6665679038682294E-3</v>
      </c>
      <c r="AY10" s="409" t="b">
        <f>'CONFRONTO DATI STATICI'!J46</f>
        <v>0</v>
      </c>
      <c r="AZ10" s="403" t="b">
        <f>'CONFRONTO DATI STATICI'!K46</f>
        <v>0</v>
      </c>
      <c r="BA10" s="618"/>
      <c r="BB10" s="616"/>
      <c r="BC10" s="415" t="str">
        <f>'CONFRONTO DATI STATICI'!M46</f>
        <v>Trave 9</v>
      </c>
      <c r="BD10" s="413">
        <f>'CONFRONTO DATI STATICI'!N46</f>
        <v>5.9448000000000001E-2</v>
      </c>
      <c r="BE10" s="407">
        <f>'CONFRONTO DATI STATICI'!O46</f>
        <v>8.4177000000000002E-2</v>
      </c>
      <c r="BF10" s="413">
        <f>'CONFRONTO DATI STATICI'!P46</f>
        <v>5.9426E-2</v>
      </c>
      <c r="BG10" s="407">
        <f>'CONFRONTO DATI STATICI'!Q46</f>
        <v>8.8899999999999986E-3</v>
      </c>
      <c r="BH10" s="413">
        <f>'CONFRONTO DATI STATICI'!R46</f>
        <v>8.8829999999999985E-3</v>
      </c>
      <c r="BI10" s="407">
        <f>'CONFRONTO DATI STATICI'!S46</f>
        <v>0.11666666666666667</v>
      </c>
      <c r="BJ10" s="411" t="b">
        <f>'CONFRONTO DATI STATICI'!T46</f>
        <v>1</v>
      </c>
      <c r="BK10" s="407">
        <f>'CONFRONTO DATI STATICI'!U46</f>
        <v>6.6665679038682294E-3</v>
      </c>
      <c r="BL10" s="409" t="b">
        <f>'CONFRONTO DATI STATICI'!V46</f>
        <v>0</v>
      </c>
      <c r="BM10" s="403" t="b">
        <f>'CONFRONTO DATI STATICI'!W46</f>
        <v>0</v>
      </c>
      <c r="BN10" s="618"/>
      <c r="BO10" s="616"/>
      <c r="BP10" s="415" t="str">
        <f>'CONFRONTO DATI STATICI'!Y46</f>
        <v>Trave 9</v>
      </c>
      <c r="BQ10" s="413">
        <f>'CONFRONTO DATI STATICI'!Z46</f>
        <v>5.8448E-2</v>
      </c>
      <c r="BR10" s="407">
        <f>'CONFRONTO DATI STATICI'!AA46</f>
        <v>8.3177000000000001E-2</v>
      </c>
      <c r="BS10" s="413">
        <f>'CONFRONTO DATI STATICI'!AB46</f>
        <v>5.8425999999999999E-2</v>
      </c>
      <c r="BT10" s="407">
        <f>'CONFRONTO DATI STATICI'!AC46</f>
        <v>7.8899999999999977E-3</v>
      </c>
      <c r="BU10" s="413">
        <f>'CONFRONTO DATI STATICI'!AD46</f>
        <v>7.8829999999999976E-3</v>
      </c>
      <c r="BV10" s="407">
        <f>'CONFRONTO DATI STATICI'!AE46</f>
        <v>0.11666666666666667</v>
      </c>
      <c r="BW10" s="411" t="b">
        <f>'CONFRONTO DATI STATICI'!AF46</f>
        <v>1</v>
      </c>
      <c r="BX10" s="407">
        <f>'CONFRONTO DATI STATICI'!AG46</f>
        <v>6.6665679038682294E-3</v>
      </c>
      <c r="BY10" s="409" t="b">
        <f>'CONFRONTO DATI STATICI'!AH46</f>
        <v>0</v>
      </c>
      <c r="BZ10" s="403" t="b">
        <f>'CONFRONTO DATI STATICI'!AI46</f>
        <v>0</v>
      </c>
      <c r="CB10" s="618"/>
      <c r="CC10" s="616"/>
      <c r="CD10" s="415" t="str">
        <f>'CONFRONTO DATI STATICI'!AM17</f>
        <v>Trave 9</v>
      </c>
      <c r="CE10" s="413">
        <f>'CONFRONTO DATI STATICI'!AN17</f>
        <v>4.7E-2</v>
      </c>
      <c r="CF10" s="407">
        <f>'CONFRONTO DATI STATICI'!AO17</f>
        <v>6.6000000000000003E-2</v>
      </c>
      <c r="CG10" s="413">
        <f>'CONFRONTO DATI STATICI'!AP17</f>
        <v>4.7E-2</v>
      </c>
      <c r="CH10" s="407">
        <f>'CONFRONTO DATI STATICI'!AQ17</f>
        <v>7.0000000000000001E-3</v>
      </c>
      <c r="CI10" s="413">
        <f>'CONFRONTO DATI STATICI'!AR17</f>
        <v>7.1000000000000004E-3</v>
      </c>
      <c r="CJ10" s="407">
        <f>'CONFRONTO DATI STATICI'!AS17</f>
        <v>0.11666666666666667</v>
      </c>
      <c r="CK10" s="411" t="b">
        <f>'CONFRONTO DATI STATICI'!AT17</f>
        <v>1</v>
      </c>
      <c r="CL10" s="407">
        <f>'CONFRONTO DATI STATICI'!AU17</f>
        <v>6.6665679038682294E-3</v>
      </c>
      <c r="CM10" s="409" t="b">
        <f>'CONFRONTO DATI STATICI'!AV17</f>
        <v>0</v>
      </c>
      <c r="CN10" s="403" t="b">
        <f>'CONFRONTO DATI STATICI'!AW17</f>
        <v>0</v>
      </c>
      <c r="CO10" s="618"/>
      <c r="CP10" s="616"/>
      <c r="CQ10" s="415" t="str">
        <f>'CONFRONTO DATI STATICI'!AY17</f>
        <v>Trave 9</v>
      </c>
      <c r="CR10" s="413">
        <f>'CONFRONTO DATI STATICI'!AZ17</f>
        <v>4.7E-2</v>
      </c>
      <c r="CS10" s="407">
        <f>'CONFRONTO DATI STATICI'!BA17</f>
        <v>6.6000000000000003E-2</v>
      </c>
      <c r="CT10" s="413">
        <f>'CONFRONTO DATI STATICI'!BB17</f>
        <v>4.7E-2</v>
      </c>
      <c r="CU10" s="407">
        <f>'CONFRONTO DATI STATICI'!BC17</f>
        <v>7.1000000000000004E-3</v>
      </c>
      <c r="CV10" s="413">
        <f>'CONFRONTO DATI STATICI'!BD17</f>
        <v>7.1000000000000004E-3</v>
      </c>
      <c r="CW10" s="407">
        <f>'CONFRONTO DATI STATICI'!BE17</f>
        <v>0.11666666666666667</v>
      </c>
      <c r="CX10" s="411" t="b">
        <f>'CONFRONTO DATI STATICI'!BF17</f>
        <v>1</v>
      </c>
      <c r="CY10" s="407">
        <f>'CONFRONTO DATI STATICI'!BG17</f>
        <v>6.6665679038682294E-3</v>
      </c>
      <c r="CZ10" s="409" t="b">
        <f>'CONFRONTO DATI STATICI'!BH17</f>
        <v>0</v>
      </c>
      <c r="DA10" s="403" t="b">
        <f>'CONFRONTO DATI STATICI'!BI17</f>
        <v>0</v>
      </c>
      <c r="DB10" s="618"/>
      <c r="DC10" s="616"/>
      <c r="DD10" s="415" t="str">
        <f>'CONFRONTO DATI STATICI'!BK17</f>
        <v>Trave 9</v>
      </c>
      <c r="DE10" s="413">
        <f>'CONFRONTO DATI STATICI'!BL17</f>
        <v>4.5999999999999999E-2</v>
      </c>
      <c r="DF10" s="407">
        <f>'CONFRONTO DATI STATICI'!BM17</f>
        <v>6.5000000000000002E-2</v>
      </c>
      <c r="DG10" s="413">
        <f>'CONFRONTO DATI STATICI'!BN17</f>
        <v>4.5999999999999999E-2</v>
      </c>
      <c r="DH10" s="407">
        <f>'CONFRONTO DATI STATICI'!BO17</f>
        <v>6.8999999999999999E-3</v>
      </c>
      <c r="DI10" s="413">
        <f>'CONFRONTO DATI STATICI'!BP17</f>
        <v>6.8999999999999999E-3</v>
      </c>
      <c r="DJ10" s="407">
        <f>'CONFRONTO DATI STATICI'!BQ17</f>
        <v>0.11666666666666667</v>
      </c>
      <c r="DK10" s="411" t="b">
        <f>'CONFRONTO DATI STATICI'!BR17</f>
        <v>1</v>
      </c>
      <c r="DL10" s="407">
        <f>'CONFRONTO DATI STATICI'!BS17</f>
        <v>6.6665679038682294E-3</v>
      </c>
      <c r="DM10" s="421" t="b">
        <f>'CONFRONTO DATI STATICI'!BT17</f>
        <v>0</v>
      </c>
      <c r="DN10" s="418" t="b">
        <f>'CONFRONTO DATI STATICI'!BU17</f>
        <v>0</v>
      </c>
      <c r="DO10" s="616"/>
      <c r="DP10" s="616"/>
      <c r="DQ10" s="415" t="str">
        <f>'CONFRONTO DATI STATICI'!AM45</f>
        <v>Trave 9</v>
      </c>
      <c r="DR10" s="413">
        <f>'CONFRONTO DATI STATICI'!AN45</f>
        <v>4.7E-2</v>
      </c>
      <c r="DS10" s="407">
        <f>'CONFRONTO DATI STATICI'!AO45</f>
        <v>6.6000000000000003E-2</v>
      </c>
      <c r="DT10" s="413">
        <f>'CONFRONTO DATI STATICI'!AP45</f>
        <v>4.7E-2</v>
      </c>
      <c r="DU10" s="407">
        <f>'CONFRONTO DATI STATICI'!AQ45</f>
        <v>7.0000000000000001E-3</v>
      </c>
      <c r="DV10" s="413">
        <f>'CONFRONTO DATI STATICI'!AR45</f>
        <v>7.0000000000000001E-3</v>
      </c>
      <c r="DW10" s="407">
        <f>'CONFRONTO DATI STATICI'!AS45</f>
        <v>0.11666666666666667</v>
      </c>
      <c r="DX10" s="411" t="b">
        <f>'CONFRONTO DATI STATICI'!AT45</f>
        <v>1</v>
      </c>
      <c r="DY10" s="407">
        <f>'CONFRONTO DATI STATICI'!AU45</f>
        <v>6.6665679038682294E-3</v>
      </c>
      <c r="DZ10" s="409" t="b">
        <f>'CONFRONTO DATI STATICI'!AV45</f>
        <v>0</v>
      </c>
      <c r="EA10" s="403" t="b">
        <f>'CONFRONTO DATI STATICI'!AW45</f>
        <v>0</v>
      </c>
      <c r="EB10" s="618"/>
      <c r="EC10" s="616"/>
      <c r="ED10" s="415" t="str">
        <f>'CONFRONTO DATI STATICI'!AY45</f>
        <v>Trave 9</v>
      </c>
      <c r="EE10" s="413">
        <f>'CONFRONTO DATI STATICI'!AZ45</f>
        <v>4.7E-2</v>
      </c>
      <c r="EF10" s="407">
        <f>'CONFRONTO DATI STATICI'!BA45</f>
        <v>6.6000000000000003E-2</v>
      </c>
      <c r="EG10" s="413">
        <f>'CONFRONTO DATI STATICI'!BB45</f>
        <v>4.7E-2</v>
      </c>
      <c r="EH10" s="407">
        <f>'CONFRONTO DATI STATICI'!BC45</f>
        <v>7.1000000000000004E-3</v>
      </c>
      <c r="EI10" s="413">
        <f>'CONFRONTO DATI STATICI'!BD45</f>
        <v>7.1000000000000004E-3</v>
      </c>
      <c r="EJ10" s="407">
        <f>'CONFRONTO DATI STATICI'!BE45</f>
        <v>0.11666666666666667</v>
      </c>
      <c r="EK10" s="411" t="b">
        <f>'CONFRONTO DATI STATICI'!BF45</f>
        <v>1</v>
      </c>
      <c r="EL10" s="407">
        <f>'CONFRONTO DATI STATICI'!BG45</f>
        <v>6.6665679038682294E-3</v>
      </c>
      <c r="EM10" s="409" t="b">
        <f>'CONFRONTO DATI STATICI'!BH45</f>
        <v>0</v>
      </c>
      <c r="EN10" s="403" t="b">
        <f>'CONFRONTO DATI STATICI'!BI45</f>
        <v>0</v>
      </c>
      <c r="EO10" s="618"/>
      <c r="EP10" s="616"/>
      <c r="EQ10" s="415" t="str">
        <f>'CONFRONTO DATI STATICI'!BK45</f>
        <v>Trave 9</v>
      </c>
      <c r="ER10" s="413">
        <f>'CONFRONTO DATI STATICI'!BL45</f>
        <v>4.5999999999999999E-2</v>
      </c>
      <c r="ES10" s="407">
        <f>'CONFRONTO DATI STATICI'!BM45</f>
        <v>6.5000000000000002E-2</v>
      </c>
      <c r="ET10" s="413">
        <f>'CONFRONTO DATI STATICI'!BN45</f>
        <v>4.5999999999999999E-2</v>
      </c>
      <c r="EU10" s="407">
        <f>'CONFRONTO DATI STATICI'!BO45</f>
        <v>6.8999999999999999E-3</v>
      </c>
      <c r="EV10" s="413">
        <f>'CONFRONTO DATI STATICI'!BP45</f>
        <v>6.8999999999999999E-3</v>
      </c>
      <c r="EW10" s="407">
        <f>'CONFRONTO DATI STATICI'!BQ45</f>
        <v>0.11666666666666667</v>
      </c>
      <c r="EX10" s="411" t="b">
        <f>'CONFRONTO DATI STATICI'!BR45</f>
        <v>1</v>
      </c>
      <c r="EY10" s="407">
        <f>'CONFRONTO DATI STATICI'!BS45</f>
        <v>6.6665679038682294E-3</v>
      </c>
      <c r="EZ10" s="409" t="b">
        <f>'CONFRONTO DATI STATICI'!BT45</f>
        <v>0</v>
      </c>
      <c r="FA10" s="403" t="b">
        <f>'CONFRONTO DATI STATICI'!BU45</f>
        <v>0</v>
      </c>
    </row>
    <row r="11" spans="1:157" ht="16" x14ac:dyDescent="0.2">
      <c r="A11" s="624"/>
      <c r="B11" s="621"/>
      <c r="C11" s="399" t="str">
        <f>'CONFRONTO DATI STATICI'!A18</f>
        <v>Trave 10</v>
      </c>
      <c r="D11" s="427">
        <f>'CONFRONTO DATI STATICI'!B18</f>
        <v>5.8720000000000001E-2</v>
      </c>
      <c r="E11" s="425">
        <f>'CONFRONTO DATI STATICI'!C18</f>
        <v>8.3014000000000004E-2</v>
      </c>
      <c r="F11" s="427">
        <f>'CONFRONTO DATI STATICI'!D18</f>
        <v>5.8691E-2</v>
      </c>
      <c r="G11" s="425">
        <f>'CONFRONTO DATI STATICI'!E18</f>
        <v>8.7819999999999999E-3</v>
      </c>
      <c r="H11" s="427">
        <f>'CONFRONTO DATI STATICI'!F18</f>
        <v>8.7709999999999993E-3</v>
      </c>
      <c r="I11" s="425">
        <f>'CONFRONTO DATI STATICI'!G18</f>
        <v>0.11666666666666667</v>
      </c>
      <c r="J11" s="430" t="b">
        <f>'CONFRONTO DATI STATICI'!H18</f>
        <v>1</v>
      </c>
      <c r="K11" s="428">
        <f>'CONFRONTO DATI STATICI'!I18</f>
        <v>6.6665679038682294E-3</v>
      </c>
      <c r="L11" s="421" t="b">
        <f>'CONFRONTO DATI STATICI'!J18</f>
        <v>0</v>
      </c>
      <c r="M11" s="418" t="b">
        <f>'CONFRONTO DATI STATICI'!K18</f>
        <v>0</v>
      </c>
      <c r="N11" s="624"/>
      <c r="O11" s="621"/>
      <c r="P11" s="399" t="str">
        <f>'CONFRONTO DATI STATICI'!L18</f>
        <v>Trave 10</v>
      </c>
      <c r="Q11" s="427">
        <f>'CONFRONTO DATI STATICI'!M18</f>
        <v>5.772E-2</v>
      </c>
      <c r="R11" s="425">
        <f>'CONFRONTO DATI STATICI'!N18</f>
        <v>8.2014000000000004E-2</v>
      </c>
      <c r="S11" s="427">
        <f>'CONFRONTO DATI STATICI'!O18</f>
        <v>5.7690999999999999E-2</v>
      </c>
      <c r="T11" s="425">
        <f>'CONFRONTO DATI STATICI'!P18</f>
        <v>7.7819999999999999E-3</v>
      </c>
      <c r="U11" s="427">
        <f>'CONFRONTO DATI STATICI'!Q18</f>
        <v>7.7709999999999993E-3</v>
      </c>
      <c r="V11" s="425">
        <f>'CONFRONTO DATI STATICI'!R18</f>
        <v>0.11666666666666667</v>
      </c>
      <c r="W11" s="411" t="b">
        <f>'CONFRONTO DATI STATICI'!S18</f>
        <v>1</v>
      </c>
      <c r="X11" s="425">
        <f>'CONFRONTO DATI STATICI'!T18</f>
        <v>6.6665679038682294E-3</v>
      </c>
      <c r="Y11" s="409" t="b">
        <f>'CONFRONTO DATI STATICI'!U18</f>
        <v>0</v>
      </c>
      <c r="Z11" s="403" t="b">
        <f>'CONFRONTO DATI STATICI'!V18</f>
        <v>0</v>
      </c>
      <c r="AA11" s="618"/>
      <c r="AB11" s="616"/>
      <c r="AC11" s="415" t="str">
        <f>'CONFRONTO DATI STATICI'!W18</f>
        <v>Trave 10</v>
      </c>
      <c r="AD11" s="413">
        <f>'CONFRONTO DATI STATICI'!X18</f>
        <v>5.772E-2</v>
      </c>
      <c r="AE11" s="407">
        <f>'CONFRONTO DATI STATICI'!Y18</f>
        <v>8.2014000000000004E-2</v>
      </c>
      <c r="AF11" s="413">
        <f>'CONFRONTO DATI STATICI'!Z18</f>
        <v>5.7690999999999999E-2</v>
      </c>
      <c r="AG11" s="407">
        <f>'CONFRONTO DATI STATICI'!AA18</f>
        <v>7.7819999999999999E-3</v>
      </c>
      <c r="AH11" s="413">
        <f>'CONFRONTO DATI STATICI'!AB18</f>
        <v>7.7709999999999993E-3</v>
      </c>
      <c r="AI11" s="407">
        <f>'CONFRONTO DATI STATICI'!AC18</f>
        <v>0.11666666666666667</v>
      </c>
      <c r="AJ11" s="411" t="b">
        <f>'CONFRONTO DATI STATICI'!AD18</f>
        <v>1</v>
      </c>
      <c r="AK11" s="407">
        <f>'CONFRONTO DATI STATICI'!AE18</f>
        <v>6.6665679038682294E-3</v>
      </c>
      <c r="AL11" s="409" t="b">
        <f>'CONFRONTO DATI STATICI'!AF18</f>
        <v>0</v>
      </c>
      <c r="AM11" s="403" t="b">
        <f>'CONFRONTO DATI STATICI'!AG18</f>
        <v>0</v>
      </c>
      <c r="AN11" s="618"/>
      <c r="AO11" s="616"/>
      <c r="AP11" s="415" t="str">
        <f>'CONFRONTO DATI STATICI'!A47</f>
        <v>Trave 10</v>
      </c>
      <c r="AQ11" s="413">
        <f>'CONFRONTO DATI STATICI'!B47</f>
        <v>5.9720000000000002E-2</v>
      </c>
      <c r="AR11" s="407">
        <f>'CONFRONTO DATI STATICI'!C47</f>
        <v>8.4014000000000005E-2</v>
      </c>
      <c r="AS11" s="413">
        <f>'CONFRONTO DATI STATICI'!D47</f>
        <v>5.9691000000000001E-2</v>
      </c>
      <c r="AT11" s="407">
        <f>'CONFRONTO DATI STATICI'!E47</f>
        <v>1.3781999999999999E-2</v>
      </c>
      <c r="AU11" s="413">
        <f>'CONFRONTO DATI STATICI'!F47</f>
        <v>1.3770999999999999E-2</v>
      </c>
      <c r="AV11" s="407">
        <f>'CONFRONTO DATI STATICI'!G47</f>
        <v>0.11666666666666667</v>
      </c>
      <c r="AW11" s="411" t="b">
        <f>'CONFRONTO DATI STATICI'!H47</f>
        <v>1</v>
      </c>
      <c r="AX11" s="407">
        <f>'CONFRONTO DATI STATICI'!I47</f>
        <v>6.6665679038682294E-3</v>
      </c>
      <c r="AY11" s="409" t="b">
        <f>'CONFRONTO DATI STATICI'!J47</f>
        <v>0</v>
      </c>
      <c r="AZ11" s="403" t="b">
        <f>'CONFRONTO DATI STATICI'!K47</f>
        <v>0</v>
      </c>
      <c r="BA11" s="618"/>
      <c r="BB11" s="616"/>
      <c r="BC11" s="415" t="str">
        <f>'CONFRONTO DATI STATICI'!M47</f>
        <v>Trave 10</v>
      </c>
      <c r="BD11" s="413">
        <f>'CONFRONTO DATI STATICI'!N47</f>
        <v>5.8720000000000001E-2</v>
      </c>
      <c r="BE11" s="407">
        <f>'CONFRONTO DATI STATICI'!O47</f>
        <v>8.3014000000000004E-2</v>
      </c>
      <c r="BF11" s="413">
        <f>'CONFRONTO DATI STATICI'!P47</f>
        <v>5.8691E-2</v>
      </c>
      <c r="BG11" s="407">
        <f>'CONFRONTO DATI STATICI'!Q47</f>
        <v>8.7819999999999981E-3</v>
      </c>
      <c r="BH11" s="413">
        <f>'CONFRONTO DATI STATICI'!R47</f>
        <v>8.7709999999999975E-3</v>
      </c>
      <c r="BI11" s="407">
        <f>'CONFRONTO DATI STATICI'!S47</f>
        <v>0.11666666666666667</v>
      </c>
      <c r="BJ11" s="411" t="b">
        <f>'CONFRONTO DATI STATICI'!T47</f>
        <v>1</v>
      </c>
      <c r="BK11" s="407">
        <f>'CONFRONTO DATI STATICI'!U47</f>
        <v>6.6665679038682294E-3</v>
      </c>
      <c r="BL11" s="409" t="b">
        <f>'CONFRONTO DATI STATICI'!V47</f>
        <v>0</v>
      </c>
      <c r="BM11" s="403" t="b">
        <f>'CONFRONTO DATI STATICI'!W47</f>
        <v>0</v>
      </c>
      <c r="BN11" s="618"/>
      <c r="BO11" s="616"/>
      <c r="BP11" s="415" t="str">
        <f>'CONFRONTO DATI STATICI'!Y47</f>
        <v>Trave 10</v>
      </c>
      <c r="BQ11" s="413">
        <f>'CONFRONTO DATI STATICI'!Z47</f>
        <v>5.772E-2</v>
      </c>
      <c r="BR11" s="407">
        <f>'CONFRONTO DATI STATICI'!AA47</f>
        <v>8.2014000000000004E-2</v>
      </c>
      <c r="BS11" s="413">
        <f>'CONFRONTO DATI STATICI'!AB47</f>
        <v>5.7690999999999999E-2</v>
      </c>
      <c r="BT11" s="407">
        <f>'CONFRONTO DATI STATICI'!AC47</f>
        <v>7.7819999999999981E-3</v>
      </c>
      <c r="BU11" s="413">
        <f>'CONFRONTO DATI STATICI'!AD47</f>
        <v>7.7709999999999975E-3</v>
      </c>
      <c r="BV11" s="407">
        <f>'CONFRONTO DATI STATICI'!AE47</f>
        <v>0.11666666666666667</v>
      </c>
      <c r="BW11" s="411" t="b">
        <f>'CONFRONTO DATI STATICI'!AF47</f>
        <v>1</v>
      </c>
      <c r="BX11" s="407">
        <f>'CONFRONTO DATI STATICI'!AG47</f>
        <v>6.6665679038682294E-3</v>
      </c>
      <c r="BY11" s="409" t="b">
        <f>'CONFRONTO DATI STATICI'!AH47</f>
        <v>0</v>
      </c>
      <c r="BZ11" s="403" t="b">
        <f>'CONFRONTO DATI STATICI'!AI47</f>
        <v>0</v>
      </c>
      <c r="CB11" s="618"/>
      <c r="CC11" s="616"/>
      <c r="CD11" s="415" t="str">
        <f>'CONFRONTO DATI STATICI'!AM18</f>
        <v>Trave 10</v>
      </c>
      <c r="CE11" s="413">
        <f>'CONFRONTO DATI STATICI'!AN18</f>
        <v>4.5999999999999999E-2</v>
      </c>
      <c r="CF11" s="407">
        <f>'CONFRONTO DATI STATICI'!AO18</f>
        <v>6.5000000000000002E-2</v>
      </c>
      <c r="CG11" s="413">
        <f>'CONFRONTO DATI STATICI'!AP18</f>
        <v>4.5999999999999999E-2</v>
      </c>
      <c r="CH11" s="407">
        <f>'CONFRONTO DATI STATICI'!AQ18</f>
        <v>6.8999999999999999E-3</v>
      </c>
      <c r="CI11" s="413">
        <f>'CONFRONTO DATI STATICI'!AR18</f>
        <v>6.8999999999999999E-3</v>
      </c>
      <c r="CJ11" s="407">
        <f>'CONFRONTO DATI STATICI'!AS18</f>
        <v>0.11666666666666667</v>
      </c>
      <c r="CK11" s="411" t="b">
        <f>'CONFRONTO DATI STATICI'!AT18</f>
        <v>1</v>
      </c>
      <c r="CL11" s="407">
        <f>'CONFRONTO DATI STATICI'!AU18</f>
        <v>6.6665679038682294E-3</v>
      </c>
      <c r="CM11" s="409" t="b">
        <f>'CONFRONTO DATI STATICI'!AV18</f>
        <v>0</v>
      </c>
      <c r="CN11" s="403" t="b">
        <f>'CONFRONTO DATI STATICI'!AW18</f>
        <v>0</v>
      </c>
      <c r="CO11" s="618"/>
      <c r="CP11" s="616"/>
      <c r="CQ11" s="415" t="str">
        <f>'CONFRONTO DATI STATICI'!AY18</f>
        <v>Trave 10</v>
      </c>
      <c r="CR11" s="413">
        <f>'CONFRONTO DATI STATICI'!AZ18</f>
        <v>4.5999999999999999E-2</v>
      </c>
      <c r="CS11" s="407">
        <f>'CONFRONTO DATI STATICI'!BA18</f>
        <v>6.5000000000000002E-2</v>
      </c>
      <c r="CT11" s="413">
        <f>'CONFRONTO DATI STATICI'!BB18</f>
        <v>4.5999999999999999E-2</v>
      </c>
      <c r="CU11" s="407">
        <f>'CONFRONTO DATI STATICI'!BC18</f>
        <v>7.0000000000000001E-3</v>
      </c>
      <c r="CV11" s="413">
        <f>'CONFRONTO DATI STATICI'!BD18</f>
        <v>7.0000000000000001E-3</v>
      </c>
      <c r="CW11" s="407">
        <f>'CONFRONTO DATI STATICI'!BE18</f>
        <v>0.11666666666666667</v>
      </c>
      <c r="CX11" s="411" t="b">
        <f>'CONFRONTO DATI STATICI'!BF18</f>
        <v>1</v>
      </c>
      <c r="CY11" s="407">
        <f>'CONFRONTO DATI STATICI'!BG18</f>
        <v>6.6665679038682294E-3</v>
      </c>
      <c r="CZ11" s="409" t="b">
        <f>'CONFRONTO DATI STATICI'!BH18</f>
        <v>0</v>
      </c>
      <c r="DA11" s="403" t="b">
        <f>'CONFRONTO DATI STATICI'!BI18</f>
        <v>0</v>
      </c>
      <c r="DB11" s="618"/>
      <c r="DC11" s="616"/>
      <c r="DD11" s="415" t="str">
        <f>'CONFRONTO DATI STATICI'!BK18</f>
        <v>Trave 10</v>
      </c>
      <c r="DE11" s="413">
        <f>'CONFRONTO DATI STATICI'!BL18</f>
        <v>4.4999999999999998E-2</v>
      </c>
      <c r="DF11" s="407">
        <f>'CONFRONTO DATI STATICI'!BM18</f>
        <v>6.4000000000000001E-2</v>
      </c>
      <c r="DG11" s="413">
        <f>'CONFRONTO DATI STATICI'!BN18</f>
        <v>4.4999999999999998E-2</v>
      </c>
      <c r="DH11" s="407">
        <f>'CONFRONTO DATI STATICI'!BO18</f>
        <v>6.7999999999999996E-3</v>
      </c>
      <c r="DI11" s="413">
        <f>'CONFRONTO DATI STATICI'!BP18</f>
        <v>6.7999999999999996E-3</v>
      </c>
      <c r="DJ11" s="407">
        <f>'CONFRONTO DATI STATICI'!BQ18</f>
        <v>0.11666666666666667</v>
      </c>
      <c r="DK11" s="411" t="b">
        <f>'CONFRONTO DATI STATICI'!BR18</f>
        <v>1</v>
      </c>
      <c r="DL11" s="407">
        <f>'CONFRONTO DATI STATICI'!BS18</f>
        <v>6.6665679038682294E-3</v>
      </c>
      <c r="DM11" s="421" t="b">
        <f>'CONFRONTO DATI STATICI'!BT18</f>
        <v>0</v>
      </c>
      <c r="DN11" s="418" t="b">
        <f>'CONFRONTO DATI STATICI'!BU18</f>
        <v>0</v>
      </c>
      <c r="DO11" s="616"/>
      <c r="DP11" s="616"/>
      <c r="DQ11" s="415" t="str">
        <f>'CONFRONTO DATI STATICI'!AM46</f>
        <v>Trave 10</v>
      </c>
      <c r="DR11" s="413">
        <f>'CONFRONTO DATI STATICI'!AN46</f>
        <v>4.5999999999999999E-2</v>
      </c>
      <c r="DS11" s="407">
        <f>'CONFRONTO DATI STATICI'!AO46</f>
        <v>6.5000000000000002E-2</v>
      </c>
      <c r="DT11" s="413">
        <f>'CONFRONTO DATI STATICI'!AP46</f>
        <v>4.7E-2</v>
      </c>
      <c r="DU11" s="407">
        <f>'CONFRONTO DATI STATICI'!AQ46</f>
        <v>6.8999999999999999E-3</v>
      </c>
      <c r="DV11" s="413">
        <f>'CONFRONTO DATI STATICI'!AR46</f>
        <v>6.8999999999999999E-3</v>
      </c>
      <c r="DW11" s="407">
        <f>'CONFRONTO DATI STATICI'!AS46</f>
        <v>0.11666666666666667</v>
      </c>
      <c r="DX11" s="411" t="b">
        <f>'CONFRONTO DATI STATICI'!AT46</f>
        <v>1</v>
      </c>
      <c r="DY11" s="407">
        <f>'CONFRONTO DATI STATICI'!AU46</f>
        <v>6.6665679038682294E-3</v>
      </c>
      <c r="DZ11" s="409" t="b">
        <f>'CONFRONTO DATI STATICI'!AV46</f>
        <v>0</v>
      </c>
      <c r="EA11" s="403" t="b">
        <f>'CONFRONTO DATI STATICI'!AW46</f>
        <v>0</v>
      </c>
      <c r="EB11" s="618"/>
      <c r="EC11" s="616"/>
      <c r="ED11" s="415" t="str">
        <f>'CONFRONTO DATI STATICI'!AY46</f>
        <v>Trave 10</v>
      </c>
      <c r="EE11" s="413">
        <f>'CONFRONTO DATI STATICI'!AZ46</f>
        <v>4.5999999999999999E-2</v>
      </c>
      <c r="EF11" s="407">
        <f>'CONFRONTO DATI STATICI'!BA46</f>
        <v>6.5000000000000002E-2</v>
      </c>
      <c r="EG11" s="413">
        <f>'CONFRONTO DATI STATICI'!BB46</f>
        <v>4.5999999999999999E-2</v>
      </c>
      <c r="EH11" s="407">
        <f>'CONFRONTO DATI STATICI'!BC46</f>
        <v>7.0000000000000001E-3</v>
      </c>
      <c r="EI11" s="413">
        <f>'CONFRONTO DATI STATICI'!BD46</f>
        <v>7.0000000000000001E-3</v>
      </c>
      <c r="EJ11" s="407">
        <f>'CONFRONTO DATI STATICI'!BE46</f>
        <v>0.11666666666666667</v>
      </c>
      <c r="EK11" s="411" t="b">
        <f>'CONFRONTO DATI STATICI'!BF46</f>
        <v>1</v>
      </c>
      <c r="EL11" s="407">
        <f>'CONFRONTO DATI STATICI'!BG46</f>
        <v>6.6665679038682294E-3</v>
      </c>
      <c r="EM11" s="409" t="b">
        <f>'CONFRONTO DATI STATICI'!BH46</f>
        <v>0</v>
      </c>
      <c r="EN11" s="403" t="b">
        <f>'CONFRONTO DATI STATICI'!BI46</f>
        <v>0</v>
      </c>
      <c r="EO11" s="618"/>
      <c r="EP11" s="616"/>
      <c r="EQ11" s="415" t="str">
        <f>'CONFRONTO DATI STATICI'!BK46</f>
        <v>Trave 10</v>
      </c>
      <c r="ER11" s="413">
        <f>'CONFRONTO DATI STATICI'!BL46</f>
        <v>4.4999999999999998E-2</v>
      </c>
      <c r="ES11" s="407">
        <f>'CONFRONTO DATI STATICI'!BM46</f>
        <v>6.4000000000000001E-2</v>
      </c>
      <c r="ET11" s="413">
        <f>'CONFRONTO DATI STATICI'!BN46</f>
        <v>4.4999999999999998E-2</v>
      </c>
      <c r="EU11" s="407">
        <f>'CONFRONTO DATI STATICI'!BO46</f>
        <v>6.7999999999999996E-3</v>
      </c>
      <c r="EV11" s="413">
        <f>'CONFRONTO DATI STATICI'!BP46</f>
        <v>6.7999999999999996E-3</v>
      </c>
      <c r="EW11" s="407">
        <f>'CONFRONTO DATI STATICI'!BQ46</f>
        <v>0.11666666666666667</v>
      </c>
      <c r="EX11" s="411" t="b">
        <f>'CONFRONTO DATI STATICI'!BR46</f>
        <v>1</v>
      </c>
      <c r="EY11" s="407">
        <f>'CONFRONTO DATI STATICI'!BS46</f>
        <v>6.6665679038682294E-3</v>
      </c>
      <c r="EZ11" s="409" t="b">
        <f>'CONFRONTO DATI STATICI'!BT46</f>
        <v>0</v>
      </c>
      <c r="FA11" s="403" t="b">
        <f>'CONFRONTO DATI STATICI'!BU46</f>
        <v>0</v>
      </c>
    </row>
    <row r="12" spans="1:157" ht="16" x14ac:dyDescent="0.2">
      <c r="A12" s="624"/>
      <c r="B12" s="621"/>
      <c r="C12" s="399" t="str">
        <f>'CONFRONTO DATI STATICI'!A19</f>
        <v>Trave 11</v>
      </c>
      <c r="D12" s="427">
        <f>'CONFRONTO DATI STATICI'!B19</f>
        <v>5.8458000000000003E-2</v>
      </c>
      <c r="E12" s="425">
        <f>'CONFRONTO DATI STATICI'!C19</f>
        <v>8.2542000000000004E-2</v>
      </c>
      <c r="F12" s="427">
        <f>'CONFRONTO DATI STATICI'!D19</f>
        <v>5.8425999999999999E-2</v>
      </c>
      <c r="G12" s="425">
        <f>'CONFRONTO DATI STATICI'!E19</f>
        <v>8.744E-3</v>
      </c>
      <c r="H12" s="427">
        <f>'CONFRONTO DATI STATICI'!F19</f>
        <v>8.7320000000000002E-3</v>
      </c>
      <c r="I12" s="425">
        <f>'CONFRONTO DATI STATICI'!G19</f>
        <v>0.11666666666666667</v>
      </c>
      <c r="J12" s="430" t="b">
        <f>'CONFRONTO DATI STATICI'!H19</f>
        <v>1</v>
      </c>
      <c r="K12" s="428">
        <f>'CONFRONTO DATI STATICI'!I19</f>
        <v>6.6665679038682294E-3</v>
      </c>
      <c r="L12" s="421" t="b">
        <f>'CONFRONTO DATI STATICI'!J19</f>
        <v>0</v>
      </c>
      <c r="M12" s="418" t="b">
        <f>'CONFRONTO DATI STATICI'!K19</f>
        <v>0</v>
      </c>
      <c r="N12" s="624"/>
      <c r="O12" s="621"/>
      <c r="P12" s="399" t="str">
        <f>'CONFRONTO DATI STATICI'!L19</f>
        <v>Trave 11</v>
      </c>
      <c r="Q12" s="427">
        <f>'CONFRONTO DATI STATICI'!M19</f>
        <v>5.7458000000000002E-2</v>
      </c>
      <c r="R12" s="425">
        <f>'CONFRONTO DATI STATICI'!N19</f>
        <v>8.1542000000000003E-2</v>
      </c>
      <c r="S12" s="427">
        <f>'CONFRONTO DATI STATICI'!O19</f>
        <v>5.7425999999999998E-2</v>
      </c>
      <c r="T12" s="425">
        <f>'CONFRONTO DATI STATICI'!P19</f>
        <v>7.744E-3</v>
      </c>
      <c r="U12" s="427">
        <f>'CONFRONTO DATI STATICI'!Q19</f>
        <v>7.7320000000000002E-3</v>
      </c>
      <c r="V12" s="425">
        <f>'CONFRONTO DATI STATICI'!R19</f>
        <v>0.11666666666666667</v>
      </c>
      <c r="W12" s="411" t="b">
        <f>'CONFRONTO DATI STATICI'!S19</f>
        <v>1</v>
      </c>
      <c r="X12" s="425">
        <f>'CONFRONTO DATI STATICI'!T19</f>
        <v>6.6665679038682294E-3</v>
      </c>
      <c r="Y12" s="409" t="b">
        <f>'CONFRONTO DATI STATICI'!U19</f>
        <v>0</v>
      </c>
      <c r="Z12" s="403" t="b">
        <f>'CONFRONTO DATI STATICI'!V19</f>
        <v>0</v>
      </c>
      <c r="AA12" s="618"/>
      <c r="AB12" s="616"/>
      <c r="AC12" s="415" t="str">
        <f>'CONFRONTO DATI STATICI'!W19</f>
        <v>Trave 11</v>
      </c>
      <c r="AD12" s="413">
        <f>'CONFRONTO DATI STATICI'!X19</f>
        <v>5.7458000000000002E-2</v>
      </c>
      <c r="AE12" s="407">
        <f>'CONFRONTO DATI STATICI'!Y19</f>
        <v>8.1542000000000003E-2</v>
      </c>
      <c r="AF12" s="413">
        <f>'CONFRONTO DATI STATICI'!Z19</f>
        <v>5.7425999999999998E-2</v>
      </c>
      <c r="AG12" s="407">
        <f>'CONFRONTO DATI STATICI'!AA19</f>
        <v>7.744E-3</v>
      </c>
      <c r="AH12" s="413">
        <f>'CONFRONTO DATI STATICI'!AB19</f>
        <v>7.7320000000000002E-3</v>
      </c>
      <c r="AI12" s="407">
        <f>'CONFRONTO DATI STATICI'!AC19</f>
        <v>0.11666666666666667</v>
      </c>
      <c r="AJ12" s="411" t="b">
        <f>'CONFRONTO DATI STATICI'!AD19</f>
        <v>1</v>
      </c>
      <c r="AK12" s="407">
        <f>'CONFRONTO DATI STATICI'!AE19</f>
        <v>6.6665679038682294E-3</v>
      </c>
      <c r="AL12" s="409" t="b">
        <f>'CONFRONTO DATI STATICI'!AF19</f>
        <v>0</v>
      </c>
      <c r="AM12" s="403" t="b">
        <f>'CONFRONTO DATI STATICI'!AG19</f>
        <v>0</v>
      </c>
      <c r="AN12" s="618"/>
      <c r="AO12" s="616"/>
      <c r="AP12" s="415" t="str">
        <f>'CONFRONTO DATI STATICI'!A48</f>
        <v>Trave 11</v>
      </c>
      <c r="AQ12" s="413">
        <f>'CONFRONTO DATI STATICI'!B48</f>
        <v>5.9458000000000004E-2</v>
      </c>
      <c r="AR12" s="407">
        <f>'CONFRONTO DATI STATICI'!C48</f>
        <v>8.3542000000000005E-2</v>
      </c>
      <c r="AS12" s="413">
        <f>'CONFRONTO DATI STATICI'!D48</f>
        <v>5.9426E-2</v>
      </c>
      <c r="AT12" s="407">
        <f>'CONFRONTO DATI STATICI'!E48</f>
        <v>1.3743999999999999E-2</v>
      </c>
      <c r="AU12" s="413">
        <f>'CONFRONTO DATI STATICI'!F48</f>
        <v>1.3732000000000001E-2</v>
      </c>
      <c r="AV12" s="407">
        <f>'CONFRONTO DATI STATICI'!G48</f>
        <v>0.11666666666666667</v>
      </c>
      <c r="AW12" s="411" t="b">
        <f>'CONFRONTO DATI STATICI'!H48</f>
        <v>1</v>
      </c>
      <c r="AX12" s="407">
        <f>'CONFRONTO DATI STATICI'!I48</f>
        <v>6.6665679038682294E-3</v>
      </c>
      <c r="AY12" s="409" t="b">
        <f>'CONFRONTO DATI STATICI'!J48</f>
        <v>0</v>
      </c>
      <c r="AZ12" s="403" t="b">
        <f>'CONFRONTO DATI STATICI'!K48</f>
        <v>0</v>
      </c>
      <c r="BA12" s="618"/>
      <c r="BB12" s="616"/>
      <c r="BC12" s="415" t="str">
        <f>'CONFRONTO DATI STATICI'!M48</f>
        <v>Trave 11</v>
      </c>
      <c r="BD12" s="413">
        <f>'CONFRONTO DATI STATICI'!N48</f>
        <v>5.8458000000000003E-2</v>
      </c>
      <c r="BE12" s="407">
        <f>'CONFRONTO DATI STATICI'!O48</f>
        <v>8.2542000000000004E-2</v>
      </c>
      <c r="BF12" s="413">
        <f>'CONFRONTO DATI STATICI'!P48</f>
        <v>5.8425999999999999E-2</v>
      </c>
      <c r="BG12" s="407">
        <f>'CONFRONTO DATI STATICI'!Q48</f>
        <v>8.7439999999999983E-3</v>
      </c>
      <c r="BH12" s="413">
        <f>'CONFRONTO DATI STATICI'!R48</f>
        <v>8.7320000000000002E-3</v>
      </c>
      <c r="BI12" s="407">
        <f>'CONFRONTO DATI STATICI'!S48</f>
        <v>0.11666666666666667</v>
      </c>
      <c r="BJ12" s="411" t="b">
        <f>'CONFRONTO DATI STATICI'!T48</f>
        <v>1</v>
      </c>
      <c r="BK12" s="407">
        <f>'CONFRONTO DATI STATICI'!U48</f>
        <v>6.6665679038682294E-3</v>
      </c>
      <c r="BL12" s="409" t="b">
        <f>'CONFRONTO DATI STATICI'!V48</f>
        <v>0</v>
      </c>
      <c r="BM12" s="403" t="b">
        <f>'CONFRONTO DATI STATICI'!W48</f>
        <v>0</v>
      </c>
      <c r="BN12" s="618"/>
      <c r="BO12" s="616"/>
      <c r="BP12" s="415" t="str">
        <f>'CONFRONTO DATI STATICI'!Y48</f>
        <v>Trave 11</v>
      </c>
      <c r="BQ12" s="413">
        <f>'CONFRONTO DATI STATICI'!Z48</f>
        <v>5.7458000000000002E-2</v>
      </c>
      <c r="BR12" s="407">
        <f>'CONFRONTO DATI STATICI'!AA48</f>
        <v>8.1542000000000003E-2</v>
      </c>
      <c r="BS12" s="413">
        <f>'CONFRONTO DATI STATICI'!AB48</f>
        <v>5.7425999999999998E-2</v>
      </c>
      <c r="BT12" s="407">
        <f>'CONFRONTO DATI STATICI'!AC48</f>
        <v>7.7439999999999983E-3</v>
      </c>
      <c r="BU12" s="413">
        <f>'CONFRONTO DATI STATICI'!AD48</f>
        <v>7.7320000000000002E-3</v>
      </c>
      <c r="BV12" s="407">
        <f>'CONFRONTO DATI STATICI'!AE48</f>
        <v>0.11666666666666667</v>
      </c>
      <c r="BW12" s="411" t="b">
        <f>'CONFRONTO DATI STATICI'!AF48</f>
        <v>1</v>
      </c>
      <c r="BX12" s="407">
        <f>'CONFRONTO DATI STATICI'!AG48</f>
        <v>6.6665679038682294E-3</v>
      </c>
      <c r="BY12" s="409" t="b">
        <f>'CONFRONTO DATI STATICI'!AH48</f>
        <v>0</v>
      </c>
      <c r="BZ12" s="403" t="b">
        <f>'CONFRONTO DATI STATICI'!AI48</f>
        <v>0</v>
      </c>
      <c r="CB12" s="618"/>
      <c r="CC12" s="616"/>
      <c r="CD12" s="415" t="str">
        <f>'CONFRONTO DATI STATICI'!AM19</f>
        <v>Trave 11</v>
      </c>
      <c r="CE12" s="413">
        <f>'CONFRONTO DATI STATICI'!AN19</f>
        <v>4.5999999999999999E-2</v>
      </c>
      <c r="CF12" s="407">
        <f>'CONFRONTO DATI STATICI'!AO19</f>
        <v>6.5000000000000002E-2</v>
      </c>
      <c r="CG12" s="413">
        <f>'CONFRONTO DATI STATICI'!AP19</f>
        <v>4.5999999999999999E-2</v>
      </c>
      <c r="CH12" s="407">
        <f>'CONFRONTO DATI STATICI'!AQ19</f>
        <v>6.8999999999999999E-3</v>
      </c>
      <c r="CI12" s="413">
        <f>'CONFRONTO DATI STATICI'!AR19</f>
        <v>6.8999999999999999E-3</v>
      </c>
      <c r="CJ12" s="407">
        <f>'CONFRONTO DATI STATICI'!AS19</f>
        <v>0.11666666666666667</v>
      </c>
      <c r="CK12" s="411" t="b">
        <f>'CONFRONTO DATI STATICI'!AT19</f>
        <v>1</v>
      </c>
      <c r="CL12" s="407">
        <f>'CONFRONTO DATI STATICI'!AU19</f>
        <v>6.6665679038682294E-3</v>
      </c>
      <c r="CM12" s="409" t="b">
        <f>'CONFRONTO DATI STATICI'!AV19</f>
        <v>0</v>
      </c>
      <c r="CN12" s="403" t="b">
        <f>'CONFRONTO DATI STATICI'!AW19</f>
        <v>0</v>
      </c>
      <c r="CO12" s="618"/>
      <c r="CP12" s="616"/>
      <c r="CQ12" s="415" t="str">
        <f>'CONFRONTO DATI STATICI'!AY19</f>
        <v>Trave 11</v>
      </c>
      <c r="CR12" s="413">
        <f>'CONFRONTO DATI STATICI'!AZ19</f>
        <v>4.5999999999999999E-2</v>
      </c>
      <c r="CS12" s="407">
        <f>'CONFRONTO DATI STATICI'!BA19</f>
        <v>6.5000000000000002E-2</v>
      </c>
      <c r="CT12" s="413">
        <f>'CONFRONTO DATI STATICI'!BB19</f>
        <v>4.5999999999999999E-2</v>
      </c>
      <c r="CU12" s="407">
        <f>'CONFRONTO DATI STATICI'!BC19</f>
        <v>7.0000000000000001E-3</v>
      </c>
      <c r="CV12" s="413">
        <f>'CONFRONTO DATI STATICI'!BD19</f>
        <v>7.0000000000000001E-3</v>
      </c>
      <c r="CW12" s="407">
        <f>'CONFRONTO DATI STATICI'!BE19</f>
        <v>0.11666666666666667</v>
      </c>
      <c r="CX12" s="411" t="b">
        <f>'CONFRONTO DATI STATICI'!BF19</f>
        <v>1</v>
      </c>
      <c r="CY12" s="407">
        <f>'CONFRONTO DATI STATICI'!BG19</f>
        <v>6.6665679038682294E-3</v>
      </c>
      <c r="CZ12" s="409" t="b">
        <f>'CONFRONTO DATI STATICI'!BH19</f>
        <v>0</v>
      </c>
      <c r="DA12" s="403" t="b">
        <f>'CONFRONTO DATI STATICI'!BI19</f>
        <v>0</v>
      </c>
      <c r="DB12" s="618"/>
      <c r="DC12" s="616"/>
      <c r="DD12" s="415" t="str">
        <f>'CONFRONTO DATI STATICI'!BK19</f>
        <v>Trave 11</v>
      </c>
      <c r="DE12" s="413">
        <f>'CONFRONTO DATI STATICI'!BL19</f>
        <v>4.4999999999999998E-2</v>
      </c>
      <c r="DF12" s="407">
        <f>'CONFRONTO DATI STATICI'!BM19</f>
        <v>6.4000000000000001E-2</v>
      </c>
      <c r="DG12" s="413">
        <f>'CONFRONTO DATI STATICI'!BN19</f>
        <v>4.4999999999999998E-2</v>
      </c>
      <c r="DH12" s="407">
        <f>'CONFRONTO DATI STATICI'!BO19</f>
        <v>6.7999999999999996E-3</v>
      </c>
      <c r="DI12" s="413">
        <f>'CONFRONTO DATI STATICI'!BP19</f>
        <v>6.7999999999999996E-3</v>
      </c>
      <c r="DJ12" s="407">
        <f>'CONFRONTO DATI STATICI'!BQ19</f>
        <v>0.11666666666666667</v>
      </c>
      <c r="DK12" s="411" t="b">
        <f>'CONFRONTO DATI STATICI'!BR19</f>
        <v>1</v>
      </c>
      <c r="DL12" s="407">
        <f>'CONFRONTO DATI STATICI'!BS19</f>
        <v>6.6665679038682294E-3</v>
      </c>
      <c r="DM12" s="421" t="b">
        <f>'CONFRONTO DATI STATICI'!BT19</f>
        <v>0</v>
      </c>
      <c r="DN12" s="418" t="b">
        <f>'CONFRONTO DATI STATICI'!BU19</f>
        <v>0</v>
      </c>
      <c r="DO12" s="616"/>
      <c r="DP12" s="616"/>
      <c r="DQ12" s="415" t="str">
        <f>'CONFRONTO DATI STATICI'!AM47</f>
        <v>Trave 11</v>
      </c>
      <c r="DR12" s="413">
        <f>'CONFRONTO DATI STATICI'!AN47</f>
        <v>4.5999999999999999E-2</v>
      </c>
      <c r="DS12" s="407">
        <f>'CONFRONTO DATI STATICI'!AO47</f>
        <v>6.5000000000000002E-2</v>
      </c>
      <c r="DT12" s="413">
        <f>'CONFRONTO DATI STATICI'!AP47</f>
        <v>4.7E-2</v>
      </c>
      <c r="DU12" s="407">
        <f>'CONFRONTO DATI STATICI'!AQ47</f>
        <v>6.8999999999999999E-3</v>
      </c>
      <c r="DV12" s="413">
        <f>'CONFRONTO DATI STATICI'!AR47</f>
        <v>6.8999999999999999E-3</v>
      </c>
      <c r="DW12" s="407">
        <f>'CONFRONTO DATI STATICI'!AS47</f>
        <v>0.11666666666666667</v>
      </c>
      <c r="DX12" s="411" t="b">
        <f>'CONFRONTO DATI STATICI'!AT47</f>
        <v>1</v>
      </c>
      <c r="DY12" s="407">
        <f>'CONFRONTO DATI STATICI'!AU47</f>
        <v>6.6665679038682294E-3</v>
      </c>
      <c r="DZ12" s="409" t="b">
        <f>'CONFRONTO DATI STATICI'!AV47</f>
        <v>0</v>
      </c>
      <c r="EA12" s="403" t="b">
        <f>'CONFRONTO DATI STATICI'!AW47</f>
        <v>0</v>
      </c>
      <c r="EB12" s="618"/>
      <c r="EC12" s="616"/>
      <c r="ED12" s="415" t="str">
        <f>'CONFRONTO DATI STATICI'!AY47</f>
        <v>Trave 11</v>
      </c>
      <c r="EE12" s="413">
        <f>'CONFRONTO DATI STATICI'!AZ47</f>
        <v>4.5999999999999999E-2</v>
      </c>
      <c r="EF12" s="407">
        <f>'CONFRONTO DATI STATICI'!BA47</f>
        <v>6.5000000000000002E-2</v>
      </c>
      <c r="EG12" s="413">
        <f>'CONFRONTO DATI STATICI'!BB47</f>
        <v>4.5999999999999999E-2</v>
      </c>
      <c r="EH12" s="407">
        <f>'CONFRONTO DATI STATICI'!BC47</f>
        <v>7.0000000000000001E-3</v>
      </c>
      <c r="EI12" s="413">
        <f>'CONFRONTO DATI STATICI'!BD47</f>
        <v>7.0000000000000001E-3</v>
      </c>
      <c r="EJ12" s="407">
        <f>'CONFRONTO DATI STATICI'!BE47</f>
        <v>0.11666666666666667</v>
      </c>
      <c r="EK12" s="411" t="b">
        <f>'CONFRONTO DATI STATICI'!BF47</f>
        <v>1</v>
      </c>
      <c r="EL12" s="407">
        <f>'CONFRONTO DATI STATICI'!BG47</f>
        <v>6.6665679038682294E-3</v>
      </c>
      <c r="EM12" s="409" t="b">
        <f>'CONFRONTO DATI STATICI'!BH47</f>
        <v>0</v>
      </c>
      <c r="EN12" s="403" t="b">
        <f>'CONFRONTO DATI STATICI'!BI47</f>
        <v>0</v>
      </c>
      <c r="EO12" s="618"/>
      <c r="EP12" s="616"/>
      <c r="EQ12" s="415" t="str">
        <f>'CONFRONTO DATI STATICI'!BK47</f>
        <v>Trave 11</v>
      </c>
      <c r="ER12" s="413">
        <f>'CONFRONTO DATI STATICI'!BL47</f>
        <v>4.4999999999999998E-2</v>
      </c>
      <c r="ES12" s="407">
        <f>'CONFRONTO DATI STATICI'!BM47</f>
        <v>6.4000000000000001E-2</v>
      </c>
      <c r="ET12" s="413">
        <f>'CONFRONTO DATI STATICI'!BN47</f>
        <v>4.4999999999999998E-2</v>
      </c>
      <c r="EU12" s="407">
        <f>'CONFRONTO DATI STATICI'!BO47</f>
        <v>6.7999999999999996E-3</v>
      </c>
      <c r="EV12" s="413">
        <f>'CONFRONTO DATI STATICI'!BP47</f>
        <v>6.7999999999999996E-3</v>
      </c>
      <c r="EW12" s="407">
        <f>'CONFRONTO DATI STATICI'!BQ47</f>
        <v>0.11666666666666667</v>
      </c>
      <c r="EX12" s="411" t="b">
        <f>'CONFRONTO DATI STATICI'!BR47</f>
        <v>1</v>
      </c>
      <c r="EY12" s="407">
        <f>'CONFRONTO DATI STATICI'!BS47</f>
        <v>6.6665679038682294E-3</v>
      </c>
      <c r="EZ12" s="409" t="b">
        <f>'CONFRONTO DATI STATICI'!BT47</f>
        <v>0</v>
      </c>
      <c r="FA12" s="403" t="b">
        <f>'CONFRONTO DATI STATICI'!BU47</f>
        <v>0</v>
      </c>
    </row>
    <row r="13" spans="1:157" ht="16" x14ac:dyDescent="0.2">
      <c r="A13" s="624"/>
      <c r="B13" s="621"/>
      <c r="C13" s="399" t="str">
        <f>'CONFRONTO DATI STATICI'!A20</f>
        <v>Trave 12</v>
      </c>
      <c r="D13" s="427">
        <f>'CONFRONTO DATI STATICI'!B20</f>
        <v>5.8401000000000002E-2</v>
      </c>
      <c r="E13" s="425">
        <f>'CONFRONTO DATI STATICI'!C20</f>
        <v>8.2410999999999998E-2</v>
      </c>
      <c r="F13" s="427">
        <f>'CONFRONTO DATI STATICI'!D20</f>
        <v>5.8368999999999997E-2</v>
      </c>
      <c r="G13" s="425">
        <f>'CONFRONTO DATI STATICI'!E20</f>
        <v>8.737E-3</v>
      </c>
      <c r="H13" s="427">
        <f>'CONFRONTO DATI STATICI'!F20</f>
        <v>8.7250000000000001E-3</v>
      </c>
      <c r="I13" s="425">
        <f>'CONFRONTO DATI STATICI'!G20</f>
        <v>0.11666666666666667</v>
      </c>
      <c r="J13" s="430" t="b">
        <f>'CONFRONTO DATI STATICI'!H20</f>
        <v>1</v>
      </c>
      <c r="K13" s="428">
        <f>'CONFRONTO DATI STATICI'!I20</f>
        <v>6.6665679038682294E-3</v>
      </c>
      <c r="L13" s="421" t="b">
        <f>'CONFRONTO DATI STATICI'!J20</f>
        <v>0</v>
      </c>
      <c r="M13" s="418" t="b">
        <f>'CONFRONTO DATI STATICI'!K20</f>
        <v>0</v>
      </c>
      <c r="N13" s="624"/>
      <c r="O13" s="621"/>
      <c r="P13" s="399" t="str">
        <f>'CONFRONTO DATI STATICI'!L20</f>
        <v>Trave 12</v>
      </c>
      <c r="Q13" s="427">
        <f>'CONFRONTO DATI STATICI'!M20</f>
        <v>5.7401000000000001E-2</v>
      </c>
      <c r="R13" s="425">
        <f>'CONFRONTO DATI STATICI'!N20</f>
        <v>8.1410999999999997E-2</v>
      </c>
      <c r="S13" s="427">
        <f>'CONFRONTO DATI STATICI'!O20</f>
        <v>5.7368999999999996E-2</v>
      </c>
      <c r="T13" s="425">
        <f>'CONFRONTO DATI STATICI'!P20</f>
        <v>7.737E-3</v>
      </c>
      <c r="U13" s="427">
        <f>'CONFRONTO DATI STATICI'!Q20</f>
        <v>7.7250000000000001E-3</v>
      </c>
      <c r="V13" s="425">
        <f>'CONFRONTO DATI STATICI'!R20</f>
        <v>0.11666666666666667</v>
      </c>
      <c r="W13" s="411" t="b">
        <f>'CONFRONTO DATI STATICI'!S20</f>
        <v>1</v>
      </c>
      <c r="X13" s="425">
        <f>'CONFRONTO DATI STATICI'!T20</f>
        <v>6.6665679038682294E-3</v>
      </c>
      <c r="Y13" s="409" t="b">
        <f>'CONFRONTO DATI STATICI'!U20</f>
        <v>0</v>
      </c>
      <c r="Z13" s="403" t="b">
        <f>'CONFRONTO DATI STATICI'!V20</f>
        <v>0</v>
      </c>
      <c r="AA13" s="618"/>
      <c r="AB13" s="616"/>
      <c r="AC13" s="415" t="str">
        <f>'CONFRONTO DATI STATICI'!W20</f>
        <v>Trave 12</v>
      </c>
      <c r="AD13" s="413">
        <f>'CONFRONTO DATI STATICI'!X20</f>
        <v>5.7401000000000001E-2</v>
      </c>
      <c r="AE13" s="407">
        <f>'CONFRONTO DATI STATICI'!Y20</f>
        <v>8.1410999999999997E-2</v>
      </c>
      <c r="AF13" s="413">
        <f>'CONFRONTO DATI STATICI'!Z20</f>
        <v>5.7368999999999996E-2</v>
      </c>
      <c r="AG13" s="407">
        <f>'CONFRONTO DATI STATICI'!AA20</f>
        <v>7.737E-3</v>
      </c>
      <c r="AH13" s="413">
        <f>'CONFRONTO DATI STATICI'!AB20</f>
        <v>7.7250000000000001E-3</v>
      </c>
      <c r="AI13" s="407">
        <f>'CONFRONTO DATI STATICI'!AC20</f>
        <v>0.11666666666666667</v>
      </c>
      <c r="AJ13" s="411" t="b">
        <f>'CONFRONTO DATI STATICI'!AD20</f>
        <v>1</v>
      </c>
      <c r="AK13" s="407">
        <f>'CONFRONTO DATI STATICI'!AE20</f>
        <v>6.6665679038682294E-3</v>
      </c>
      <c r="AL13" s="409" t="b">
        <f>'CONFRONTO DATI STATICI'!AF20</f>
        <v>0</v>
      </c>
      <c r="AM13" s="403" t="b">
        <f>'CONFRONTO DATI STATICI'!AG20</f>
        <v>0</v>
      </c>
      <c r="AN13" s="618"/>
      <c r="AO13" s="616"/>
      <c r="AP13" s="415" t="str">
        <f>'CONFRONTO DATI STATICI'!A49</f>
        <v>Trave 12</v>
      </c>
      <c r="AQ13" s="413">
        <f>'CONFRONTO DATI STATICI'!B49</f>
        <v>5.9401000000000002E-2</v>
      </c>
      <c r="AR13" s="407">
        <f>'CONFRONTO DATI STATICI'!C49</f>
        <v>8.3410999999999999E-2</v>
      </c>
      <c r="AS13" s="413">
        <f>'CONFRONTO DATI STATICI'!D49</f>
        <v>5.9368999999999998E-2</v>
      </c>
      <c r="AT13" s="407">
        <f>'CONFRONTO DATI STATICI'!E49</f>
        <v>1.3736999999999999E-2</v>
      </c>
      <c r="AU13" s="413">
        <f>'CONFRONTO DATI STATICI'!F49</f>
        <v>1.3725000000000001E-2</v>
      </c>
      <c r="AV13" s="407">
        <f>'CONFRONTO DATI STATICI'!G49</f>
        <v>0.11666666666666667</v>
      </c>
      <c r="AW13" s="411" t="b">
        <f>'CONFRONTO DATI STATICI'!H49</f>
        <v>1</v>
      </c>
      <c r="AX13" s="407">
        <f>'CONFRONTO DATI STATICI'!I49</f>
        <v>6.6665679038682294E-3</v>
      </c>
      <c r="AY13" s="409" t="b">
        <f>'CONFRONTO DATI STATICI'!J49</f>
        <v>0</v>
      </c>
      <c r="AZ13" s="403" t="b">
        <f>'CONFRONTO DATI STATICI'!K49</f>
        <v>0</v>
      </c>
      <c r="BA13" s="618"/>
      <c r="BB13" s="616"/>
      <c r="BC13" s="415" t="str">
        <f>'CONFRONTO DATI STATICI'!M49</f>
        <v>Trave 12</v>
      </c>
      <c r="BD13" s="413">
        <f>'CONFRONTO DATI STATICI'!N49</f>
        <v>5.8401000000000002E-2</v>
      </c>
      <c r="BE13" s="407">
        <f>'CONFRONTO DATI STATICI'!O49</f>
        <v>8.2410999999999998E-2</v>
      </c>
      <c r="BF13" s="413">
        <f>'CONFRONTO DATI STATICI'!P49</f>
        <v>5.8368999999999997E-2</v>
      </c>
      <c r="BG13" s="407">
        <f>'CONFRONTO DATI STATICI'!Q49</f>
        <v>8.7369999999999982E-3</v>
      </c>
      <c r="BH13" s="413">
        <f>'CONFRONTO DATI STATICI'!R49</f>
        <v>8.7250000000000001E-3</v>
      </c>
      <c r="BI13" s="407">
        <f>'CONFRONTO DATI STATICI'!S49</f>
        <v>0.11666666666666667</v>
      </c>
      <c r="BJ13" s="411" t="b">
        <f>'CONFRONTO DATI STATICI'!T49</f>
        <v>1</v>
      </c>
      <c r="BK13" s="407">
        <f>'CONFRONTO DATI STATICI'!U49</f>
        <v>6.6665679038682294E-3</v>
      </c>
      <c r="BL13" s="409" t="b">
        <f>'CONFRONTO DATI STATICI'!V49</f>
        <v>0</v>
      </c>
      <c r="BM13" s="403" t="b">
        <f>'CONFRONTO DATI STATICI'!W49</f>
        <v>0</v>
      </c>
      <c r="BN13" s="618"/>
      <c r="BO13" s="616"/>
      <c r="BP13" s="415" t="str">
        <f>'CONFRONTO DATI STATICI'!Y49</f>
        <v>Trave 12</v>
      </c>
      <c r="BQ13" s="413">
        <f>'CONFRONTO DATI STATICI'!Z49</f>
        <v>5.7401000000000001E-2</v>
      </c>
      <c r="BR13" s="407">
        <f>'CONFRONTO DATI STATICI'!AA49</f>
        <v>8.1410999999999997E-2</v>
      </c>
      <c r="BS13" s="413">
        <f>'CONFRONTO DATI STATICI'!AB49</f>
        <v>5.7368999999999996E-2</v>
      </c>
      <c r="BT13" s="407">
        <f>'CONFRONTO DATI STATICI'!AC49</f>
        <v>7.7369999999999982E-3</v>
      </c>
      <c r="BU13" s="413">
        <f>'CONFRONTO DATI STATICI'!AD49</f>
        <v>7.7250000000000001E-3</v>
      </c>
      <c r="BV13" s="407">
        <f>'CONFRONTO DATI STATICI'!AE49</f>
        <v>0.11666666666666667</v>
      </c>
      <c r="BW13" s="411" t="b">
        <f>'CONFRONTO DATI STATICI'!AF49</f>
        <v>1</v>
      </c>
      <c r="BX13" s="407">
        <f>'CONFRONTO DATI STATICI'!AG49</f>
        <v>6.6665679038682294E-3</v>
      </c>
      <c r="BY13" s="409" t="b">
        <f>'CONFRONTO DATI STATICI'!AH49</f>
        <v>0</v>
      </c>
      <c r="BZ13" s="403" t="b">
        <f>'CONFRONTO DATI STATICI'!AI49</f>
        <v>0</v>
      </c>
      <c r="CB13" s="618"/>
      <c r="CC13" s="616"/>
      <c r="CD13" s="415" t="str">
        <f>'CONFRONTO DATI STATICI'!AM20</f>
        <v>Trave 12</v>
      </c>
      <c r="CE13" s="413">
        <f>'CONFRONTO DATI STATICI'!AN20</f>
        <v>4.5999999999999999E-2</v>
      </c>
      <c r="CF13" s="407">
        <f>'CONFRONTO DATI STATICI'!AO20</f>
        <v>6.5000000000000002E-2</v>
      </c>
      <c r="CG13" s="413">
        <f>'CONFRONTO DATI STATICI'!AP20</f>
        <v>4.5999999999999999E-2</v>
      </c>
      <c r="CH13" s="407">
        <f>'CONFRONTO DATI STATICI'!AQ20</f>
        <v>6.8999999999999999E-3</v>
      </c>
      <c r="CI13" s="413">
        <f>'CONFRONTO DATI STATICI'!AR20</f>
        <v>6.8999999999999999E-3</v>
      </c>
      <c r="CJ13" s="407">
        <f>'CONFRONTO DATI STATICI'!AS20</f>
        <v>0.11666666666666667</v>
      </c>
      <c r="CK13" s="411" t="b">
        <f>'CONFRONTO DATI STATICI'!AT20</f>
        <v>1</v>
      </c>
      <c r="CL13" s="407">
        <f>'CONFRONTO DATI STATICI'!AU20</f>
        <v>6.6665679038682294E-3</v>
      </c>
      <c r="CM13" s="409" t="b">
        <f>'CONFRONTO DATI STATICI'!AV20</f>
        <v>0</v>
      </c>
      <c r="CN13" s="403" t="b">
        <f>'CONFRONTO DATI STATICI'!AW20</f>
        <v>0</v>
      </c>
      <c r="CO13" s="618"/>
      <c r="CP13" s="616"/>
      <c r="CQ13" s="415" t="str">
        <f>'CONFRONTO DATI STATICI'!AY20</f>
        <v>Trave 12</v>
      </c>
      <c r="CR13" s="413">
        <f>'CONFRONTO DATI STATICI'!AZ20</f>
        <v>4.5999999999999999E-2</v>
      </c>
      <c r="CS13" s="407">
        <f>'CONFRONTO DATI STATICI'!BA20</f>
        <v>6.5000000000000002E-2</v>
      </c>
      <c r="CT13" s="413">
        <f>'CONFRONTO DATI STATICI'!BB20</f>
        <v>4.5999999999999999E-2</v>
      </c>
      <c r="CU13" s="407">
        <f>'CONFRONTO DATI STATICI'!BC20</f>
        <v>7.0000000000000001E-3</v>
      </c>
      <c r="CV13" s="413">
        <f>'CONFRONTO DATI STATICI'!BD20</f>
        <v>7.0000000000000001E-3</v>
      </c>
      <c r="CW13" s="407">
        <f>'CONFRONTO DATI STATICI'!BE20</f>
        <v>0.11666666666666667</v>
      </c>
      <c r="CX13" s="411" t="b">
        <f>'CONFRONTO DATI STATICI'!BF20</f>
        <v>1</v>
      </c>
      <c r="CY13" s="407">
        <f>'CONFRONTO DATI STATICI'!BG20</f>
        <v>6.6665679038682294E-3</v>
      </c>
      <c r="CZ13" s="409" t="b">
        <f>'CONFRONTO DATI STATICI'!BH20</f>
        <v>0</v>
      </c>
      <c r="DA13" s="403" t="b">
        <f>'CONFRONTO DATI STATICI'!BI20</f>
        <v>0</v>
      </c>
      <c r="DB13" s="618"/>
      <c r="DC13" s="616"/>
      <c r="DD13" s="415" t="str">
        <f>'CONFRONTO DATI STATICI'!BK20</f>
        <v>Trave 12</v>
      </c>
      <c r="DE13" s="413">
        <f>'CONFRONTO DATI STATICI'!BL20</f>
        <v>4.4999999999999998E-2</v>
      </c>
      <c r="DF13" s="407">
        <f>'CONFRONTO DATI STATICI'!BM20</f>
        <v>6.4000000000000001E-2</v>
      </c>
      <c r="DG13" s="413">
        <f>'CONFRONTO DATI STATICI'!BN20</f>
        <v>4.4999999999999998E-2</v>
      </c>
      <c r="DH13" s="407">
        <f>'CONFRONTO DATI STATICI'!BO20</f>
        <v>6.7999999999999996E-3</v>
      </c>
      <c r="DI13" s="413">
        <f>'CONFRONTO DATI STATICI'!BP20</f>
        <v>6.7999999999999996E-3</v>
      </c>
      <c r="DJ13" s="407">
        <f>'CONFRONTO DATI STATICI'!BQ20</f>
        <v>0.11666666666666667</v>
      </c>
      <c r="DK13" s="411" t="b">
        <f>'CONFRONTO DATI STATICI'!BR20</f>
        <v>1</v>
      </c>
      <c r="DL13" s="407">
        <f>'CONFRONTO DATI STATICI'!BS20</f>
        <v>6.6665679038682294E-3</v>
      </c>
      <c r="DM13" s="421" t="b">
        <f>'CONFRONTO DATI STATICI'!BT20</f>
        <v>0</v>
      </c>
      <c r="DN13" s="418" t="b">
        <f>'CONFRONTO DATI STATICI'!BU20</f>
        <v>0</v>
      </c>
      <c r="DO13" s="616"/>
      <c r="DP13" s="616"/>
      <c r="DQ13" s="415" t="str">
        <f>'CONFRONTO DATI STATICI'!AM48</f>
        <v>Trave 12</v>
      </c>
      <c r="DR13" s="413">
        <f>'CONFRONTO DATI STATICI'!AN48</f>
        <v>4.5999999999999999E-2</v>
      </c>
      <c r="DS13" s="407">
        <f>'CONFRONTO DATI STATICI'!AO48</f>
        <v>6.5000000000000002E-2</v>
      </c>
      <c r="DT13" s="413">
        <f>'CONFRONTO DATI STATICI'!AP48</f>
        <v>4.7E-2</v>
      </c>
      <c r="DU13" s="407">
        <f>'CONFRONTO DATI STATICI'!AQ48</f>
        <v>6.8999999999999999E-3</v>
      </c>
      <c r="DV13" s="413">
        <f>'CONFRONTO DATI STATICI'!AR48</f>
        <v>6.8999999999999999E-3</v>
      </c>
      <c r="DW13" s="407">
        <f>'CONFRONTO DATI STATICI'!AS48</f>
        <v>0.11666666666666667</v>
      </c>
      <c r="DX13" s="411" t="b">
        <f>'CONFRONTO DATI STATICI'!AT48</f>
        <v>1</v>
      </c>
      <c r="DY13" s="407">
        <f>'CONFRONTO DATI STATICI'!AU48</f>
        <v>6.6665679038682294E-3</v>
      </c>
      <c r="DZ13" s="409" t="b">
        <f>'CONFRONTO DATI STATICI'!AV48</f>
        <v>0</v>
      </c>
      <c r="EA13" s="403" t="b">
        <f>'CONFRONTO DATI STATICI'!AW48</f>
        <v>0</v>
      </c>
      <c r="EB13" s="618"/>
      <c r="EC13" s="616"/>
      <c r="ED13" s="415" t="str">
        <f>'CONFRONTO DATI STATICI'!AY48</f>
        <v>Trave 12</v>
      </c>
      <c r="EE13" s="413">
        <f>'CONFRONTO DATI STATICI'!AZ48</f>
        <v>4.5999999999999999E-2</v>
      </c>
      <c r="EF13" s="407">
        <f>'CONFRONTO DATI STATICI'!BA48</f>
        <v>6.5000000000000002E-2</v>
      </c>
      <c r="EG13" s="413">
        <f>'CONFRONTO DATI STATICI'!BB48</f>
        <v>4.5999999999999999E-2</v>
      </c>
      <c r="EH13" s="407">
        <f>'CONFRONTO DATI STATICI'!BC48</f>
        <v>7.0000000000000001E-3</v>
      </c>
      <c r="EI13" s="413">
        <f>'CONFRONTO DATI STATICI'!BD48</f>
        <v>7.0000000000000001E-3</v>
      </c>
      <c r="EJ13" s="407">
        <f>'CONFRONTO DATI STATICI'!BE48</f>
        <v>0.11666666666666667</v>
      </c>
      <c r="EK13" s="411" t="b">
        <f>'CONFRONTO DATI STATICI'!BF48</f>
        <v>1</v>
      </c>
      <c r="EL13" s="407">
        <f>'CONFRONTO DATI STATICI'!BG48</f>
        <v>6.6665679038682294E-3</v>
      </c>
      <c r="EM13" s="409" t="b">
        <f>'CONFRONTO DATI STATICI'!BH48</f>
        <v>0</v>
      </c>
      <c r="EN13" s="403" t="b">
        <f>'CONFRONTO DATI STATICI'!BI48</f>
        <v>0</v>
      </c>
      <c r="EO13" s="618"/>
      <c r="EP13" s="616"/>
      <c r="EQ13" s="415" t="str">
        <f>'CONFRONTO DATI STATICI'!BK48</f>
        <v>Trave 12</v>
      </c>
      <c r="ER13" s="413">
        <f>'CONFRONTO DATI STATICI'!BL48</f>
        <v>4.4999999999999998E-2</v>
      </c>
      <c r="ES13" s="407">
        <f>'CONFRONTO DATI STATICI'!BM48</f>
        <v>6.4000000000000001E-2</v>
      </c>
      <c r="ET13" s="413">
        <f>'CONFRONTO DATI STATICI'!BN48</f>
        <v>4.4999999999999998E-2</v>
      </c>
      <c r="EU13" s="407">
        <f>'CONFRONTO DATI STATICI'!BO48</f>
        <v>6.7999999999999996E-3</v>
      </c>
      <c r="EV13" s="413">
        <f>'CONFRONTO DATI STATICI'!BP48</f>
        <v>6.7999999999999996E-3</v>
      </c>
      <c r="EW13" s="407">
        <f>'CONFRONTO DATI STATICI'!BQ48</f>
        <v>0.11666666666666667</v>
      </c>
      <c r="EX13" s="411" t="b">
        <f>'CONFRONTO DATI STATICI'!BR48</f>
        <v>1</v>
      </c>
      <c r="EY13" s="407">
        <f>'CONFRONTO DATI STATICI'!BS48</f>
        <v>6.6665679038682294E-3</v>
      </c>
      <c r="EZ13" s="409" t="b">
        <f>'CONFRONTO DATI STATICI'!BT48</f>
        <v>0</v>
      </c>
      <c r="FA13" s="403" t="b">
        <f>'CONFRONTO DATI STATICI'!BU48</f>
        <v>0</v>
      </c>
    </row>
    <row r="14" spans="1:157" ht="16" x14ac:dyDescent="0.2">
      <c r="A14" s="624"/>
      <c r="B14" s="621"/>
      <c r="C14" s="399" t="str">
        <f>'CONFRONTO DATI STATICI'!A21</f>
        <v>Trave 13</v>
      </c>
      <c r="D14" s="427">
        <f>'CONFRONTO DATI STATICI'!B21</f>
        <v>5.8555000000000003E-2</v>
      </c>
      <c r="E14" s="425">
        <f>'CONFRONTO DATI STATICI'!C21</f>
        <v>8.2647999999999999E-2</v>
      </c>
      <c r="F14" s="427">
        <f>'CONFRONTO DATI STATICI'!D21</f>
        <v>5.8525000000000001E-2</v>
      </c>
      <c r="G14" s="425">
        <f>'CONFRONTO DATI STATICI'!E21</f>
        <v>8.7620000000000007E-3</v>
      </c>
      <c r="H14" s="427">
        <f>'CONFRONTO DATI STATICI'!F21</f>
        <v>8.7510000000000001E-3</v>
      </c>
      <c r="I14" s="425">
        <f>'CONFRONTO DATI STATICI'!G21</f>
        <v>0.11666666666666667</v>
      </c>
      <c r="J14" s="430" t="b">
        <f>'CONFRONTO DATI STATICI'!H21</f>
        <v>1</v>
      </c>
      <c r="K14" s="428">
        <f>'CONFRONTO DATI STATICI'!I21</f>
        <v>6.6665679038682294E-3</v>
      </c>
      <c r="L14" s="421" t="b">
        <f>'CONFRONTO DATI STATICI'!J21</f>
        <v>0</v>
      </c>
      <c r="M14" s="418" t="b">
        <f>'CONFRONTO DATI STATICI'!K21</f>
        <v>0</v>
      </c>
      <c r="N14" s="624"/>
      <c r="O14" s="621"/>
      <c r="P14" s="399" t="str">
        <f>'CONFRONTO DATI STATICI'!L21</f>
        <v>Trave 13</v>
      </c>
      <c r="Q14" s="427">
        <f>'CONFRONTO DATI STATICI'!M21</f>
        <v>5.7555000000000002E-2</v>
      </c>
      <c r="R14" s="425">
        <f>'CONFRONTO DATI STATICI'!N21</f>
        <v>8.1647999999999998E-2</v>
      </c>
      <c r="S14" s="427">
        <f>'CONFRONTO DATI STATICI'!O21</f>
        <v>5.7525E-2</v>
      </c>
      <c r="T14" s="425">
        <f>'CONFRONTO DATI STATICI'!P21</f>
        <v>7.7620000000000007E-3</v>
      </c>
      <c r="U14" s="427">
        <f>'CONFRONTO DATI STATICI'!Q21</f>
        <v>7.7510000000000001E-3</v>
      </c>
      <c r="V14" s="425">
        <f>'CONFRONTO DATI STATICI'!R21</f>
        <v>0.11666666666666667</v>
      </c>
      <c r="W14" s="411" t="b">
        <f>'CONFRONTO DATI STATICI'!S21</f>
        <v>1</v>
      </c>
      <c r="X14" s="425">
        <f>'CONFRONTO DATI STATICI'!T21</f>
        <v>6.6665679038682294E-3</v>
      </c>
      <c r="Y14" s="409" t="b">
        <f>'CONFRONTO DATI STATICI'!U21</f>
        <v>0</v>
      </c>
      <c r="Z14" s="403" t="b">
        <f>'CONFRONTO DATI STATICI'!V21</f>
        <v>0</v>
      </c>
      <c r="AA14" s="618"/>
      <c r="AB14" s="616"/>
      <c r="AC14" s="415" t="str">
        <f>'CONFRONTO DATI STATICI'!W21</f>
        <v>Trave 13</v>
      </c>
      <c r="AD14" s="413">
        <f>'CONFRONTO DATI STATICI'!X21</f>
        <v>5.7555000000000002E-2</v>
      </c>
      <c r="AE14" s="407">
        <f>'CONFRONTO DATI STATICI'!Y21</f>
        <v>8.1647999999999998E-2</v>
      </c>
      <c r="AF14" s="413">
        <f>'CONFRONTO DATI STATICI'!Z21</f>
        <v>5.7525E-2</v>
      </c>
      <c r="AG14" s="407">
        <f>'CONFRONTO DATI STATICI'!AA21</f>
        <v>7.7620000000000007E-3</v>
      </c>
      <c r="AH14" s="413">
        <f>'CONFRONTO DATI STATICI'!AB21</f>
        <v>7.7510000000000001E-3</v>
      </c>
      <c r="AI14" s="407">
        <f>'CONFRONTO DATI STATICI'!AC21</f>
        <v>0.11666666666666667</v>
      </c>
      <c r="AJ14" s="411" t="b">
        <f>'CONFRONTO DATI STATICI'!AD21</f>
        <v>1</v>
      </c>
      <c r="AK14" s="407">
        <f>'CONFRONTO DATI STATICI'!AE21</f>
        <v>6.6665679038682294E-3</v>
      </c>
      <c r="AL14" s="409" t="b">
        <f>'CONFRONTO DATI STATICI'!AF21</f>
        <v>0</v>
      </c>
      <c r="AM14" s="403" t="b">
        <f>'CONFRONTO DATI STATICI'!AG21</f>
        <v>0</v>
      </c>
      <c r="AN14" s="618"/>
      <c r="AO14" s="616"/>
      <c r="AP14" s="415" t="str">
        <f>'CONFRONTO DATI STATICI'!A50</f>
        <v>Trave 13</v>
      </c>
      <c r="AQ14" s="413">
        <f>'CONFRONTO DATI STATICI'!B50</f>
        <v>5.9555000000000004E-2</v>
      </c>
      <c r="AR14" s="407">
        <f>'CONFRONTO DATI STATICI'!C50</f>
        <v>8.3648E-2</v>
      </c>
      <c r="AS14" s="413">
        <f>'CONFRONTO DATI STATICI'!D50</f>
        <v>5.9525000000000002E-2</v>
      </c>
      <c r="AT14" s="407">
        <f>'CONFRONTO DATI STATICI'!E50</f>
        <v>1.3762E-2</v>
      </c>
      <c r="AU14" s="413">
        <f>'CONFRONTO DATI STATICI'!F50</f>
        <v>1.3750999999999999E-2</v>
      </c>
      <c r="AV14" s="407">
        <f>'CONFRONTO DATI STATICI'!G50</f>
        <v>0.11666666666666667</v>
      </c>
      <c r="AW14" s="411" t="b">
        <f>'CONFRONTO DATI STATICI'!H50</f>
        <v>1</v>
      </c>
      <c r="AX14" s="407">
        <f>'CONFRONTO DATI STATICI'!I50</f>
        <v>6.6665679038682294E-3</v>
      </c>
      <c r="AY14" s="409" t="b">
        <f>'CONFRONTO DATI STATICI'!J50</f>
        <v>0</v>
      </c>
      <c r="AZ14" s="403" t="b">
        <f>'CONFRONTO DATI STATICI'!K50</f>
        <v>0</v>
      </c>
      <c r="BA14" s="618"/>
      <c r="BB14" s="616"/>
      <c r="BC14" s="415" t="str">
        <f>'CONFRONTO DATI STATICI'!M50</f>
        <v>Trave 13</v>
      </c>
      <c r="BD14" s="413">
        <f>'CONFRONTO DATI STATICI'!N50</f>
        <v>5.8555000000000003E-2</v>
      </c>
      <c r="BE14" s="407">
        <f>'CONFRONTO DATI STATICI'!O50</f>
        <v>8.2647999999999999E-2</v>
      </c>
      <c r="BF14" s="413">
        <f>'CONFRONTO DATI STATICI'!P50</f>
        <v>5.8525000000000001E-2</v>
      </c>
      <c r="BG14" s="407">
        <f>'CONFRONTO DATI STATICI'!Q50</f>
        <v>8.761999999999999E-3</v>
      </c>
      <c r="BH14" s="413">
        <f>'CONFRONTO DATI STATICI'!R50</f>
        <v>8.7509999999999984E-3</v>
      </c>
      <c r="BI14" s="407">
        <f>'CONFRONTO DATI STATICI'!S50</f>
        <v>0.11666666666666667</v>
      </c>
      <c r="BJ14" s="411" t="b">
        <f>'CONFRONTO DATI STATICI'!T50</f>
        <v>1</v>
      </c>
      <c r="BK14" s="407">
        <f>'CONFRONTO DATI STATICI'!U50</f>
        <v>6.6665679038682294E-3</v>
      </c>
      <c r="BL14" s="409" t="b">
        <f>'CONFRONTO DATI STATICI'!V50</f>
        <v>0</v>
      </c>
      <c r="BM14" s="403" t="b">
        <f>'CONFRONTO DATI STATICI'!W50</f>
        <v>0</v>
      </c>
      <c r="BN14" s="618"/>
      <c r="BO14" s="616"/>
      <c r="BP14" s="415" t="str">
        <f>'CONFRONTO DATI STATICI'!Y50</f>
        <v>Trave 13</v>
      </c>
      <c r="BQ14" s="413">
        <f>'CONFRONTO DATI STATICI'!Z50</f>
        <v>5.7555000000000002E-2</v>
      </c>
      <c r="BR14" s="407">
        <f>'CONFRONTO DATI STATICI'!AA50</f>
        <v>8.1647999999999998E-2</v>
      </c>
      <c r="BS14" s="413">
        <f>'CONFRONTO DATI STATICI'!AB50</f>
        <v>5.7525E-2</v>
      </c>
      <c r="BT14" s="407">
        <f>'CONFRONTO DATI STATICI'!AC50</f>
        <v>7.7619999999999989E-3</v>
      </c>
      <c r="BU14" s="413">
        <f>'CONFRONTO DATI STATICI'!AD50</f>
        <v>7.7509999999999983E-3</v>
      </c>
      <c r="BV14" s="407">
        <f>'CONFRONTO DATI STATICI'!AE50</f>
        <v>0.11666666666666667</v>
      </c>
      <c r="BW14" s="411" t="b">
        <f>'CONFRONTO DATI STATICI'!AF50</f>
        <v>1</v>
      </c>
      <c r="BX14" s="407">
        <f>'CONFRONTO DATI STATICI'!AG50</f>
        <v>6.6665679038682294E-3</v>
      </c>
      <c r="BY14" s="409" t="b">
        <f>'CONFRONTO DATI STATICI'!AH50</f>
        <v>0</v>
      </c>
      <c r="BZ14" s="403" t="b">
        <f>'CONFRONTO DATI STATICI'!AI50</f>
        <v>0</v>
      </c>
      <c r="CB14" s="618"/>
      <c r="CC14" s="616"/>
      <c r="CD14" s="415" t="str">
        <f>'CONFRONTO DATI STATICI'!AM21</f>
        <v>Trave 13</v>
      </c>
      <c r="CE14" s="413">
        <f>'CONFRONTO DATI STATICI'!AN21</f>
        <v>4.5999999999999999E-2</v>
      </c>
      <c r="CF14" s="407">
        <f>'CONFRONTO DATI STATICI'!AO21</f>
        <v>6.5000000000000002E-2</v>
      </c>
      <c r="CG14" s="413">
        <f>'CONFRONTO DATI STATICI'!AP21</f>
        <v>4.5999999999999999E-2</v>
      </c>
      <c r="CH14" s="407">
        <f>'CONFRONTO DATI STATICI'!AQ21</f>
        <v>6.8999999999999999E-3</v>
      </c>
      <c r="CI14" s="413">
        <f>'CONFRONTO DATI STATICI'!AR21</f>
        <v>6.8999999999999999E-3</v>
      </c>
      <c r="CJ14" s="407">
        <f>'CONFRONTO DATI STATICI'!AS21</f>
        <v>0.11666666666666667</v>
      </c>
      <c r="CK14" s="411" t="b">
        <f>'CONFRONTO DATI STATICI'!AT21</f>
        <v>1</v>
      </c>
      <c r="CL14" s="407">
        <f>'CONFRONTO DATI STATICI'!AU21</f>
        <v>6.6665679038682294E-3</v>
      </c>
      <c r="CM14" s="409" t="b">
        <f>'CONFRONTO DATI STATICI'!AV21</f>
        <v>0</v>
      </c>
      <c r="CN14" s="403" t="b">
        <f>'CONFRONTO DATI STATICI'!AW21</f>
        <v>0</v>
      </c>
      <c r="CO14" s="618"/>
      <c r="CP14" s="616"/>
      <c r="CQ14" s="415" t="str">
        <f>'CONFRONTO DATI STATICI'!AY21</f>
        <v>Trave 13</v>
      </c>
      <c r="CR14" s="413">
        <f>'CONFRONTO DATI STATICI'!AZ21</f>
        <v>4.5999999999999999E-2</v>
      </c>
      <c r="CS14" s="407">
        <f>'CONFRONTO DATI STATICI'!BA21</f>
        <v>6.5000000000000002E-2</v>
      </c>
      <c r="CT14" s="413">
        <f>'CONFRONTO DATI STATICI'!BB21</f>
        <v>4.5999999999999999E-2</v>
      </c>
      <c r="CU14" s="407">
        <f>'CONFRONTO DATI STATICI'!BC21</f>
        <v>7.0000000000000001E-3</v>
      </c>
      <c r="CV14" s="413">
        <f>'CONFRONTO DATI STATICI'!BD21</f>
        <v>7.0000000000000001E-3</v>
      </c>
      <c r="CW14" s="407">
        <f>'CONFRONTO DATI STATICI'!BE21</f>
        <v>0.11666666666666667</v>
      </c>
      <c r="CX14" s="411" t="b">
        <f>'CONFRONTO DATI STATICI'!BF21</f>
        <v>1</v>
      </c>
      <c r="CY14" s="407">
        <f>'CONFRONTO DATI STATICI'!BG21</f>
        <v>6.6665679038682294E-3</v>
      </c>
      <c r="CZ14" s="409" t="b">
        <f>'CONFRONTO DATI STATICI'!BH21</f>
        <v>0</v>
      </c>
      <c r="DA14" s="403" t="b">
        <f>'CONFRONTO DATI STATICI'!BI21</f>
        <v>0</v>
      </c>
      <c r="DB14" s="618"/>
      <c r="DC14" s="616"/>
      <c r="DD14" s="415" t="str">
        <f>'CONFRONTO DATI STATICI'!BK21</f>
        <v>Trave 13</v>
      </c>
      <c r="DE14" s="413">
        <f>'CONFRONTO DATI STATICI'!BL21</f>
        <v>4.4999999999999998E-2</v>
      </c>
      <c r="DF14" s="407">
        <f>'CONFRONTO DATI STATICI'!BM21</f>
        <v>6.4000000000000001E-2</v>
      </c>
      <c r="DG14" s="413">
        <f>'CONFRONTO DATI STATICI'!BN21</f>
        <v>4.4999999999999998E-2</v>
      </c>
      <c r="DH14" s="407">
        <f>'CONFRONTO DATI STATICI'!BO21</f>
        <v>6.7999999999999996E-3</v>
      </c>
      <c r="DI14" s="413">
        <f>'CONFRONTO DATI STATICI'!BP21</f>
        <v>6.7999999999999996E-3</v>
      </c>
      <c r="DJ14" s="407">
        <f>'CONFRONTO DATI STATICI'!BQ21</f>
        <v>0.11666666666666667</v>
      </c>
      <c r="DK14" s="411" t="b">
        <f>'CONFRONTO DATI STATICI'!BR21</f>
        <v>1</v>
      </c>
      <c r="DL14" s="407">
        <f>'CONFRONTO DATI STATICI'!BS21</f>
        <v>6.6665679038682294E-3</v>
      </c>
      <c r="DM14" s="421" t="b">
        <f>'CONFRONTO DATI STATICI'!BT21</f>
        <v>0</v>
      </c>
      <c r="DN14" s="418" t="b">
        <f>'CONFRONTO DATI STATICI'!BU21</f>
        <v>0</v>
      </c>
      <c r="DO14" s="616"/>
      <c r="DP14" s="616"/>
      <c r="DQ14" s="415" t="str">
        <f>'CONFRONTO DATI STATICI'!AM49</f>
        <v>Trave 13</v>
      </c>
      <c r="DR14" s="413">
        <f>'CONFRONTO DATI STATICI'!AN49</f>
        <v>4.5999999999999999E-2</v>
      </c>
      <c r="DS14" s="407">
        <f>'CONFRONTO DATI STATICI'!AO49</f>
        <v>6.5000000000000002E-2</v>
      </c>
      <c r="DT14" s="413">
        <f>'CONFRONTO DATI STATICI'!AP49</f>
        <v>4.7E-2</v>
      </c>
      <c r="DU14" s="407">
        <f>'CONFRONTO DATI STATICI'!AQ49</f>
        <v>6.8999999999999999E-3</v>
      </c>
      <c r="DV14" s="413">
        <f>'CONFRONTO DATI STATICI'!AR49</f>
        <v>6.8999999999999999E-3</v>
      </c>
      <c r="DW14" s="407">
        <f>'CONFRONTO DATI STATICI'!AS49</f>
        <v>0.11666666666666667</v>
      </c>
      <c r="DX14" s="411" t="b">
        <f>'CONFRONTO DATI STATICI'!AT49</f>
        <v>1</v>
      </c>
      <c r="DY14" s="407">
        <f>'CONFRONTO DATI STATICI'!AU49</f>
        <v>6.6665679038682294E-3</v>
      </c>
      <c r="DZ14" s="409" t="b">
        <f>'CONFRONTO DATI STATICI'!AV49</f>
        <v>0</v>
      </c>
      <c r="EA14" s="403" t="b">
        <f>'CONFRONTO DATI STATICI'!AW49</f>
        <v>0</v>
      </c>
      <c r="EB14" s="618"/>
      <c r="EC14" s="616"/>
      <c r="ED14" s="415" t="str">
        <f>'CONFRONTO DATI STATICI'!AY49</f>
        <v>Trave 13</v>
      </c>
      <c r="EE14" s="413">
        <f>'CONFRONTO DATI STATICI'!AZ49</f>
        <v>4.5999999999999999E-2</v>
      </c>
      <c r="EF14" s="407">
        <f>'CONFRONTO DATI STATICI'!BA49</f>
        <v>6.5000000000000002E-2</v>
      </c>
      <c r="EG14" s="413">
        <f>'CONFRONTO DATI STATICI'!BB49</f>
        <v>4.5999999999999999E-2</v>
      </c>
      <c r="EH14" s="407">
        <f>'CONFRONTO DATI STATICI'!BC49</f>
        <v>7.0000000000000001E-3</v>
      </c>
      <c r="EI14" s="413">
        <f>'CONFRONTO DATI STATICI'!BD49</f>
        <v>7.0000000000000001E-3</v>
      </c>
      <c r="EJ14" s="407">
        <f>'CONFRONTO DATI STATICI'!BE49</f>
        <v>0.11666666666666667</v>
      </c>
      <c r="EK14" s="411" t="b">
        <f>'CONFRONTO DATI STATICI'!BF49</f>
        <v>1</v>
      </c>
      <c r="EL14" s="407">
        <f>'CONFRONTO DATI STATICI'!BG49</f>
        <v>6.6665679038682294E-3</v>
      </c>
      <c r="EM14" s="409" t="b">
        <f>'CONFRONTO DATI STATICI'!BH49</f>
        <v>0</v>
      </c>
      <c r="EN14" s="403" t="b">
        <f>'CONFRONTO DATI STATICI'!BI49</f>
        <v>0</v>
      </c>
      <c r="EO14" s="618"/>
      <c r="EP14" s="616"/>
      <c r="EQ14" s="415" t="str">
        <f>'CONFRONTO DATI STATICI'!BK49</f>
        <v>Trave 13</v>
      </c>
      <c r="ER14" s="413">
        <f>'CONFRONTO DATI STATICI'!BL49</f>
        <v>4.4999999999999998E-2</v>
      </c>
      <c r="ES14" s="407">
        <f>'CONFRONTO DATI STATICI'!BM49</f>
        <v>6.4000000000000001E-2</v>
      </c>
      <c r="ET14" s="413">
        <f>'CONFRONTO DATI STATICI'!BN49</f>
        <v>4.4999999999999998E-2</v>
      </c>
      <c r="EU14" s="407">
        <f>'CONFRONTO DATI STATICI'!BO49</f>
        <v>6.7999999999999996E-3</v>
      </c>
      <c r="EV14" s="413">
        <f>'CONFRONTO DATI STATICI'!BP49</f>
        <v>6.7999999999999996E-3</v>
      </c>
      <c r="EW14" s="407">
        <f>'CONFRONTO DATI STATICI'!BQ49</f>
        <v>0.11666666666666667</v>
      </c>
      <c r="EX14" s="411" t="b">
        <f>'CONFRONTO DATI STATICI'!BR49</f>
        <v>1</v>
      </c>
      <c r="EY14" s="407">
        <f>'CONFRONTO DATI STATICI'!BS49</f>
        <v>6.6665679038682294E-3</v>
      </c>
      <c r="EZ14" s="409" t="b">
        <f>'CONFRONTO DATI STATICI'!BT49</f>
        <v>0</v>
      </c>
      <c r="FA14" s="403" t="b">
        <f>'CONFRONTO DATI STATICI'!BU49</f>
        <v>0</v>
      </c>
    </row>
    <row r="15" spans="1:157" ht="16" x14ac:dyDescent="0.2">
      <c r="A15" s="624"/>
      <c r="B15" s="621"/>
      <c r="C15" s="399" t="str">
        <f>'CONFRONTO DATI STATICI'!A22</f>
        <v>Trave 14</v>
      </c>
      <c r="D15" s="427">
        <f>'CONFRONTO DATI STATICI'!B22</f>
        <v>5.9149E-2</v>
      </c>
      <c r="E15" s="425">
        <f>'CONFRONTO DATI STATICI'!C22</f>
        <v>8.3618999999999999E-2</v>
      </c>
      <c r="F15" s="427">
        <f>'CONFRONTO DATI STATICI'!D22</f>
        <v>5.9124999999999997E-2</v>
      </c>
      <c r="G15" s="425">
        <f>'CONFRONTO DATI STATICI'!E22</f>
        <v>8.8520000000000005E-3</v>
      </c>
      <c r="H15" s="427">
        <f>'CONFRONTO DATI STATICI'!F22</f>
        <v>8.8439999999999994E-3</v>
      </c>
      <c r="I15" s="425">
        <f>'CONFRONTO DATI STATICI'!G22</f>
        <v>0.11666666666666667</v>
      </c>
      <c r="J15" s="430" t="b">
        <f>'CONFRONTO DATI STATICI'!H22</f>
        <v>1</v>
      </c>
      <c r="K15" s="428">
        <f>'CONFRONTO DATI STATICI'!I22</f>
        <v>6.6665679038682294E-3</v>
      </c>
      <c r="L15" s="421" t="b">
        <f>'CONFRONTO DATI STATICI'!J22</f>
        <v>0</v>
      </c>
      <c r="M15" s="418" t="b">
        <f>'CONFRONTO DATI STATICI'!K22</f>
        <v>0</v>
      </c>
      <c r="N15" s="624"/>
      <c r="O15" s="621"/>
      <c r="P15" s="399" t="str">
        <f>'CONFRONTO DATI STATICI'!L22</f>
        <v>Trave 14</v>
      </c>
      <c r="Q15" s="427">
        <f>'CONFRONTO DATI STATICI'!M22</f>
        <v>5.8148999999999999E-2</v>
      </c>
      <c r="R15" s="425">
        <f>'CONFRONTO DATI STATICI'!N22</f>
        <v>8.2618999999999998E-2</v>
      </c>
      <c r="S15" s="427">
        <f>'CONFRONTO DATI STATICI'!O22</f>
        <v>5.8124999999999996E-2</v>
      </c>
      <c r="T15" s="425">
        <f>'CONFRONTO DATI STATICI'!P22</f>
        <v>7.8520000000000013E-3</v>
      </c>
      <c r="U15" s="427">
        <f>'CONFRONTO DATI STATICI'!Q22</f>
        <v>7.8440000000000003E-3</v>
      </c>
      <c r="V15" s="425">
        <f>'CONFRONTO DATI STATICI'!R22</f>
        <v>0.11666666666666667</v>
      </c>
      <c r="W15" s="411" t="b">
        <f>'CONFRONTO DATI STATICI'!S22</f>
        <v>1</v>
      </c>
      <c r="X15" s="425">
        <f>'CONFRONTO DATI STATICI'!T22</f>
        <v>6.6665679038682294E-3</v>
      </c>
      <c r="Y15" s="409" t="b">
        <f>'CONFRONTO DATI STATICI'!U22</f>
        <v>0</v>
      </c>
      <c r="Z15" s="403" t="b">
        <f>'CONFRONTO DATI STATICI'!V22</f>
        <v>0</v>
      </c>
      <c r="AA15" s="618"/>
      <c r="AB15" s="616"/>
      <c r="AC15" s="415" t="str">
        <f>'CONFRONTO DATI STATICI'!W22</f>
        <v>Trave 14</v>
      </c>
      <c r="AD15" s="413">
        <f>'CONFRONTO DATI STATICI'!X22</f>
        <v>5.8148999999999999E-2</v>
      </c>
      <c r="AE15" s="407">
        <f>'CONFRONTO DATI STATICI'!Y22</f>
        <v>8.2618999999999998E-2</v>
      </c>
      <c r="AF15" s="413">
        <f>'CONFRONTO DATI STATICI'!Z22</f>
        <v>5.8124999999999996E-2</v>
      </c>
      <c r="AG15" s="407">
        <f>'CONFRONTO DATI STATICI'!AA22</f>
        <v>7.8520000000000013E-3</v>
      </c>
      <c r="AH15" s="413">
        <f>'CONFRONTO DATI STATICI'!AB22</f>
        <v>7.8440000000000003E-3</v>
      </c>
      <c r="AI15" s="407">
        <f>'CONFRONTO DATI STATICI'!AC22</f>
        <v>0.11666666666666667</v>
      </c>
      <c r="AJ15" s="411" t="b">
        <f>'CONFRONTO DATI STATICI'!AD22</f>
        <v>1</v>
      </c>
      <c r="AK15" s="407">
        <f>'CONFRONTO DATI STATICI'!AE22</f>
        <v>6.6665679038682294E-3</v>
      </c>
      <c r="AL15" s="409" t="b">
        <f>'CONFRONTO DATI STATICI'!AF22</f>
        <v>0</v>
      </c>
      <c r="AM15" s="403" t="b">
        <f>'CONFRONTO DATI STATICI'!AG22</f>
        <v>0</v>
      </c>
      <c r="AN15" s="618"/>
      <c r="AO15" s="616"/>
      <c r="AP15" s="415" t="str">
        <f>'CONFRONTO DATI STATICI'!A51</f>
        <v>Trave 14</v>
      </c>
      <c r="AQ15" s="413">
        <f>'CONFRONTO DATI STATICI'!B51</f>
        <v>6.0149000000000001E-2</v>
      </c>
      <c r="AR15" s="407">
        <f>'CONFRONTO DATI STATICI'!C51</f>
        <v>8.4619E-2</v>
      </c>
      <c r="AS15" s="413">
        <f>'CONFRONTO DATI STATICI'!D51</f>
        <v>6.0124999999999998E-2</v>
      </c>
      <c r="AT15" s="407">
        <f>'CONFRONTO DATI STATICI'!E51</f>
        <v>1.3852E-2</v>
      </c>
      <c r="AU15" s="413">
        <f>'CONFRONTO DATI STATICI'!F51</f>
        <v>1.3843999999999999E-2</v>
      </c>
      <c r="AV15" s="407">
        <f>'CONFRONTO DATI STATICI'!G51</f>
        <v>0.11666666666666667</v>
      </c>
      <c r="AW15" s="411" t="b">
        <f>'CONFRONTO DATI STATICI'!H51</f>
        <v>1</v>
      </c>
      <c r="AX15" s="407">
        <f>'CONFRONTO DATI STATICI'!I51</f>
        <v>6.6665679038682294E-3</v>
      </c>
      <c r="AY15" s="409" t="b">
        <f>'CONFRONTO DATI STATICI'!J51</f>
        <v>0</v>
      </c>
      <c r="AZ15" s="403" t="b">
        <f>'CONFRONTO DATI STATICI'!K51</f>
        <v>0</v>
      </c>
      <c r="BA15" s="618"/>
      <c r="BB15" s="616"/>
      <c r="BC15" s="415" t="str">
        <f>'CONFRONTO DATI STATICI'!M51</f>
        <v>Trave 14</v>
      </c>
      <c r="BD15" s="413">
        <f>'CONFRONTO DATI STATICI'!N51</f>
        <v>5.9149E-2</v>
      </c>
      <c r="BE15" s="407">
        <f>'CONFRONTO DATI STATICI'!O51</f>
        <v>8.4118999999999999E-2</v>
      </c>
      <c r="BF15" s="413">
        <f>'CONFRONTO DATI STATICI'!P51</f>
        <v>5.9124999999999997E-2</v>
      </c>
      <c r="BG15" s="407">
        <f>'CONFRONTO DATI STATICI'!Q51</f>
        <v>8.8519999999999988E-3</v>
      </c>
      <c r="BH15" s="413">
        <f>'CONFRONTO DATI STATICI'!R51</f>
        <v>8.8439999999999977E-3</v>
      </c>
      <c r="BI15" s="407">
        <f>'CONFRONTO DATI STATICI'!S51</f>
        <v>0.11666666666666667</v>
      </c>
      <c r="BJ15" s="411" t="b">
        <f>'CONFRONTO DATI STATICI'!T51</f>
        <v>1</v>
      </c>
      <c r="BK15" s="407">
        <f>'CONFRONTO DATI STATICI'!U51</f>
        <v>6.6665679038682294E-3</v>
      </c>
      <c r="BL15" s="409" t="b">
        <f>'CONFRONTO DATI STATICI'!V51</f>
        <v>0</v>
      </c>
      <c r="BM15" s="403" t="b">
        <f>'CONFRONTO DATI STATICI'!W51</f>
        <v>0</v>
      </c>
      <c r="BN15" s="618"/>
      <c r="BO15" s="616"/>
      <c r="BP15" s="415" t="str">
        <f>'CONFRONTO DATI STATICI'!Y51</f>
        <v>Trave 14</v>
      </c>
      <c r="BQ15" s="413">
        <f>'CONFRONTO DATI STATICI'!Z51</f>
        <v>5.8148999999999999E-2</v>
      </c>
      <c r="BR15" s="407">
        <f>'CONFRONTO DATI STATICI'!AA51</f>
        <v>8.3118999999999998E-2</v>
      </c>
      <c r="BS15" s="413">
        <f>'CONFRONTO DATI STATICI'!AB51</f>
        <v>5.8124999999999996E-2</v>
      </c>
      <c r="BT15" s="407">
        <f>'CONFRONTO DATI STATICI'!AC51</f>
        <v>7.8519999999999979E-3</v>
      </c>
      <c r="BU15" s="413">
        <f>'CONFRONTO DATI STATICI'!AD51</f>
        <v>7.8439999999999968E-3</v>
      </c>
      <c r="BV15" s="407">
        <f>'CONFRONTO DATI STATICI'!AE51</f>
        <v>0.11666666666666667</v>
      </c>
      <c r="BW15" s="411" t="b">
        <f>'CONFRONTO DATI STATICI'!AF51</f>
        <v>1</v>
      </c>
      <c r="BX15" s="407">
        <f>'CONFRONTO DATI STATICI'!AG51</f>
        <v>6.6665679038682294E-3</v>
      </c>
      <c r="BY15" s="409" t="b">
        <f>'CONFRONTO DATI STATICI'!AH51</f>
        <v>0</v>
      </c>
      <c r="BZ15" s="403" t="b">
        <f>'CONFRONTO DATI STATICI'!AI51</f>
        <v>0</v>
      </c>
      <c r="CB15" s="618"/>
      <c r="CC15" s="616"/>
      <c r="CD15" s="415" t="str">
        <f>'CONFRONTO DATI STATICI'!AM22</f>
        <v>Trave 14</v>
      </c>
      <c r="CE15" s="413">
        <f>'CONFRONTO DATI STATICI'!AN22</f>
        <v>4.7E-2</v>
      </c>
      <c r="CF15" s="407">
        <f>'CONFRONTO DATI STATICI'!AO22</f>
        <v>6.6000000000000003E-2</v>
      </c>
      <c r="CG15" s="413">
        <f>'CONFRONTO DATI STATICI'!AP22</f>
        <v>4.7E-2</v>
      </c>
      <c r="CH15" s="407">
        <f>'CONFRONTO DATI STATICI'!AQ22</f>
        <v>7.1000000000000004E-3</v>
      </c>
      <c r="CI15" s="413">
        <f>'CONFRONTO DATI STATICI'!AR22</f>
        <v>7.0000000000000001E-3</v>
      </c>
      <c r="CJ15" s="407">
        <f>'CONFRONTO DATI STATICI'!AS22</f>
        <v>0.11666666666666667</v>
      </c>
      <c r="CK15" s="411" t="b">
        <f>'CONFRONTO DATI STATICI'!AT22</f>
        <v>1</v>
      </c>
      <c r="CL15" s="407">
        <f>'CONFRONTO DATI STATICI'!AU22</f>
        <v>6.6665679038682294E-3</v>
      </c>
      <c r="CM15" s="409" t="b">
        <f>'CONFRONTO DATI STATICI'!AV22</f>
        <v>0</v>
      </c>
      <c r="CN15" s="403" t="b">
        <f>'CONFRONTO DATI STATICI'!AW22</f>
        <v>0</v>
      </c>
      <c r="CO15" s="618"/>
      <c r="CP15" s="616"/>
      <c r="CQ15" s="415" t="str">
        <f>'CONFRONTO DATI STATICI'!AY22</f>
        <v>Trave 14</v>
      </c>
      <c r="CR15" s="413">
        <f>'CONFRONTO DATI STATICI'!AZ22</f>
        <v>4.7E-2</v>
      </c>
      <c r="CS15" s="407">
        <f>'CONFRONTO DATI STATICI'!BA22</f>
        <v>6.6000000000000003E-2</v>
      </c>
      <c r="CT15" s="413">
        <f>'CONFRONTO DATI STATICI'!BB22</f>
        <v>4.7E-2</v>
      </c>
      <c r="CU15" s="407">
        <f>'CONFRONTO DATI STATICI'!BC22</f>
        <v>7.1000000000000004E-3</v>
      </c>
      <c r="CV15" s="413">
        <f>'CONFRONTO DATI STATICI'!BD22</f>
        <v>7.1000000000000004E-3</v>
      </c>
      <c r="CW15" s="407">
        <f>'CONFRONTO DATI STATICI'!BE22</f>
        <v>0.11666666666666667</v>
      </c>
      <c r="CX15" s="411" t="b">
        <f>'CONFRONTO DATI STATICI'!BF22</f>
        <v>1</v>
      </c>
      <c r="CY15" s="407">
        <f>'CONFRONTO DATI STATICI'!BG22</f>
        <v>6.6665679038682294E-3</v>
      </c>
      <c r="CZ15" s="409" t="b">
        <f>'CONFRONTO DATI STATICI'!BH22</f>
        <v>0</v>
      </c>
      <c r="DA15" s="403" t="b">
        <f>'CONFRONTO DATI STATICI'!BI22</f>
        <v>0</v>
      </c>
      <c r="DB15" s="618"/>
      <c r="DC15" s="616"/>
      <c r="DD15" s="415" t="str">
        <f>'CONFRONTO DATI STATICI'!BK22</f>
        <v>Trave 14</v>
      </c>
      <c r="DE15" s="413">
        <f>'CONFRONTO DATI STATICI'!BL22</f>
        <v>4.5999999999999999E-2</v>
      </c>
      <c r="DF15" s="407">
        <f>'CONFRONTO DATI STATICI'!BM22</f>
        <v>6.5000000000000002E-2</v>
      </c>
      <c r="DG15" s="413">
        <f>'CONFRONTO DATI STATICI'!BN22</f>
        <v>4.5999999999999999E-2</v>
      </c>
      <c r="DH15" s="407">
        <f>'CONFRONTO DATI STATICI'!BO22</f>
        <v>6.8999999999999999E-3</v>
      </c>
      <c r="DI15" s="413">
        <f>'CONFRONTO DATI STATICI'!BP22</f>
        <v>6.8999999999999999E-3</v>
      </c>
      <c r="DJ15" s="407">
        <f>'CONFRONTO DATI STATICI'!BQ22</f>
        <v>0.11666666666666667</v>
      </c>
      <c r="DK15" s="411" t="b">
        <f>'CONFRONTO DATI STATICI'!BR22</f>
        <v>1</v>
      </c>
      <c r="DL15" s="407">
        <f>'CONFRONTO DATI STATICI'!BS22</f>
        <v>6.6665679038682294E-3</v>
      </c>
      <c r="DM15" s="421" t="b">
        <f>'CONFRONTO DATI STATICI'!BT22</f>
        <v>0</v>
      </c>
      <c r="DN15" s="418" t="b">
        <f>'CONFRONTO DATI STATICI'!BU22</f>
        <v>0</v>
      </c>
      <c r="DO15" s="616"/>
      <c r="DP15" s="616"/>
      <c r="DQ15" s="415" t="str">
        <f>'CONFRONTO DATI STATICI'!AM50</f>
        <v>Trave 14</v>
      </c>
      <c r="DR15" s="413">
        <f>'CONFRONTO DATI STATICI'!AN50</f>
        <v>4.7E-2</v>
      </c>
      <c r="DS15" s="407">
        <f>'CONFRONTO DATI STATICI'!AO50</f>
        <v>6.6000000000000003E-2</v>
      </c>
      <c r="DT15" s="413">
        <f>'CONFRONTO DATI STATICI'!AP50</f>
        <v>4.7E-2</v>
      </c>
      <c r="DU15" s="407">
        <f>'CONFRONTO DATI STATICI'!AQ50</f>
        <v>7.0000000000000001E-3</v>
      </c>
      <c r="DV15" s="413">
        <f>'CONFRONTO DATI STATICI'!AR50</f>
        <v>7.0000000000000001E-3</v>
      </c>
      <c r="DW15" s="407">
        <f>'CONFRONTO DATI STATICI'!AS50</f>
        <v>0.11666666666666667</v>
      </c>
      <c r="DX15" s="411" t="b">
        <f>'CONFRONTO DATI STATICI'!AT50</f>
        <v>1</v>
      </c>
      <c r="DY15" s="407">
        <f>'CONFRONTO DATI STATICI'!AU50</f>
        <v>6.6665679038682294E-3</v>
      </c>
      <c r="DZ15" s="409" t="b">
        <f>'CONFRONTO DATI STATICI'!AV50</f>
        <v>0</v>
      </c>
      <c r="EA15" s="403" t="b">
        <f>'CONFRONTO DATI STATICI'!AW50</f>
        <v>0</v>
      </c>
      <c r="EB15" s="618"/>
      <c r="EC15" s="616"/>
      <c r="ED15" s="415" t="str">
        <f>'CONFRONTO DATI STATICI'!AY50</f>
        <v>Trave 14</v>
      </c>
      <c r="EE15" s="413">
        <f>'CONFRONTO DATI STATICI'!AZ50</f>
        <v>4.7E-2</v>
      </c>
      <c r="EF15" s="407">
        <f>'CONFRONTO DATI STATICI'!BA50</f>
        <v>6.6000000000000003E-2</v>
      </c>
      <c r="EG15" s="413">
        <f>'CONFRONTO DATI STATICI'!BB50</f>
        <v>4.7E-2</v>
      </c>
      <c r="EH15" s="407">
        <f>'CONFRONTO DATI STATICI'!BC50</f>
        <v>7.1000000000000004E-3</v>
      </c>
      <c r="EI15" s="413">
        <f>'CONFRONTO DATI STATICI'!BD50</f>
        <v>7.1000000000000004E-3</v>
      </c>
      <c r="EJ15" s="407">
        <f>'CONFRONTO DATI STATICI'!BE50</f>
        <v>0.11666666666666667</v>
      </c>
      <c r="EK15" s="411" t="b">
        <f>'CONFRONTO DATI STATICI'!BF50</f>
        <v>1</v>
      </c>
      <c r="EL15" s="407">
        <f>'CONFRONTO DATI STATICI'!BG50</f>
        <v>6.6665679038682294E-3</v>
      </c>
      <c r="EM15" s="409" t="b">
        <f>'CONFRONTO DATI STATICI'!BH50</f>
        <v>0</v>
      </c>
      <c r="EN15" s="403" t="b">
        <f>'CONFRONTO DATI STATICI'!BI50</f>
        <v>0</v>
      </c>
      <c r="EO15" s="618"/>
      <c r="EP15" s="616"/>
      <c r="EQ15" s="415" t="str">
        <f>'CONFRONTO DATI STATICI'!BK50</f>
        <v>Trave 14</v>
      </c>
      <c r="ER15" s="413">
        <f>'CONFRONTO DATI STATICI'!BL50</f>
        <v>4.5999999999999999E-2</v>
      </c>
      <c r="ES15" s="407">
        <f>'CONFRONTO DATI STATICI'!BM50</f>
        <v>6.5000000000000002E-2</v>
      </c>
      <c r="ET15" s="413">
        <f>'CONFRONTO DATI STATICI'!BN50</f>
        <v>4.5999999999999999E-2</v>
      </c>
      <c r="EU15" s="407">
        <f>'CONFRONTO DATI STATICI'!BO50</f>
        <v>6.8999999999999999E-3</v>
      </c>
      <c r="EV15" s="413">
        <f>'CONFRONTO DATI STATICI'!BP50</f>
        <v>6.8999999999999999E-3</v>
      </c>
      <c r="EW15" s="407">
        <f>'CONFRONTO DATI STATICI'!BQ50</f>
        <v>0.11666666666666667</v>
      </c>
      <c r="EX15" s="411" t="b">
        <f>'CONFRONTO DATI STATICI'!BR50</f>
        <v>1</v>
      </c>
      <c r="EY15" s="407">
        <f>'CONFRONTO DATI STATICI'!BS50</f>
        <v>6.6665679038682294E-3</v>
      </c>
      <c r="EZ15" s="409" t="b">
        <f>'CONFRONTO DATI STATICI'!BT50</f>
        <v>0</v>
      </c>
      <c r="FA15" s="403" t="b">
        <f>'CONFRONTO DATI STATICI'!BU50</f>
        <v>0</v>
      </c>
    </row>
    <row r="16" spans="1:157" ht="16" x14ac:dyDescent="0.2">
      <c r="A16" s="624"/>
      <c r="B16" s="621"/>
      <c r="C16" s="399" t="str">
        <f>'CONFRONTO DATI STATICI'!A23</f>
        <v>Trave 15</v>
      </c>
      <c r="D16" s="427">
        <f>'CONFRONTO DATI STATICI'!B23</f>
        <v>6.0366999999999997E-2</v>
      </c>
      <c r="E16" s="425">
        <f>'CONFRONTO DATI STATICI'!C23</f>
        <v>8.5500000000000007E-2</v>
      </c>
      <c r="F16" s="427">
        <f>'CONFRONTO DATI STATICI'!D23</f>
        <v>6.0353999999999998E-2</v>
      </c>
      <c r="G16" s="425">
        <f>'CONFRONTO DATI STATICI'!E23</f>
        <v>9.0270000000000003E-3</v>
      </c>
      <c r="H16" s="427">
        <f>'CONFRONTO DATI STATICI'!F23</f>
        <v>9.0240000000000008E-3</v>
      </c>
      <c r="I16" s="425">
        <f>'CONFRONTO DATI STATICI'!G23</f>
        <v>0.11666666666666667</v>
      </c>
      <c r="J16" s="430" t="b">
        <f>'CONFRONTO DATI STATICI'!H23</f>
        <v>1</v>
      </c>
      <c r="K16" s="428">
        <f>'CONFRONTO DATI STATICI'!I23</f>
        <v>6.6665679038682294E-3</v>
      </c>
      <c r="L16" s="421" t="b">
        <f>'CONFRONTO DATI STATICI'!J23</f>
        <v>0</v>
      </c>
      <c r="M16" s="418" t="b">
        <f>'CONFRONTO DATI STATICI'!K23</f>
        <v>0</v>
      </c>
      <c r="N16" s="624"/>
      <c r="O16" s="621"/>
      <c r="P16" s="399" t="str">
        <f>'CONFRONTO DATI STATICI'!L23</f>
        <v>Trave 15</v>
      </c>
      <c r="Q16" s="427">
        <f>'CONFRONTO DATI STATICI'!M23</f>
        <v>5.9366999999999996E-2</v>
      </c>
      <c r="R16" s="425">
        <f>'CONFRONTO DATI STATICI'!N23</f>
        <v>8.4500000000000006E-2</v>
      </c>
      <c r="S16" s="427">
        <f>'CONFRONTO DATI STATICI'!O23</f>
        <v>5.9353999999999997E-2</v>
      </c>
      <c r="T16" s="425">
        <f>'CONFRONTO DATI STATICI'!P23</f>
        <v>8.0269999999999994E-3</v>
      </c>
      <c r="U16" s="427">
        <f>'CONFRONTO DATI STATICI'!Q23</f>
        <v>8.0239999999999999E-3</v>
      </c>
      <c r="V16" s="425">
        <f>'CONFRONTO DATI STATICI'!R23</f>
        <v>0.11666666666666667</v>
      </c>
      <c r="W16" s="411" t="b">
        <f>'CONFRONTO DATI STATICI'!S23</f>
        <v>1</v>
      </c>
      <c r="X16" s="425">
        <f>'CONFRONTO DATI STATICI'!T23</f>
        <v>6.6665679038682294E-3</v>
      </c>
      <c r="Y16" s="409" t="b">
        <f>'CONFRONTO DATI STATICI'!U23</f>
        <v>0</v>
      </c>
      <c r="Z16" s="403" t="b">
        <f>'CONFRONTO DATI STATICI'!V23</f>
        <v>0</v>
      </c>
      <c r="AA16" s="618"/>
      <c r="AB16" s="616"/>
      <c r="AC16" s="415" t="str">
        <f>'CONFRONTO DATI STATICI'!W23</f>
        <v>Trave 15</v>
      </c>
      <c r="AD16" s="413">
        <f>'CONFRONTO DATI STATICI'!X23</f>
        <v>5.9366999999999996E-2</v>
      </c>
      <c r="AE16" s="407">
        <f>'CONFRONTO DATI STATICI'!Y23</f>
        <v>8.4500000000000006E-2</v>
      </c>
      <c r="AF16" s="413">
        <f>'CONFRONTO DATI STATICI'!Z23</f>
        <v>5.9353999999999997E-2</v>
      </c>
      <c r="AG16" s="407">
        <f>'CONFRONTO DATI STATICI'!AA23</f>
        <v>8.0269999999999994E-3</v>
      </c>
      <c r="AH16" s="413">
        <f>'CONFRONTO DATI STATICI'!AB23</f>
        <v>8.0239999999999999E-3</v>
      </c>
      <c r="AI16" s="407">
        <f>'CONFRONTO DATI STATICI'!AC23</f>
        <v>0.11666666666666667</v>
      </c>
      <c r="AJ16" s="411" t="b">
        <f>'CONFRONTO DATI STATICI'!AD23</f>
        <v>1</v>
      </c>
      <c r="AK16" s="407">
        <f>'CONFRONTO DATI STATICI'!AE23</f>
        <v>6.6665679038682294E-3</v>
      </c>
      <c r="AL16" s="409" t="b">
        <f>'CONFRONTO DATI STATICI'!AF23</f>
        <v>0</v>
      </c>
      <c r="AM16" s="403" t="b">
        <f>'CONFRONTO DATI STATICI'!AG23</f>
        <v>0</v>
      </c>
      <c r="AN16" s="618"/>
      <c r="AO16" s="616"/>
      <c r="AP16" s="415" t="str">
        <f>'CONFRONTO DATI STATICI'!A52</f>
        <v>Trave 15</v>
      </c>
      <c r="AQ16" s="413">
        <f>'CONFRONTO DATI STATICI'!B52</f>
        <v>6.1366999999999998E-2</v>
      </c>
      <c r="AR16" s="407">
        <f>'CONFRONTO DATI STATICI'!C52</f>
        <v>8.6500000000000007E-2</v>
      </c>
      <c r="AS16" s="413">
        <f>'CONFRONTO DATI STATICI'!D52</f>
        <v>6.1353999999999999E-2</v>
      </c>
      <c r="AT16" s="407">
        <f>'CONFRONTO DATI STATICI'!E52</f>
        <v>1.4027000000000001E-2</v>
      </c>
      <c r="AU16" s="413">
        <f>'CONFRONTO DATI STATICI'!F52</f>
        <v>1.4024000000000002E-2</v>
      </c>
      <c r="AV16" s="407">
        <f>'CONFRONTO DATI STATICI'!G52</f>
        <v>0.11666666666666667</v>
      </c>
      <c r="AW16" s="411" t="b">
        <f>'CONFRONTO DATI STATICI'!H52</f>
        <v>1</v>
      </c>
      <c r="AX16" s="407">
        <f>'CONFRONTO DATI STATICI'!I52</f>
        <v>6.6665679038682294E-3</v>
      </c>
      <c r="AY16" s="409" t="b">
        <f>'CONFRONTO DATI STATICI'!J52</f>
        <v>0</v>
      </c>
      <c r="AZ16" s="403" t="b">
        <f>'CONFRONTO DATI STATICI'!K52</f>
        <v>0</v>
      </c>
      <c r="BA16" s="618"/>
      <c r="BB16" s="616"/>
      <c r="BC16" s="415" t="str">
        <f>'CONFRONTO DATI STATICI'!M52</f>
        <v>Trave 15</v>
      </c>
      <c r="BD16" s="413">
        <f>'CONFRONTO DATI STATICI'!N52</f>
        <v>6.0366999999999997E-2</v>
      </c>
      <c r="BE16" s="407">
        <f>'CONFRONTO DATI STATICI'!O52</f>
        <v>8.5500000000000007E-2</v>
      </c>
      <c r="BF16" s="413">
        <f>'CONFRONTO DATI STATICI'!P52</f>
        <v>6.0353999999999998E-2</v>
      </c>
      <c r="BG16" s="407">
        <f>'CONFRONTO DATI STATICI'!Q52</f>
        <v>9.0270000000000003E-3</v>
      </c>
      <c r="BH16" s="413">
        <f>'CONFRONTO DATI STATICI'!R52</f>
        <v>9.0240000000000008E-3</v>
      </c>
      <c r="BI16" s="407">
        <f>'CONFRONTO DATI STATICI'!S52</f>
        <v>0.11666666666666667</v>
      </c>
      <c r="BJ16" s="411" t="b">
        <f>'CONFRONTO DATI STATICI'!T52</f>
        <v>1</v>
      </c>
      <c r="BK16" s="407">
        <f>'CONFRONTO DATI STATICI'!U52</f>
        <v>6.6665679038682294E-3</v>
      </c>
      <c r="BL16" s="409" t="b">
        <f>'CONFRONTO DATI STATICI'!V52</f>
        <v>0</v>
      </c>
      <c r="BM16" s="403" t="b">
        <f>'CONFRONTO DATI STATICI'!W52</f>
        <v>0</v>
      </c>
      <c r="BN16" s="618"/>
      <c r="BO16" s="616"/>
      <c r="BP16" s="415" t="str">
        <f>'CONFRONTO DATI STATICI'!Y52</f>
        <v>Trave 15</v>
      </c>
      <c r="BQ16" s="413">
        <f>'CONFRONTO DATI STATICI'!Z52</f>
        <v>5.9366999999999996E-2</v>
      </c>
      <c r="BR16" s="407">
        <f>'CONFRONTO DATI STATICI'!AA52</f>
        <v>8.4500000000000006E-2</v>
      </c>
      <c r="BS16" s="413">
        <f>'CONFRONTO DATI STATICI'!AB52</f>
        <v>5.9353999999999997E-2</v>
      </c>
      <c r="BT16" s="407">
        <f>'CONFRONTO DATI STATICI'!AC52</f>
        <v>8.0269999999999994E-3</v>
      </c>
      <c r="BU16" s="413">
        <f>'CONFRONTO DATI STATICI'!AD52</f>
        <v>8.0239999999999999E-3</v>
      </c>
      <c r="BV16" s="407">
        <f>'CONFRONTO DATI STATICI'!AE52</f>
        <v>0.11666666666666667</v>
      </c>
      <c r="BW16" s="411" t="b">
        <f>'CONFRONTO DATI STATICI'!AF52</f>
        <v>1</v>
      </c>
      <c r="BX16" s="407">
        <f>'CONFRONTO DATI STATICI'!AG52</f>
        <v>6.6665679038682294E-3</v>
      </c>
      <c r="BY16" s="409" t="b">
        <f>'CONFRONTO DATI STATICI'!AH52</f>
        <v>0</v>
      </c>
      <c r="BZ16" s="403" t="b">
        <f>'CONFRONTO DATI STATICI'!AI52</f>
        <v>0</v>
      </c>
      <c r="CB16" s="618"/>
      <c r="CC16" s="616"/>
      <c r="CD16" s="415" t="str">
        <f>'CONFRONTO DATI STATICI'!AM23</f>
        <v>Trave 15</v>
      </c>
      <c r="CE16" s="413">
        <f>'CONFRONTO DATI STATICI'!AN23</f>
        <v>4.48E-2</v>
      </c>
      <c r="CF16" s="407">
        <f>'CONFRONTO DATI STATICI'!AO23</f>
        <v>6.8000000000000005E-2</v>
      </c>
      <c r="CG16" s="413">
        <f>'CONFRONTO DATI STATICI'!AP23</f>
        <v>4.8000000000000001E-2</v>
      </c>
      <c r="CH16" s="407">
        <f>'CONFRONTO DATI STATICI'!AQ23</f>
        <v>7.3000000000000001E-3</v>
      </c>
      <c r="CI16" s="413">
        <f>'CONFRONTO DATI STATICI'!AR23</f>
        <v>7.3000000000000001E-3</v>
      </c>
      <c r="CJ16" s="407">
        <f>'CONFRONTO DATI STATICI'!AS23</f>
        <v>0.11666666666666667</v>
      </c>
      <c r="CK16" s="411" t="b">
        <f>'CONFRONTO DATI STATICI'!AT23</f>
        <v>1</v>
      </c>
      <c r="CL16" s="407">
        <f>'CONFRONTO DATI STATICI'!AU23</f>
        <v>6.6665679038682294E-3</v>
      </c>
      <c r="CM16" s="409" t="b">
        <f>'CONFRONTO DATI STATICI'!AV23</f>
        <v>0</v>
      </c>
      <c r="CN16" s="403" t="b">
        <f>'CONFRONTO DATI STATICI'!AW23</f>
        <v>0</v>
      </c>
      <c r="CO16" s="618"/>
      <c r="CP16" s="616"/>
      <c r="CQ16" s="415" t="str">
        <f>'CONFRONTO DATI STATICI'!AY23</f>
        <v>Trave 15</v>
      </c>
      <c r="CR16" s="413">
        <f>'CONFRONTO DATI STATICI'!AZ23</f>
        <v>4.9000000000000002E-2</v>
      </c>
      <c r="CS16" s="407">
        <f>'CONFRONTO DATI STATICI'!BA23</f>
        <v>6.9000000000000006E-2</v>
      </c>
      <c r="CT16" s="413">
        <f>'CONFRONTO DATI STATICI'!BB23</f>
        <v>4.9000000000000002E-2</v>
      </c>
      <c r="CU16" s="407">
        <f>'CONFRONTO DATI STATICI'!BC23</f>
        <v>7.3000000000000001E-3</v>
      </c>
      <c r="CV16" s="413">
        <f>'CONFRONTO DATI STATICI'!BD23</f>
        <v>7.4000000000000003E-3</v>
      </c>
      <c r="CW16" s="407">
        <f>'CONFRONTO DATI STATICI'!BE23</f>
        <v>0.11666666666666667</v>
      </c>
      <c r="CX16" s="411" t="b">
        <f>'CONFRONTO DATI STATICI'!BF23</f>
        <v>1</v>
      </c>
      <c r="CY16" s="407">
        <f>'CONFRONTO DATI STATICI'!BG23</f>
        <v>6.6665679038682294E-3</v>
      </c>
      <c r="CZ16" s="409" t="b">
        <f>'CONFRONTO DATI STATICI'!BH23</f>
        <v>0</v>
      </c>
      <c r="DA16" s="403" t="b">
        <f>'CONFRONTO DATI STATICI'!BI23</f>
        <v>0</v>
      </c>
      <c r="DB16" s="618"/>
      <c r="DC16" s="616"/>
      <c r="DD16" s="415" t="str">
        <f>'CONFRONTO DATI STATICI'!BK23</f>
        <v>Trave 15</v>
      </c>
      <c r="DE16" s="413">
        <f>'CONFRONTO DATI STATICI'!BL23</f>
        <v>4.7E-2</v>
      </c>
      <c r="DF16" s="407">
        <f>'CONFRONTO DATI STATICI'!BM23</f>
        <v>6.7000000000000004E-2</v>
      </c>
      <c r="DG16" s="413">
        <f>'CONFRONTO DATI STATICI'!BN23</f>
        <v>4.7E-2</v>
      </c>
      <c r="DH16" s="407">
        <f>'CONFRONTO DATI STATICI'!BO23</f>
        <v>7.1000000000000004E-3</v>
      </c>
      <c r="DI16" s="413">
        <f>'CONFRONTO DATI STATICI'!BP23</f>
        <v>7.1999999999999998E-3</v>
      </c>
      <c r="DJ16" s="407">
        <f>'CONFRONTO DATI STATICI'!BQ23</f>
        <v>0.11666666666666667</v>
      </c>
      <c r="DK16" s="411" t="b">
        <f>'CONFRONTO DATI STATICI'!BR23</f>
        <v>1</v>
      </c>
      <c r="DL16" s="407">
        <f>'CONFRONTO DATI STATICI'!BS23</f>
        <v>6.6665679038682294E-3</v>
      </c>
      <c r="DM16" s="421" t="b">
        <f>'CONFRONTO DATI STATICI'!BT23</f>
        <v>0</v>
      </c>
      <c r="DN16" s="418" t="b">
        <f>'CONFRONTO DATI STATICI'!BU23</f>
        <v>0</v>
      </c>
      <c r="DO16" s="616"/>
      <c r="DP16" s="616"/>
      <c r="DQ16" s="415" t="str">
        <f>'CONFRONTO DATI STATICI'!AM51</f>
        <v>Trave 15</v>
      </c>
      <c r="DR16" s="413">
        <f>'CONFRONTO DATI STATICI'!AN51</f>
        <v>4.8000000000000001E-2</v>
      </c>
      <c r="DS16" s="407">
        <f>'CONFRONTO DATI STATICI'!AO51</f>
        <v>6.8000000000000005E-2</v>
      </c>
      <c r="DT16" s="413">
        <f>'CONFRONTO DATI STATICI'!AP51</f>
        <v>4.8000000000000001E-2</v>
      </c>
      <c r="DU16" s="407">
        <f>'CONFRONTO DATI STATICI'!AQ51</f>
        <v>7.3000000000000001E-3</v>
      </c>
      <c r="DV16" s="413">
        <f>'CONFRONTO DATI STATICI'!AR51</f>
        <v>7.3000000000000001E-3</v>
      </c>
      <c r="DW16" s="407">
        <f>'CONFRONTO DATI STATICI'!AS51</f>
        <v>0.11666666666666667</v>
      </c>
      <c r="DX16" s="411" t="b">
        <f>'CONFRONTO DATI STATICI'!AT51</f>
        <v>1</v>
      </c>
      <c r="DY16" s="407">
        <f>'CONFRONTO DATI STATICI'!AU51</f>
        <v>6.6665679038682294E-3</v>
      </c>
      <c r="DZ16" s="409" t="b">
        <f>'CONFRONTO DATI STATICI'!AV51</f>
        <v>0</v>
      </c>
      <c r="EA16" s="403" t="b">
        <f>'CONFRONTO DATI STATICI'!AW51</f>
        <v>0</v>
      </c>
      <c r="EB16" s="618"/>
      <c r="EC16" s="616"/>
      <c r="ED16" s="415" t="str">
        <f>'CONFRONTO DATI STATICI'!AY51</f>
        <v>Trave 15</v>
      </c>
      <c r="EE16" s="413">
        <f>'CONFRONTO DATI STATICI'!AZ51</f>
        <v>4.9000000000000002E-2</v>
      </c>
      <c r="EF16" s="407">
        <f>'CONFRONTO DATI STATICI'!BA51</f>
        <v>6.9000000000000006E-2</v>
      </c>
      <c r="EG16" s="413">
        <f>'CONFRONTO DATI STATICI'!BB51</f>
        <v>4.9000000000000002E-2</v>
      </c>
      <c r="EH16" s="407">
        <f>'CONFRONTO DATI STATICI'!BC51</f>
        <v>7.3000000000000001E-3</v>
      </c>
      <c r="EI16" s="413">
        <f>'CONFRONTO DATI STATICI'!BD51</f>
        <v>7.4000000000000003E-3</v>
      </c>
      <c r="EJ16" s="407">
        <f>'CONFRONTO DATI STATICI'!BE51</f>
        <v>0.11666666666666667</v>
      </c>
      <c r="EK16" s="411" t="b">
        <f>'CONFRONTO DATI STATICI'!BF51</f>
        <v>1</v>
      </c>
      <c r="EL16" s="407">
        <f>'CONFRONTO DATI STATICI'!BG51</f>
        <v>6.6665679038682294E-3</v>
      </c>
      <c r="EM16" s="409" t="b">
        <f>'CONFRONTO DATI STATICI'!BH51</f>
        <v>0</v>
      </c>
      <c r="EN16" s="403" t="b">
        <f>'CONFRONTO DATI STATICI'!BI51</f>
        <v>0</v>
      </c>
      <c r="EO16" s="618"/>
      <c r="EP16" s="616"/>
      <c r="EQ16" s="415" t="str">
        <f>'CONFRONTO DATI STATICI'!BK51</f>
        <v>Trave 15</v>
      </c>
      <c r="ER16" s="413">
        <f>'CONFRONTO DATI STATICI'!BL51</f>
        <v>4.7E-2</v>
      </c>
      <c r="ES16" s="407">
        <f>'CONFRONTO DATI STATICI'!BM51</f>
        <v>6.7000000000000004E-2</v>
      </c>
      <c r="ET16" s="413">
        <f>'CONFRONTO DATI STATICI'!BN51</f>
        <v>4.7E-2</v>
      </c>
      <c r="EU16" s="407">
        <f>'CONFRONTO DATI STATICI'!BO51</f>
        <v>7.1000000000000004E-3</v>
      </c>
      <c r="EV16" s="413">
        <f>'CONFRONTO DATI STATICI'!BP51</f>
        <v>7.3000000000000001E-3</v>
      </c>
      <c r="EW16" s="407">
        <f>'CONFRONTO DATI STATICI'!BQ51</f>
        <v>0.11666666666666667</v>
      </c>
      <c r="EX16" s="411" t="b">
        <f>'CONFRONTO DATI STATICI'!BR51</f>
        <v>1</v>
      </c>
      <c r="EY16" s="407">
        <f>'CONFRONTO DATI STATICI'!BS51</f>
        <v>6.6665679038682294E-3</v>
      </c>
      <c r="EZ16" s="409" t="b">
        <f>'CONFRONTO DATI STATICI'!BT51</f>
        <v>0</v>
      </c>
      <c r="FA16" s="403" t="b">
        <f>'CONFRONTO DATI STATICI'!BU51</f>
        <v>0</v>
      </c>
    </row>
    <row r="17" spans="1:157" ht="16" x14ac:dyDescent="0.2">
      <c r="A17" s="624"/>
      <c r="B17" s="621"/>
      <c r="C17" s="399" t="str">
        <f>'CONFRONTO DATI STATICI'!A24</f>
        <v>Trave 16</v>
      </c>
      <c r="D17" s="427">
        <f>'CONFRONTO DATI STATICI'!B24</f>
        <v>6.1834E-2</v>
      </c>
      <c r="E17" s="425">
        <f>'CONFRONTO DATI STATICI'!C24</f>
        <v>8.7661000000000003E-2</v>
      </c>
      <c r="F17" s="427">
        <f>'CONFRONTO DATI STATICI'!D24</f>
        <v>6.1830999999999997E-2</v>
      </c>
      <c r="G17" s="425">
        <f>'CONFRONTO DATI STATICI'!E24</f>
        <v>9.2379999999999997E-3</v>
      </c>
      <c r="H17" s="427">
        <f>'CONFRONTO DATI STATICI'!F24</f>
        <v>9.2390000000000007E-3</v>
      </c>
      <c r="I17" s="425">
        <f>'CONFRONTO DATI STATICI'!G24</f>
        <v>0.11666666666666667</v>
      </c>
      <c r="J17" s="430" t="b">
        <f>'CONFRONTO DATI STATICI'!H24</f>
        <v>1</v>
      </c>
      <c r="K17" s="428">
        <f>'CONFRONTO DATI STATICI'!I24</f>
        <v>6.6665679038682294E-3</v>
      </c>
      <c r="L17" s="421" t="b">
        <f>'CONFRONTO DATI STATICI'!J24</f>
        <v>0</v>
      </c>
      <c r="M17" s="418" t="b">
        <f>'CONFRONTO DATI STATICI'!K24</f>
        <v>0</v>
      </c>
      <c r="N17" s="624"/>
      <c r="O17" s="621"/>
      <c r="P17" s="399" t="str">
        <f>'CONFRONTO DATI STATICI'!L24</f>
        <v>Trave 16</v>
      </c>
      <c r="Q17" s="427">
        <f>'CONFRONTO DATI STATICI'!M24</f>
        <v>6.0833999999999999E-2</v>
      </c>
      <c r="R17" s="425">
        <f>'CONFRONTO DATI STATICI'!N24</f>
        <v>8.6661000000000002E-2</v>
      </c>
      <c r="S17" s="427">
        <f>'CONFRONTO DATI STATICI'!O24</f>
        <v>6.0830999999999996E-2</v>
      </c>
      <c r="T17" s="425">
        <f>'CONFRONTO DATI STATICI'!P24</f>
        <v>8.2379999999999988E-3</v>
      </c>
      <c r="U17" s="427">
        <f>'CONFRONTO DATI STATICI'!Q24</f>
        <v>8.2389999999999998E-3</v>
      </c>
      <c r="V17" s="425">
        <f>'CONFRONTO DATI STATICI'!R24</f>
        <v>0.11666666666666667</v>
      </c>
      <c r="W17" s="411" t="b">
        <f>'CONFRONTO DATI STATICI'!S24</f>
        <v>1</v>
      </c>
      <c r="X17" s="425">
        <f>'CONFRONTO DATI STATICI'!T24</f>
        <v>6.6665679038682294E-3</v>
      </c>
      <c r="Y17" s="409" t="b">
        <f>'CONFRONTO DATI STATICI'!U24</f>
        <v>0</v>
      </c>
      <c r="Z17" s="403" t="b">
        <f>'CONFRONTO DATI STATICI'!V24</f>
        <v>0</v>
      </c>
      <c r="AA17" s="618"/>
      <c r="AB17" s="616"/>
      <c r="AC17" s="415" t="str">
        <f>'CONFRONTO DATI STATICI'!W24</f>
        <v>Trave 16</v>
      </c>
      <c r="AD17" s="413">
        <f>'CONFRONTO DATI STATICI'!X24</f>
        <v>6.0833999999999999E-2</v>
      </c>
      <c r="AE17" s="407">
        <f>'CONFRONTO DATI STATICI'!Y24</f>
        <v>8.6661000000000002E-2</v>
      </c>
      <c r="AF17" s="413">
        <f>'CONFRONTO DATI STATICI'!Z24</f>
        <v>6.0830999999999996E-2</v>
      </c>
      <c r="AG17" s="407">
        <f>'CONFRONTO DATI STATICI'!AA24</f>
        <v>8.2379999999999988E-3</v>
      </c>
      <c r="AH17" s="413">
        <f>'CONFRONTO DATI STATICI'!AB24</f>
        <v>8.2389999999999998E-3</v>
      </c>
      <c r="AI17" s="407">
        <f>'CONFRONTO DATI STATICI'!AC24</f>
        <v>0.11666666666666667</v>
      </c>
      <c r="AJ17" s="411" t="b">
        <f>'CONFRONTO DATI STATICI'!AD24</f>
        <v>1</v>
      </c>
      <c r="AK17" s="407">
        <f>'CONFRONTO DATI STATICI'!AE24</f>
        <v>6.6665679038682294E-3</v>
      </c>
      <c r="AL17" s="409" t="b">
        <f>'CONFRONTO DATI STATICI'!AF24</f>
        <v>0</v>
      </c>
      <c r="AM17" s="403" t="b">
        <f>'CONFRONTO DATI STATICI'!AG24</f>
        <v>0</v>
      </c>
      <c r="AN17" s="618"/>
      <c r="AO17" s="616"/>
      <c r="AP17" s="415" t="str">
        <f>'CONFRONTO DATI STATICI'!A53</f>
        <v>Trave 16</v>
      </c>
      <c r="AQ17" s="413">
        <f>'CONFRONTO DATI STATICI'!B53</f>
        <v>6.2834000000000001E-2</v>
      </c>
      <c r="AR17" s="407">
        <f>'CONFRONTO DATI STATICI'!C53</f>
        <v>8.8661000000000004E-2</v>
      </c>
      <c r="AS17" s="413">
        <f>'CONFRONTO DATI STATICI'!D53</f>
        <v>6.2830999999999998E-2</v>
      </c>
      <c r="AT17" s="407">
        <f>'CONFRONTO DATI STATICI'!E53</f>
        <v>1.4238000000000001E-2</v>
      </c>
      <c r="AU17" s="413">
        <f>'CONFRONTO DATI STATICI'!F53</f>
        <v>1.4239000000000002E-2</v>
      </c>
      <c r="AV17" s="407">
        <f>'CONFRONTO DATI STATICI'!G53</f>
        <v>0.11666666666666667</v>
      </c>
      <c r="AW17" s="411" t="b">
        <f>'CONFRONTO DATI STATICI'!H53</f>
        <v>1</v>
      </c>
      <c r="AX17" s="407">
        <f>'CONFRONTO DATI STATICI'!I53</f>
        <v>6.6665679038682294E-3</v>
      </c>
      <c r="AY17" s="409" t="b">
        <f>'CONFRONTO DATI STATICI'!J53</f>
        <v>0</v>
      </c>
      <c r="AZ17" s="403" t="b">
        <f>'CONFRONTO DATI STATICI'!K53</f>
        <v>0</v>
      </c>
      <c r="BA17" s="618"/>
      <c r="BB17" s="616"/>
      <c r="BC17" s="415" t="str">
        <f>'CONFRONTO DATI STATICI'!M53</f>
        <v>Trave 16</v>
      </c>
      <c r="BD17" s="413">
        <f>'CONFRONTO DATI STATICI'!N53</f>
        <v>6.1834E-2</v>
      </c>
      <c r="BE17" s="407">
        <f>'CONFRONTO DATI STATICI'!O53</f>
        <v>8.7661000000000003E-2</v>
      </c>
      <c r="BF17" s="413">
        <f>'CONFRONTO DATI STATICI'!P53</f>
        <v>6.1830999999999997E-2</v>
      </c>
      <c r="BG17" s="407">
        <f>'CONFRONTO DATI STATICI'!Q53</f>
        <v>9.2379999999999997E-3</v>
      </c>
      <c r="BH17" s="413">
        <f>'CONFRONTO DATI STATICI'!R53</f>
        <v>9.2390000000000007E-3</v>
      </c>
      <c r="BI17" s="407">
        <f>'CONFRONTO DATI STATICI'!S53</f>
        <v>0.11666666666666667</v>
      </c>
      <c r="BJ17" s="411" t="b">
        <f>'CONFRONTO DATI STATICI'!T53</f>
        <v>1</v>
      </c>
      <c r="BK17" s="407">
        <f>'CONFRONTO DATI STATICI'!U53</f>
        <v>6.6665679038682294E-3</v>
      </c>
      <c r="BL17" s="409" t="b">
        <f>'CONFRONTO DATI STATICI'!V53</f>
        <v>0</v>
      </c>
      <c r="BM17" s="403" t="b">
        <f>'CONFRONTO DATI STATICI'!W53</f>
        <v>0</v>
      </c>
      <c r="BN17" s="618"/>
      <c r="BO17" s="616"/>
      <c r="BP17" s="415" t="str">
        <f>'CONFRONTO DATI STATICI'!Y53</f>
        <v>Trave 16</v>
      </c>
      <c r="BQ17" s="413">
        <f>'CONFRONTO DATI STATICI'!Z53</f>
        <v>6.0833999999999999E-2</v>
      </c>
      <c r="BR17" s="407">
        <f>'CONFRONTO DATI STATICI'!AA53</f>
        <v>8.6661000000000002E-2</v>
      </c>
      <c r="BS17" s="413">
        <f>'CONFRONTO DATI STATICI'!AB53</f>
        <v>6.0830999999999996E-2</v>
      </c>
      <c r="BT17" s="407">
        <f>'CONFRONTO DATI STATICI'!AC53</f>
        <v>8.2379999999999988E-3</v>
      </c>
      <c r="BU17" s="413">
        <f>'CONFRONTO DATI STATICI'!AD53</f>
        <v>8.2389999999999998E-3</v>
      </c>
      <c r="BV17" s="407">
        <f>'CONFRONTO DATI STATICI'!AE53</f>
        <v>0.11666666666666667</v>
      </c>
      <c r="BW17" s="411" t="b">
        <f>'CONFRONTO DATI STATICI'!AF53</f>
        <v>1</v>
      </c>
      <c r="BX17" s="407">
        <f>'CONFRONTO DATI STATICI'!AG53</f>
        <v>6.6665679038682294E-3</v>
      </c>
      <c r="BY17" s="409" t="b">
        <f>'CONFRONTO DATI STATICI'!AH53</f>
        <v>0</v>
      </c>
      <c r="BZ17" s="403" t="b">
        <f>'CONFRONTO DATI STATICI'!AI53</f>
        <v>0</v>
      </c>
      <c r="CB17" s="618"/>
      <c r="CC17" s="616"/>
      <c r="CD17" s="415" t="str">
        <f>'CONFRONTO DATI STATICI'!AM24</f>
        <v>Trave 16</v>
      </c>
      <c r="CE17" s="413">
        <f>'CONFRONTO DATI STATICI'!AN24</f>
        <v>0.05</v>
      </c>
      <c r="CF17" s="407">
        <f>'CONFRONTO DATI STATICI'!AO24</f>
        <v>7.0999999999999994E-2</v>
      </c>
      <c r="CG17" s="413">
        <f>'CONFRONTO DATI STATICI'!AP24</f>
        <v>0.05</v>
      </c>
      <c r="CH17" s="407">
        <f>'CONFRONTO DATI STATICI'!AQ24</f>
        <v>7.6E-3</v>
      </c>
      <c r="CI17" s="413">
        <f>'CONFRONTO DATI STATICI'!AR24</f>
        <v>7.4999999999999997E-3</v>
      </c>
      <c r="CJ17" s="407">
        <f>'CONFRONTO DATI STATICI'!AS24</f>
        <v>0.11666666666666667</v>
      </c>
      <c r="CK17" s="411" t="b">
        <f>'CONFRONTO DATI STATICI'!AT24</f>
        <v>1</v>
      </c>
      <c r="CL17" s="407">
        <f>'CONFRONTO DATI STATICI'!AU24</f>
        <v>6.6665679038682294E-3</v>
      </c>
      <c r="CM17" s="409" t="b">
        <f>'CONFRONTO DATI STATICI'!AV24</f>
        <v>0</v>
      </c>
      <c r="CN17" s="403" t="b">
        <f>'CONFRONTO DATI STATICI'!AW24</f>
        <v>0</v>
      </c>
      <c r="CO17" s="618"/>
      <c r="CP17" s="616"/>
      <c r="CQ17" s="415" t="str">
        <f>'CONFRONTO DATI STATICI'!AY24</f>
        <v>Trave 16</v>
      </c>
      <c r="CR17" s="413">
        <f>'CONFRONTO DATI STATICI'!AZ24</f>
        <v>5.0999999999999997E-2</v>
      </c>
      <c r="CS17" s="407">
        <f>'CONFRONTO DATI STATICI'!BA24</f>
        <v>7.1999999999999995E-2</v>
      </c>
      <c r="CT17" s="413">
        <f>'CONFRONTO DATI STATICI'!BB24</f>
        <v>5.0999999999999997E-2</v>
      </c>
      <c r="CU17" s="407">
        <f>'CONFRONTO DATI STATICI'!BC24</f>
        <v>7.7000000000000002E-3</v>
      </c>
      <c r="CV17" s="413">
        <f>'CONFRONTO DATI STATICI'!BD24</f>
        <v>7.7000000000000002E-3</v>
      </c>
      <c r="CW17" s="407">
        <f>'CONFRONTO DATI STATICI'!BE24</f>
        <v>0.11666666666666667</v>
      </c>
      <c r="CX17" s="411" t="b">
        <f>'CONFRONTO DATI STATICI'!BF24</f>
        <v>1</v>
      </c>
      <c r="CY17" s="407">
        <f>'CONFRONTO DATI STATICI'!BG24</f>
        <v>6.6665679038682294E-3</v>
      </c>
      <c r="CZ17" s="409" t="b">
        <f>'CONFRONTO DATI STATICI'!BH24</f>
        <v>0</v>
      </c>
      <c r="DA17" s="403" t="b">
        <f>'CONFRONTO DATI STATICI'!BI24</f>
        <v>0</v>
      </c>
      <c r="DB17" s="618"/>
      <c r="DC17" s="616"/>
      <c r="DD17" s="415" t="str">
        <f>'CONFRONTO DATI STATICI'!BK24</f>
        <v>Trave 16</v>
      </c>
      <c r="DE17" s="413">
        <f>'CONFRONTO DATI STATICI'!BL24</f>
        <v>4.9000000000000002E-2</v>
      </c>
      <c r="DF17" s="407">
        <f>'CONFRONTO DATI STATICI'!BM24</f>
        <v>6.9000000000000006E-2</v>
      </c>
      <c r="DG17" s="413">
        <f>'CONFRONTO DATI STATICI'!BN24</f>
        <v>4.9000000000000002E-2</v>
      </c>
      <c r="DH17" s="407">
        <f>'CONFRONTO DATI STATICI'!BO24</f>
        <v>7.4000000000000003E-3</v>
      </c>
      <c r="DI17" s="413">
        <f>'CONFRONTO DATI STATICI'!BP24</f>
        <v>7.4999999999999997E-3</v>
      </c>
      <c r="DJ17" s="407">
        <f>'CONFRONTO DATI STATICI'!BQ24</f>
        <v>0.11666666666666667</v>
      </c>
      <c r="DK17" s="411" t="b">
        <f>'CONFRONTO DATI STATICI'!BR24</f>
        <v>1</v>
      </c>
      <c r="DL17" s="407">
        <f>'CONFRONTO DATI STATICI'!BS24</f>
        <v>6.6665679038682294E-3</v>
      </c>
      <c r="DM17" s="421" t="b">
        <f>'CONFRONTO DATI STATICI'!BT24</f>
        <v>0</v>
      </c>
      <c r="DN17" s="418" t="b">
        <f>'CONFRONTO DATI STATICI'!BU24</f>
        <v>0</v>
      </c>
      <c r="DO17" s="616"/>
      <c r="DP17" s="616"/>
      <c r="DQ17" s="415" t="str">
        <f>'CONFRONTO DATI STATICI'!AM52</f>
        <v>Trave 16</v>
      </c>
      <c r="DR17" s="413">
        <f>'CONFRONTO DATI STATICI'!AN52</f>
        <v>5.0999999999999997E-2</v>
      </c>
      <c r="DS17" s="407">
        <f>'CONFRONTO DATI STATICI'!AO52</f>
        <v>7.0999999999999994E-2</v>
      </c>
      <c r="DT17" s="413">
        <f>'CONFRONTO DATI STATICI'!AP52</f>
        <v>0.05</v>
      </c>
      <c r="DU17" s="407">
        <f>'CONFRONTO DATI STATICI'!AQ52</f>
        <v>7.6E-3</v>
      </c>
      <c r="DV17" s="413">
        <f>'CONFRONTO DATI STATICI'!AR52</f>
        <v>7.4999999999999997E-3</v>
      </c>
      <c r="DW17" s="407">
        <f>'CONFRONTO DATI STATICI'!AS52</f>
        <v>0.11666666666666667</v>
      </c>
      <c r="DX17" s="411" t="b">
        <f>'CONFRONTO DATI STATICI'!AT52</f>
        <v>1</v>
      </c>
      <c r="DY17" s="407">
        <f>'CONFRONTO DATI STATICI'!AU52</f>
        <v>6.6665679038682294E-3</v>
      </c>
      <c r="DZ17" s="409" t="b">
        <f>'CONFRONTO DATI STATICI'!AV52</f>
        <v>0</v>
      </c>
      <c r="EA17" s="403" t="b">
        <f>'CONFRONTO DATI STATICI'!AW52</f>
        <v>0</v>
      </c>
      <c r="EB17" s="618"/>
      <c r="EC17" s="616"/>
      <c r="ED17" s="415" t="str">
        <f>'CONFRONTO DATI STATICI'!AY52</f>
        <v>Trave 16</v>
      </c>
      <c r="EE17" s="413">
        <f>'CONFRONTO DATI STATICI'!AZ52</f>
        <v>5.0999999999999997E-2</v>
      </c>
      <c r="EF17" s="407">
        <f>'CONFRONTO DATI STATICI'!BA52</f>
        <v>7.1999999999999995E-2</v>
      </c>
      <c r="EG17" s="413">
        <f>'CONFRONTO DATI STATICI'!BB52</f>
        <v>5.0999999999999997E-2</v>
      </c>
      <c r="EH17" s="407">
        <f>'CONFRONTO DATI STATICI'!BC52</f>
        <v>7.7000000000000002E-3</v>
      </c>
      <c r="EI17" s="413">
        <f>'CONFRONTO DATI STATICI'!BD52</f>
        <v>7.7000000000000002E-3</v>
      </c>
      <c r="EJ17" s="407">
        <f>'CONFRONTO DATI STATICI'!BE52</f>
        <v>0.11666666666666667</v>
      </c>
      <c r="EK17" s="411" t="b">
        <f>'CONFRONTO DATI STATICI'!BF52</f>
        <v>1</v>
      </c>
      <c r="EL17" s="407">
        <f>'CONFRONTO DATI STATICI'!BG52</f>
        <v>6.6665679038682294E-3</v>
      </c>
      <c r="EM17" s="409" t="b">
        <f>'CONFRONTO DATI STATICI'!BH52</f>
        <v>0</v>
      </c>
      <c r="EN17" s="403" t="b">
        <f>'CONFRONTO DATI STATICI'!BI52</f>
        <v>0</v>
      </c>
      <c r="EO17" s="618"/>
      <c r="EP17" s="616"/>
      <c r="EQ17" s="415" t="str">
        <f>'CONFRONTO DATI STATICI'!BK52</f>
        <v>Trave 16</v>
      </c>
      <c r="ER17" s="413">
        <f>'CONFRONTO DATI STATICI'!BL52</f>
        <v>4.9000000000000002E-2</v>
      </c>
      <c r="ES17" s="407">
        <f>'CONFRONTO DATI STATICI'!BM52</f>
        <v>7.0000000000000007E-2</v>
      </c>
      <c r="ET17" s="413">
        <f>'CONFRONTO DATI STATICI'!BN52</f>
        <v>4.9000000000000002E-2</v>
      </c>
      <c r="EU17" s="407">
        <f>'CONFRONTO DATI STATICI'!BO52</f>
        <v>7.4000000000000003E-3</v>
      </c>
      <c r="EV17" s="413">
        <f>'CONFRONTO DATI STATICI'!BP52</f>
        <v>7.7000000000000002E-3</v>
      </c>
      <c r="EW17" s="407">
        <f>'CONFRONTO DATI STATICI'!BQ52</f>
        <v>0.11666666666666667</v>
      </c>
      <c r="EX17" s="411" t="b">
        <f>'CONFRONTO DATI STATICI'!BR52</f>
        <v>1</v>
      </c>
      <c r="EY17" s="407">
        <f>'CONFRONTO DATI STATICI'!BS52</f>
        <v>6.6665679038682294E-3</v>
      </c>
      <c r="EZ17" s="409" t="b">
        <f>'CONFRONTO DATI STATICI'!BT52</f>
        <v>0</v>
      </c>
      <c r="FA17" s="403" t="b">
        <f>'CONFRONTO DATI STATICI'!BU52</f>
        <v>0</v>
      </c>
    </row>
    <row r="18" spans="1:157" ht="16" x14ac:dyDescent="0.2">
      <c r="A18" s="624"/>
      <c r="B18" s="621"/>
      <c r="C18" s="399" t="str">
        <f>'CONFRONTO DATI STATICI'!A25</f>
        <v>Trave 17</v>
      </c>
      <c r="D18" s="427">
        <f>'CONFRONTO DATI STATICI'!B25</f>
        <v>6.3358999999999999E-2</v>
      </c>
      <c r="E18" s="425">
        <f>'CONFRONTO DATI STATICI'!C25</f>
        <v>8.9848999999999998E-2</v>
      </c>
      <c r="F18" s="427">
        <f>'CONFRONTO DATI STATICI'!D25</f>
        <v>6.3365000000000005E-2</v>
      </c>
      <c r="G18" s="425">
        <f>'CONFRONTO DATI STATICI'!E25</f>
        <v>9.4610000000000007E-3</v>
      </c>
      <c r="H18" s="427">
        <f>'CONFRONTO DATI STATICI'!F25</f>
        <v>9.4649999999999995E-3</v>
      </c>
      <c r="I18" s="425">
        <f>'CONFRONTO DATI STATICI'!G25</f>
        <v>0.11666666666666667</v>
      </c>
      <c r="J18" s="430" t="b">
        <f>'CONFRONTO DATI STATICI'!H25</f>
        <v>1</v>
      </c>
      <c r="K18" s="428">
        <f>'CONFRONTO DATI STATICI'!I25</f>
        <v>6.6665679038682294E-3</v>
      </c>
      <c r="L18" s="421" t="b">
        <f>'CONFRONTO DATI STATICI'!J25</f>
        <v>0</v>
      </c>
      <c r="M18" s="418" t="b">
        <f>'CONFRONTO DATI STATICI'!K25</f>
        <v>0</v>
      </c>
      <c r="N18" s="624"/>
      <c r="O18" s="621"/>
      <c r="P18" s="399" t="str">
        <f>'CONFRONTO DATI STATICI'!L25</f>
        <v>Trave 17</v>
      </c>
      <c r="Q18" s="427">
        <f>'CONFRONTO DATI STATICI'!M25</f>
        <v>6.2358999999999998E-2</v>
      </c>
      <c r="R18" s="425">
        <f>'CONFRONTO DATI STATICI'!N25</f>
        <v>8.8848999999999997E-2</v>
      </c>
      <c r="S18" s="427">
        <f>'CONFRONTO DATI STATICI'!O25</f>
        <v>6.2365000000000004E-2</v>
      </c>
      <c r="T18" s="425">
        <f>'CONFRONTO DATI STATICI'!P25</f>
        <v>8.4609999999999998E-3</v>
      </c>
      <c r="U18" s="427">
        <f>'CONFRONTO DATI STATICI'!Q25</f>
        <v>8.4650000000000003E-3</v>
      </c>
      <c r="V18" s="425">
        <f>'CONFRONTO DATI STATICI'!R25</f>
        <v>0.11666666666666667</v>
      </c>
      <c r="W18" s="411" t="b">
        <f>'CONFRONTO DATI STATICI'!S25</f>
        <v>1</v>
      </c>
      <c r="X18" s="425">
        <f>'CONFRONTO DATI STATICI'!T25</f>
        <v>6.6665679038682294E-3</v>
      </c>
      <c r="Y18" s="409" t="b">
        <f>'CONFRONTO DATI STATICI'!U25</f>
        <v>0</v>
      </c>
      <c r="Z18" s="403" t="b">
        <f>'CONFRONTO DATI STATICI'!V25</f>
        <v>0</v>
      </c>
      <c r="AA18" s="618"/>
      <c r="AB18" s="616"/>
      <c r="AC18" s="415" t="str">
        <f>'CONFRONTO DATI STATICI'!W25</f>
        <v>Trave 17</v>
      </c>
      <c r="AD18" s="413">
        <f>'CONFRONTO DATI STATICI'!X25</f>
        <v>6.2358999999999998E-2</v>
      </c>
      <c r="AE18" s="407">
        <f>'CONFRONTO DATI STATICI'!Y25</f>
        <v>8.8848999999999997E-2</v>
      </c>
      <c r="AF18" s="413">
        <f>'CONFRONTO DATI STATICI'!Z25</f>
        <v>6.2365000000000004E-2</v>
      </c>
      <c r="AG18" s="407">
        <f>'CONFRONTO DATI STATICI'!AA25</f>
        <v>8.4609999999999998E-3</v>
      </c>
      <c r="AH18" s="413">
        <f>'CONFRONTO DATI STATICI'!AB25</f>
        <v>8.4650000000000003E-3</v>
      </c>
      <c r="AI18" s="407">
        <f>'CONFRONTO DATI STATICI'!AC25</f>
        <v>0.11666666666666667</v>
      </c>
      <c r="AJ18" s="411" t="b">
        <f>'CONFRONTO DATI STATICI'!AD25</f>
        <v>1</v>
      </c>
      <c r="AK18" s="407">
        <f>'CONFRONTO DATI STATICI'!AE25</f>
        <v>6.6665679038682294E-3</v>
      </c>
      <c r="AL18" s="409" t="b">
        <f>'CONFRONTO DATI STATICI'!AF25</f>
        <v>0</v>
      </c>
      <c r="AM18" s="403" t="b">
        <f>'CONFRONTO DATI STATICI'!AG25</f>
        <v>0</v>
      </c>
      <c r="AN18" s="618"/>
      <c r="AO18" s="616"/>
      <c r="AP18" s="415" t="str">
        <f>'CONFRONTO DATI STATICI'!A54</f>
        <v>Trave 17</v>
      </c>
      <c r="AQ18" s="413">
        <f>'CONFRONTO DATI STATICI'!B54</f>
        <v>6.4359E-2</v>
      </c>
      <c r="AR18" s="407">
        <f>'CONFRONTO DATI STATICI'!C54</f>
        <v>9.0848999999999999E-2</v>
      </c>
      <c r="AS18" s="413">
        <f>'CONFRONTO DATI STATICI'!D54</f>
        <v>6.4365000000000006E-2</v>
      </c>
      <c r="AT18" s="407">
        <f>'CONFRONTO DATI STATICI'!E54</f>
        <v>1.4461000000000002E-2</v>
      </c>
      <c r="AU18" s="413">
        <f>'CONFRONTO DATI STATICI'!F54</f>
        <v>1.4464999999999999E-2</v>
      </c>
      <c r="AV18" s="407">
        <f>'CONFRONTO DATI STATICI'!G54</f>
        <v>0.11666666666666667</v>
      </c>
      <c r="AW18" s="411" t="b">
        <f>'CONFRONTO DATI STATICI'!H54</f>
        <v>1</v>
      </c>
      <c r="AX18" s="407">
        <f>'CONFRONTO DATI STATICI'!I54</f>
        <v>6.6665679038682294E-3</v>
      </c>
      <c r="AY18" s="409" t="b">
        <f>'CONFRONTO DATI STATICI'!J54</f>
        <v>0</v>
      </c>
      <c r="AZ18" s="403" t="b">
        <f>'CONFRONTO DATI STATICI'!K54</f>
        <v>0</v>
      </c>
      <c r="BA18" s="618"/>
      <c r="BB18" s="616"/>
      <c r="BC18" s="415" t="str">
        <f>'CONFRONTO DATI STATICI'!M54</f>
        <v>Trave 17</v>
      </c>
      <c r="BD18" s="413">
        <f>'CONFRONTO DATI STATICI'!N54</f>
        <v>6.3358999999999999E-2</v>
      </c>
      <c r="BE18" s="407">
        <f>'CONFRONTO DATI STATICI'!O54</f>
        <v>8.9848999999999998E-2</v>
      </c>
      <c r="BF18" s="413">
        <f>'CONFRONTO DATI STATICI'!P54</f>
        <v>6.3365000000000005E-2</v>
      </c>
      <c r="BG18" s="407">
        <f>'CONFRONTO DATI STATICI'!Q54</f>
        <v>9.4610000000000007E-3</v>
      </c>
      <c r="BH18" s="413">
        <f>'CONFRONTO DATI STATICI'!R54</f>
        <v>9.4649999999999977E-3</v>
      </c>
      <c r="BI18" s="407">
        <f>'CONFRONTO DATI STATICI'!S54</f>
        <v>0.11666666666666667</v>
      </c>
      <c r="BJ18" s="411" t="b">
        <f>'CONFRONTO DATI STATICI'!T54</f>
        <v>1</v>
      </c>
      <c r="BK18" s="407">
        <f>'CONFRONTO DATI STATICI'!U54</f>
        <v>6.6665679038682294E-3</v>
      </c>
      <c r="BL18" s="409" t="b">
        <f>'CONFRONTO DATI STATICI'!V54</f>
        <v>0</v>
      </c>
      <c r="BM18" s="403" t="b">
        <f>'CONFRONTO DATI STATICI'!W54</f>
        <v>0</v>
      </c>
      <c r="BN18" s="618"/>
      <c r="BO18" s="616"/>
      <c r="BP18" s="415" t="str">
        <f>'CONFRONTO DATI STATICI'!Y54</f>
        <v>Trave 17</v>
      </c>
      <c r="BQ18" s="413">
        <f>'CONFRONTO DATI STATICI'!Z54</f>
        <v>6.2358999999999998E-2</v>
      </c>
      <c r="BR18" s="407">
        <f>'CONFRONTO DATI STATICI'!AA54</f>
        <v>8.8848999999999997E-2</v>
      </c>
      <c r="BS18" s="413">
        <f>'CONFRONTO DATI STATICI'!AB54</f>
        <v>6.2365000000000004E-2</v>
      </c>
      <c r="BT18" s="407">
        <f>'CONFRONTO DATI STATICI'!AC54</f>
        <v>8.4609999999999998E-3</v>
      </c>
      <c r="BU18" s="413">
        <f>'CONFRONTO DATI STATICI'!AD54</f>
        <v>8.4649999999999968E-3</v>
      </c>
      <c r="BV18" s="407">
        <f>'CONFRONTO DATI STATICI'!AE54</f>
        <v>0.11666666666666667</v>
      </c>
      <c r="BW18" s="411" t="b">
        <f>'CONFRONTO DATI STATICI'!AF54</f>
        <v>1</v>
      </c>
      <c r="BX18" s="407">
        <f>'CONFRONTO DATI STATICI'!AG54</f>
        <v>6.6665679038682294E-3</v>
      </c>
      <c r="BY18" s="409" t="b">
        <f>'CONFRONTO DATI STATICI'!AH54</f>
        <v>0</v>
      </c>
      <c r="BZ18" s="403" t="b">
        <f>'CONFRONTO DATI STATICI'!AI54</f>
        <v>0</v>
      </c>
      <c r="CB18" s="618"/>
      <c r="CC18" s="616"/>
      <c r="CD18" s="415" t="str">
        <f>'CONFRONTO DATI STATICI'!AM25</f>
        <v>Trave 17</v>
      </c>
      <c r="CE18" s="413">
        <f>'CONFRONTO DATI STATICI'!AN25</f>
        <v>5.2999999999999999E-2</v>
      </c>
      <c r="CF18" s="407">
        <f>'CONFRONTO DATI STATICI'!AO25</f>
        <v>7.3999999999999996E-2</v>
      </c>
      <c r="CG18" s="413">
        <f>'CONFRONTO DATI STATICI'!AP25</f>
        <v>5.1999999999999998E-2</v>
      </c>
      <c r="CH18" s="407">
        <f>'CONFRONTO DATI STATICI'!AQ25</f>
        <v>8.0000000000000002E-3</v>
      </c>
      <c r="CI18" s="413">
        <f>'CONFRONTO DATI STATICI'!AR25</f>
        <v>7.9000000000000008E-3</v>
      </c>
      <c r="CJ18" s="407">
        <f>'CONFRONTO DATI STATICI'!AS25</f>
        <v>0.11666666666666667</v>
      </c>
      <c r="CK18" s="411" t="b">
        <f>'CONFRONTO DATI STATICI'!AT25</f>
        <v>1</v>
      </c>
      <c r="CL18" s="407">
        <f>'CONFRONTO DATI STATICI'!AU25</f>
        <v>6.6665679038682294E-3</v>
      </c>
      <c r="CM18" s="409" t="b">
        <f>'CONFRONTO DATI STATICI'!AV25</f>
        <v>0</v>
      </c>
      <c r="CN18" s="403" t="b">
        <f>'CONFRONTO DATI STATICI'!AW25</f>
        <v>0</v>
      </c>
      <c r="CO18" s="618"/>
      <c r="CP18" s="616"/>
      <c r="CQ18" s="415" t="str">
        <f>'CONFRONTO DATI STATICI'!AY25</f>
        <v>Trave 17</v>
      </c>
      <c r="CR18" s="413">
        <f>'CONFRONTO DATI STATICI'!AZ25</f>
        <v>5.2999999999999999E-2</v>
      </c>
      <c r="CS18" s="407">
        <f>'CONFRONTO DATI STATICI'!BA25</f>
        <v>7.4999999999999997E-2</v>
      </c>
      <c r="CT18" s="413">
        <f>'CONFRONTO DATI STATICI'!BB25</f>
        <v>5.2999999999999999E-2</v>
      </c>
      <c r="CU18" s="407">
        <f>'CONFRONTO DATI STATICI'!BC25</f>
        <v>8.0000000000000002E-3</v>
      </c>
      <c r="CV18" s="413">
        <f>'CONFRONTO DATI STATICI'!BD25</f>
        <v>8.0999999999999996E-3</v>
      </c>
      <c r="CW18" s="407">
        <f>'CONFRONTO DATI STATICI'!BE25</f>
        <v>0.11666666666666667</v>
      </c>
      <c r="CX18" s="411" t="b">
        <f>'CONFRONTO DATI STATICI'!BF25</f>
        <v>1</v>
      </c>
      <c r="CY18" s="407">
        <f>'CONFRONTO DATI STATICI'!BG25</f>
        <v>6.6665679038682294E-3</v>
      </c>
      <c r="CZ18" s="409" t="b">
        <f>'CONFRONTO DATI STATICI'!BH25</f>
        <v>0</v>
      </c>
      <c r="DA18" s="403" t="b">
        <f>'CONFRONTO DATI STATICI'!BI25</f>
        <v>0</v>
      </c>
      <c r="DB18" s="618"/>
      <c r="DC18" s="616"/>
      <c r="DD18" s="415" t="str">
        <f>'CONFRONTO DATI STATICI'!BK25</f>
        <v>Trave 17</v>
      </c>
      <c r="DE18" s="413">
        <f>'CONFRONTO DATI STATICI'!BL25</f>
        <v>5.0999999999999997E-2</v>
      </c>
      <c r="DF18" s="407">
        <f>'CONFRONTO DATI STATICI'!BM25</f>
        <v>7.1999999999999995E-2</v>
      </c>
      <c r="DG18" s="413">
        <f>'CONFRONTO DATI STATICI'!BN25</f>
        <v>5.1999999999999998E-2</v>
      </c>
      <c r="DH18" s="407">
        <f>'CONFRONTO DATI STATICI'!BO25</f>
        <v>7.7000000000000002E-3</v>
      </c>
      <c r="DI18" s="413">
        <f>'CONFRONTO DATI STATICI'!BP25</f>
        <v>7.7999999999999996E-3</v>
      </c>
      <c r="DJ18" s="407">
        <f>'CONFRONTO DATI STATICI'!BQ25</f>
        <v>0.11666666666666667</v>
      </c>
      <c r="DK18" s="411" t="b">
        <f>'CONFRONTO DATI STATICI'!BR25</f>
        <v>1</v>
      </c>
      <c r="DL18" s="407">
        <f>'CONFRONTO DATI STATICI'!BS25</f>
        <v>6.6665679038682294E-3</v>
      </c>
      <c r="DM18" s="421" t="b">
        <f>'CONFRONTO DATI STATICI'!BT25</f>
        <v>0</v>
      </c>
      <c r="DN18" s="418" t="b">
        <f>'CONFRONTO DATI STATICI'!BU25</f>
        <v>0</v>
      </c>
      <c r="DO18" s="616"/>
      <c r="DP18" s="616"/>
      <c r="DQ18" s="415" t="str">
        <f>'CONFRONTO DATI STATICI'!AM53</f>
        <v>Trave 17</v>
      </c>
      <c r="DR18" s="413">
        <f>'CONFRONTO DATI STATICI'!AN53</f>
        <v>5.2999999999999999E-2</v>
      </c>
      <c r="DS18" s="407">
        <f>'CONFRONTO DATI STATICI'!AO53</f>
        <v>7.3999999999999996E-2</v>
      </c>
      <c r="DT18" s="413">
        <f>'CONFRONTO DATI STATICI'!AP53</f>
        <v>5.1999999999999998E-2</v>
      </c>
      <c r="DU18" s="407">
        <f>'CONFRONTO DATI STATICI'!AQ53</f>
        <v>8.0000000000000002E-3</v>
      </c>
      <c r="DV18" s="413">
        <f>'CONFRONTO DATI STATICI'!AR53</f>
        <v>7.9000000000000008E-3</v>
      </c>
      <c r="DW18" s="407">
        <f>'CONFRONTO DATI STATICI'!AS53</f>
        <v>0.11666666666666667</v>
      </c>
      <c r="DX18" s="411" t="b">
        <f>'CONFRONTO DATI STATICI'!AT53</f>
        <v>1</v>
      </c>
      <c r="DY18" s="407">
        <f>'CONFRONTO DATI STATICI'!AU53</f>
        <v>6.6665679038682294E-3</v>
      </c>
      <c r="DZ18" s="409" t="b">
        <f>'CONFRONTO DATI STATICI'!AV53</f>
        <v>0</v>
      </c>
      <c r="EA18" s="403" t="b">
        <f>'CONFRONTO DATI STATICI'!AW53</f>
        <v>0</v>
      </c>
      <c r="EB18" s="618"/>
      <c r="EC18" s="616"/>
      <c r="ED18" s="415" t="str">
        <f>'CONFRONTO DATI STATICI'!AY53</f>
        <v>Trave 17</v>
      </c>
      <c r="EE18" s="413">
        <f>'CONFRONTO DATI STATICI'!AZ53</f>
        <v>5.2999999999999999E-2</v>
      </c>
      <c r="EF18" s="407">
        <f>'CONFRONTO DATI STATICI'!BA53</f>
        <v>7.4999999999999997E-2</v>
      </c>
      <c r="EG18" s="413">
        <f>'CONFRONTO DATI STATICI'!BB53</f>
        <v>5.3999999999999999E-2</v>
      </c>
      <c r="EH18" s="407">
        <f>'CONFRONTO DATI STATICI'!BC53</f>
        <v>8.0000000000000002E-3</v>
      </c>
      <c r="EI18" s="413">
        <f>'CONFRONTO DATI STATICI'!BD53</f>
        <v>8.0999999999999996E-3</v>
      </c>
      <c r="EJ18" s="407">
        <f>'CONFRONTO DATI STATICI'!BE53</f>
        <v>0.11666666666666667</v>
      </c>
      <c r="EK18" s="411" t="b">
        <f>'CONFRONTO DATI STATICI'!BF53</f>
        <v>1</v>
      </c>
      <c r="EL18" s="407">
        <f>'CONFRONTO DATI STATICI'!BG53</f>
        <v>6.6665679038682294E-3</v>
      </c>
      <c r="EM18" s="409" t="b">
        <f>'CONFRONTO DATI STATICI'!BH53</f>
        <v>0</v>
      </c>
      <c r="EN18" s="403" t="b">
        <f>'CONFRONTO DATI STATICI'!BI53</f>
        <v>0</v>
      </c>
      <c r="EO18" s="618"/>
      <c r="EP18" s="616"/>
      <c r="EQ18" s="415" t="str">
        <f>'CONFRONTO DATI STATICI'!BK53</f>
        <v>Trave 17</v>
      </c>
      <c r="ER18" s="413">
        <f>'CONFRONTO DATI STATICI'!BL53</f>
        <v>5.0999999999999997E-2</v>
      </c>
      <c r="ES18" s="407">
        <f>'CONFRONTO DATI STATICI'!BM53</f>
        <v>7.1999999999999995E-2</v>
      </c>
      <c r="ET18" s="413">
        <f>'CONFRONTO DATI STATICI'!BN53</f>
        <v>5.1999999999999998E-2</v>
      </c>
      <c r="EU18" s="407">
        <f>'CONFRONTO DATI STATICI'!BO53</f>
        <v>7.7000000000000002E-3</v>
      </c>
      <c r="EV18" s="413">
        <f>'CONFRONTO DATI STATICI'!BP53</f>
        <v>7.9000000000000008E-3</v>
      </c>
      <c r="EW18" s="407">
        <f>'CONFRONTO DATI STATICI'!BQ53</f>
        <v>0.11666666666666667</v>
      </c>
      <c r="EX18" s="411" t="b">
        <f>'CONFRONTO DATI STATICI'!BR53</f>
        <v>1</v>
      </c>
      <c r="EY18" s="407">
        <f>'CONFRONTO DATI STATICI'!BS53</f>
        <v>6.6665679038682294E-3</v>
      </c>
      <c r="EZ18" s="409" t="b">
        <f>'CONFRONTO DATI STATICI'!BT53</f>
        <v>0</v>
      </c>
      <c r="FA18" s="403" t="b">
        <f>'CONFRONTO DATI STATICI'!BU53</f>
        <v>0</v>
      </c>
    </row>
    <row r="19" spans="1:157" ht="16" x14ac:dyDescent="0.2">
      <c r="A19" s="624"/>
      <c r="B19" s="621"/>
      <c r="C19" s="399" t="str">
        <f>'CONFRONTO DATI STATICI'!A26</f>
        <v>Trave 18</v>
      </c>
      <c r="D19" s="427">
        <f>'CONFRONTO DATI STATICI'!B26</f>
        <v>6.4840999999999996E-2</v>
      </c>
      <c r="E19" s="425">
        <f>'CONFRONTO DATI STATICI'!C26</f>
        <v>9.1952000000000006E-2</v>
      </c>
      <c r="F19" s="427">
        <f>'CONFRONTO DATI STATICI'!D26</f>
        <v>6.4854999999999996E-2</v>
      </c>
      <c r="G19" s="425">
        <f>'CONFRONTO DATI STATICI'!E26</f>
        <v>9.6799999999999994E-3</v>
      </c>
      <c r="H19" s="427">
        <f>'CONFRONTO DATI STATICI'!F26</f>
        <v>9.6860000000000002E-3</v>
      </c>
      <c r="I19" s="425">
        <f>'CONFRONTO DATI STATICI'!G26</f>
        <v>0.11666666666666667</v>
      </c>
      <c r="J19" s="430" t="b">
        <f>'CONFRONTO DATI STATICI'!H26</f>
        <v>1</v>
      </c>
      <c r="K19" s="428">
        <f>'CONFRONTO DATI STATICI'!I26</f>
        <v>6.6665679038682294E-3</v>
      </c>
      <c r="L19" s="421" t="b">
        <f>'CONFRONTO DATI STATICI'!J26</f>
        <v>0</v>
      </c>
      <c r="M19" s="418" t="b">
        <f>'CONFRONTO DATI STATICI'!K26</f>
        <v>0</v>
      </c>
      <c r="N19" s="624"/>
      <c r="O19" s="621"/>
      <c r="P19" s="399" t="str">
        <f>'CONFRONTO DATI STATICI'!L26</f>
        <v>Trave 18</v>
      </c>
      <c r="Q19" s="427">
        <f>'CONFRONTO DATI STATICI'!M26</f>
        <v>6.3840999999999995E-2</v>
      </c>
      <c r="R19" s="425">
        <f>'CONFRONTO DATI STATICI'!N26</f>
        <v>9.0952000000000005E-2</v>
      </c>
      <c r="S19" s="427">
        <f>'CONFRONTO DATI STATICI'!O26</f>
        <v>6.3854999999999995E-2</v>
      </c>
      <c r="T19" s="425">
        <f>'CONFRONTO DATI STATICI'!P26</f>
        <v>8.6800000000000002E-3</v>
      </c>
      <c r="U19" s="427">
        <f>'CONFRONTO DATI STATICI'!Q26</f>
        <v>8.6859999999999993E-3</v>
      </c>
      <c r="V19" s="425">
        <f>'CONFRONTO DATI STATICI'!R26</f>
        <v>0.11666666666666667</v>
      </c>
      <c r="W19" s="411" t="b">
        <f>'CONFRONTO DATI STATICI'!S26</f>
        <v>1</v>
      </c>
      <c r="X19" s="425">
        <f>'CONFRONTO DATI STATICI'!T26</f>
        <v>6.6665679038682294E-3</v>
      </c>
      <c r="Y19" s="409" t="b">
        <f>'CONFRONTO DATI STATICI'!U26</f>
        <v>0</v>
      </c>
      <c r="Z19" s="403" t="b">
        <f>'CONFRONTO DATI STATICI'!V26</f>
        <v>0</v>
      </c>
      <c r="AA19" s="618"/>
      <c r="AB19" s="616"/>
      <c r="AC19" s="415" t="str">
        <f>'CONFRONTO DATI STATICI'!W26</f>
        <v>Trave 18</v>
      </c>
      <c r="AD19" s="413">
        <f>'CONFRONTO DATI STATICI'!X26</f>
        <v>6.3840999999999995E-2</v>
      </c>
      <c r="AE19" s="407">
        <f>'CONFRONTO DATI STATICI'!Y26</f>
        <v>9.0952000000000005E-2</v>
      </c>
      <c r="AF19" s="413">
        <f>'CONFRONTO DATI STATICI'!Z26</f>
        <v>6.3854999999999995E-2</v>
      </c>
      <c r="AG19" s="407">
        <f>'CONFRONTO DATI STATICI'!AA26</f>
        <v>8.6800000000000002E-3</v>
      </c>
      <c r="AH19" s="413">
        <f>'CONFRONTO DATI STATICI'!AB26</f>
        <v>8.6859999999999993E-3</v>
      </c>
      <c r="AI19" s="407">
        <f>'CONFRONTO DATI STATICI'!AC26</f>
        <v>0.11666666666666667</v>
      </c>
      <c r="AJ19" s="411" t="b">
        <f>'CONFRONTO DATI STATICI'!AD26</f>
        <v>1</v>
      </c>
      <c r="AK19" s="407">
        <f>'CONFRONTO DATI STATICI'!AE26</f>
        <v>6.6665679038682294E-3</v>
      </c>
      <c r="AL19" s="409" t="b">
        <f>'CONFRONTO DATI STATICI'!AF26</f>
        <v>0</v>
      </c>
      <c r="AM19" s="403" t="b">
        <f>'CONFRONTO DATI STATICI'!AG26</f>
        <v>0</v>
      </c>
      <c r="AN19" s="618"/>
      <c r="AO19" s="616"/>
      <c r="AP19" s="415" t="str">
        <f>'CONFRONTO DATI STATICI'!A55</f>
        <v>Trave 18</v>
      </c>
      <c r="AQ19" s="413">
        <f>'CONFRONTO DATI STATICI'!B55</f>
        <v>6.5840999999999997E-2</v>
      </c>
      <c r="AR19" s="407">
        <f>'CONFRONTO DATI STATICI'!C55</f>
        <v>9.2952000000000007E-2</v>
      </c>
      <c r="AS19" s="413">
        <f>'CONFRONTO DATI STATICI'!D55</f>
        <v>6.5854999999999997E-2</v>
      </c>
      <c r="AT19" s="407">
        <f>'CONFRONTO DATI STATICI'!E55</f>
        <v>1.4679999999999999E-2</v>
      </c>
      <c r="AU19" s="413">
        <f>'CONFRONTO DATI STATICI'!F55</f>
        <v>1.4686000000000001E-2</v>
      </c>
      <c r="AV19" s="407">
        <f>'CONFRONTO DATI STATICI'!G55</f>
        <v>0.11666666666666667</v>
      </c>
      <c r="AW19" s="411" t="b">
        <f>'CONFRONTO DATI STATICI'!H55</f>
        <v>1</v>
      </c>
      <c r="AX19" s="407">
        <f>'CONFRONTO DATI STATICI'!I55</f>
        <v>6.6665679038682294E-3</v>
      </c>
      <c r="AY19" s="409" t="b">
        <f>'CONFRONTO DATI STATICI'!J55</f>
        <v>0</v>
      </c>
      <c r="AZ19" s="403" t="b">
        <f>'CONFRONTO DATI STATICI'!K55</f>
        <v>0</v>
      </c>
      <c r="BA19" s="618"/>
      <c r="BB19" s="616"/>
      <c r="BC19" s="415" t="str">
        <f>'CONFRONTO DATI STATICI'!M55</f>
        <v>Trave 18</v>
      </c>
      <c r="BD19" s="413">
        <f>'CONFRONTO DATI STATICI'!N55</f>
        <v>6.4840999999999996E-2</v>
      </c>
      <c r="BE19" s="407">
        <f>'CONFRONTO DATI STATICI'!O55</f>
        <v>9.1952000000000006E-2</v>
      </c>
      <c r="BF19" s="413">
        <f>'CONFRONTO DATI STATICI'!P55</f>
        <v>6.4854999999999996E-2</v>
      </c>
      <c r="BG19" s="407">
        <f>'CONFRONTO DATI STATICI'!Q55</f>
        <v>9.6799999999999976E-3</v>
      </c>
      <c r="BH19" s="413">
        <f>'CONFRONTO DATI STATICI'!R55</f>
        <v>9.6860000000000002E-3</v>
      </c>
      <c r="BI19" s="407">
        <f>'CONFRONTO DATI STATICI'!S55</f>
        <v>0.11666666666666667</v>
      </c>
      <c r="BJ19" s="411" t="b">
        <f>'CONFRONTO DATI STATICI'!T55</f>
        <v>1</v>
      </c>
      <c r="BK19" s="407">
        <f>'CONFRONTO DATI STATICI'!U55</f>
        <v>6.6665679038682294E-3</v>
      </c>
      <c r="BL19" s="409" t="b">
        <f>'CONFRONTO DATI STATICI'!V55</f>
        <v>0</v>
      </c>
      <c r="BM19" s="403" t="b">
        <f>'CONFRONTO DATI STATICI'!W55</f>
        <v>0</v>
      </c>
      <c r="BN19" s="618"/>
      <c r="BO19" s="616"/>
      <c r="BP19" s="415" t="str">
        <f>'CONFRONTO DATI STATICI'!Y55</f>
        <v>Trave 18</v>
      </c>
      <c r="BQ19" s="413">
        <f>'CONFRONTO DATI STATICI'!Z55</f>
        <v>6.3840999999999995E-2</v>
      </c>
      <c r="BR19" s="407">
        <f>'CONFRONTO DATI STATICI'!AA55</f>
        <v>9.0952000000000005E-2</v>
      </c>
      <c r="BS19" s="413">
        <f>'CONFRONTO DATI STATICI'!AB55</f>
        <v>6.3854999999999995E-2</v>
      </c>
      <c r="BT19" s="407">
        <f>'CONFRONTO DATI STATICI'!AC55</f>
        <v>8.6799999999999967E-3</v>
      </c>
      <c r="BU19" s="413">
        <f>'CONFRONTO DATI STATICI'!AD55</f>
        <v>8.6859999999999993E-3</v>
      </c>
      <c r="BV19" s="407">
        <f>'CONFRONTO DATI STATICI'!AE55</f>
        <v>0.11666666666666667</v>
      </c>
      <c r="BW19" s="411" t="b">
        <f>'CONFRONTO DATI STATICI'!AF55</f>
        <v>1</v>
      </c>
      <c r="BX19" s="407">
        <f>'CONFRONTO DATI STATICI'!AG55</f>
        <v>6.6665679038682294E-3</v>
      </c>
      <c r="BY19" s="409" t="b">
        <f>'CONFRONTO DATI STATICI'!AH55</f>
        <v>0</v>
      </c>
      <c r="BZ19" s="403" t="b">
        <f>'CONFRONTO DATI STATICI'!AI55</f>
        <v>0</v>
      </c>
      <c r="CB19" s="618"/>
      <c r="CC19" s="616"/>
      <c r="CD19" s="415" t="str">
        <f>'CONFRONTO DATI STATICI'!AM26</f>
        <v>Trave 18</v>
      </c>
      <c r="CE19" s="413">
        <f>'CONFRONTO DATI STATICI'!AN26</f>
        <v>5.5E-2</v>
      </c>
      <c r="CF19" s="407">
        <f>'CONFRONTO DATI STATICI'!AO26</f>
        <v>7.8E-2</v>
      </c>
      <c r="CG19" s="413">
        <f>'CONFRONTO DATI STATICI'!AP26</f>
        <v>5.3999999999999999E-2</v>
      </c>
      <c r="CH19" s="407">
        <f>'CONFRONTO DATI STATICI'!AQ26</f>
        <v>8.3999999999999995E-3</v>
      </c>
      <c r="CI19" s="413">
        <f>'CONFRONTO DATI STATICI'!AR26</f>
        <v>8.5000000000000006E-3</v>
      </c>
      <c r="CJ19" s="407">
        <f>'CONFRONTO DATI STATICI'!AS26</f>
        <v>0.11666666666666667</v>
      </c>
      <c r="CK19" s="411" t="b">
        <f>'CONFRONTO DATI STATICI'!AT26</f>
        <v>1</v>
      </c>
      <c r="CL19" s="407">
        <f>'CONFRONTO DATI STATICI'!AU26</f>
        <v>6.6665679038682294E-3</v>
      </c>
      <c r="CM19" s="409" t="b">
        <f>'CONFRONTO DATI STATICI'!AV26</f>
        <v>0</v>
      </c>
      <c r="CN19" s="403" t="b">
        <f>'CONFRONTO DATI STATICI'!AW26</f>
        <v>0</v>
      </c>
      <c r="CO19" s="618"/>
      <c r="CP19" s="616"/>
      <c r="CQ19" s="415" t="str">
        <f>'CONFRONTO DATI STATICI'!AY26</f>
        <v>Trave 18</v>
      </c>
      <c r="CR19" s="413">
        <f>'CONFRONTO DATI STATICI'!AZ26</f>
        <v>5.6000000000000001E-2</v>
      </c>
      <c r="CS19" s="407">
        <f>'CONFRONTO DATI STATICI'!BA26</f>
        <v>0.08</v>
      </c>
      <c r="CT19" s="413">
        <f>'CONFRONTO DATI STATICI'!BB26</f>
        <v>5.7000000000000002E-2</v>
      </c>
      <c r="CU19" s="407">
        <f>'CONFRONTO DATI STATICI'!BC26</f>
        <v>8.5000000000000006E-3</v>
      </c>
      <c r="CV19" s="413">
        <f>'CONFRONTO DATI STATICI'!BD26</f>
        <v>8.5000000000000006E-3</v>
      </c>
      <c r="CW19" s="407">
        <f>'CONFRONTO DATI STATICI'!BE26</f>
        <v>0.11666666666666667</v>
      </c>
      <c r="CX19" s="411" t="b">
        <f>'CONFRONTO DATI STATICI'!BF26</f>
        <v>1</v>
      </c>
      <c r="CY19" s="407">
        <f>'CONFRONTO DATI STATICI'!BG26</f>
        <v>6.6665679038682294E-3</v>
      </c>
      <c r="CZ19" s="409" t="b">
        <f>'CONFRONTO DATI STATICI'!BH26</f>
        <v>0</v>
      </c>
      <c r="DA19" s="403" t="b">
        <f>'CONFRONTO DATI STATICI'!BI26</f>
        <v>0</v>
      </c>
      <c r="DB19" s="618"/>
      <c r="DC19" s="616"/>
      <c r="DD19" s="415" t="str">
        <f>'CONFRONTO DATI STATICI'!BK26</f>
        <v>Trave 18</v>
      </c>
      <c r="DE19" s="413">
        <f>'CONFRONTO DATI STATICI'!BL26</f>
        <v>5.2999999999999999E-2</v>
      </c>
      <c r="DF19" s="407">
        <f>'CONFRONTO DATI STATICI'!BM26</f>
        <v>7.5999999999999998E-2</v>
      </c>
      <c r="DG19" s="413">
        <f>'CONFRONTO DATI STATICI'!BN26</f>
        <v>5.3999999999999999E-2</v>
      </c>
      <c r="DH19" s="407">
        <f>'CONFRONTO DATI STATICI'!BO26</f>
        <v>8.0000000000000002E-3</v>
      </c>
      <c r="DI19" s="413">
        <f>'CONFRONTO DATI STATICI'!BP26</f>
        <v>8.2000000000000007E-3</v>
      </c>
      <c r="DJ19" s="407">
        <f>'CONFRONTO DATI STATICI'!BQ26</f>
        <v>0.11666666666666667</v>
      </c>
      <c r="DK19" s="411" t="b">
        <f>'CONFRONTO DATI STATICI'!BR26</f>
        <v>1</v>
      </c>
      <c r="DL19" s="407">
        <f>'CONFRONTO DATI STATICI'!BS26</f>
        <v>6.6665679038682294E-3</v>
      </c>
      <c r="DM19" s="421" t="b">
        <f>'CONFRONTO DATI STATICI'!BT26</f>
        <v>0</v>
      </c>
      <c r="DN19" s="418" t="b">
        <f>'CONFRONTO DATI STATICI'!BU26</f>
        <v>0</v>
      </c>
      <c r="DO19" s="616"/>
      <c r="DP19" s="616"/>
      <c r="DQ19" s="415" t="str">
        <f>'CONFRONTO DATI STATICI'!AM54</f>
        <v>Trave 18</v>
      </c>
      <c r="DR19" s="413">
        <f>'CONFRONTO DATI STATICI'!AN54</f>
        <v>5.6000000000000001E-2</v>
      </c>
      <c r="DS19" s="407">
        <f>'CONFRONTO DATI STATICI'!AO54</f>
        <v>7.8E-2</v>
      </c>
      <c r="DT19" s="413">
        <f>'CONFRONTO DATI STATICI'!AP54</f>
        <v>5.5E-2</v>
      </c>
      <c r="DU19" s="407">
        <f>'CONFRONTO DATI STATICI'!AQ54</f>
        <v>8.3999999999999995E-3</v>
      </c>
      <c r="DV19" s="413">
        <f>'CONFRONTO DATI STATICI'!AR54</f>
        <v>8.2000000000000007E-3</v>
      </c>
      <c r="DW19" s="407">
        <f>'CONFRONTO DATI STATICI'!AS54</f>
        <v>0.11666666666666667</v>
      </c>
      <c r="DX19" s="411" t="b">
        <f>'CONFRONTO DATI STATICI'!AT54</f>
        <v>1</v>
      </c>
      <c r="DY19" s="407">
        <f>'CONFRONTO DATI STATICI'!AU54</f>
        <v>6.6665679038682294E-3</v>
      </c>
      <c r="DZ19" s="409" t="b">
        <f>'CONFRONTO DATI STATICI'!AV54</f>
        <v>0</v>
      </c>
      <c r="EA19" s="403" t="b">
        <f>'CONFRONTO DATI STATICI'!AW54</f>
        <v>0</v>
      </c>
      <c r="EB19" s="618"/>
      <c r="EC19" s="616"/>
      <c r="ED19" s="415" t="str">
        <f>'CONFRONTO DATI STATICI'!AY54</f>
        <v>Trave 18</v>
      </c>
      <c r="EE19" s="413">
        <f>'CONFRONTO DATI STATICI'!AZ54</f>
        <v>5.6000000000000001E-2</v>
      </c>
      <c r="EF19" s="407">
        <f>'CONFRONTO DATI STATICI'!BA54</f>
        <v>0.08</v>
      </c>
      <c r="EG19" s="413">
        <f>'CONFRONTO DATI STATICI'!BB54</f>
        <v>5.7000000000000002E-2</v>
      </c>
      <c r="EH19" s="407">
        <f>'CONFRONTO DATI STATICI'!BC54</f>
        <v>8.5000000000000006E-3</v>
      </c>
      <c r="EI19" s="413">
        <f>'CONFRONTO DATI STATICI'!BD54</f>
        <v>8.5000000000000006E-3</v>
      </c>
      <c r="EJ19" s="407">
        <f>'CONFRONTO DATI STATICI'!BE54</f>
        <v>0.11666666666666667</v>
      </c>
      <c r="EK19" s="411" t="b">
        <f>'CONFRONTO DATI STATICI'!BF54</f>
        <v>1</v>
      </c>
      <c r="EL19" s="407">
        <f>'CONFRONTO DATI STATICI'!BG54</f>
        <v>6.6665679038682294E-3</v>
      </c>
      <c r="EM19" s="409" t="b">
        <f>'CONFRONTO DATI STATICI'!BH54</f>
        <v>0</v>
      </c>
      <c r="EN19" s="403" t="b">
        <f>'CONFRONTO DATI STATICI'!BI54</f>
        <v>0</v>
      </c>
      <c r="EO19" s="618"/>
      <c r="EP19" s="616"/>
      <c r="EQ19" s="415" t="str">
        <f>'CONFRONTO DATI STATICI'!BK54</f>
        <v>Trave 18</v>
      </c>
      <c r="ER19" s="413">
        <f>'CONFRONTO DATI STATICI'!BL54</f>
        <v>5.2999999999999999E-2</v>
      </c>
      <c r="ES19" s="407">
        <f>'CONFRONTO DATI STATICI'!BM54</f>
        <v>7.5999999999999998E-2</v>
      </c>
      <c r="ET19" s="413">
        <f>'CONFRONTO DATI STATICI'!BN54</f>
        <v>5.3999999999999999E-2</v>
      </c>
      <c r="EU19" s="407">
        <f>'CONFRONTO DATI STATICI'!BO54</f>
        <v>8.0999999999999996E-3</v>
      </c>
      <c r="EV19" s="413">
        <f>'CONFRONTO DATI STATICI'!BP54</f>
        <v>8.2000000000000007E-3</v>
      </c>
      <c r="EW19" s="407">
        <f>'CONFRONTO DATI STATICI'!BQ54</f>
        <v>0.11666666666666667</v>
      </c>
      <c r="EX19" s="411" t="b">
        <f>'CONFRONTO DATI STATICI'!BR54</f>
        <v>1</v>
      </c>
      <c r="EY19" s="407">
        <f>'CONFRONTO DATI STATICI'!BS54</f>
        <v>6.6665679038682294E-3</v>
      </c>
      <c r="EZ19" s="409" t="b">
        <f>'CONFRONTO DATI STATICI'!BT54</f>
        <v>0</v>
      </c>
      <c r="FA19" s="403" t="b">
        <f>'CONFRONTO DATI STATICI'!BU54</f>
        <v>0</v>
      </c>
    </row>
    <row r="20" spans="1:157" ht="16" x14ac:dyDescent="0.2">
      <c r="A20" s="624"/>
      <c r="B20" s="621"/>
      <c r="C20" s="399" t="str">
        <f>'CONFRONTO DATI STATICI'!A27</f>
        <v>Trave 19</v>
      </c>
      <c r="D20" s="427">
        <f>'CONFRONTO DATI STATICI'!B27</f>
        <v>6.4854999999999996E-2</v>
      </c>
      <c r="E20" s="425">
        <f>'CONFRONTO DATI STATICI'!C27</f>
        <v>8.8299000000000002E-2</v>
      </c>
      <c r="F20" s="427">
        <f>'CONFRONTO DATI STATICI'!D27</f>
        <v>6.2264E-2</v>
      </c>
      <c r="G20" s="425">
        <f>'CONFRONTO DATI STATICI'!E27</f>
        <v>9.8879999999999992E-3</v>
      </c>
      <c r="H20" s="427">
        <f>'CONFRONTO DATI STATICI'!F27</f>
        <v>9.8960000000000003E-3</v>
      </c>
      <c r="I20" s="425">
        <f>'CONFRONTO DATI STATICI'!G27</f>
        <v>0.11666666666666667</v>
      </c>
      <c r="J20" s="430" t="b">
        <f>'CONFRONTO DATI STATICI'!H27</f>
        <v>1</v>
      </c>
      <c r="K20" s="428">
        <f>'CONFRONTO DATI STATICI'!I27</f>
        <v>6.6665679038682294E-3</v>
      </c>
      <c r="L20" s="421" t="b">
        <f>'CONFRONTO DATI STATICI'!J27</f>
        <v>0</v>
      </c>
      <c r="M20" s="418" t="b">
        <f>'CONFRONTO DATI STATICI'!K27</f>
        <v>0</v>
      </c>
      <c r="N20" s="624"/>
      <c r="O20" s="621"/>
      <c r="P20" s="399" t="str">
        <f>'CONFRONTO DATI STATICI'!L27</f>
        <v>Trave 19</v>
      </c>
      <c r="Q20" s="427">
        <f>'CONFRONTO DATI STATICI'!M27</f>
        <v>6.3854999999999995E-2</v>
      </c>
      <c r="R20" s="425">
        <f>'CONFRONTO DATI STATICI'!N27</f>
        <v>8.7299000000000002E-2</v>
      </c>
      <c r="S20" s="427">
        <f>'CONFRONTO DATI STATICI'!O27</f>
        <v>6.1263999999999999E-2</v>
      </c>
      <c r="T20" s="425">
        <f>'CONFRONTO DATI STATICI'!P27</f>
        <v>8.8880000000000001E-3</v>
      </c>
      <c r="U20" s="427">
        <f>'CONFRONTO DATI STATICI'!Q27</f>
        <v>8.8960000000000011E-3</v>
      </c>
      <c r="V20" s="425">
        <f>'CONFRONTO DATI STATICI'!R27</f>
        <v>0.11666666666666667</v>
      </c>
      <c r="W20" s="411" t="b">
        <f>'CONFRONTO DATI STATICI'!S27</f>
        <v>1</v>
      </c>
      <c r="X20" s="425">
        <f>'CONFRONTO DATI STATICI'!T27</f>
        <v>6.6665679038682294E-3</v>
      </c>
      <c r="Y20" s="409" t="b">
        <f>'CONFRONTO DATI STATICI'!U27</f>
        <v>0</v>
      </c>
      <c r="Z20" s="403" t="b">
        <f>'CONFRONTO DATI STATICI'!V27</f>
        <v>0</v>
      </c>
      <c r="AA20" s="618"/>
      <c r="AB20" s="616"/>
      <c r="AC20" s="415" t="str">
        <f>'CONFRONTO DATI STATICI'!W27</f>
        <v>Trave 19</v>
      </c>
      <c r="AD20" s="413">
        <f>'CONFRONTO DATI STATICI'!X27</f>
        <v>6.3854999999999995E-2</v>
      </c>
      <c r="AE20" s="407">
        <f>'CONFRONTO DATI STATICI'!Y27</f>
        <v>8.7299000000000002E-2</v>
      </c>
      <c r="AF20" s="413">
        <f>'CONFRONTO DATI STATICI'!Z27</f>
        <v>6.1263999999999999E-2</v>
      </c>
      <c r="AG20" s="407">
        <f>'CONFRONTO DATI STATICI'!AA27</f>
        <v>8.8880000000000001E-3</v>
      </c>
      <c r="AH20" s="413">
        <f>'CONFRONTO DATI STATICI'!AB27</f>
        <v>8.8960000000000011E-3</v>
      </c>
      <c r="AI20" s="407">
        <f>'CONFRONTO DATI STATICI'!AC27</f>
        <v>0.11666666666666667</v>
      </c>
      <c r="AJ20" s="411" t="b">
        <f>'CONFRONTO DATI STATICI'!AD27</f>
        <v>1</v>
      </c>
      <c r="AK20" s="407">
        <f>'CONFRONTO DATI STATICI'!AE27</f>
        <v>6.6665679038682294E-3</v>
      </c>
      <c r="AL20" s="409" t="b">
        <f>'CONFRONTO DATI STATICI'!AF27</f>
        <v>0</v>
      </c>
      <c r="AM20" s="403" t="b">
        <f>'CONFRONTO DATI STATICI'!AG27</f>
        <v>0</v>
      </c>
      <c r="AN20" s="618"/>
      <c r="AO20" s="616"/>
      <c r="AP20" s="415" t="str">
        <f>'CONFRONTO DATI STATICI'!A56</f>
        <v>Trave 19</v>
      </c>
      <c r="AQ20" s="413">
        <f>'CONFRONTO DATI STATICI'!B56</f>
        <v>6.5854999999999997E-2</v>
      </c>
      <c r="AR20" s="407">
        <f>'CONFRONTO DATI STATICI'!C56</f>
        <v>8.9299000000000003E-2</v>
      </c>
      <c r="AS20" s="413">
        <f>'CONFRONTO DATI STATICI'!D56</f>
        <v>6.3264000000000001E-2</v>
      </c>
      <c r="AT20" s="407">
        <f>'CONFRONTO DATI STATICI'!E56</f>
        <v>1.4887999999999998E-2</v>
      </c>
      <c r="AU20" s="413">
        <f>'CONFRONTO DATI STATICI'!F56</f>
        <v>1.4896E-2</v>
      </c>
      <c r="AV20" s="407">
        <f>'CONFRONTO DATI STATICI'!G56</f>
        <v>0.11666666666666667</v>
      </c>
      <c r="AW20" s="411" t="b">
        <f>'CONFRONTO DATI STATICI'!H56</f>
        <v>1</v>
      </c>
      <c r="AX20" s="407">
        <f>'CONFRONTO DATI STATICI'!I56</f>
        <v>6.6665679038682294E-3</v>
      </c>
      <c r="AY20" s="409" t="b">
        <f>'CONFRONTO DATI STATICI'!J56</f>
        <v>0</v>
      </c>
      <c r="AZ20" s="403" t="b">
        <f>'CONFRONTO DATI STATICI'!K56</f>
        <v>0</v>
      </c>
      <c r="BA20" s="618"/>
      <c r="BB20" s="616"/>
      <c r="BC20" s="415" t="str">
        <f>'CONFRONTO DATI STATICI'!M56</f>
        <v>Trave 19</v>
      </c>
      <c r="BD20" s="413">
        <f>'CONFRONTO DATI STATICI'!N56</f>
        <v>6.4854999999999996E-2</v>
      </c>
      <c r="BE20" s="407">
        <f>'CONFRONTO DATI STATICI'!O56</f>
        <v>8.8299000000000002E-2</v>
      </c>
      <c r="BF20" s="413">
        <f>'CONFRONTO DATI STATICI'!P56</f>
        <v>6.2264E-2</v>
      </c>
      <c r="BG20" s="407">
        <f>'CONFRONTO DATI STATICI'!Q56</f>
        <v>9.8879999999999975E-3</v>
      </c>
      <c r="BH20" s="413">
        <f>'CONFRONTO DATI STATICI'!R56</f>
        <v>9.8959999999999985E-3</v>
      </c>
      <c r="BI20" s="407">
        <f>'CONFRONTO DATI STATICI'!S56</f>
        <v>0.11666666666666667</v>
      </c>
      <c r="BJ20" s="411" t="b">
        <f>'CONFRONTO DATI STATICI'!T56</f>
        <v>1</v>
      </c>
      <c r="BK20" s="407">
        <f>'CONFRONTO DATI STATICI'!U56</f>
        <v>6.6665679038682294E-3</v>
      </c>
      <c r="BL20" s="409" t="b">
        <f>'CONFRONTO DATI STATICI'!V56</f>
        <v>0</v>
      </c>
      <c r="BM20" s="403" t="b">
        <f>'CONFRONTO DATI STATICI'!W56</f>
        <v>0</v>
      </c>
      <c r="BN20" s="618"/>
      <c r="BO20" s="616"/>
      <c r="BP20" s="415" t="str">
        <f>'CONFRONTO DATI STATICI'!Y56</f>
        <v>Trave 19</v>
      </c>
      <c r="BQ20" s="413">
        <f>'CONFRONTO DATI STATICI'!Z56</f>
        <v>6.3854999999999995E-2</v>
      </c>
      <c r="BR20" s="407">
        <f>'CONFRONTO DATI STATICI'!AA56</f>
        <v>8.7299000000000002E-2</v>
      </c>
      <c r="BS20" s="413">
        <f>'CONFRONTO DATI STATICI'!AB56</f>
        <v>6.1263999999999999E-2</v>
      </c>
      <c r="BT20" s="407">
        <f>'CONFRONTO DATI STATICI'!AC56</f>
        <v>8.8879999999999966E-3</v>
      </c>
      <c r="BU20" s="413">
        <f>'CONFRONTO DATI STATICI'!AD56</f>
        <v>8.8959999999999977E-3</v>
      </c>
      <c r="BV20" s="407">
        <f>'CONFRONTO DATI STATICI'!AE56</f>
        <v>0.11666666666666667</v>
      </c>
      <c r="BW20" s="411" t="b">
        <f>'CONFRONTO DATI STATICI'!AF56</f>
        <v>1</v>
      </c>
      <c r="BX20" s="407">
        <f>'CONFRONTO DATI STATICI'!AG56</f>
        <v>6.6665679038682294E-3</v>
      </c>
      <c r="BY20" s="409" t="b">
        <f>'CONFRONTO DATI STATICI'!AH56</f>
        <v>0</v>
      </c>
      <c r="BZ20" s="403" t="b">
        <f>'CONFRONTO DATI STATICI'!AI56</f>
        <v>0</v>
      </c>
      <c r="CB20" s="618"/>
      <c r="CC20" s="616"/>
      <c r="CD20" s="415" t="str">
        <f>'CONFRONTO DATI STATICI'!AM27</f>
        <v>Trave 19</v>
      </c>
      <c r="CE20" s="413">
        <f>'CONFRONTO DATI STATICI'!AN27</f>
        <v>5.8000000000000003E-2</v>
      </c>
      <c r="CF20" s="407">
        <f>'CONFRONTO DATI STATICI'!AO27</f>
        <v>8.1000000000000003E-2</v>
      </c>
      <c r="CG20" s="413">
        <f>'CONFRONTO DATI STATICI'!AP27</f>
        <v>5.7000000000000002E-2</v>
      </c>
      <c r="CH20" s="407">
        <f>'CONFRONTO DATI STATICI'!AQ27</f>
        <v>8.8000000000000005E-3</v>
      </c>
      <c r="CI20" s="413">
        <f>'CONFRONTO DATI STATICI'!AR27</f>
        <v>8.6999999999999994E-3</v>
      </c>
      <c r="CJ20" s="407">
        <f>'CONFRONTO DATI STATICI'!AS27</f>
        <v>0.11666666666666667</v>
      </c>
      <c r="CK20" s="411" t="b">
        <f>'CONFRONTO DATI STATICI'!AT27</f>
        <v>1</v>
      </c>
      <c r="CL20" s="407">
        <f>'CONFRONTO DATI STATICI'!AU27</f>
        <v>6.6665679038682294E-3</v>
      </c>
      <c r="CM20" s="409" t="b">
        <f>'CONFRONTO DATI STATICI'!AV27</f>
        <v>0</v>
      </c>
      <c r="CN20" s="403" t="b">
        <f>'CONFRONTO DATI STATICI'!AW27</f>
        <v>0</v>
      </c>
      <c r="CO20" s="618"/>
      <c r="CP20" s="616"/>
      <c r="CQ20" s="415" t="str">
        <f>'CONFRONTO DATI STATICI'!AY27</f>
        <v>Trave 19</v>
      </c>
      <c r="CR20" s="413">
        <f>'CONFRONTO DATI STATICI'!AZ27</f>
        <v>5.8999999999999997E-2</v>
      </c>
      <c r="CS20" s="407">
        <f>'CONFRONTO DATI STATICI'!BA27</f>
        <v>8.4000000000000005E-2</v>
      </c>
      <c r="CT20" s="413">
        <f>'CONFRONTO DATI STATICI'!BB27</f>
        <v>5.8999999999999997E-2</v>
      </c>
      <c r="CU20" s="407">
        <f>'CONFRONTO DATI STATICI'!BC27</f>
        <v>8.8999999999999999E-3</v>
      </c>
      <c r="CV20" s="413">
        <f>'CONFRONTO DATI STATICI'!BD27</f>
        <v>8.9999999999999993E-3</v>
      </c>
      <c r="CW20" s="407">
        <f>'CONFRONTO DATI STATICI'!BE27</f>
        <v>0.11666666666666667</v>
      </c>
      <c r="CX20" s="411" t="b">
        <f>'CONFRONTO DATI STATICI'!BF27</f>
        <v>1</v>
      </c>
      <c r="CY20" s="407">
        <f>'CONFRONTO DATI STATICI'!BG27</f>
        <v>6.6665679038682294E-3</v>
      </c>
      <c r="CZ20" s="409" t="b">
        <f>'CONFRONTO DATI STATICI'!BH27</f>
        <v>0</v>
      </c>
      <c r="DA20" s="403" t="b">
        <f>'CONFRONTO DATI STATICI'!BI27</f>
        <v>0</v>
      </c>
      <c r="DB20" s="618"/>
      <c r="DC20" s="616"/>
      <c r="DD20" s="415" t="str">
        <f>'CONFRONTO DATI STATICI'!BK27</f>
        <v>Trave 19</v>
      </c>
      <c r="DE20" s="413">
        <f>'CONFRONTO DATI STATICI'!BL27</f>
        <v>5.6000000000000001E-2</v>
      </c>
      <c r="DF20" s="407">
        <f>'CONFRONTO DATI STATICI'!BM27</f>
        <v>7.9000000000000001E-2</v>
      </c>
      <c r="DG20" s="413">
        <f>'CONFRONTO DATI STATICI'!BN27</f>
        <v>5.7000000000000002E-2</v>
      </c>
      <c r="DH20" s="407">
        <f>'CONFRONTO DATI STATICI'!BO27</f>
        <v>8.3000000000000001E-3</v>
      </c>
      <c r="DI20" s="413">
        <f>'CONFRONTO DATI STATICI'!BP27</f>
        <v>8.6E-3</v>
      </c>
      <c r="DJ20" s="407">
        <f>'CONFRONTO DATI STATICI'!BQ27</f>
        <v>0.11666666666666667</v>
      </c>
      <c r="DK20" s="411" t="b">
        <f>'CONFRONTO DATI STATICI'!BR27</f>
        <v>1</v>
      </c>
      <c r="DL20" s="407">
        <f>'CONFRONTO DATI STATICI'!BS27</f>
        <v>6.6665679038682294E-3</v>
      </c>
      <c r="DM20" s="421" t="b">
        <f>'CONFRONTO DATI STATICI'!BT27</f>
        <v>0</v>
      </c>
      <c r="DN20" s="418" t="b">
        <f>'CONFRONTO DATI STATICI'!BU27</f>
        <v>0</v>
      </c>
      <c r="DO20" s="616"/>
      <c r="DP20" s="616"/>
      <c r="DQ20" s="415" t="str">
        <f>'CONFRONTO DATI STATICI'!AM55</f>
        <v>Trave 19</v>
      </c>
      <c r="DR20" s="413">
        <f>'CONFRONTO DATI STATICI'!AN55</f>
        <v>5.8000000000000003E-2</v>
      </c>
      <c r="DS20" s="407">
        <f>'CONFRONTO DATI STATICI'!AO55</f>
        <v>8.1000000000000003E-2</v>
      </c>
      <c r="DT20" s="413">
        <f>'CONFRONTO DATI STATICI'!AP55</f>
        <v>5.7000000000000002E-2</v>
      </c>
      <c r="DU20" s="407">
        <f>'CONFRONTO DATI STATICI'!AQ55</f>
        <v>8.8000000000000005E-3</v>
      </c>
      <c r="DV20" s="413">
        <f>'CONFRONTO DATI STATICI'!AR55</f>
        <v>8.6E-3</v>
      </c>
      <c r="DW20" s="407">
        <f>'CONFRONTO DATI STATICI'!AS55</f>
        <v>0.11666666666666667</v>
      </c>
      <c r="DX20" s="411" t="b">
        <f>'CONFRONTO DATI STATICI'!AT55</f>
        <v>1</v>
      </c>
      <c r="DY20" s="407">
        <f>'CONFRONTO DATI STATICI'!AU55</f>
        <v>6.6665679038682294E-3</v>
      </c>
      <c r="DZ20" s="409" t="b">
        <f>'CONFRONTO DATI STATICI'!AV55</f>
        <v>0</v>
      </c>
      <c r="EA20" s="403" t="b">
        <f>'CONFRONTO DATI STATICI'!AW55</f>
        <v>0</v>
      </c>
      <c r="EB20" s="618"/>
      <c r="EC20" s="616"/>
      <c r="ED20" s="415" t="str">
        <f>'CONFRONTO DATI STATICI'!AY55</f>
        <v>Trave 19</v>
      </c>
      <c r="EE20" s="413">
        <f>'CONFRONTO DATI STATICI'!AZ55</f>
        <v>5.8999999999999997E-2</v>
      </c>
      <c r="EF20" s="407">
        <f>'CONFRONTO DATI STATICI'!BA55</f>
        <v>8.3000000000000004E-2</v>
      </c>
      <c r="EG20" s="413">
        <f>'CONFRONTO DATI STATICI'!BB55</f>
        <v>5.8999999999999997E-2</v>
      </c>
      <c r="EH20" s="407">
        <f>'CONFRONTO DATI STATICI'!BC55</f>
        <v>8.8999999999999999E-3</v>
      </c>
      <c r="EI20" s="413">
        <f>'CONFRONTO DATI STATICI'!BD55</f>
        <v>8.9999999999999993E-3</v>
      </c>
      <c r="EJ20" s="407">
        <f>'CONFRONTO DATI STATICI'!BE55</f>
        <v>0.11666666666666667</v>
      </c>
      <c r="EK20" s="411" t="b">
        <f>'CONFRONTO DATI STATICI'!BF55</f>
        <v>1</v>
      </c>
      <c r="EL20" s="407">
        <f>'CONFRONTO DATI STATICI'!BG55</f>
        <v>6.6665679038682294E-3</v>
      </c>
      <c r="EM20" s="409" t="b">
        <f>'CONFRONTO DATI STATICI'!BH55</f>
        <v>0</v>
      </c>
      <c r="EN20" s="403" t="b">
        <f>'CONFRONTO DATI STATICI'!BI55</f>
        <v>0</v>
      </c>
      <c r="EO20" s="618"/>
      <c r="EP20" s="616"/>
      <c r="EQ20" s="415" t="str">
        <f>'CONFRONTO DATI STATICI'!BK55</f>
        <v>Trave 19</v>
      </c>
      <c r="ER20" s="413">
        <f>'CONFRONTO DATI STATICI'!BL55</f>
        <v>5.6000000000000001E-2</v>
      </c>
      <c r="ES20" s="407">
        <f>'CONFRONTO DATI STATICI'!BM55</f>
        <v>7.9000000000000001E-2</v>
      </c>
      <c r="ET20" s="413">
        <f>'CONFRONTO DATI STATICI'!BN55</f>
        <v>5.7000000000000002E-2</v>
      </c>
      <c r="EU20" s="407">
        <f>'CONFRONTO DATI STATICI'!BO55</f>
        <v>8.3000000000000001E-3</v>
      </c>
      <c r="EV20" s="413">
        <f>'CONFRONTO DATI STATICI'!BP55</f>
        <v>8.6E-3</v>
      </c>
      <c r="EW20" s="407">
        <f>'CONFRONTO DATI STATICI'!BQ55</f>
        <v>0.11666666666666667</v>
      </c>
      <c r="EX20" s="411" t="b">
        <f>'CONFRONTO DATI STATICI'!BR55</f>
        <v>1</v>
      </c>
      <c r="EY20" s="407">
        <f>'CONFRONTO DATI STATICI'!BS55</f>
        <v>6.6665679038682294E-3</v>
      </c>
      <c r="EZ20" s="409" t="b">
        <f>'CONFRONTO DATI STATICI'!BT55</f>
        <v>0</v>
      </c>
      <c r="FA20" s="403" t="b">
        <f>'CONFRONTO DATI STATICI'!BU55</f>
        <v>0</v>
      </c>
    </row>
    <row r="21" spans="1:157" ht="16" x14ac:dyDescent="0.2">
      <c r="A21" s="624"/>
      <c r="B21" s="621"/>
      <c r="C21" s="399" t="str">
        <f>'CONFRONTO DATI STATICI'!A28</f>
        <v>Trave 20</v>
      </c>
      <c r="D21" s="427">
        <f>'CONFRONTO DATI STATICI'!B28</f>
        <v>6.6245999999999999E-2</v>
      </c>
      <c r="E21" s="425">
        <f>'CONFRONTO DATI STATICI'!C28</f>
        <v>9.3942999999999999E-2</v>
      </c>
      <c r="F21" s="427">
        <f>'CONFRONTO DATI STATICI'!D28</f>
        <v>6.6266000000000005E-2</v>
      </c>
      <c r="G21" s="425">
        <f>'CONFRONTO DATI STATICI'!E28</f>
        <v>1.0083999999999999E-2</v>
      </c>
      <c r="H21" s="427">
        <f>'CONFRONTO DATI STATICI'!F28</f>
        <v>1.0094000000000001E-2</v>
      </c>
      <c r="I21" s="425">
        <f>'CONFRONTO DATI STATICI'!G28</f>
        <v>0.11666666666666667</v>
      </c>
      <c r="J21" s="430" t="b">
        <f>'CONFRONTO DATI STATICI'!H28</f>
        <v>1</v>
      </c>
      <c r="K21" s="428">
        <f>'CONFRONTO DATI STATICI'!I28</f>
        <v>6.6665679038682294E-3</v>
      </c>
      <c r="L21" s="421" t="b">
        <f>'CONFRONTO DATI STATICI'!J28</f>
        <v>0</v>
      </c>
      <c r="M21" s="418" t="b">
        <f>'CONFRONTO DATI STATICI'!K28</f>
        <v>0</v>
      </c>
      <c r="N21" s="624"/>
      <c r="O21" s="621"/>
      <c r="P21" s="399" t="str">
        <f>'CONFRONTO DATI STATICI'!L28</f>
        <v>Trave 20</v>
      </c>
      <c r="Q21" s="427">
        <f>'CONFRONTO DATI STATICI'!M28</f>
        <v>6.5245999999999998E-2</v>
      </c>
      <c r="R21" s="425">
        <f>'CONFRONTO DATI STATICI'!N28</f>
        <v>9.2942999999999998E-2</v>
      </c>
      <c r="S21" s="427">
        <f>'CONFRONTO DATI STATICI'!O28</f>
        <v>6.5266000000000005E-2</v>
      </c>
      <c r="T21" s="425">
        <f>'CONFRONTO DATI STATICI'!P28</f>
        <v>9.0839999999999983E-3</v>
      </c>
      <c r="U21" s="427">
        <f>'CONFRONTO DATI STATICI'!Q28</f>
        <v>9.0940000000000014E-3</v>
      </c>
      <c r="V21" s="425">
        <f>'CONFRONTO DATI STATICI'!R28</f>
        <v>0.11666666666666667</v>
      </c>
      <c r="W21" s="411" t="b">
        <f>'CONFRONTO DATI STATICI'!S28</f>
        <v>1</v>
      </c>
      <c r="X21" s="425">
        <f>'CONFRONTO DATI STATICI'!T28</f>
        <v>6.6665679038682294E-3</v>
      </c>
      <c r="Y21" s="409" t="b">
        <f>'CONFRONTO DATI STATICI'!U28</f>
        <v>0</v>
      </c>
      <c r="Z21" s="403" t="b">
        <f>'CONFRONTO DATI STATICI'!V28</f>
        <v>0</v>
      </c>
      <c r="AA21" s="618"/>
      <c r="AB21" s="616"/>
      <c r="AC21" s="415" t="str">
        <f>'CONFRONTO DATI STATICI'!W28</f>
        <v>Trave 20</v>
      </c>
      <c r="AD21" s="413">
        <f>'CONFRONTO DATI STATICI'!X28</f>
        <v>6.5245999999999998E-2</v>
      </c>
      <c r="AE21" s="407">
        <f>'CONFRONTO DATI STATICI'!Y28</f>
        <v>9.2942999999999998E-2</v>
      </c>
      <c r="AF21" s="413">
        <f>'CONFRONTO DATI STATICI'!Z28</f>
        <v>6.5266000000000005E-2</v>
      </c>
      <c r="AG21" s="407">
        <f>'CONFRONTO DATI STATICI'!AA28</f>
        <v>9.0839999999999983E-3</v>
      </c>
      <c r="AH21" s="413">
        <f>'CONFRONTO DATI STATICI'!AB28</f>
        <v>9.0940000000000014E-3</v>
      </c>
      <c r="AI21" s="407">
        <f>'CONFRONTO DATI STATICI'!AC28</f>
        <v>0.11666666666666667</v>
      </c>
      <c r="AJ21" s="411" t="b">
        <f>'CONFRONTO DATI STATICI'!AD28</f>
        <v>1</v>
      </c>
      <c r="AK21" s="407">
        <f>'CONFRONTO DATI STATICI'!AE28</f>
        <v>6.6665679038682294E-3</v>
      </c>
      <c r="AL21" s="409" t="b">
        <f>'CONFRONTO DATI STATICI'!AF28</f>
        <v>0</v>
      </c>
      <c r="AM21" s="403" t="b">
        <f>'CONFRONTO DATI STATICI'!AG28</f>
        <v>0</v>
      </c>
      <c r="AN21" s="618"/>
      <c r="AO21" s="616"/>
      <c r="AP21" s="415" t="str">
        <f>'CONFRONTO DATI STATICI'!A57</f>
        <v>Trave 20</v>
      </c>
      <c r="AQ21" s="413">
        <f>'CONFRONTO DATI STATICI'!B57</f>
        <v>6.7246E-2</v>
      </c>
      <c r="AR21" s="407">
        <f>'CONFRONTO DATI STATICI'!C57</f>
        <v>9.4943E-2</v>
      </c>
      <c r="AS21" s="413">
        <f>'CONFRONTO DATI STATICI'!D57</f>
        <v>6.7266000000000006E-2</v>
      </c>
      <c r="AT21" s="407">
        <f>'CONFRONTO DATI STATICI'!E57</f>
        <v>1.5084E-2</v>
      </c>
      <c r="AU21" s="413">
        <f>'CONFRONTO DATI STATICI'!F57</f>
        <v>1.5094E-2</v>
      </c>
      <c r="AV21" s="407">
        <f>'CONFRONTO DATI STATICI'!G57</f>
        <v>0.11666666666666667</v>
      </c>
      <c r="AW21" s="411" t="b">
        <f>'CONFRONTO DATI STATICI'!H57</f>
        <v>1</v>
      </c>
      <c r="AX21" s="407">
        <f>'CONFRONTO DATI STATICI'!I57</f>
        <v>6.6665679038682294E-3</v>
      </c>
      <c r="AY21" s="409" t="b">
        <f>'CONFRONTO DATI STATICI'!J57</f>
        <v>0</v>
      </c>
      <c r="AZ21" s="403" t="b">
        <f>'CONFRONTO DATI STATICI'!K57</f>
        <v>0</v>
      </c>
      <c r="BA21" s="618"/>
      <c r="BB21" s="616"/>
      <c r="BC21" s="415" t="str">
        <f>'CONFRONTO DATI STATICI'!M57</f>
        <v>Trave 20</v>
      </c>
      <c r="BD21" s="413">
        <f>'CONFRONTO DATI STATICI'!N57</f>
        <v>6.6245999999999999E-2</v>
      </c>
      <c r="BE21" s="407">
        <f>'CONFRONTO DATI STATICI'!O57</f>
        <v>9.3942999999999999E-2</v>
      </c>
      <c r="BF21" s="413">
        <f>'CONFRONTO DATI STATICI'!P57</f>
        <v>6.6266000000000005E-2</v>
      </c>
      <c r="BG21" s="407">
        <f>'CONFRONTO DATI STATICI'!Q57</f>
        <v>1.0083999999999999E-2</v>
      </c>
      <c r="BH21" s="413">
        <f>'CONFRONTO DATI STATICI'!R57</f>
        <v>1.0093999999999999E-2</v>
      </c>
      <c r="BI21" s="407">
        <f>'CONFRONTO DATI STATICI'!S57</f>
        <v>0.11666666666666667</v>
      </c>
      <c r="BJ21" s="411" t="b">
        <f>'CONFRONTO DATI STATICI'!T57</f>
        <v>1</v>
      </c>
      <c r="BK21" s="407">
        <f>'CONFRONTO DATI STATICI'!U57</f>
        <v>6.6665679038682294E-3</v>
      </c>
      <c r="BL21" s="409" t="b">
        <f>'CONFRONTO DATI STATICI'!V57</f>
        <v>0</v>
      </c>
      <c r="BM21" s="403" t="b">
        <f>'CONFRONTO DATI STATICI'!W57</f>
        <v>0</v>
      </c>
      <c r="BN21" s="618"/>
      <c r="BO21" s="616"/>
      <c r="BP21" s="415" t="str">
        <f>'CONFRONTO DATI STATICI'!Y57</f>
        <v>Trave 20</v>
      </c>
      <c r="BQ21" s="413">
        <f>'CONFRONTO DATI STATICI'!Z57</f>
        <v>6.5245999999999998E-2</v>
      </c>
      <c r="BR21" s="407">
        <f>'CONFRONTO DATI STATICI'!AA57</f>
        <v>9.2942999999999998E-2</v>
      </c>
      <c r="BS21" s="413">
        <f>'CONFRONTO DATI STATICI'!AB57</f>
        <v>6.5266000000000005E-2</v>
      </c>
      <c r="BT21" s="407">
        <f>'CONFRONTO DATI STATICI'!AC57</f>
        <v>9.0839999999999983E-3</v>
      </c>
      <c r="BU21" s="413">
        <f>'CONFRONTO DATI STATICI'!AD57</f>
        <v>9.0939999999999979E-3</v>
      </c>
      <c r="BV21" s="407">
        <f>'CONFRONTO DATI STATICI'!AE57</f>
        <v>0.11666666666666667</v>
      </c>
      <c r="BW21" s="411" t="b">
        <f>'CONFRONTO DATI STATICI'!AF57</f>
        <v>1</v>
      </c>
      <c r="BX21" s="407">
        <f>'CONFRONTO DATI STATICI'!AG57</f>
        <v>6.6665679038682294E-3</v>
      </c>
      <c r="BY21" s="409" t="b">
        <f>'CONFRONTO DATI STATICI'!AH57</f>
        <v>0</v>
      </c>
      <c r="BZ21" s="403" t="b">
        <f>'CONFRONTO DATI STATICI'!AI57</f>
        <v>0</v>
      </c>
      <c r="CB21" s="618"/>
      <c r="CC21" s="616"/>
      <c r="CD21" s="415" t="str">
        <f>'CONFRONTO DATI STATICI'!AM28</f>
        <v>Trave 20</v>
      </c>
      <c r="CE21" s="413">
        <f>'CONFRONTO DATI STATICI'!AN28</f>
        <v>0.06</v>
      </c>
      <c r="CF21" s="407">
        <f>'CONFRONTO DATI STATICI'!AO28</f>
        <v>8.5000000000000006E-2</v>
      </c>
      <c r="CG21" s="413">
        <f>'CONFRONTO DATI STATICI'!AP28</f>
        <v>0.06</v>
      </c>
      <c r="CH21" s="407">
        <f>'CONFRONTO DATI STATICI'!AQ28</f>
        <v>9.1000000000000004E-3</v>
      </c>
      <c r="CI21" s="413">
        <f>'CONFRONTO DATI STATICI'!AR28</f>
        <v>8.9999999999999993E-3</v>
      </c>
      <c r="CJ21" s="407">
        <f>'CONFRONTO DATI STATICI'!AS28</f>
        <v>0.11666666666666667</v>
      </c>
      <c r="CK21" s="411" t="b">
        <f>'CONFRONTO DATI STATICI'!AT28</f>
        <v>1</v>
      </c>
      <c r="CL21" s="407">
        <f>'CONFRONTO DATI STATICI'!AU28</f>
        <v>6.6665679038682294E-3</v>
      </c>
      <c r="CM21" s="409" t="b">
        <f>'CONFRONTO DATI STATICI'!AV28</f>
        <v>0</v>
      </c>
      <c r="CN21" s="403" t="b">
        <f>'CONFRONTO DATI STATICI'!AW28</f>
        <v>0</v>
      </c>
      <c r="CO21" s="618"/>
      <c r="CP21" s="616"/>
      <c r="CQ21" s="415" t="str">
        <f>'CONFRONTO DATI STATICI'!AY28</f>
        <v>Trave 20</v>
      </c>
      <c r="CR21" s="413">
        <f>'CONFRONTO DATI STATICI'!AZ28</f>
        <v>6.2E-2</v>
      </c>
      <c r="CS21" s="407">
        <f>'CONFRONTO DATI STATICI'!BA28</f>
        <v>8.6999999999999994E-2</v>
      </c>
      <c r="CT21" s="413">
        <f>'CONFRONTO DATI STATICI'!BB28</f>
        <v>6.2E-2</v>
      </c>
      <c r="CU21" s="407">
        <f>'CONFRONTO DATI STATICI'!BC28</f>
        <v>9.2999999999999992E-3</v>
      </c>
      <c r="CV21" s="413">
        <f>'CONFRONTO DATI STATICI'!BD28</f>
        <v>9.4000000000000004E-3</v>
      </c>
      <c r="CW21" s="407">
        <f>'CONFRONTO DATI STATICI'!BE28</f>
        <v>0.11666666666666667</v>
      </c>
      <c r="CX21" s="411" t="b">
        <f>'CONFRONTO DATI STATICI'!BF28</f>
        <v>1</v>
      </c>
      <c r="CY21" s="407">
        <f>'CONFRONTO DATI STATICI'!BG28</f>
        <v>6.6665679038682294E-3</v>
      </c>
      <c r="CZ21" s="409" t="b">
        <f>'CONFRONTO DATI STATICI'!BH28</f>
        <v>0</v>
      </c>
      <c r="DA21" s="403" t="b">
        <f>'CONFRONTO DATI STATICI'!BI28</f>
        <v>0</v>
      </c>
      <c r="DB21" s="618"/>
      <c r="DC21" s="616"/>
      <c r="DD21" s="415" t="str">
        <f>'CONFRONTO DATI STATICI'!BK28</f>
        <v>Trave 20</v>
      </c>
      <c r="DE21" s="413">
        <f>'CONFRONTO DATI STATICI'!BL28</f>
        <v>5.8000000000000003E-2</v>
      </c>
      <c r="DF21" s="407">
        <f>'CONFRONTO DATI STATICI'!BM28</f>
        <v>8.2000000000000003E-2</v>
      </c>
      <c r="DG21" s="413">
        <f>'CONFRONTO DATI STATICI'!BN28</f>
        <v>5.8999999999999997E-2</v>
      </c>
      <c r="DH21" s="407">
        <f>'CONFRONTO DATI STATICI'!BO28</f>
        <v>8.6E-3</v>
      </c>
      <c r="DI21" s="413">
        <f>'CONFRONTO DATI STATICI'!BP28</f>
        <v>8.8999999999999999E-3</v>
      </c>
      <c r="DJ21" s="407">
        <f>'CONFRONTO DATI STATICI'!BQ28</f>
        <v>0.11666666666666667</v>
      </c>
      <c r="DK21" s="411" t="b">
        <f>'CONFRONTO DATI STATICI'!BR28</f>
        <v>1</v>
      </c>
      <c r="DL21" s="407">
        <f>'CONFRONTO DATI STATICI'!BS28</f>
        <v>6.6665679038682294E-3</v>
      </c>
      <c r="DM21" s="421" t="b">
        <f>'CONFRONTO DATI STATICI'!BT28</f>
        <v>0</v>
      </c>
      <c r="DN21" s="418" t="b">
        <f>'CONFRONTO DATI STATICI'!BU28</f>
        <v>0</v>
      </c>
      <c r="DO21" s="616"/>
      <c r="DP21" s="616"/>
      <c r="DQ21" s="415" t="str">
        <f>'CONFRONTO DATI STATICI'!AM56</f>
        <v>Trave 20</v>
      </c>
      <c r="DR21" s="413">
        <f>'CONFRONTO DATI STATICI'!AN56</f>
        <v>6.0999999999999999E-2</v>
      </c>
      <c r="DS21" s="407">
        <f>'CONFRONTO DATI STATICI'!AO56</f>
        <v>8.5000000000000006E-2</v>
      </c>
      <c r="DT21" s="413">
        <f>'CONFRONTO DATI STATICI'!AP56</f>
        <v>0.06</v>
      </c>
      <c r="DU21" s="407">
        <f>'CONFRONTO DATI STATICI'!AQ56</f>
        <v>9.1999999999999998E-3</v>
      </c>
      <c r="DV21" s="413">
        <f>'CONFRONTO DATI STATICI'!AR56</f>
        <v>8.8999999999999999E-3</v>
      </c>
      <c r="DW21" s="407">
        <f>'CONFRONTO DATI STATICI'!AS56</f>
        <v>0.11666666666666667</v>
      </c>
      <c r="DX21" s="411" t="b">
        <f>'CONFRONTO DATI STATICI'!AT56</f>
        <v>1</v>
      </c>
      <c r="DY21" s="407">
        <f>'CONFRONTO DATI STATICI'!AU56</f>
        <v>6.6665679038682294E-3</v>
      </c>
      <c r="DZ21" s="409" t="b">
        <f>'CONFRONTO DATI STATICI'!AV56</f>
        <v>0</v>
      </c>
      <c r="EA21" s="403" t="b">
        <f>'CONFRONTO DATI STATICI'!AW56</f>
        <v>0</v>
      </c>
      <c r="EB21" s="618"/>
      <c r="EC21" s="616"/>
      <c r="ED21" s="415" t="str">
        <f>'CONFRONTO DATI STATICI'!AY56</f>
        <v>Trave 20</v>
      </c>
      <c r="EE21" s="413">
        <f>'CONFRONTO DATI STATICI'!AZ56</f>
        <v>6.2E-2</v>
      </c>
      <c r="EF21" s="407">
        <f>'CONFRONTO DATI STATICI'!BA56</f>
        <v>8.6999999999999994E-2</v>
      </c>
      <c r="EG21" s="413">
        <f>'CONFRONTO DATI STATICI'!BB56</f>
        <v>6.2E-2</v>
      </c>
      <c r="EH21" s="407">
        <f>'CONFRONTO DATI STATICI'!BC56</f>
        <v>9.4000000000000004E-3</v>
      </c>
      <c r="EI21" s="413">
        <f>'CONFRONTO DATI STATICI'!BD56</f>
        <v>9.4000000000000004E-3</v>
      </c>
      <c r="EJ21" s="407">
        <f>'CONFRONTO DATI STATICI'!BE56</f>
        <v>0.11666666666666667</v>
      </c>
      <c r="EK21" s="411" t="b">
        <f>'CONFRONTO DATI STATICI'!BF56</f>
        <v>1</v>
      </c>
      <c r="EL21" s="407">
        <f>'CONFRONTO DATI STATICI'!BG56</f>
        <v>6.6665679038682294E-3</v>
      </c>
      <c r="EM21" s="409" t="b">
        <f>'CONFRONTO DATI STATICI'!BH56</f>
        <v>0</v>
      </c>
      <c r="EN21" s="403" t="b">
        <f>'CONFRONTO DATI STATICI'!BI56</f>
        <v>0</v>
      </c>
      <c r="EO21" s="618"/>
      <c r="EP21" s="616"/>
      <c r="EQ21" s="415" t="str">
        <f>'CONFRONTO DATI STATICI'!BK56</f>
        <v>Trave 20</v>
      </c>
      <c r="ER21" s="413">
        <f>'CONFRONTO DATI STATICI'!BL56</f>
        <v>5.8000000000000003E-2</v>
      </c>
      <c r="ES21" s="407">
        <f>'CONFRONTO DATI STATICI'!BM56</f>
        <v>8.2000000000000003E-2</v>
      </c>
      <c r="ET21" s="413">
        <f>'CONFRONTO DATI STATICI'!BN56</f>
        <v>5.8999999999999997E-2</v>
      </c>
      <c r="EU21" s="407">
        <f>'CONFRONTO DATI STATICI'!BO56</f>
        <v>8.6E-3</v>
      </c>
      <c r="EV21" s="413">
        <f>'CONFRONTO DATI STATICI'!BP56</f>
        <v>8.8999999999999999E-3</v>
      </c>
      <c r="EW21" s="407">
        <f>'CONFRONTO DATI STATICI'!BQ56</f>
        <v>0.11666666666666667</v>
      </c>
      <c r="EX21" s="411" t="b">
        <f>'CONFRONTO DATI STATICI'!BR56</f>
        <v>1</v>
      </c>
      <c r="EY21" s="407">
        <f>'CONFRONTO DATI STATICI'!BS56</f>
        <v>6.6665679038682294E-3</v>
      </c>
      <c r="EZ21" s="409" t="b">
        <f>'CONFRONTO DATI STATICI'!BT56</f>
        <v>0</v>
      </c>
      <c r="FA21" s="403" t="b">
        <f>'CONFRONTO DATI STATICI'!BU56</f>
        <v>0</v>
      </c>
    </row>
    <row r="22" spans="1:157" ht="17" thickBot="1" x14ac:dyDescent="0.25">
      <c r="A22" s="624"/>
      <c r="B22" s="621"/>
      <c r="C22" s="399" t="str">
        <f>'CONFRONTO DATI STATICI'!A29</f>
        <v>Trave 21</v>
      </c>
      <c r="D22" s="427">
        <f>'CONFRONTO DATI STATICI'!B29</f>
        <v>6.7577999999999999E-2</v>
      </c>
      <c r="E22" s="425">
        <f>'CONFRONTO DATI STATICI'!C29</f>
        <v>9.5856999999999998E-2</v>
      </c>
      <c r="F22" s="427">
        <f>'CONFRONTO DATI STATICI'!D29</f>
        <v>6.7607E-2</v>
      </c>
      <c r="G22" s="425">
        <f>'CONFRONTO DATI STATICI'!E29</f>
        <v>1.0269E-2</v>
      </c>
      <c r="H22" s="427">
        <f>'CONFRONTO DATI STATICI'!F29</f>
        <v>1.0281E-2</v>
      </c>
      <c r="I22" s="425">
        <f>'CONFRONTO DATI STATICI'!G29</f>
        <v>0.11666666666666667</v>
      </c>
      <c r="J22" s="430" t="b">
        <f>'CONFRONTO DATI STATICI'!H29</f>
        <v>1</v>
      </c>
      <c r="K22" s="428">
        <f>'CONFRONTO DATI STATICI'!I29</f>
        <v>6.6665679038682294E-3</v>
      </c>
      <c r="L22" s="421" t="b">
        <f>'CONFRONTO DATI STATICI'!J29</f>
        <v>0</v>
      </c>
      <c r="M22" s="418" t="b">
        <f>'CONFRONTO DATI STATICI'!K29</f>
        <v>0</v>
      </c>
      <c r="N22" s="624"/>
      <c r="O22" s="621"/>
      <c r="P22" s="399" t="str">
        <f>'CONFRONTO DATI STATICI'!L29</f>
        <v>Trave 21</v>
      </c>
      <c r="Q22" s="427">
        <f>'CONFRONTO DATI STATICI'!M29</f>
        <v>6.6577999999999998E-2</v>
      </c>
      <c r="R22" s="425">
        <f>'CONFRONTO DATI STATICI'!N29</f>
        <v>9.4856999999999997E-2</v>
      </c>
      <c r="S22" s="427">
        <f>'CONFRONTO DATI STATICI'!O29</f>
        <v>6.6607E-2</v>
      </c>
      <c r="T22" s="425">
        <f>'CONFRONTO DATI STATICI'!P29</f>
        <v>9.2689999999999995E-3</v>
      </c>
      <c r="U22" s="427">
        <f>'CONFRONTO DATI STATICI'!Q29</f>
        <v>9.2810000000000011E-3</v>
      </c>
      <c r="V22" s="425">
        <f>'CONFRONTO DATI STATICI'!R29</f>
        <v>0.11666666666666667</v>
      </c>
      <c r="W22" s="411" t="b">
        <f>'CONFRONTO DATI STATICI'!S29</f>
        <v>1</v>
      </c>
      <c r="X22" s="425">
        <f>'CONFRONTO DATI STATICI'!T29</f>
        <v>6.6665679038682294E-3</v>
      </c>
      <c r="Y22" s="409" t="b">
        <f>'CONFRONTO DATI STATICI'!U29</f>
        <v>0</v>
      </c>
      <c r="Z22" s="403" t="b">
        <f>'CONFRONTO DATI STATICI'!V29</f>
        <v>0</v>
      </c>
      <c r="AA22" s="618"/>
      <c r="AB22" s="616"/>
      <c r="AC22" s="415" t="str">
        <f>'CONFRONTO DATI STATICI'!W29</f>
        <v>Trave 21</v>
      </c>
      <c r="AD22" s="413">
        <f>'CONFRONTO DATI STATICI'!X29</f>
        <v>6.6577999999999998E-2</v>
      </c>
      <c r="AE22" s="407">
        <f>'CONFRONTO DATI STATICI'!Y29</f>
        <v>9.4856999999999997E-2</v>
      </c>
      <c r="AF22" s="413">
        <f>'CONFRONTO DATI STATICI'!Z29</f>
        <v>6.6607E-2</v>
      </c>
      <c r="AG22" s="407">
        <f>'CONFRONTO DATI STATICI'!AA29</f>
        <v>9.2689999999999995E-3</v>
      </c>
      <c r="AH22" s="413">
        <f>'CONFRONTO DATI STATICI'!AB29</f>
        <v>9.2810000000000011E-3</v>
      </c>
      <c r="AI22" s="407">
        <f>'CONFRONTO DATI STATICI'!AC29</f>
        <v>0.11666666666666667</v>
      </c>
      <c r="AJ22" s="411" t="b">
        <f>'CONFRONTO DATI STATICI'!AD29</f>
        <v>1</v>
      </c>
      <c r="AK22" s="407">
        <f>'CONFRONTO DATI STATICI'!AE29</f>
        <v>6.6665679038682294E-3</v>
      </c>
      <c r="AL22" s="409" t="b">
        <f>'CONFRONTO DATI STATICI'!AF29</f>
        <v>0</v>
      </c>
      <c r="AM22" s="403" t="b">
        <f>'CONFRONTO DATI STATICI'!AG29</f>
        <v>0</v>
      </c>
      <c r="AN22" s="618"/>
      <c r="AO22" s="616"/>
      <c r="AP22" s="415" t="str">
        <f>'CONFRONTO DATI STATICI'!A58</f>
        <v>Trave 21</v>
      </c>
      <c r="AQ22" s="413">
        <f>'CONFRONTO DATI STATICI'!B58</f>
        <v>6.8578E-2</v>
      </c>
      <c r="AR22" s="407">
        <f>'CONFRONTO DATI STATICI'!C58</f>
        <v>9.6856999999999999E-2</v>
      </c>
      <c r="AS22" s="414">
        <f>'CONFRONTO DATI STATICI'!D58</f>
        <v>6.8607000000000001E-2</v>
      </c>
      <c r="AT22" s="407">
        <f>'CONFRONTO DATI STATICI'!E58</f>
        <v>1.5269000000000001E-2</v>
      </c>
      <c r="AU22" s="413">
        <f>'CONFRONTO DATI STATICI'!F58</f>
        <v>1.5280999999999999E-2</v>
      </c>
      <c r="AV22" s="407">
        <f>'CONFRONTO DATI STATICI'!G58</f>
        <v>0.11666666666666667</v>
      </c>
      <c r="AW22" s="411" t="b">
        <f>'CONFRONTO DATI STATICI'!H58</f>
        <v>1</v>
      </c>
      <c r="AX22" s="407">
        <f>'CONFRONTO DATI STATICI'!I58</f>
        <v>6.6665679038682294E-3</v>
      </c>
      <c r="AY22" s="409" t="b">
        <f>'CONFRONTO DATI STATICI'!J58</f>
        <v>0</v>
      </c>
      <c r="AZ22" s="403" t="b">
        <f>'CONFRONTO DATI STATICI'!K58</f>
        <v>0</v>
      </c>
      <c r="BA22" s="618"/>
      <c r="BB22" s="616"/>
      <c r="BC22" s="415" t="str">
        <f>'CONFRONTO DATI STATICI'!M58</f>
        <v>Trave 21</v>
      </c>
      <c r="BD22" s="413">
        <f>'CONFRONTO DATI STATICI'!N58</f>
        <v>6.7577999999999999E-2</v>
      </c>
      <c r="BE22" s="407">
        <f>'CONFRONTO DATI STATICI'!O58</f>
        <v>9.5856999999999998E-2</v>
      </c>
      <c r="BF22" s="413">
        <f>'CONFRONTO DATI STATICI'!P58</f>
        <v>6.7607E-2</v>
      </c>
      <c r="BG22" s="407">
        <f>'CONFRONTO DATI STATICI'!Q58</f>
        <v>1.0269E-2</v>
      </c>
      <c r="BH22" s="413">
        <f>'CONFRONTO DATI STATICI'!R58</f>
        <v>1.0280999999999998E-2</v>
      </c>
      <c r="BI22" s="407">
        <f>'CONFRONTO DATI STATICI'!S58</f>
        <v>0.11666666666666667</v>
      </c>
      <c r="BJ22" s="411" t="b">
        <f>'CONFRONTO DATI STATICI'!T58</f>
        <v>1</v>
      </c>
      <c r="BK22" s="407">
        <f>'CONFRONTO DATI STATICI'!U58</f>
        <v>6.6665679038682294E-3</v>
      </c>
      <c r="BL22" s="409" t="b">
        <f>'CONFRONTO DATI STATICI'!V58</f>
        <v>0</v>
      </c>
      <c r="BM22" s="403" t="b">
        <f>'CONFRONTO DATI STATICI'!W58</f>
        <v>0</v>
      </c>
      <c r="BN22" s="618"/>
      <c r="BO22" s="616"/>
      <c r="BP22" s="415" t="str">
        <f>'CONFRONTO DATI STATICI'!Y58</f>
        <v>Trave 21</v>
      </c>
      <c r="BQ22" s="413">
        <f>'CONFRONTO DATI STATICI'!Z58</f>
        <v>6.6577999999999998E-2</v>
      </c>
      <c r="BR22" s="407">
        <f>'CONFRONTO DATI STATICI'!AA58</f>
        <v>9.4856999999999997E-2</v>
      </c>
      <c r="BS22" s="413">
        <f>'CONFRONTO DATI STATICI'!AB58</f>
        <v>6.6607E-2</v>
      </c>
      <c r="BT22" s="407">
        <f>'CONFRONTO DATI STATICI'!AC58</f>
        <v>9.2689999999999995E-3</v>
      </c>
      <c r="BU22" s="413">
        <f>'CONFRONTO DATI STATICI'!AD58</f>
        <v>9.2809999999999976E-3</v>
      </c>
      <c r="BV22" s="407">
        <f>'CONFRONTO DATI STATICI'!AE58</f>
        <v>0.11666666666666667</v>
      </c>
      <c r="BW22" s="411" t="b">
        <f>'CONFRONTO DATI STATICI'!AF58</f>
        <v>1</v>
      </c>
      <c r="BX22" s="407">
        <f>'CONFRONTO DATI STATICI'!AG58</f>
        <v>6.6665679038682294E-3</v>
      </c>
      <c r="BY22" s="409" t="b">
        <f>'CONFRONTO DATI STATICI'!AH58</f>
        <v>0</v>
      </c>
      <c r="BZ22" s="403" t="b">
        <f>'CONFRONTO DATI STATICI'!AI58</f>
        <v>0</v>
      </c>
      <c r="CB22" s="618"/>
      <c r="CC22" s="616"/>
      <c r="CD22" s="415" t="str">
        <f>'CONFRONTO DATI STATICI'!AM29</f>
        <v>Trave 21</v>
      </c>
      <c r="CE22" s="413">
        <f>'CONFRONTO DATI STATICI'!AN29</f>
        <v>6.3E-2</v>
      </c>
      <c r="CF22" s="407">
        <f>'CONFRONTO DATI STATICI'!AO29</f>
        <v>8.7999999999999995E-2</v>
      </c>
      <c r="CG22" s="413">
        <f>'CONFRONTO DATI STATICI'!AP29</f>
        <v>6.2E-2</v>
      </c>
      <c r="CH22" s="407">
        <f>'CONFRONTO DATI STATICI'!AQ29</f>
        <v>9.4000000000000004E-3</v>
      </c>
      <c r="CI22" s="413">
        <f>'CONFRONTO DATI STATICI'!AR29</f>
        <v>9.1999999999999998E-3</v>
      </c>
      <c r="CJ22" s="407">
        <f>'CONFRONTO DATI STATICI'!AS29</f>
        <v>0.11666666666666667</v>
      </c>
      <c r="CK22" s="411" t="b">
        <f>'CONFRONTO DATI STATICI'!AT29</f>
        <v>1</v>
      </c>
      <c r="CL22" s="407">
        <f>'CONFRONTO DATI STATICI'!AU29</f>
        <v>6.6665679038682294E-3</v>
      </c>
      <c r="CM22" s="409" t="b">
        <f>'CONFRONTO DATI STATICI'!AV29</f>
        <v>0</v>
      </c>
      <c r="CN22" s="403" t="b">
        <f>'CONFRONTO DATI STATICI'!AW29</f>
        <v>0</v>
      </c>
      <c r="CO22" s="618"/>
      <c r="CP22" s="616"/>
      <c r="CQ22" s="415" t="str">
        <f>'CONFRONTO DATI STATICI'!AY29</f>
        <v>Trave 21</v>
      </c>
      <c r="CR22" s="413">
        <f>'CONFRONTO DATI STATICI'!AZ29</f>
        <v>6.4000000000000001E-2</v>
      </c>
      <c r="CS22" s="407">
        <f>'CONFRONTO DATI STATICI'!BA29</f>
        <v>9.0999999999999998E-2</v>
      </c>
      <c r="CT22" s="413">
        <f>'CONFRONTO DATI STATICI'!BB29</f>
        <v>6.5000000000000002E-2</v>
      </c>
      <c r="CU22" s="407">
        <f>'CONFRONTO DATI STATICI'!BC29</f>
        <v>9.7000000000000003E-3</v>
      </c>
      <c r="CV22" s="413">
        <f>'CONFRONTO DATI STATICI'!BD29</f>
        <v>9.7000000000000003E-3</v>
      </c>
      <c r="CW22" s="407">
        <f>'CONFRONTO DATI STATICI'!BE29</f>
        <v>0.11666666666666667</v>
      </c>
      <c r="CX22" s="411" t="b">
        <f>'CONFRONTO DATI STATICI'!BF29</f>
        <v>1</v>
      </c>
      <c r="CY22" s="407">
        <f>'CONFRONTO DATI STATICI'!BG29</f>
        <v>6.6665679038682294E-3</v>
      </c>
      <c r="CZ22" s="409" t="b">
        <f>'CONFRONTO DATI STATICI'!BH29</f>
        <v>0</v>
      </c>
      <c r="DA22" s="403" t="b">
        <f>'CONFRONTO DATI STATICI'!BI29</f>
        <v>0</v>
      </c>
      <c r="DB22" s="618"/>
      <c r="DC22" s="616"/>
      <c r="DD22" s="415" t="str">
        <f>'CONFRONTO DATI STATICI'!BK29</f>
        <v>Trave 21</v>
      </c>
      <c r="DE22" s="413">
        <f>'CONFRONTO DATI STATICI'!BL29</f>
        <v>0.06</v>
      </c>
      <c r="DF22" s="407">
        <f>'CONFRONTO DATI STATICI'!BM29</f>
        <v>8.5000000000000006E-2</v>
      </c>
      <c r="DG22" s="413">
        <f>'CONFRONTO DATI STATICI'!BN29</f>
        <v>6.0999999999999999E-2</v>
      </c>
      <c r="DH22" s="407">
        <f>'CONFRONTO DATI STATICI'!BO29</f>
        <v>8.8999999999999999E-3</v>
      </c>
      <c r="DI22" s="413">
        <f>'CONFRONTO DATI STATICI'!BP29</f>
        <v>9.1999999999999998E-3</v>
      </c>
      <c r="DJ22" s="407">
        <f>'CONFRONTO DATI STATICI'!BQ29</f>
        <v>0.11666666666666667</v>
      </c>
      <c r="DK22" s="412" t="b">
        <f>'CONFRONTO DATI STATICI'!BR29</f>
        <v>1</v>
      </c>
      <c r="DL22" s="407">
        <f>'CONFRONTO DATI STATICI'!BS29</f>
        <v>6.6665679038682294E-3</v>
      </c>
      <c r="DM22" s="422" t="b">
        <f>'CONFRONTO DATI STATICI'!BT29</f>
        <v>0</v>
      </c>
      <c r="DN22" s="418" t="b">
        <f>'CONFRONTO DATI STATICI'!BU29</f>
        <v>0</v>
      </c>
      <c r="DO22" s="616"/>
      <c r="DP22" s="616"/>
      <c r="DQ22" s="415" t="str">
        <f>'CONFRONTO DATI STATICI'!AM57</f>
        <v>Trave 21</v>
      </c>
      <c r="DR22" s="414">
        <f>'CONFRONTO DATI STATICI'!AN57</f>
        <v>6.3E-2</v>
      </c>
      <c r="DS22" s="407">
        <f>'CONFRONTO DATI STATICI'!AO57</f>
        <v>8.7999999999999995E-2</v>
      </c>
      <c r="DT22" s="413">
        <f>'CONFRONTO DATI STATICI'!AP57</f>
        <v>6.2E-2</v>
      </c>
      <c r="DU22" s="407">
        <f>'CONFRONTO DATI STATICI'!AQ57</f>
        <v>9.4999999999999998E-3</v>
      </c>
      <c r="DV22" s="413">
        <f>'CONFRONTO DATI STATICI'!AR57</f>
        <v>9.2999999999999992E-3</v>
      </c>
      <c r="DW22" s="407">
        <f>'CONFRONTO DATI STATICI'!AS57</f>
        <v>0.11666666666666667</v>
      </c>
      <c r="DX22" s="411" t="b">
        <f>'CONFRONTO DATI STATICI'!AT57</f>
        <v>1</v>
      </c>
      <c r="DY22" s="407">
        <f>'CONFRONTO DATI STATICI'!AU57</f>
        <v>6.6665679038682294E-3</v>
      </c>
      <c r="DZ22" s="409" t="b">
        <f>'CONFRONTO DATI STATICI'!AV57</f>
        <v>0</v>
      </c>
      <c r="EA22" s="403" t="b">
        <f>'CONFRONTO DATI STATICI'!AW57</f>
        <v>0</v>
      </c>
      <c r="EB22" s="618"/>
      <c r="EC22" s="616"/>
      <c r="ED22" s="415" t="str">
        <f>'CONFRONTO DATI STATICI'!AY57</f>
        <v>Trave 21</v>
      </c>
      <c r="EE22" s="413">
        <f>'CONFRONTO DATI STATICI'!AZ57</f>
        <v>6.4000000000000001E-2</v>
      </c>
      <c r="EF22" s="407">
        <f>'CONFRONTO DATI STATICI'!BA57</f>
        <v>9.0999999999999998E-2</v>
      </c>
      <c r="EG22" s="413">
        <f>'CONFRONTO DATI STATICI'!BB57</f>
        <v>6.5000000000000002E-2</v>
      </c>
      <c r="EH22" s="407">
        <f>'CONFRONTO DATI STATICI'!BC57</f>
        <v>9.7000000000000003E-3</v>
      </c>
      <c r="EI22" s="413">
        <f>'CONFRONTO DATI STATICI'!BD57</f>
        <v>9.7000000000000003E-3</v>
      </c>
      <c r="EJ22" s="407">
        <f>'CONFRONTO DATI STATICI'!BE57</f>
        <v>0.11666666666666667</v>
      </c>
      <c r="EK22" s="411" t="b">
        <f>'CONFRONTO DATI STATICI'!BF57</f>
        <v>1</v>
      </c>
      <c r="EL22" s="407">
        <f>'CONFRONTO DATI STATICI'!BG57</f>
        <v>6.6665679038682294E-3</v>
      </c>
      <c r="EM22" s="410" t="b">
        <f>'CONFRONTO DATI STATICI'!BH57</f>
        <v>0</v>
      </c>
      <c r="EN22" s="403" t="b">
        <f>'CONFRONTO DATI STATICI'!BI57</f>
        <v>0</v>
      </c>
      <c r="EO22" s="618"/>
      <c r="EP22" s="616"/>
      <c r="EQ22" s="415" t="str">
        <f>'CONFRONTO DATI STATICI'!BK57</f>
        <v>Trave 21</v>
      </c>
      <c r="ER22" s="413">
        <f>'CONFRONTO DATI STATICI'!BL57</f>
        <v>0.06</v>
      </c>
      <c r="ES22" s="407">
        <f>'CONFRONTO DATI STATICI'!BM57</f>
        <v>8.5000000000000006E-2</v>
      </c>
      <c r="ET22" s="413">
        <f>'CONFRONTO DATI STATICI'!BN57</f>
        <v>6.0999999999999999E-2</v>
      </c>
      <c r="EU22" s="407">
        <f>'CONFRONTO DATI STATICI'!BO57</f>
        <v>8.8999999999999999E-3</v>
      </c>
      <c r="EV22" s="414">
        <f>'CONFRONTO DATI STATICI'!BP57</f>
        <v>9.2999999999999992E-3</v>
      </c>
      <c r="EW22" s="407">
        <f>'CONFRONTO DATI STATICI'!BQ57</f>
        <v>0.11666666666666667</v>
      </c>
      <c r="EX22" s="411" t="b">
        <f>'CONFRONTO DATI STATICI'!BR57</f>
        <v>1</v>
      </c>
      <c r="EY22" s="407">
        <f>'CONFRONTO DATI STATICI'!BS57</f>
        <v>6.6665679038682294E-3</v>
      </c>
      <c r="EZ22" s="409" t="b">
        <f>'CONFRONTO DATI STATICI'!BT57</f>
        <v>0</v>
      </c>
      <c r="FA22" s="403" t="b">
        <f>'CONFRONTO DATI STATICI'!BU57</f>
        <v>0</v>
      </c>
    </row>
    <row r="23" spans="1:157" ht="17" thickBot="1" x14ac:dyDescent="0.25">
      <c r="A23" s="625"/>
      <c r="B23" s="622"/>
      <c r="C23" s="397" t="str">
        <f>'CONFRONTO DATI STATICI'!A30</f>
        <v>Trave 22</v>
      </c>
      <c r="D23" s="312">
        <f>'CONFRONTO DATI STATICI'!B30</f>
        <v>6.8862000000000007E-2</v>
      </c>
      <c r="E23" s="426">
        <f>'CONFRONTO DATI STATICI'!C30</f>
        <v>9.7762000000000002E-2</v>
      </c>
      <c r="F23" s="312">
        <f>'CONFRONTO DATI STATICI'!D30</f>
        <v>6.8900000000000003E-2</v>
      </c>
      <c r="G23" s="426">
        <f>'CONFRONTO DATI STATICI'!E30</f>
        <v>1.0437999999999999E-2</v>
      </c>
      <c r="H23" s="312">
        <f>'CONFRONTO DATI STATICI'!F30</f>
        <v>1.0453E-2</v>
      </c>
      <c r="I23" s="426">
        <f>'CONFRONTO DATI STATICI'!G30</f>
        <v>0.11666666666666667</v>
      </c>
      <c r="J23" s="289" t="b">
        <f>'CONFRONTO DATI STATICI'!H30</f>
        <v>1</v>
      </c>
      <c r="K23" s="429">
        <f>'CONFRONTO DATI STATICI'!I30</f>
        <v>6.6665679038682294E-3</v>
      </c>
      <c r="L23" s="422" t="b">
        <f>'CONFRONTO DATI STATICI'!J30</f>
        <v>0</v>
      </c>
      <c r="M23" s="419" t="b">
        <f>'CONFRONTO DATI STATICI'!K30</f>
        <v>0</v>
      </c>
      <c r="N23" s="625"/>
      <c r="O23" s="622"/>
      <c r="P23" s="397" t="str">
        <f>'CONFRONTO DATI STATICI'!L30</f>
        <v>Trave 22</v>
      </c>
      <c r="Q23" s="312">
        <f>'CONFRONTO DATI STATICI'!M30</f>
        <v>6.7862000000000006E-2</v>
      </c>
      <c r="R23" s="426">
        <f>'CONFRONTO DATI STATICI'!N30</f>
        <v>9.6762000000000001E-2</v>
      </c>
      <c r="S23" s="312">
        <f>'CONFRONTO DATI STATICI'!O30</f>
        <v>6.7900000000000002E-2</v>
      </c>
      <c r="T23" s="426">
        <f>'CONFRONTO DATI STATICI'!P30</f>
        <v>9.4379999999999985E-3</v>
      </c>
      <c r="U23" s="312">
        <f>'CONFRONTO DATI STATICI'!Q30</f>
        <v>9.4529999999999996E-3</v>
      </c>
      <c r="V23" s="426">
        <f>'CONFRONTO DATI STATICI'!R30</f>
        <v>0.11666666666666667</v>
      </c>
      <c r="W23" s="412" t="b">
        <f>'CONFRONTO DATI STATICI'!S30</f>
        <v>1</v>
      </c>
      <c r="X23" s="426">
        <f>'CONFRONTO DATI STATICI'!T30</f>
        <v>6.6665679038682294E-3</v>
      </c>
      <c r="Y23" s="410" t="b">
        <f>'CONFRONTO DATI STATICI'!U30</f>
        <v>0</v>
      </c>
      <c r="Z23" s="406" t="b">
        <f>'CONFRONTO DATI STATICI'!V30</f>
        <v>0</v>
      </c>
      <c r="AA23" s="619"/>
      <c r="AB23" s="617"/>
      <c r="AC23" s="416" t="str">
        <f>'CONFRONTO DATI STATICI'!W30</f>
        <v>Trave 22</v>
      </c>
      <c r="AD23" s="414">
        <f>'CONFRONTO DATI STATICI'!X30</f>
        <v>6.7862000000000006E-2</v>
      </c>
      <c r="AE23" s="408">
        <f>'CONFRONTO DATI STATICI'!Y30</f>
        <v>9.6762000000000001E-2</v>
      </c>
      <c r="AF23" s="414">
        <f>'CONFRONTO DATI STATICI'!Z30</f>
        <v>6.7900000000000002E-2</v>
      </c>
      <c r="AG23" s="408">
        <f>'CONFRONTO DATI STATICI'!AA30</f>
        <v>9.4379999999999985E-3</v>
      </c>
      <c r="AH23" s="414">
        <f>'CONFRONTO DATI STATICI'!AB30</f>
        <v>9.4529999999999996E-3</v>
      </c>
      <c r="AI23" s="408">
        <f>'CONFRONTO DATI STATICI'!AC30</f>
        <v>0.11666666666666667</v>
      </c>
      <c r="AJ23" s="412" t="b">
        <f>'CONFRONTO DATI STATICI'!AD30</f>
        <v>1</v>
      </c>
      <c r="AK23" s="408">
        <f>'CONFRONTO DATI STATICI'!AE30</f>
        <v>6.6665679038682294E-3</v>
      </c>
      <c r="AL23" s="410" t="b">
        <f>'CONFRONTO DATI STATICI'!AF30</f>
        <v>0</v>
      </c>
      <c r="AM23" s="406" t="b">
        <f>'CONFRONTO DATI STATICI'!AG30</f>
        <v>0</v>
      </c>
      <c r="AN23" s="619"/>
      <c r="AO23" s="617"/>
      <c r="AP23" s="416" t="str">
        <f>'CONFRONTO DATI STATICI'!A59</f>
        <v>Trave 22</v>
      </c>
      <c r="AQ23" s="414">
        <f>'CONFRONTO DATI STATICI'!B59</f>
        <v>6.9862000000000007E-2</v>
      </c>
      <c r="AR23" s="405">
        <f>'CONFRONTO DATI STATICI'!C59</f>
        <v>9.8762000000000003E-2</v>
      </c>
      <c r="AS23" s="402">
        <f>'CONFRONTO DATI STATICI'!D59</f>
        <v>6.9900000000000004E-2</v>
      </c>
      <c r="AT23" s="408">
        <f>'CONFRONTO DATI STATICI'!E59</f>
        <v>1.5438E-2</v>
      </c>
      <c r="AU23" s="414">
        <f>'CONFRONTO DATI STATICI'!F59</f>
        <v>1.5453000000000001E-2</v>
      </c>
      <c r="AV23" s="408">
        <f>'CONFRONTO DATI STATICI'!G59</f>
        <v>0.11666666666666667</v>
      </c>
      <c r="AW23" s="412" t="b">
        <f>'CONFRONTO DATI STATICI'!H59</f>
        <v>1</v>
      </c>
      <c r="AX23" s="408">
        <f>'CONFRONTO DATI STATICI'!I59</f>
        <v>6.6665679038682294E-3</v>
      </c>
      <c r="AY23" s="410" t="b">
        <f>'CONFRONTO DATI STATICI'!J59</f>
        <v>0</v>
      </c>
      <c r="AZ23" s="406" t="b">
        <f>'CONFRONTO DATI STATICI'!K59</f>
        <v>0</v>
      </c>
      <c r="BA23" s="619"/>
      <c r="BB23" s="617"/>
      <c r="BC23" s="416" t="str">
        <f>'CONFRONTO DATI STATICI'!M59</f>
        <v>Trave 22</v>
      </c>
      <c r="BD23" s="414">
        <f>'CONFRONTO DATI STATICI'!N59</f>
        <v>6.8862000000000007E-2</v>
      </c>
      <c r="BE23" s="408">
        <f>'CONFRONTO DATI STATICI'!O59</f>
        <v>9.3761999999999998E-2</v>
      </c>
      <c r="BF23" s="414">
        <f>'CONFRONTO DATI STATICI'!P59</f>
        <v>6.8900000000000003E-2</v>
      </c>
      <c r="BG23" s="408">
        <f>'CONFRONTO DATI STATICI'!Q59</f>
        <v>1.0437999999999999E-2</v>
      </c>
      <c r="BH23" s="414">
        <f>'CONFRONTO DATI STATICI'!R59</f>
        <v>1.0453E-2</v>
      </c>
      <c r="BI23" s="408">
        <f>'CONFRONTO DATI STATICI'!S59</f>
        <v>0.11666666666666667</v>
      </c>
      <c r="BJ23" s="412" t="b">
        <f>'CONFRONTO DATI STATICI'!T59</f>
        <v>1</v>
      </c>
      <c r="BK23" s="408">
        <f>'CONFRONTO DATI STATICI'!U59</f>
        <v>6.6665679038682294E-3</v>
      </c>
      <c r="BL23" s="410" t="b">
        <f>'CONFRONTO DATI STATICI'!V59</f>
        <v>0</v>
      </c>
      <c r="BM23" s="406" t="b">
        <f>'CONFRONTO DATI STATICI'!W59</f>
        <v>0</v>
      </c>
      <c r="BN23" s="619"/>
      <c r="BO23" s="617"/>
      <c r="BP23" s="416" t="str">
        <f>'CONFRONTO DATI STATICI'!Y59</f>
        <v>Trave 22</v>
      </c>
      <c r="BQ23" s="414">
        <f>'CONFRONTO DATI STATICI'!Z59</f>
        <v>6.7862000000000006E-2</v>
      </c>
      <c r="BR23" s="408">
        <f>'CONFRONTO DATI STATICI'!AA59</f>
        <v>9.2761999999999997E-2</v>
      </c>
      <c r="BS23" s="414">
        <f>'CONFRONTO DATI STATICI'!AB59</f>
        <v>6.7900000000000002E-2</v>
      </c>
      <c r="BT23" s="408">
        <f>'CONFRONTO DATI STATICI'!AC59</f>
        <v>9.4379999999999985E-3</v>
      </c>
      <c r="BU23" s="414">
        <f>'CONFRONTO DATI STATICI'!AD59</f>
        <v>9.4529999999999996E-3</v>
      </c>
      <c r="BV23" s="408">
        <f>'CONFRONTO DATI STATICI'!AE59</f>
        <v>0.11666666666666667</v>
      </c>
      <c r="BW23" s="412" t="b">
        <f>'CONFRONTO DATI STATICI'!AF59</f>
        <v>1</v>
      </c>
      <c r="BX23" s="408">
        <f>'CONFRONTO DATI STATICI'!AG59</f>
        <v>6.6665679038682294E-3</v>
      </c>
      <c r="BY23" s="410" t="b">
        <f>'CONFRONTO DATI STATICI'!AH59</f>
        <v>0</v>
      </c>
      <c r="BZ23" s="406" t="b">
        <f>'CONFRONTO DATI STATICI'!AI59</f>
        <v>0</v>
      </c>
      <c r="CB23" s="619"/>
      <c r="CC23" s="617"/>
      <c r="CD23" s="416" t="str">
        <f>'CONFRONTO DATI STATICI'!AM30</f>
        <v>Trave 22</v>
      </c>
      <c r="CE23" s="414">
        <f>'CONFRONTO DATI STATICI'!AN30</f>
        <v>6.5000000000000002E-2</v>
      </c>
      <c r="CF23" s="408">
        <f>'CONFRONTO DATI STATICI'!AO30</f>
        <v>9.0999999999999998E-2</v>
      </c>
      <c r="CG23" s="414">
        <f>'CONFRONTO DATI STATICI'!AP30</f>
        <v>6.4000000000000001E-2</v>
      </c>
      <c r="CH23" s="408">
        <f>'CONFRONTO DATI STATICI'!AQ30</f>
        <v>9.7999999999999997E-3</v>
      </c>
      <c r="CI23" s="414">
        <f>'CONFRONTO DATI STATICI'!AR30</f>
        <v>9.4999999999999998E-3</v>
      </c>
      <c r="CJ23" s="408">
        <f>'CONFRONTO DATI STATICI'!AS30</f>
        <v>0.11666666666666667</v>
      </c>
      <c r="CK23" s="412" t="b">
        <f>'CONFRONTO DATI STATICI'!AT30</f>
        <v>1</v>
      </c>
      <c r="CL23" s="408">
        <f>'CONFRONTO DATI STATICI'!AU30</f>
        <v>6.6665679038682294E-3</v>
      </c>
      <c r="CM23" s="410" t="b">
        <f>'CONFRONTO DATI STATICI'!AV30</f>
        <v>0</v>
      </c>
      <c r="CN23" s="406" t="b">
        <f>'CONFRONTO DATI STATICI'!AW30</f>
        <v>0</v>
      </c>
      <c r="CO23" s="619"/>
      <c r="CP23" s="617"/>
      <c r="CQ23" s="416" t="str">
        <f>'CONFRONTO DATI STATICI'!AY30</f>
        <v>Trave 22</v>
      </c>
      <c r="CR23" s="414">
        <f>'CONFRONTO DATI STATICI'!AZ30</f>
        <v>6.7000000000000004E-2</v>
      </c>
      <c r="CS23" s="408">
        <f>'CONFRONTO DATI STATICI'!BA30</f>
        <v>9.5000000000000001E-2</v>
      </c>
      <c r="CT23" s="414">
        <f>'CONFRONTO DATI STATICI'!BB30</f>
        <v>6.7000000000000004E-2</v>
      </c>
      <c r="CU23" s="408">
        <f>'CONFRONTO DATI STATICI'!BC30</f>
        <v>0.01</v>
      </c>
      <c r="CV23" s="414">
        <f>'CONFRONTO DATI STATICI'!BD30</f>
        <v>0.01</v>
      </c>
      <c r="CW23" s="408">
        <f>'CONFRONTO DATI STATICI'!BE30</f>
        <v>0.11666666666666667</v>
      </c>
      <c r="CX23" s="412" t="b">
        <f>'CONFRONTO DATI STATICI'!BF30</f>
        <v>1</v>
      </c>
      <c r="CY23" s="408">
        <f>'CONFRONTO DATI STATICI'!BG30</f>
        <v>6.6665679038682294E-3</v>
      </c>
      <c r="CZ23" s="410" t="b">
        <f>'CONFRONTO DATI STATICI'!BH30</f>
        <v>0</v>
      </c>
      <c r="DA23" s="406" t="b">
        <f>'CONFRONTO DATI STATICI'!BI30</f>
        <v>0</v>
      </c>
      <c r="DB23" s="619"/>
      <c r="DC23" s="617"/>
      <c r="DD23" s="416" t="str">
        <f>'CONFRONTO DATI STATICI'!BK30</f>
        <v>Trave 22</v>
      </c>
      <c r="DE23" s="414">
        <f>'CONFRONTO DATI STATICI'!BL30</f>
        <v>6.0999999999999999E-2</v>
      </c>
      <c r="DF23" s="408">
        <f>'CONFRONTO DATI STATICI'!BM30</f>
        <v>8.7999999999999995E-2</v>
      </c>
      <c r="DG23" s="414">
        <f>'CONFRONTO DATI STATICI'!BN30</f>
        <v>6.3E-2</v>
      </c>
      <c r="DH23" s="408">
        <f>'CONFRONTO DATI STATICI'!BO30</f>
        <v>9.1000000000000004E-3</v>
      </c>
      <c r="DI23" s="414">
        <f>'CONFRONTO DATI STATICI'!BP30</f>
        <v>9.4999999999999998E-3</v>
      </c>
      <c r="DJ23" s="405">
        <f>'CONFRONTO DATI STATICI'!BQ30</f>
        <v>0.11666666666666667</v>
      </c>
      <c r="DK23" s="423" t="b">
        <f>'CONFRONTO DATI STATICI'!BR30</f>
        <v>1</v>
      </c>
      <c r="DL23" s="405">
        <f>'CONFRONTO DATI STATICI'!BS30</f>
        <v>6.6665679038682294E-3</v>
      </c>
      <c r="DM23" s="420" t="b">
        <f>'CONFRONTO DATI STATICI'!BT30</f>
        <v>0</v>
      </c>
      <c r="DN23" s="419" t="b">
        <f>'CONFRONTO DATI STATICI'!BU30</f>
        <v>0</v>
      </c>
      <c r="DO23" s="617"/>
      <c r="DP23" s="617"/>
      <c r="DQ23" s="404" t="str">
        <f>'CONFRONTO DATI STATICI'!AM58</f>
        <v>Trave 22</v>
      </c>
      <c r="DR23" s="402">
        <f>'CONFRONTO DATI STATICI'!AN58</f>
        <v>6.5000000000000002E-2</v>
      </c>
      <c r="DS23" s="408">
        <f>'CONFRONTO DATI STATICI'!AO58</f>
        <v>9.0999999999999998E-2</v>
      </c>
      <c r="DT23" s="414">
        <f>'CONFRONTO DATI STATICI'!AP58</f>
        <v>6.4000000000000001E-2</v>
      </c>
      <c r="DU23" s="408">
        <f>'CONFRONTO DATI STATICI'!AQ58</f>
        <v>9.9000000000000008E-3</v>
      </c>
      <c r="DV23" s="414">
        <f>'CONFRONTO DATI STATICI'!AR58</f>
        <v>9.5999999999999992E-3</v>
      </c>
      <c r="DW23" s="408">
        <f>'CONFRONTO DATI STATICI'!AS58</f>
        <v>0.11666666666666667</v>
      </c>
      <c r="DX23" s="412" t="b">
        <f>'CONFRONTO DATI STATICI'!AT58</f>
        <v>1</v>
      </c>
      <c r="DY23" s="408">
        <f>'CONFRONTO DATI STATICI'!AU58</f>
        <v>6.6665679038682294E-3</v>
      </c>
      <c r="DZ23" s="410" t="b">
        <f>'CONFRONTO DATI STATICI'!AV58</f>
        <v>0</v>
      </c>
      <c r="EA23" s="406" t="b">
        <f>'CONFRONTO DATI STATICI'!AW58</f>
        <v>0</v>
      </c>
      <c r="EB23" s="619"/>
      <c r="EC23" s="617"/>
      <c r="ED23" s="416" t="str">
        <f>'CONFRONTO DATI STATICI'!AY58</f>
        <v>Trave 22</v>
      </c>
      <c r="EE23" s="414">
        <f>'CONFRONTO DATI STATICI'!AZ58</f>
        <v>6.7000000000000004E-2</v>
      </c>
      <c r="EF23" s="408">
        <f>'CONFRONTO DATI STATICI'!BA58</f>
        <v>9.5000000000000001E-2</v>
      </c>
      <c r="EG23" s="414">
        <f>'CONFRONTO DATI STATICI'!BB58</f>
        <v>6.7000000000000004E-2</v>
      </c>
      <c r="EH23" s="408">
        <f>'CONFRONTO DATI STATICI'!BC58</f>
        <v>0.01</v>
      </c>
      <c r="EI23" s="414">
        <f>'CONFRONTO DATI STATICI'!BD58</f>
        <v>0.01</v>
      </c>
      <c r="EJ23" s="408">
        <f>'CONFRONTO DATI STATICI'!BE58</f>
        <v>0.11666666666666667</v>
      </c>
      <c r="EK23" s="412" t="b">
        <f>'CONFRONTO DATI STATICI'!BF58</f>
        <v>1</v>
      </c>
      <c r="EL23" s="405">
        <f>'CONFRONTO DATI STATICI'!BG58</f>
        <v>6.6665679038682294E-3</v>
      </c>
      <c r="EM23" s="417" t="b">
        <f>'CONFRONTO DATI STATICI'!BH58</f>
        <v>0</v>
      </c>
      <c r="EN23" s="406" t="b">
        <f>'CONFRONTO DATI STATICI'!BI58</f>
        <v>0</v>
      </c>
      <c r="EO23" s="619"/>
      <c r="EP23" s="617"/>
      <c r="EQ23" s="416" t="str">
        <f>'CONFRONTO DATI STATICI'!BK58</f>
        <v>Trave 22</v>
      </c>
      <c r="ER23" s="414">
        <f>'CONFRONTO DATI STATICI'!BL58</f>
        <v>6.2E-2</v>
      </c>
      <c r="ES23" s="408">
        <f>'CONFRONTO DATI STATICI'!BM58</f>
        <v>8.7999999999999995E-2</v>
      </c>
      <c r="ET23" s="414">
        <f>'CONFRONTO DATI STATICI'!BN58</f>
        <v>6.3E-2</v>
      </c>
      <c r="EU23" s="405">
        <f>'CONFRONTO DATI STATICI'!BO58</f>
        <v>9.1999999999999998E-3</v>
      </c>
      <c r="EV23" s="402">
        <f>'CONFRONTO DATI STATICI'!BP58</f>
        <v>9.5999999999999992E-3</v>
      </c>
      <c r="EW23" s="408">
        <f>'CONFRONTO DATI STATICI'!BQ58</f>
        <v>0.11666666666666667</v>
      </c>
      <c r="EX23" s="412" t="b">
        <f>'CONFRONTO DATI STATICI'!BR58</f>
        <v>1</v>
      </c>
      <c r="EY23" s="408">
        <f>'CONFRONTO DATI STATICI'!BS58</f>
        <v>6.6665679038682294E-3</v>
      </c>
      <c r="EZ23" s="410" t="b">
        <f>'CONFRONTO DATI STATICI'!BT58</f>
        <v>0</v>
      </c>
      <c r="FA23" s="406" t="b">
        <f>'CONFRONTO DATI STATICI'!BU58</f>
        <v>0</v>
      </c>
    </row>
  </sheetData>
  <mergeCells count="24">
    <mergeCell ref="B2:B23"/>
    <mergeCell ref="A2:A23"/>
    <mergeCell ref="N2:N23"/>
    <mergeCell ref="O2:O23"/>
    <mergeCell ref="AA2:AA23"/>
    <mergeCell ref="DB2:DB23"/>
    <mergeCell ref="AB2:AB23"/>
    <mergeCell ref="AN2:AN23"/>
    <mergeCell ref="AO2:AO23"/>
    <mergeCell ref="BA2:BA23"/>
    <mergeCell ref="BB2:BB23"/>
    <mergeCell ref="BN2:BN23"/>
    <mergeCell ref="BO2:BO23"/>
    <mergeCell ref="CB2:CB23"/>
    <mergeCell ref="CC2:CC23"/>
    <mergeCell ref="CO2:CO23"/>
    <mergeCell ref="CP2:CP23"/>
    <mergeCell ref="EP2:EP23"/>
    <mergeCell ref="DC2:DC23"/>
    <mergeCell ref="DO2:DO23"/>
    <mergeCell ref="DP2:DP23"/>
    <mergeCell ref="EB2:EB23"/>
    <mergeCell ref="EC2:EC23"/>
    <mergeCell ref="EO2:EO2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3FF6D-AD4F-4B7F-93DF-AFEC205CE210}">
  <dimension ref="A1:CV185"/>
  <sheetViews>
    <sheetView topLeftCell="AJ1" zoomScale="40" zoomScaleNormal="40" workbookViewId="0">
      <selection activeCell="AU17" sqref="AU17"/>
    </sheetView>
  </sheetViews>
  <sheetFormatPr baseColWidth="10" defaultColWidth="8.83203125" defaultRowHeight="15" x14ac:dyDescent="0.2"/>
  <sheetData>
    <row r="1" spans="1:99" x14ac:dyDescent="0.2">
      <c r="BG1" s="568" t="s">
        <v>1124</v>
      </c>
      <c r="BH1" s="568"/>
      <c r="BI1" s="568"/>
      <c r="BJ1" s="568"/>
      <c r="BK1" s="568"/>
      <c r="BL1" s="568"/>
      <c r="BM1" s="568"/>
      <c r="BN1" s="568"/>
      <c r="BO1" s="568"/>
      <c r="BP1" s="568"/>
      <c r="BQ1" s="568"/>
      <c r="BR1" s="568"/>
      <c r="BS1" s="568"/>
      <c r="BT1" s="568"/>
      <c r="BU1" s="568"/>
      <c r="BV1" s="568"/>
      <c r="BW1" s="568"/>
      <c r="BX1" s="568"/>
      <c r="BY1" s="568"/>
      <c r="BZ1" s="568"/>
      <c r="CA1" s="568"/>
      <c r="CB1" s="568"/>
      <c r="CC1" s="568"/>
      <c r="CD1" s="568"/>
      <c r="CE1" s="568"/>
      <c r="CF1" s="568"/>
      <c r="CG1" s="568"/>
      <c r="CH1" s="568"/>
      <c r="CI1" s="568"/>
      <c r="CJ1" s="568"/>
      <c r="CK1" s="568"/>
      <c r="CL1" s="568"/>
      <c r="CM1" s="568"/>
      <c r="CN1" s="568"/>
      <c r="CO1" s="568"/>
      <c r="CP1" s="568"/>
      <c r="CQ1" s="568"/>
      <c r="CR1" s="568"/>
      <c r="CS1" s="568"/>
      <c r="CT1" s="568"/>
      <c r="CU1" s="568"/>
    </row>
    <row r="2" spans="1:99" x14ac:dyDescent="0.2">
      <c r="A2" s="568" t="s">
        <v>1122</v>
      </c>
      <c r="B2" s="568"/>
      <c r="C2" s="568"/>
      <c r="D2" s="568"/>
      <c r="E2" s="568"/>
      <c r="F2" s="568"/>
      <c r="G2" s="568"/>
      <c r="H2" s="568"/>
      <c r="I2" s="568"/>
      <c r="J2" s="568"/>
      <c r="K2" s="568"/>
      <c r="L2" s="568"/>
      <c r="M2" s="568"/>
      <c r="N2" s="568"/>
      <c r="O2" s="568"/>
      <c r="P2" s="568"/>
      <c r="Q2" s="568"/>
      <c r="R2" s="568"/>
      <c r="S2" s="568"/>
      <c r="T2" s="568"/>
      <c r="U2" s="568"/>
      <c r="V2" s="568"/>
      <c r="W2" s="568"/>
      <c r="X2" s="568"/>
      <c r="Y2" s="568"/>
      <c r="Z2" s="568"/>
      <c r="AA2" s="568"/>
      <c r="AB2" s="568"/>
      <c r="AC2" s="568"/>
      <c r="AD2" s="568"/>
      <c r="AE2" s="568"/>
      <c r="AF2" s="568"/>
      <c r="AG2" s="568"/>
      <c r="AH2" s="568"/>
      <c r="AI2" s="568"/>
      <c r="AJ2" s="568"/>
      <c r="AK2" s="568"/>
      <c r="AL2" s="568"/>
      <c r="AM2" s="568"/>
      <c r="AN2" s="568"/>
      <c r="AO2" s="568"/>
      <c r="AP2" s="568"/>
    </row>
    <row r="179" spans="1:100" x14ac:dyDescent="0.2">
      <c r="BG179" s="568" t="s">
        <v>1125</v>
      </c>
      <c r="BH179" s="568"/>
      <c r="BI179" s="568"/>
      <c r="BJ179" s="568"/>
      <c r="BK179" s="568"/>
      <c r="BL179" s="568"/>
      <c r="BM179" s="568"/>
      <c r="BN179" s="568"/>
      <c r="BO179" s="568"/>
      <c r="BP179" s="568"/>
      <c r="BQ179" s="568"/>
      <c r="BR179" s="568"/>
      <c r="BS179" s="568"/>
      <c r="BT179" s="568"/>
      <c r="BU179" s="568"/>
      <c r="BV179" s="568"/>
      <c r="BW179" s="568"/>
      <c r="BX179" s="568"/>
      <c r="BY179" s="568"/>
      <c r="BZ179" s="568"/>
      <c r="CA179" s="568"/>
      <c r="CB179" s="568"/>
      <c r="CC179" s="568"/>
      <c r="CD179" s="568"/>
      <c r="CE179" s="568"/>
      <c r="CF179" s="568"/>
      <c r="CG179" s="568"/>
      <c r="CH179" s="568"/>
      <c r="CI179" s="568"/>
      <c r="CJ179" s="568"/>
      <c r="CK179" s="568"/>
      <c r="CL179" s="568"/>
      <c r="CM179" s="568"/>
      <c r="CN179" s="568"/>
      <c r="CO179" s="568"/>
      <c r="CP179" s="568"/>
      <c r="CQ179" s="568"/>
      <c r="CR179" s="568"/>
      <c r="CS179" s="568"/>
      <c r="CT179" s="568"/>
      <c r="CU179" s="568"/>
      <c r="CV179" s="568"/>
    </row>
    <row r="185" spans="1:100" x14ac:dyDescent="0.2">
      <c r="A185" s="568" t="s">
        <v>1123</v>
      </c>
      <c r="B185" s="568"/>
      <c r="C185" s="568"/>
      <c r="D185" s="568"/>
      <c r="E185" s="568"/>
      <c r="F185" s="568"/>
      <c r="G185" s="568"/>
      <c r="H185" s="568"/>
      <c r="I185" s="568"/>
      <c r="J185" s="568"/>
      <c r="K185" s="568"/>
      <c r="L185" s="568"/>
      <c r="M185" s="568"/>
      <c r="N185" s="568"/>
      <c r="O185" s="568"/>
      <c r="P185" s="568"/>
      <c r="Q185" s="568"/>
      <c r="R185" s="568"/>
      <c r="S185" s="568"/>
      <c r="T185" s="568"/>
      <c r="U185" s="568"/>
      <c r="V185" s="568"/>
      <c r="W185" s="568"/>
      <c r="X185" s="568"/>
      <c r="Y185" s="568"/>
      <c r="Z185" s="568"/>
      <c r="AA185" s="568"/>
      <c r="AB185" s="568"/>
      <c r="AC185" s="568"/>
      <c r="AD185" s="568"/>
      <c r="AE185" s="568"/>
      <c r="AF185" s="568"/>
      <c r="AG185" s="568"/>
      <c r="AH185" s="568"/>
      <c r="AI185" s="568"/>
      <c r="AJ185" s="568"/>
      <c r="AK185" s="568"/>
      <c r="AL185" s="568"/>
      <c r="AM185" s="568"/>
      <c r="AN185" s="568"/>
      <c r="AO185" s="568"/>
      <c r="AP185" s="568"/>
    </row>
  </sheetData>
  <mergeCells count="4">
    <mergeCell ref="A2:AP2"/>
    <mergeCell ref="A185:AP185"/>
    <mergeCell ref="BG179:CV179"/>
    <mergeCell ref="BG1:CU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18</vt:i4>
      </vt:variant>
    </vt:vector>
  </HeadingPairs>
  <TitlesOfParts>
    <vt:vector size="18" baseType="lpstr">
      <vt:lpstr>Soletta </vt:lpstr>
      <vt:lpstr>Sollecitazioni Trave SAP</vt:lpstr>
      <vt:lpstr>Sollecitazioni Soletta SAP</vt:lpstr>
      <vt:lpstr>Calcolo domanda-capacità</vt:lpstr>
      <vt:lpstr>D-C TRAVERSI</vt:lpstr>
      <vt:lpstr>Sheet D-C</vt:lpstr>
      <vt:lpstr>Grafici Tasso Lavoro Dasboard</vt:lpstr>
      <vt:lpstr>Scenari</vt:lpstr>
      <vt:lpstr>Flusso dati statici sensori</vt:lpstr>
      <vt:lpstr>Tabelle Dashboard</vt:lpstr>
      <vt:lpstr>DASHBOARD TABLE</vt:lpstr>
      <vt:lpstr>Grafici dati statici</vt:lpstr>
      <vt:lpstr>Valori Accelerazioni SAP</vt:lpstr>
      <vt:lpstr>Flusso dati dinamici sensori</vt:lpstr>
      <vt:lpstr>Spostamenti SAP</vt:lpstr>
      <vt:lpstr>CONFRONTO DATI STATICI</vt:lpstr>
      <vt:lpstr>TABLES COMPARISON STATIC DATA</vt:lpstr>
      <vt:lpstr>GRAFICI CONFRONTO DATI STATICI</vt:lpstr>
    </vt:vector>
  </TitlesOfParts>
  <Manager/>
  <Company>HP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CARLO CIARDELLA</dc:creator>
  <cp:keywords/>
  <dc:description/>
  <cp:lastModifiedBy>LUIGI ANTONIELLO</cp:lastModifiedBy>
  <cp:revision/>
  <dcterms:created xsi:type="dcterms:W3CDTF">2023-10-11T07:22:36Z</dcterms:created>
  <dcterms:modified xsi:type="dcterms:W3CDTF">2023-12-08T10:44:13Z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ad0b24d-6422-44b0-b3de-abb3a9e8c81a_Enabled">
    <vt:lpwstr>true</vt:lpwstr>
  </property>
  <property fmtid="{D5CDD505-2E9C-101B-9397-08002B2CF9AE}" pid="3" name="MSIP_Label_2ad0b24d-6422-44b0-b3de-abb3a9e8c81a_SetDate">
    <vt:lpwstr>2023-10-11T08:01:32Z</vt:lpwstr>
  </property>
  <property fmtid="{D5CDD505-2E9C-101B-9397-08002B2CF9AE}" pid="4" name="MSIP_Label_2ad0b24d-6422-44b0-b3de-abb3a9e8c81a_Method">
    <vt:lpwstr>Standard</vt:lpwstr>
  </property>
  <property fmtid="{D5CDD505-2E9C-101B-9397-08002B2CF9AE}" pid="5" name="MSIP_Label_2ad0b24d-6422-44b0-b3de-abb3a9e8c81a_Name">
    <vt:lpwstr>defa4170-0d19-0005-0004-bc88714345d2</vt:lpwstr>
  </property>
  <property fmtid="{D5CDD505-2E9C-101B-9397-08002B2CF9AE}" pid="6" name="MSIP_Label_2ad0b24d-6422-44b0-b3de-abb3a9e8c81a_SiteId">
    <vt:lpwstr>2fcfe26a-bb62-46b0-b1e3-28f9da0c45fd</vt:lpwstr>
  </property>
  <property fmtid="{D5CDD505-2E9C-101B-9397-08002B2CF9AE}" pid="7" name="MSIP_Label_2ad0b24d-6422-44b0-b3de-abb3a9e8c81a_ActionId">
    <vt:lpwstr>df129420-5f8b-45fa-9d51-707182e23c2b</vt:lpwstr>
  </property>
  <property fmtid="{D5CDD505-2E9C-101B-9397-08002B2CF9AE}" pid="8" name="MSIP_Label_2ad0b24d-6422-44b0-b3de-abb3a9e8c81a_ContentBits">
    <vt:lpwstr>0</vt:lpwstr>
  </property>
</Properties>
</file>