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ES-PC4\Downloads\"/>
    </mc:Choice>
  </mc:AlternateContent>
  <bookViews>
    <workbookView xWindow="0" yWindow="0" windowWidth="14010" windowHeight="7680" activeTab="13"/>
  </bookViews>
  <sheets>
    <sheet name="Cover page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  <sheet name="Financial Summary" sheetId="14" r:id="rId14"/>
  </sheets>
  <calcPr calcId="152511"/>
</workbook>
</file>

<file path=xl/calcChain.xml><?xml version="1.0" encoding="utf-8"?>
<calcChain xmlns="http://schemas.openxmlformats.org/spreadsheetml/2006/main">
  <c r="D70" i="14" l="1"/>
  <c r="D69" i="14"/>
  <c r="D68" i="14"/>
  <c r="D67" i="14"/>
  <c r="D66" i="14"/>
  <c r="D65" i="14"/>
  <c r="D64" i="14"/>
  <c r="D71" i="14" s="1"/>
  <c r="J69" i="14" s="1"/>
  <c r="D58" i="14"/>
  <c r="D57" i="14"/>
  <c r="D56" i="14"/>
  <c r="D55" i="14"/>
  <c r="D54" i="14"/>
  <c r="D53" i="14"/>
  <c r="D52" i="14"/>
  <c r="D51" i="14"/>
  <c r="D50" i="14"/>
  <c r="D49" i="14"/>
  <c r="D59" i="14" s="1"/>
  <c r="J68" i="14" s="1"/>
  <c r="C17" i="14"/>
  <c r="C29" i="14" s="1"/>
  <c r="E16" i="14"/>
  <c r="E28" i="14" s="1"/>
  <c r="C15" i="14"/>
  <c r="C27" i="14" s="1"/>
  <c r="D13" i="14"/>
  <c r="D25" i="14" s="1"/>
  <c r="D12" i="14"/>
  <c r="D10" i="14"/>
  <c r="C10" i="14"/>
  <c r="C9" i="14"/>
  <c r="E8" i="14"/>
  <c r="C7" i="14"/>
  <c r="C35" i="13"/>
  <c r="E17" i="14" s="1"/>
  <c r="E29" i="14" s="1"/>
  <c r="H31" i="13"/>
  <c r="H23" i="13"/>
  <c r="D17" i="14" s="1"/>
  <c r="D29" i="14" s="1"/>
  <c r="C23" i="13"/>
  <c r="D6" i="13"/>
  <c r="A6" i="13"/>
  <c r="C35" i="12"/>
  <c r="H31" i="12"/>
  <c r="H23" i="12"/>
  <c r="D16" i="14" s="1"/>
  <c r="D28" i="14" s="1"/>
  <c r="C23" i="12"/>
  <c r="C16" i="14" s="1"/>
  <c r="C28" i="14" s="1"/>
  <c r="D6" i="12"/>
  <c r="A6" i="12" s="1"/>
  <c r="C35" i="11"/>
  <c r="E15" i="14" s="1"/>
  <c r="E27" i="14" s="1"/>
  <c r="H31" i="11"/>
  <c r="H23" i="11"/>
  <c r="D15" i="14" s="1"/>
  <c r="D27" i="14" s="1"/>
  <c r="C23" i="11"/>
  <c r="D6" i="11"/>
  <c r="A6" i="11"/>
  <c r="C35" i="10"/>
  <c r="E14" i="14" s="1"/>
  <c r="E26" i="14" s="1"/>
  <c r="H31" i="10"/>
  <c r="H23" i="10"/>
  <c r="D14" i="14" s="1"/>
  <c r="D26" i="14" s="1"/>
  <c r="C23" i="10"/>
  <c r="C14" i="14" s="1"/>
  <c r="C26" i="14" s="1"/>
  <c r="D6" i="10"/>
  <c r="A6" i="10" s="1"/>
  <c r="C35" i="9"/>
  <c r="E13" i="14" s="1"/>
  <c r="E25" i="14" s="1"/>
  <c r="H31" i="9"/>
  <c r="H23" i="9"/>
  <c r="C23" i="9"/>
  <c r="C13" i="14" s="1"/>
  <c r="C25" i="14" s="1"/>
  <c r="D6" i="9"/>
  <c r="A6" i="9"/>
  <c r="C35" i="8"/>
  <c r="E12" i="14" s="1"/>
  <c r="H31" i="8"/>
  <c r="H23" i="8"/>
  <c r="C23" i="8"/>
  <c r="C12" i="14" s="1"/>
  <c r="D6" i="8"/>
  <c r="A6" i="8" s="1"/>
  <c r="C35" i="7"/>
  <c r="E11" i="14" s="1"/>
  <c r="H31" i="7"/>
  <c r="H23" i="7"/>
  <c r="D11" i="14" s="1"/>
  <c r="C23" i="7"/>
  <c r="C11" i="14" s="1"/>
  <c r="D6" i="7"/>
  <c r="A6" i="7"/>
  <c r="C35" i="6"/>
  <c r="E10" i="14" s="1"/>
  <c r="H31" i="6"/>
  <c r="H23" i="6"/>
  <c r="C23" i="6"/>
  <c r="D6" i="6"/>
  <c r="A6" i="6" s="1"/>
  <c r="C35" i="5"/>
  <c r="E9" i="14" s="1"/>
  <c r="H31" i="5"/>
  <c r="H23" i="5"/>
  <c r="D9" i="14" s="1"/>
  <c r="C23" i="5"/>
  <c r="D6" i="5" s="1"/>
  <c r="A6" i="5" s="1"/>
  <c r="C35" i="4"/>
  <c r="H31" i="4"/>
  <c r="H23" i="4"/>
  <c r="D8" i="14" s="1"/>
  <c r="C23" i="4"/>
  <c r="C8" i="14" s="1"/>
  <c r="D6" i="4"/>
  <c r="A6" i="4" s="1"/>
  <c r="C35" i="3"/>
  <c r="E7" i="14" s="1"/>
  <c r="H31" i="3"/>
  <c r="H23" i="3"/>
  <c r="D7" i="14" s="1"/>
  <c r="C23" i="3"/>
  <c r="D6" i="3" s="1"/>
  <c r="A6" i="3" s="1"/>
  <c r="C35" i="2"/>
  <c r="E6" i="14" s="1"/>
  <c r="H31" i="2"/>
  <c r="H29" i="2"/>
  <c r="H30" i="2" s="1"/>
  <c r="H23" i="2"/>
  <c r="D6" i="14" s="1"/>
  <c r="C23" i="2"/>
  <c r="C6" i="14" s="1"/>
  <c r="D6" i="2"/>
  <c r="B3" i="2" s="1"/>
  <c r="F6" i="14" l="1"/>
  <c r="H33" i="2"/>
  <c r="G6" i="14" s="1"/>
  <c r="B2" i="3"/>
  <c r="B4" i="2"/>
  <c r="J70" i="14"/>
  <c r="A6" i="2"/>
  <c r="B3" i="3" l="1"/>
  <c r="H29" i="3"/>
  <c r="H30" i="3" s="1"/>
  <c r="F7" i="14" l="1"/>
  <c r="H33" i="3"/>
  <c r="G7" i="14" s="1"/>
  <c r="B2" i="4"/>
  <c r="B4" i="3"/>
  <c r="B3" i="4" l="1"/>
  <c r="H29" i="4"/>
  <c r="H30" i="4" s="1"/>
  <c r="B2" i="5" l="1"/>
  <c r="B4" i="4"/>
  <c r="F8" i="14"/>
  <c r="H33" i="4"/>
  <c r="G8" i="14" s="1"/>
  <c r="B3" i="5" l="1"/>
  <c r="H29" i="5"/>
  <c r="H30" i="5" s="1"/>
  <c r="H33" i="5" l="1"/>
  <c r="G9" i="14" s="1"/>
  <c r="F9" i="14"/>
  <c r="B2" i="6"/>
  <c r="B4" i="5"/>
  <c r="B3" i="6" l="1"/>
  <c r="H29" i="6"/>
  <c r="H30" i="6" s="1"/>
  <c r="B2" i="7" l="1"/>
  <c r="B4" i="6"/>
  <c r="H33" i="6"/>
  <c r="G10" i="14" s="1"/>
  <c r="F10" i="14"/>
  <c r="B3" i="7" l="1"/>
  <c r="H29" i="7"/>
  <c r="H30" i="7" s="1"/>
  <c r="F11" i="14" l="1"/>
  <c r="H33" i="7"/>
  <c r="G11" i="14" s="1"/>
  <c r="B2" i="8"/>
  <c r="B4" i="7"/>
  <c r="B3" i="8" l="1"/>
  <c r="H29" i="8"/>
  <c r="H30" i="8" s="1"/>
  <c r="F12" i="14" l="1"/>
  <c r="H33" i="8"/>
  <c r="G12" i="14" s="1"/>
  <c r="B2" i="9"/>
  <c r="B4" i="8"/>
  <c r="B3" i="9" l="1"/>
  <c r="H29" i="9"/>
  <c r="H30" i="9" s="1"/>
  <c r="F13" i="14" l="1"/>
  <c r="F25" i="14" s="1"/>
  <c r="H33" i="9"/>
  <c r="G13" i="14" s="1"/>
  <c r="B2" i="10"/>
  <c r="B4" i="9"/>
  <c r="B3" i="10" l="1"/>
  <c r="H29" i="10"/>
  <c r="H30" i="10" s="1"/>
  <c r="G25" i="14"/>
  <c r="C35" i="14" s="1"/>
  <c r="D35" i="14"/>
  <c r="E35" i="14" l="1"/>
  <c r="F14" i="14"/>
  <c r="F26" i="14" s="1"/>
  <c r="H33" i="10"/>
  <c r="G14" i="14" s="1"/>
  <c r="B4" i="10"/>
  <c r="B2" i="11"/>
  <c r="B3" i="11" l="1"/>
  <c r="H29" i="11"/>
  <c r="H30" i="11" s="1"/>
  <c r="D36" i="14"/>
  <c r="G26" i="14"/>
  <c r="C36" i="14" s="1"/>
  <c r="E36" i="14" s="1"/>
  <c r="F15" i="14" l="1"/>
  <c r="F27" i="14" s="1"/>
  <c r="H33" i="11"/>
  <c r="G15" i="14" s="1"/>
  <c r="B2" i="12"/>
  <c r="B4" i="11"/>
  <c r="B3" i="12" l="1"/>
  <c r="H29" i="12"/>
  <c r="H30" i="12" s="1"/>
  <c r="D37" i="14"/>
  <c r="G27" i="14"/>
  <c r="C37" i="14" s="1"/>
  <c r="E37" i="14" s="1"/>
  <c r="F16" i="14" l="1"/>
  <c r="F28" i="14" s="1"/>
  <c r="H33" i="12"/>
  <c r="G16" i="14" s="1"/>
  <c r="B2" i="13"/>
  <c r="B4" i="12"/>
  <c r="B3" i="13" l="1"/>
  <c r="B4" i="13" s="1"/>
  <c r="H29" i="13"/>
  <c r="H30" i="13" s="1"/>
  <c r="G28" i="14"/>
  <c r="C38" i="14" s="1"/>
  <c r="E38" i="14" s="1"/>
  <c r="D38" i="14"/>
  <c r="H33" i="13" l="1"/>
  <c r="G17" i="14" s="1"/>
  <c r="F17" i="14"/>
  <c r="F29" i="14" s="1"/>
  <c r="G29" i="14" l="1"/>
  <c r="C39" i="14" s="1"/>
  <c r="E39" i="14" s="1"/>
  <c r="D39" i="14"/>
</calcChain>
</file>

<file path=xl/sharedStrings.xml><?xml version="1.0" encoding="utf-8"?>
<sst xmlns="http://schemas.openxmlformats.org/spreadsheetml/2006/main" count="604" uniqueCount="68">
  <si>
    <t>NOTES</t>
  </si>
  <si>
    <t>No real data of any organization or company were used, the provided data are practice dataset.</t>
  </si>
  <si>
    <t>This is an actual system that is used by small businesses and organizations to track their monthly cash flow and allow them to easily create their financial statements.</t>
  </si>
  <si>
    <t>Created and designed by:</t>
  </si>
  <si>
    <t>ANTON LUIGI V. KABILING</t>
  </si>
  <si>
    <t>Starting Balance</t>
  </si>
  <si>
    <t>Date</t>
  </si>
  <si>
    <t>Ending Balance</t>
  </si>
  <si>
    <t>Change</t>
  </si>
  <si>
    <t>Cash Inflow</t>
  </si>
  <si>
    <t>Cash Outflow</t>
  </si>
  <si>
    <t>Item</t>
  </si>
  <si>
    <t>Amount</t>
  </si>
  <si>
    <t>Remarks</t>
  </si>
  <si>
    <t>Inflow 1</t>
  </si>
  <si>
    <t>Outflow 1</t>
  </si>
  <si>
    <t>Inflow 2</t>
  </si>
  <si>
    <t>Outflow 2</t>
  </si>
  <si>
    <t>Inflow 3</t>
  </si>
  <si>
    <t>Outflow 3</t>
  </si>
  <si>
    <t>Inflow 4</t>
  </si>
  <si>
    <t>Outflow 4</t>
  </si>
  <si>
    <t>Total Inflow</t>
  </si>
  <si>
    <t>Total Outflow</t>
  </si>
  <si>
    <t>Fixed Items</t>
  </si>
  <si>
    <t>Totals</t>
  </si>
  <si>
    <t>Cash in Bank</t>
  </si>
  <si>
    <t>Cash on hand</t>
  </si>
  <si>
    <t>Updated Total cash on hand</t>
  </si>
  <si>
    <t>Total cash in bank</t>
  </si>
  <si>
    <t>TOTAL CASH BALANCE</t>
  </si>
  <si>
    <t>Total Fixed Items</t>
  </si>
  <si>
    <t>Check the whole system if it works properly (Esp; Ending Balance, Monthly Inflow)</t>
  </si>
  <si>
    <t>How to turn your sheets into fillable forms for everyone to use</t>
  </si>
  <si>
    <t>Outflow 5</t>
  </si>
  <si>
    <t>Inflow 5</t>
  </si>
  <si>
    <t>Actual Financial Information</t>
  </si>
  <si>
    <t>Month</t>
  </si>
  <si>
    <t>Total Cash in Bank</t>
  </si>
  <si>
    <t>Total Cash on hand</t>
  </si>
  <si>
    <t>Total Cash Balance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</si>
  <si>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</si>
  <si>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</si>
  <si>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</si>
  <si>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</si>
  <si>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</si>
  <si>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</si>
  <si>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</si>
  <si>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</si>
  <si>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</si>
  <si>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</si>
  <si>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</si>
  <si>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</si>
  <si>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Projected Financial Information</t>
  </si>
  <si>
    <t>Total Cash Balance Comparison</t>
  </si>
  <si>
    <t>Projected</t>
  </si>
  <si>
    <t>Actual</t>
  </si>
  <si>
    <t>Difference</t>
  </si>
  <si>
    <t>Money Counter</t>
  </si>
  <si>
    <t>Disposable Funds</t>
  </si>
  <si>
    <t>Quantity</t>
  </si>
  <si>
    <t>coins</t>
  </si>
  <si>
    <t>bills</t>
  </si>
  <si>
    <t>Total</t>
  </si>
  <si>
    <t>Shirt refunds</t>
  </si>
  <si>
    <t>MOAS Total COH Funds</t>
  </si>
  <si>
    <t>Shirt Refunds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</si>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</sst>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₱]#,##0.00"/>
    <numFmt numFmtId="165" formatCode="mmmm&quot; &quot;d&quot;, &quot;yyyy"/>
    <numFmt numFmtId="166" formatCode="[Color50]\+\ #,##0.00\ \↑;[Red]\-\ #,##0.00\ \↓;\ \-"/>
    <numFmt numFmtId="167" formatCode="ddd&quot;, &quot;mmmm&quot; &quot;d&quot;, &quot;yyyy"/>
    <numFmt numFmtId="168" formatCode="m/d/yyyy"/>
    <numFmt numFmtId="169" formatCode="dddd&quot;, &quot;mmmm&quot; &quot;d&quot;, &quot;yyyy"/>
  </numFmts>
  <fonts count="18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sz val="12"/>
      <color rgb="FFFF0000"/>
      <name val="Arial"/>
      <scheme val="minor"/>
    </font>
    <font>
      <sz val="10"/>
      <color rgb="FFCC0000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8"/>
      <color rgb="FF000000"/>
      <name val="Arial"/>
    </font>
    <font>
      <sz val="18"/>
      <color theme="1"/>
      <name val="Arial"/>
    </font>
    <font>
      <sz val="10"/>
      <color theme="1"/>
      <name val="Arial"/>
    </font>
    <font>
      <b/>
      <sz val="10"/>
      <color rgb="FF274E13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&quot;Google Sans&quot;"/>
    </font>
  </fonts>
  <fills count="11">
    <fill>
      <patternFill patternType="none"/>
    </fill>
    <fill>
      <patternFill patternType="gray125"/>
    </fill>
    <fill>
      <patternFill patternType="solid">
        <fgColor rgb="FFBBC8CE"/>
        <bgColor rgb="FFBBC8CE"/>
      </patternFill>
    </fill>
    <fill>
      <patternFill patternType="solid">
        <fgColor rgb="FFEBEFF1"/>
        <bgColor rgb="FFEBEFF1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DEDEDE"/>
        <bgColor rgb="FFDEDEDE"/>
      </patternFill>
    </fill>
    <fill>
      <patternFill patternType="solid">
        <fgColor rgb="FF78909C"/>
        <bgColor rgb="FF78909C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164" fontId="7" fillId="0" borderId="0" xfId="0" applyNumberFormat="1" applyFont="1" applyAlignment="1">
      <alignment horizontal="left"/>
    </xf>
    <xf numFmtId="0" fontId="8" fillId="0" borderId="0" xfId="0" applyFont="1" applyAlignment="1"/>
    <xf numFmtId="165" fontId="7" fillId="0" borderId="0" xfId="0" applyNumberFormat="1" applyFont="1" applyAlignment="1">
      <alignment horizontal="left"/>
    </xf>
    <xf numFmtId="164" fontId="6" fillId="0" borderId="0" xfId="0" applyNumberFormat="1" applyFont="1" applyAlignment="1"/>
    <xf numFmtId="164" fontId="7" fillId="0" borderId="0" xfId="0" applyNumberFormat="1" applyFont="1" applyAlignment="1">
      <alignment horizontal="left"/>
    </xf>
    <xf numFmtId="0" fontId="6" fillId="0" borderId="0" xfId="0" applyFont="1" applyAlignment="1"/>
    <xf numFmtId="166" fontId="7" fillId="0" borderId="0" xfId="0" applyNumberFormat="1" applyFont="1" applyAlignment="1">
      <alignment horizontal="left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/>
    <xf numFmtId="0" fontId="7" fillId="3" borderId="0" xfId="0" applyFont="1" applyFill="1" applyAlignment="1">
      <alignment horizontal="center"/>
    </xf>
    <xf numFmtId="164" fontId="7" fillId="3" borderId="0" xfId="0" applyNumberFormat="1" applyFont="1" applyFill="1" applyAlignment="1">
      <alignment horizontal="center"/>
    </xf>
    <xf numFmtId="164" fontId="8" fillId="0" borderId="0" xfId="0" applyNumberFormat="1" applyFont="1"/>
    <xf numFmtId="0" fontId="7" fillId="4" borderId="0" xfId="0" applyFont="1" applyFill="1" applyAlignment="1">
      <alignment horizontal="center"/>
    </xf>
    <xf numFmtId="167" fontId="6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vertical="center" wrapText="1"/>
    </xf>
    <xf numFmtId="164" fontId="6" fillId="5" borderId="0" xfId="0" applyNumberFormat="1" applyFont="1" applyFill="1" applyAlignment="1">
      <alignment horizontal="left"/>
    </xf>
    <xf numFmtId="0" fontId="8" fillId="5" borderId="0" xfId="0" applyFont="1" applyFill="1" applyAlignment="1"/>
    <xf numFmtId="0" fontId="6" fillId="5" borderId="0" xfId="0" applyFont="1" applyFill="1" applyAlignment="1"/>
    <xf numFmtId="0" fontId="6" fillId="5" borderId="0" xfId="0" applyFont="1" applyFill="1" applyAlignment="1"/>
    <xf numFmtId="167" fontId="6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vertical="center" wrapText="1"/>
    </xf>
    <xf numFmtId="164" fontId="6" fillId="3" borderId="0" xfId="0" applyNumberFormat="1" applyFont="1" applyFill="1" applyAlignment="1">
      <alignment horizontal="left"/>
    </xf>
    <xf numFmtId="0" fontId="8" fillId="3" borderId="0" xfId="0" applyFont="1" applyFill="1"/>
    <xf numFmtId="0" fontId="6" fillId="3" borderId="0" xfId="0" applyFont="1" applyFill="1" applyAlignment="1"/>
    <xf numFmtId="0" fontId="6" fillId="3" borderId="0" xfId="0" applyFont="1" applyFill="1" applyAlignment="1"/>
    <xf numFmtId="0" fontId="6" fillId="5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wrapText="1"/>
    </xf>
    <xf numFmtId="0" fontId="6" fillId="5" borderId="0" xfId="0" applyFont="1" applyFill="1" applyAlignment="1"/>
    <xf numFmtId="164" fontId="8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wrapText="1"/>
    </xf>
    <xf numFmtId="0" fontId="6" fillId="3" borderId="0" xfId="0" applyFont="1" applyFill="1" applyAlignment="1"/>
    <xf numFmtId="164" fontId="8" fillId="3" borderId="0" xfId="0" applyNumberFormat="1" applyFont="1" applyFill="1" applyAlignment="1">
      <alignment horizontal="left"/>
    </xf>
    <xf numFmtId="0" fontId="6" fillId="3" borderId="0" xfId="0" applyFont="1" applyFill="1"/>
    <xf numFmtId="0" fontId="6" fillId="5" borderId="0" xfId="0" applyFont="1" applyFill="1"/>
    <xf numFmtId="167" fontId="6" fillId="3" borderId="0" xfId="0" applyNumberFormat="1" applyFont="1" applyFill="1" applyAlignment="1">
      <alignment horizontal="left"/>
    </xf>
    <xf numFmtId="164" fontId="8" fillId="3" borderId="0" xfId="0" applyNumberFormat="1" applyFont="1" applyFill="1" applyAlignment="1">
      <alignment horizontal="left"/>
    </xf>
    <xf numFmtId="164" fontId="6" fillId="3" borderId="0" xfId="0" applyNumberFormat="1" applyFont="1" applyFill="1" applyAlignment="1">
      <alignment wrapText="1"/>
    </xf>
    <xf numFmtId="167" fontId="6" fillId="5" borderId="0" xfId="0" applyNumberFormat="1" applyFont="1" applyFill="1" applyAlignment="1">
      <alignment horizontal="left"/>
    </xf>
    <xf numFmtId="164" fontId="8" fillId="5" borderId="0" xfId="0" applyNumberFormat="1" applyFont="1" applyFill="1" applyAlignment="1">
      <alignment horizontal="left"/>
    </xf>
    <xf numFmtId="0" fontId="6" fillId="5" borderId="0" xfId="0" applyFont="1" applyFill="1" applyAlignment="1"/>
    <xf numFmtId="164" fontId="6" fillId="5" borderId="0" xfId="0" applyNumberFormat="1" applyFont="1" applyFill="1" applyAlignment="1">
      <alignment wrapText="1"/>
    </xf>
    <xf numFmtId="0" fontId="6" fillId="3" borderId="0" xfId="0" applyFont="1" applyFill="1" applyAlignment="1"/>
    <xf numFmtId="164" fontId="6" fillId="3" borderId="0" xfId="0" applyNumberFormat="1" applyFont="1" applyFill="1" applyAlignment="1">
      <alignment wrapText="1"/>
    </xf>
    <xf numFmtId="167" fontId="6" fillId="5" borderId="0" xfId="0" applyNumberFormat="1" applyFont="1" applyFill="1" applyAlignment="1">
      <alignment horizontal="left"/>
    </xf>
    <xf numFmtId="164" fontId="6" fillId="0" borderId="0" xfId="0" applyNumberFormat="1" applyFont="1" applyAlignment="1">
      <alignment horizontal="right"/>
    </xf>
    <xf numFmtId="0" fontId="7" fillId="2" borderId="0" xfId="0" applyFont="1" applyFill="1" applyAlignment="1"/>
    <xf numFmtId="0" fontId="8" fillId="2" borderId="0" xfId="0" applyFont="1" applyFill="1"/>
    <xf numFmtId="164" fontId="7" fillId="2" borderId="0" xfId="0" applyNumberFormat="1" applyFont="1" applyFill="1" applyAlignment="1">
      <alignment horizontal="left"/>
    </xf>
    <xf numFmtId="164" fontId="7" fillId="2" borderId="0" xfId="0" applyNumberFormat="1" applyFont="1" applyFill="1" applyAlignment="1">
      <alignment horizontal="right"/>
    </xf>
    <xf numFmtId="0" fontId="7" fillId="4" borderId="0" xfId="0" applyFont="1" applyFill="1" applyAlignment="1"/>
    <xf numFmtId="0" fontId="6" fillId="0" borderId="0" xfId="0" applyFont="1" applyAlignment="1">
      <alignment horizontal="right"/>
    </xf>
    <xf numFmtId="168" fontId="6" fillId="0" borderId="0" xfId="0" applyNumberFormat="1" applyFont="1" applyAlignment="1"/>
    <xf numFmtId="0" fontId="6" fillId="4" borderId="0" xfId="0" applyFont="1" applyFill="1" applyAlignment="1"/>
    <xf numFmtId="164" fontId="11" fillId="5" borderId="0" xfId="0" applyNumberFormat="1" applyFont="1" applyFill="1" applyAlignment="1">
      <alignment wrapText="1"/>
    </xf>
    <xf numFmtId="0" fontId="6" fillId="5" borderId="0" xfId="0" applyFont="1" applyFill="1" applyAlignment="1">
      <alignment horizontal="right"/>
    </xf>
    <xf numFmtId="167" fontId="7" fillId="5" borderId="0" xfId="0" applyNumberFormat="1" applyFont="1" applyFill="1" applyAlignment="1">
      <alignment horizontal="left"/>
    </xf>
    <xf numFmtId="0" fontId="7" fillId="5" borderId="0" xfId="0" applyFont="1" applyFill="1" applyAlignment="1"/>
    <xf numFmtId="164" fontId="7" fillId="5" borderId="0" xfId="0" applyNumberFormat="1" applyFont="1" applyFill="1" applyAlignment="1"/>
    <xf numFmtId="167" fontId="8" fillId="3" borderId="0" xfId="0" applyNumberFormat="1" applyFont="1" applyFill="1" applyAlignment="1">
      <alignment horizontal="left"/>
    </xf>
    <xf numFmtId="164" fontId="11" fillId="3" borderId="0" xfId="0" applyNumberFormat="1" applyFont="1" applyFill="1" applyAlignment="1">
      <alignment wrapText="1"/>
    </xf>
    <xf numFmtId="167" fontId="7" fillId="3" borderId="0" xfId="0" applyNumberFormat="1" applyFont="1" applyFill="1" applyAlignment="1">
      <alignment horizontal="left"/>
    </xf>
    <xf numFmtId="0" fontId="7" fillId="3" borderId="0" xfId="0" applyFont="1" applyFill="1" applyAlignment="1"/>
    <xf numFmtId="164" fontId="7" fillId="3" borderId="0" xfId="0" applyNumberFormat="1" applyFont="1" applyFill="1" applyAlignment="1"/>
    <xf numFmtId="164" fontId="11" fillId="5" borderId="0" xfId="0" applyNumberFormat="1" applyFont="1" applyFill="1" applyAlignment="1">
      <alignment wrapText="1"/>
    </xf>
    <xf numFmtId="164" fontId="6" fillId="3" borderId="0" xfId="0" applyNumberFormat="1" applyFont="1" applyFill="1" applyAlignment="1"/>
    <xf numFmtId="0" fontId="7" fillId="2" borderId="0" xfId="0" applyFont="1" applyFill="1" applyAlignment="1"/>
    <xf numFmtId="164" fontId="7" fillId="2" borderId="0" xfId="0" applyNumberFormat="1" applyFont="1" applyFill="1" applyAlignment="1">
      <alignment horizontal="right"/>
    </xf>
    <xf numFmtId="164" fontId="11" fillId="3" borderId="0" xfId="0" applyNumberFormat="1" applyFont="1" applyFill="1" applyAlignment="1"/>
    <xf numFmtId="0" fontId="12" fillId="6" borderId="0" xfId="0" applyFont="1" applyFill="1" applyAlignment="1"/>
    <xf numFmtId="0" fontId="8" fillId="6" borderId="0" xfId="0" applyFont="1" applyFill="1"/>
    <xf numFmtId="0" fontId="8" fillId="6" borderId="0" xfId="0" applyFont="1" applyFill="1" applyAlignment="1"/>
    <xf numFmtId="164" fontId="6" fillId="0" borderId="0" xfId="0" applyNumberFormat="1" applyFont="1"/>
    <xf numFmtId="0" fontId="6" fillId="0" borderId="0" xfId="0" applyFont="1" applyAlignment="1">
      <alignment horizontal="right"/>
    </xf>
    <xf numFmtId="169" fontId="8" fillId="0" borderId="0" xfId="0" applyNumberFormat="1" applyFont="1"/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/>
    <xf numFmtId="0" fontId="6" fillId="5" borderId="0" xfId="0" applyFont="1" applyFill="1" applyAlignment="1"/>
    <xf numFmtId="0" fontId="13" fillId="5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6" fillId="5" borderId="0" xfId="0" applyFont="1" applyFill="1" applyAlignment="1"/>
    <xf numFmtId="0" fontId="6" fillId="3" borderId="0" xfId="0" applyFont="1" applyFill="1" applyAlignment="1"/>
    <xf numFmtId="164" fontId="8" fillId="3" borderId="0" xfId="0" applyNumberFormat="1" applyFont="1" applyFill="1" applyAlignment="1">
      <alignment horizontal="left"/>
    </xf>
    <xf numFmtId="0" fontId="6" fillId="5" borderId="0" xfId="0" applyFont="1" applyFill="1" applyAlignment="1"/>
    <xf numFmtId="164" fontId="8" fillId="5" borderId="0" xfId="0" applyNumberFormat="1" applyFont="1" applyFill="1" applyAlignment="1">
      <alignment horizontal="left"/>
    </xf>
    <xf numFmtId="167" fontId="6" fillId="5" borderId="0" xfId="0" applyNumberFormat="1" applyFont="1" applyFill="1" applyAlignment="1">
      <alignment vertical="center" wrapText="1"/>
    </xf>
    <xf numFmtId="164" fontId="6" fillId="5" borderId="0" xfId="0" applyNumberFormat="1" applyFont="1" applyFill="1" applyAlignment="1">
      <alignment horizontal="left"/>
    </xf>
    <xf numFmtId="167" fontId="8" fillId="5" borderId="0" xfId="0" applyNumberFormat="1" applyFont="1" applyFill="1" applyAlignment="1"/>
    <xf numFmtId="167" fontId="8" fillId="0" borderId="0" xfId="0" applyNumberFormat="1" applyFont="1"/>
    <xf numFmtId="167" fontId="6" fillId="5" borderId="0" xfId="0" applyNumberFormat="1" applyFont="1" applyFill="1" applyAlignment="1"/>
    <xf numFmtId="167" fontId="6" fillId="5" borderId="0" xfId="0" applyNumberFormat="1" applyFont="1" applyFill="1" applyAlignment="1"/>
    <xf numFmtId="167" fontId="6" fillId="3" borderId="0" xfId="0" applyNumberFormat="1" applyFont="1" applyFill="1" applyAlignment="1">
      <alignment vertical="center" wrapText="1"/>
    </xf>
    <xf numFmtId="164" fontId="6" fillId="3" borderId="0" xfId="0" applyNumberFormat="1" applyFont="1" applyFill="1" applyAlignment="1">
      <alignment horizontal="left"/>
    </xf>
    <xf numFmtId="167" fontId="8" fillId="3" borderId="0" xfId="0" applyNumberFormat="1" applyFont="1" applyFill="1"/>
    <xf numFmtId="167" fontId="6" fillId="3" borderId="0" xfId="0" applyNumberFormat="1" applyFont="1" applyFill="1" applyAlignment="1"/>
    <xf numFmtId="167" fontId="6" fillId="3" borderId="0" xfId="0" applyNumberFormat="1" applyFont="1" applyFill="1" applyAlignment="1"/>
    <xf numFmtId="167" fontId="6" fillId="5" borderId="0" xfId="0" applyNumberFormat="1" applyFont="1" applyFill="1" applyAlignment="1"/>
    <xf numFmtId="167" fontId="6" fillId="0" borderId="0" xfId="0" applyNumberFormat="1" applyFont="1" applyAlignment="1"/>
    <xf numFmtId="167" fontId="6" fillId="3" borderId="0" xfId="0" applyNumberFormat="1" applyFont="1" applyFill="1" applyAlignment="1"/>
    <xf numFmtId="167" fontId="6" fillId="3" borderId="0" xfId="0" applyNumberFormat="1" applyFont="1" applyFill="1" applyAlignment="1">
      <alignment wrapText="1"/>
    </xf>
    <xf numFmtId="167" fontId="6" fillId="5" borderId="0" xfId="0" applyNumberFormat="1" applyFont="1" applyFill="1" applyAlignment="1"/>
    <xf numFmtId="167" fontId="8" fillId="5" borderId="0" xfId="0" applyNumberFormat="1" applyFont="1" applyFill="1" applyAlignment="1">
      <alignment horizontal="left"/>
    </xf>
    <xf numFmtId="164" fontId="8" fillId="5" borderId="0" xfId="0" applyNumberFormat="1" applyFont="1" applyFill="1" applyAlignment="1">
      <alignment horizontal="left"/>
    </xf>
    <xf numFmtId="164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/>
    </xf>
    <xf numFmtId="0" fontId="7" fillId="8" borderId="0" xfId="0" applyFont="1" applyFill="1" applyAlignment="1">
      <alignment horizontal="center"/>
    </xf>
    <xf numFmtId="164" fontId="7" fillId="8" borderId="0" xfId="0" applyNumberFormat="1" applyFont="1" applyFill="1" applyAlignment="1">
      <alignment horizontal="center"/>
    </xf>
    <xf numFmtId="167" fontId="6" fillId="8" borderId="0" xfId="0" applyNumberFormat="1" applyFont="1" applyFill="1" applyAlignment="1">
      <alignment horizontal="left"/>
    </xf>
    <xf numFmtId="0" fontId="6" fillId="8" borderId="0" xfId="0" applyFont="1" applyFill="1" applyAlignment="1">
      <alignment vertical="center" wrapText="1"/>
    </xf>
    <xf numFmtId="164" fontId="6" fillId="8" borderId="0" xfId="0" applyNumberFormat="1" applyFont="1" applyFill="1" applyAlignment="1">
      <alignment horizontal="left"/>
    </xf>
    <xf numFmtId="0" fontId="8" fillId="8" borderId="0" xfId="0" applyFont="1" applyFill="1"/>
    <xf numFmtId="0" fontId="6" fillId="8" borderId="0" xfId="0" applyFont="1" applyFill="1" applyAlignment="1"/>
    <xf numFmtId="0" fontId="6" fillId="8" borderId="0" xfId="0" applyFont="1" applyFill="1" applyAlignment="1"/>
    <xf numFmtId="0" fontId="6" fillId="8" borderId="0" xfId="0" applyFont="1" applyFill="1" applyAlignment="1"/>
    <xf numFmtId="0" fontId="6" fillId="8" borderId="0" xfId="0" applyFont="1" applyFill="1" applyAlignment="1">
      <alignment wrapText="1"/>
    </xf>
    <xf numFmtId="0" fontId="6" fillId="8" borderId="0" xfId="0" applyFont="1" applyFill="1" applyAlignment="1"/>
    <xf numFmtId="164" fontId="8" fillId="8" borderId="0" xfId="0" applyNumberFormat="1" applyFont="1" applyFill="1" applyAlignment="1">
      <alignment horizontal="left"/>
    </xf>
    <xf numFmtId="0" fontId="6" fillId="8" borderId="0" xfId="0" applyFont="1" applyFill="1" applyAlignment="1">
      <alignment wrapText="1"/>
    </xf>
    <xf numFmtId="167" fontId="6" fillId="8" borderId="0" xfId="0" applyNumberFormat="1" applyFont="1" applyFill="1" applyAlignment="1">
      <alignment horizontal="left"/>
    </xf>
    <xf numFmtId="0" fontId="6" fillId="5" borderId="0" xfId="0" applyFont="1" applyFill="1" applyAlignment="1">
      <alignment wrapText="1"/>
    </xf>
    <xf numFmtId="167" fontId="6" fillId="5" borderId="0" xfId="0" applyNumberFormat="1" applyFont="1" applyFill="1" applyAlignment="1">
      <alignment horizontal="left"/>
    </xf>
    <xf numFmtId="167" fontId="6" fillId="8" borderId="0" xfId="0" applyNumberFormat="1" applyFont="1" applyFill="1" applyAlignment="1">
      <alignment horizontal="left"/>
    </xf>
    <xf numFmtId="164" fontId="8" fillId="8" borderId="0" xfId="0" applyNumberFormat="1" applyFont="1" applyFill="1" applyAlignment="1">
      <alignment horizontal="left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/>
    <xf numFmtId="167" fontId="6" fillId="5" borderId="0" xfId="0" applyNumberFormat="1" applyFont="1" applyFill="1" applyAlignment="1">
      <alignment horizontal="left"/>
    </xf>
    <xf numFmtId="167" fontId="6" fillId="8" borderId="0" xfId="0" applyNumberFormat="1" applyFont="1" applyFill="1" applyAlignment="1">
      <alignment horizontal="left"/>
    </xf>
    <xf numFmtId="164" fontId="6" fillId="8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7" fontId="6" fillId="5" borderId="0" xfId="0" applyNumberFormat="1" applyFont="1" applyFill="1" applyAlignment="1">
      <alignment horizontal="left"/>
    </xf>
    <xf numFmtId="0" fontId="7" fillId="8" borderId="0" xfId="0" applyFont="1" applyFill="1" applyAlignment="1"/>
    <xf numFmtId="164" fontId="7" fillId="8" borderId="0" xfId="0" applyNumberFormat="1" applyFont="1" applyFill="1" applyAlignment="1">
      <alignment horizontal="left"/>
    </xf>
    <xf numFmtId="0" fontId="7" fillId="9" borderId="0" xfId="0" applyFont="1" applyFill="1" applyAlignment="1"/>
    <xf numFmtId="0" fontId="8" fillId="9" borderId="0" xfId="0" applyFont="1" applyFill="1"/>
    <xf numFmtId="164" fontId="7" fillId="9" borderId="0" xfId="0" applyNumberFormat="1" applyFont="1" applyFill="1" applyAlignment="1">
      <alignment horizontal="right"/>
    </xf>
    <xf numFmtId="0" fontId="8" fillId="5" borderId="0" xfId="0" applyFont="1" applyFill="1"/>
    <xf numFmtId="164" fontId="7" fillId="5" borderId="0" xfId="0" applyNumberFormat="1" applyFont="1" applyFill="1" applyAlignment="1">
      <alignment horizontal="right"/>
    </xf>
    <xf numFmtId="0" fontId="7" fillId="5" borderId="0" xfId="0" applyFont="1" applyFill="1" applyAlignment="1"/>
    <xf numFmtId="164" fontId="7" fillId="5" borderId="0" xfId="0" applyNumberFormat="1" applyFont="1" applyFill="1" applyAlignment="1">
      <alignment horizontal="right"/>
    </xf>
    <xf numFmtId="169" fontId="6" fillId="8" borderId="0" xfId="0" applyNumberFormat="1" applyFont="1" applyFill="1" applyAlignment="1">
      <alignment horizontal="left"/>
    </xf>
    <xf numFmtId="169" fontId="6" fillId="5" borderId="0" xfId="0" applyNumberFormat="1" applyFont="1" applyFill="1" applyAlignment="1">
      <alignment horizontal="left"/>
    </xf>
    <xf numFmtId="169" fontId="6" fillId="8" borderId="0" xfId="0" applyNumberFormat="1" applyFont="1" applyFill="1" applyAlignment="1">
      <alignment horizontal="left"/>
    </xf>
    <xf numFmtId="169" fontId="6" fillId="5" borderId="0" xfId="0" applyNumberFormat="1" applyFont="1" applyFill="1" applyAlignment="1">
      <alignment horizontal="left"/>
    </xf>
    <xf numFmtId="169" fontId="6" fillId="5" borderId="0" xfId="0" applyNumberFormat="1" applyFont="1" applyFill="1" applyAlignment="1">
      <alignment horizontal="left"/>
    </xf>
    <xf numFmtId="169" fontId="8" fillId="5" borderId="0" xfId="0" applyNumberFormat="1" applyFont="1" applyFill="1" applyAlignment="1">
      <alignment horizontal="left"/>
    </xf>
    <xf numFmtId="169" fontId="8" fillId="3" borderId="0" xfId="0" applyNumberFormat="1" applyFont="1" applyFill="1" applyAlignment="1">
      <alignment horizontal="left"/>
    </xf>
    <xf numFmtId="169" fontId="6" fillId="3" borderId="0" xfId="0" applyNumberFormat="1" applyFont="1" applyFill="1" applyAlignment="1">
      <alignment horizontal="left"/>
    </xf>
    <xf numFmtId="0" fontId="14" fillId="0" borderId="1" xfId="0" applyFont="1" applyBorder="1" applyAlignment="1"/>
    <xf numFmtId="164" fontId="8" fillId="0" borderId="0" xfId="0" applyNumberFormat="1" applyFont="1"/>
    <xf numFmtId="164" fontId="8" fillId="0" borderId="0" xfId="0" applyNumberFormat="1" applyFont="1"/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left"/>
    </xf>
    <xf numFmtId="0" fontId="15" fillId="0" borderId="0" xfId="0" applyFont="1" applyAlignment="1"/>
    <xf numFmtId="0" fontId="1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" fontId="8" fillId="0" borderId="0" xfId="0" applyNumberFormat="1" applyFont="1" applyAlignment="1">
      <alignment horizontal="left"/>
    </xf>
    <xf numFmtId="3" fontId="8" fillId="0" borderId="0" xfId="0" applyNumberFormat="1" applyFont="1"/>
    <xf numFmtId="3" fontId="8" fillId="0" borderId="0" xfId="0" applyNumberFormat="1" applyFont="1" applyAlignment="1"/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0" fontId="8" fillId="0" borderId="1" xfId="0" applyFont="1" applyBorder="1" applyAlignment="1"/>
    <xf numFmtId="0" fontId="14" fillId="0" borderId="0" xfId="0" applyFont="1" applyAlignment="1">
      <alignment horizontal="left"/>
    </xf>
    <xf numFmtId="4" fontId="14" fillId="0" borderId="0" xfId="0" applyNumberFormat="1" applyFont="1" applyAlignment="1">
      <alignment horizontal="left"/>
    </xf>
    <xf numFmtId="164" fontId="8" fillId="0" borderId="1" xfId="0" applyNumberFormat="1" applyFont="1" applyBorder="1"/>
    <xf numFmtId="0" fontId="8" fillId="0" borderId="1" xfId="0" applyFont="1" applyBorder="1"/>
    <xf numFmtId="0" fontId="14" fillId="0" borderId="0" xfId="0" applyFont="1" applyAlignment="1"/>
    <xf numFmtId="164" fontId="14" fillId="0" borderId="0" xfId="0" applyNumberFormat="1" applyFont="1"/>
    <xf numFmtId="0" fontId="16" fillId="0" borderId="0" xfId="0" applyFont="1" applyAlignment="1"/>
    <xf numFmtId="0" fontId="17" fillId="5" borderId="0" xfId="0" applyFont="1" applyFill="1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164" fontId="7" fillId="0" borderId="0" xfId="0" applyNumberFormat="1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120"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5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PH" b="1">
                <a:solidFill>
                  <a:srgbClr val="000000"/>
                </a:solidFill>
                <a:latin typeface="+mn-lt"/>
              </a:rPr>
              <a:t>Monthly Cash Balance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'Financial Summary'!$E$5</c:f>
              <c:strCache>
                <c:ptCount val="1"/>
                <c:pt idx="0">
                  <c:v>Total Cash in Bank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'Financial Summary'!$B$6:$B$17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'Financial Summary'!$E$6:$E$17</c:f>
              <c:numCache>
                <c:formatCode>[$₱]#,##0.00</c:formatCode>
                <c:ptCount val="12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'Financial Summary'!$F$5</c:f>
              <c:strCache>
                <c:ptCount val="1"/>
                <c:pt idx="0">
                  <c:v>Total Cash on hand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'Financial Summary'!$B$6:$B$17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'Financial Summary'!$F$6:$F$17</c:f>
              <c:numCache>
                <c:formatCode>[$₱]#,##0.00</c:formatCode>
                <c:ptCount val="12"/>
                <c:pt idx="0">
                  <c:v>30338.5</c:v>
                </c:pt>
                <c:pt idx="1">
                  <c:v>46338.5</c:v>
                </c:pt>
                <c:pt idx="2">
                  <c:v>62338.5</c:v>
                </c:pt>
                <c:pt idx="3">
                  <c:v>78338.5</c:v>
                </c:pt>
                <c:pt idx="4">
                  <c:v>76338.5</c:v>
                </c:pt>
                <c:pt idx="5">
                  <c:v>81338.5</c:v>
                </c:pt>
                <c:pt idx="6">
                  <c:v>86338.5</c:v>
                </c:pt>
                <c:pt idx="7">
                  <c:v>76338.5</c:v>
                </c:pt>
                <c:pt idx="8">
                  <c:v>99338.5</c:v>
                </c:pt>
                <c:pt idx="9">
                  <c:v>104338.5</c:v>
                </c:pt>
                <c:pt idx="10">
                  <c:v>147338.5</c:v>
                </c:pt>
                <c:pt idx="11">
                  <c:v>187338.5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39864224"/>
        <c:axId val="-239841376"/>
      </c:barChart>
      <c:catAx>
        <c:axId val="-23986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239841376"/>
        <c:crosses val="autoZero"/>
        <c:auto val="1"/>
        <c:lblAlgn val="ctr"/>
        <c:lblOffset val="100"/>
        <c:noMultiLvlLbl val="1"/>
      </c:catAx>
      <c:valAx>
        <c:axId val="-239841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layout/>
          <c:overlay val="0"/>
        </c:title>
        <c:numFmt formatCode="[$₱]#,##0.00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239864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3081930328647413"/>
          <c:y val="0.1322766570605187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>
        <a:alpha val="0"/>
      </a:srgbClr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PH" b="1">
                <a:solidFill>
                  <a:srgbClr val="000000"/>
                </a:solidFill>
                <a:latin typeface="+mn-lt"/>
              </a:rPr>
              <a:t>Total Cash Balance: Projected vs Actual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'Financial Summary'!$C$33:$C$34</c:f>
              <c:strCache>
                <c:ptCount val="2"/>
                <c:pt idx="0">
                  <c:v>Total Cash Balance Comparison</c:v>
                </c:pt>
                <c:pt idx="1">
                  <c:v>Projected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'Financial Summary'!$B$35:$B$39</c:f>
              <c:strCache>
                <c:ptCount val="5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  <c:pt idx="4">
                  <c:v>December</c:v>
                </c:pt>
              </c:strCache>
            </c:strRef>
          </c:cat>
          <c:val>
            <c:numRef>
              <c:f>'Financial Summary'!$C$35:$C$39</c:f>
              <c:numCache>
                <c:formatCode>[$₱]#,##0.00</c:formatCode>
                <c:ptCount val="5"/>
                <c:pt idx="0">
                  <c:v>168677</c:v>
                </c:pt>
                <c:pt idx="1">
                  <c:v>214677</c:v>
                </c:pt>
                <c:pt idx="2">
                  <c:v>224677</c:v>
                </c:pt>
                <c:pt idx="3">
                  <c:v>310677</c:v>
                </c:pt>
                <c:pt idx="4">
                  <c:v>390677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'Financial Summary'!$D$33:$D$34</c:f>
              <c:strCache>
                <c:ptCount val="2"/>
                <c:pt idx="0">
                  <c:v>Total Cash Balance Comparison</c:v>
                </c:pt>
                <c:pt idx="1">
                  <c:v>Actual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'Financial Summary'!$B$35:$B$39</c:f>
              <c:strCache>
                <c:ptCount val="5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  <c:pt idx="4">
                  <c:v>December</c:v>
                </c:pt>
              </c:strCache>
            </c:strRef>
          </c:cat>
          <c:val>
            <c:numRef>
              <c:f>'Financial Summary'!$D$35:$D$39</c:f>
              <c:numCache>
                <c:formatCode>[$₱]#,##0.00</c:formatCode>
                <c:ptCount val="5"/>
                <c:pt idx="0">
                  <c:v>84338.5</c:v>
                </c:pt>
                <c:pt idx="1">
                  <c:v>107338.5</c:v>
                </c:pt>
                <c:pt idx="2">
                  <c:v>112338.5</c:v>
                </c:pt>
                <c:pt idx="3">
                  <c:v>155338.5</c:v>
                </c:pt>
                <c:pt idx="4">
                  <c:v>195338.5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39839744"/>
        <c:axId val="-239838656"/>
      </c:barChart>
      <c:catAx>
        <c:axId val="-23983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239838656"/>
        <c:crosses val="autoZero"/>
        <c:auto val="1"/>
        <c:lblAlgn val="ctr"/>
        <c:lblOffset val="100"/>
        <c:noMultiLvlLbl val="1"/>
      </c:catAx>
      <c:valAx>
        <c:axId val="-239838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layout/>
          <c:overlay val="0"/>
        </c:title>
        <c:numFmt formatCode="[$₱]#,##0.0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23983974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>
        <a:alpha val="0"/>
      </a:srgbClr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PH" b="1">
                <a:solidFill>
                  <a:srgbClr val="000000"/>
                </a:solidFill>
                <a:latin typeface="+mn-lt"/>
              </a:rPr>
              <a:t>Fund Composition: Total Cash on Hand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'Financial Summary'!$J$67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</c:dPt>
          <c:dPt>
            <c:idx val="1"/>
            <c:bubble3D val="0"/>
            <c:spPr>
              <a:solidFill>
                <a:srgbClr val="EA4335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'Financial Summary'!$I$68:$I$69</c:f>
              <c:strCache>
                <c:ptCount val="2"/>
                <c:pt idx="0">
                  <c:v>Disposable Funds</c:v>
                </c:pt>
                <c:pt idx="1">
                  <c:v>Shirt Refunds</c:v>
                </c:pt>
              </c:strCache>
            </c:strRef>
          </c:cat>
          <c:val>
            <c:numRef>
              <c:f>'Financial Summary'!$J$68:$J$69</c:f>
              <c:numCache>
                <c:formatCode>[$₱]#,##0.00</c:formatCode>
                <c:ptCount val="2"/>
                <c:pt idx="0">
                  <c:v>112433</c:v>
                </c:pt>
                <c:pt idx="1">
                  <c:v>74955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t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>
        <a:alpha val="0"/>
      </a:srgbClr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0</xdr:rowOff>
    </xdr:from>
    <xdr:ext cx="7439025" cy="393382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485775</xdr:colOff>
      <xdr:row>22</xdr:row>
      <xdr:rowOff>180975</xdr:rowOff>
    </xdr:from>
    <xdr:ext cx="7474404" cy="3600450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581025</xdr:colOff>
      <xdr:row>43</xdr:row>
      <xdr:rowOff>0</xdr:rowOff>
    </xdr:from>
    <xdr:ext cx="5743575" cy="3600450"/>
    <xdr:graphicFrame macro="">
      <xdr:nvGraphicFramePr>
        <xdr:cNvPr id="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10"/>
  <sheetViews>
    <sheetView workbookViewId="0"/>
  </sheetViews>
  <sheetFormatPr defaultColWidth="12.5703125" defaultRowHeight="15" customHeight="1"/>
  <cols>
    <col min="1" max="1" width="5" customWidth="1"/>
  </cols>
  <sheetData>
    <row r="2" spans="1:26" ht="15" customHeight="1">
      <c r="A2" s="1" t="s">
        <v>0</v>
      </c>
    </row>
    <row r="3" spans="1:26">
      <c r="A3" s="2">
        <v>1</v>
      </c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>
        <v>2</v>
      </c>
      <c r="B4" s="2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9" spans="1:26" ht="15" customHeight="1">
      <c r="A9" s="5" t="s">
        <v>3</v>
      </c>
      <c r="B9" s="6"/>
      <c r="C9" s="6"/>
    </row>
    <row r="10" spans="1:26" ht="15" customHeight="1">
      <c r="A10" s="6"/>
      <c r="B10" s="7" t="s">
        <v>4</v>
      </c>
      <c r="C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  <col min="10" max="10" width="8.28515625" customWidth="1"/>
  </cols>
  <sheetData>
    <row r="2" spans="1:27">
      <c r="A2" s="8" t="s">
        <v>5</v>
      </c>
      <c r="B2" s="9">
        <v>22338.5</v>
      </c>
      <c r="C2" s="10" t="s">
        <v>6</v>
      </c>
      <c r="D2" s="11">
        <v>44927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30338.5</v>
      </c>
      <c r="C3" s="10" t="s">
        <v>6</v>
      </c>
      <c r="D3" s="11">
        <v>44957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8000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Inflow</v>
      </c>
      <c r="B6" s="183"/>
      <c r="C6" s="183"/>
      <c r="D6" s="184">
        <f>C23-H23</f>
        <v>8000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5" t="s">
        <v>9</v>
      </c>
      <c r="B9" s="183"/>
      <c r="C9" s="183"/>
      <c r="D9" s="183"/>
      <c r="E9" s="18"/>
      <c r="F9" s="186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20" t="s">
        <v>6</v>
      </c>
      <c r="B11" s="20" t="s">
        <v>11</v>
      </c>
      <c r="C11" s="21" t="s">
        <v>12</v>
      </c>
      <c r="D11" s="20" t="s">
        <v>13</v>
      </c>
      <c r="F11" s="20" t="s">
        <v>6</v>
      </c>
      <c r="G11" s="20" t="s">
        <v>11</v>
      </c>
      <c r="H11" s="21" t="s">
        <v>12</v>
      </c>
      <c r="I11" s="20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44201</v>
      </c>
      <c r="B12" s="25" t="s">
        <v>14</v>
      </c>
      <c r="C12" s="26">
        <v>3000</v>
      </c>
      <c r="D12" s="27"/>
      <c r="F12" s="24">
        <v>44198</v>
      </c>
      <c r="G12" s="28" t="s">
        <v>15</v>
      </c>
      <c r="H12" s="26">
        <v>1000</v>
      </c>
      <c r="I12" s="29"/>
      <c r="J12" s="22"/>
      <c r="V12" s="8"/>
      <c r="W12" s="8"/>
      <c r="X12" s="8"/>
      <c r="Y12" s="8"/>
      <c r="Z12" s="8"/>
      <c r="AA12" s="8"/>
    </row>
    <row r="13" spans="1:27">
      <c r="A13" s="30">
        <v>44202</v>
      </c>
      <c r="B13" s="31" t="s">
        <v>16</v>
      </c>
      <c r="C13" s="32">
        <v>3000</v>
      </c>
      <c r="D13" s="33"/>
      <c r="F13" s="30">
        <v>44199</v>
      </c>
      <c r="G13" s="34" t="s">
        <v>17</v>
      </c>
      <c r="H13" s="32">
        <v>1000</v>
      </c>
      <c r="I13" s="35"/>
      <c r="J13" s="22"/>
      <c r="V13" s="8"/>
      <c r="W13" s="8"/>
      <c r="X13" s="8"/>
      <c r="Y13" s="8"/>
      <c r="Z13" s="8"/>
      <c r="AA13" s="8"/>
    </row>
    <row r="14" spans="1:27">
      <c r="A14" s="24">
        <v>44203</v>
      </c>
      <c r="B14" s="25" t="s">
        <v>18</v>
      </c>
      <c r="C14" s="26">
        <v>3000</v>
      </c>
      <c r="D14" s="36"/>
      <c r="E14" s="12"/>
      <c r="F14" s="24">
        <v>44200</v>
      </c>
      <c r="G14" s="28" t="s">
        <v>19</v>
      </c>
      <c r="H14" s="26">
        <v>1000</v>
      </c>
      <c r="I14" s="29"/>
      <c r="J14" s="22"/>
      <c r="V14" s="8"/>
      <c r="W14" s="8"/>
      <c r="X14" s="8"/>
      <c r="Y14" s="8"/>
      <c r="Z14" s="8"/>
      <c r="AA14" s="8"/>
    </row>
    <row r="15" spans="1:27">
      <c r="A15" s="30">
        <v>44204</v>
      </c>
      <c r="B15" s="31" t="s">
        <v>20</v>
      </c>
      <c r="C15" s="32">
        <v>3000</v>
      </c>
      <c r="D15" s="37"/>
      <c r="E15" s="12"/>
      <c r="F15" s="30">
        <v>44201</v>
      </c>
      <c r="G15" s="34" t="s">
        <v>21</v>
      </c>
      <c r="H15" s="32">
        <v>1000</v>
      </c>
      <c r="I15" s="38"/>
      <c r="J15" s="22"/>
      <c r="V15" s="8"/>
      <c r="W15" s="8"/>
      <c r="X15" s="8"/>
      <c r="Y15" s="8"/>
      <c r="Z15" s="8"/>
      <c r="AA15" s="8"/>
    </row>
    <row r="16" spans="1:27">
      <c r="A16" s="24"/>
      <c r="B16" s="39"/>
      <c r="C16" s="40"/>
      <c r="D16" s="36"/>
      <c r="E16" s="12"/>
      <c r="F16" s="24"/>
      <c r="G16" s="28"/>
      <c r="H16" s="40"/>
      <c r="I16" s="41"/>
      <c r="J16" s="22"/>
      <c r="V16" s="8"/>
      <c r="W16" s="8"/>
      <c r="X16" s="8"/>
      <c r="Y16" s="8"/>
      <c r="Z16" s="8"/>
      <c r="AA16" s="8"/>
    </row>
    <row r="17" spans="1:27">
      <c r="A17" s="30"/>
      <c r="B17" s="42"/>
      <c r="C17" s="43"/>
      <c r="D17" s="37"/>
      <c r="E17" s="12"/>
      <c r="F17" s="30"/>
      <c r="G17" s="34"/>
      <c r="H17" s="43"/>
      <c r="I17" s="44"/>
      <c r="J17" s="22"/>
      <c r="V17" s="8"/>
      <c r="W17" s="8"/>
      <c r="X17" s="8"/>
      <c r="Y17" s="8"/>
      <c r="Z17" s="8"/>
      <c r="AA17" s="8"/>
    </row>
    <row r="18" spans="1:27">
      <c r="A18" s="24"/>
      <c r="B18" s="39"/>
      <c r="C18" s="40"/>
      <c r="D18" s="36"/>
      <c r="E18" s="12"/>
      <c r="F18" s="24"/>
      <c r="G18" s="28"/>
      <c r="H18" s="40"/>
      <c r="I18" s="45"/>
      <c r="J18" s="22"/>
      <c r="V18" s="8"/>
      <c r="W18" s="8"/>
      <c r="X18" s="8"/>
      <c r="Y18" s="8"/>
      <c r="Z18" s="8"/>
      <c r="AA18" s="8"/>
    </row>
    <row r="19" spans="1:27">
      <c r="A19" s="46"/>
      <c r="B19" s="37"/>
      <c r="C19" s="47"/>
      <c r="D19" s="37"/>
      <c r="E19" s="12"/>
      <c r="F19" s="30"/>
      <c r="G19" s="34"/>
      <c r="H19" s="48"/>
      <c r="I19" s="44"/>
      <c r="J19" s="22"/>
      <c r="V19" s="8"/>
      <c r="W19" s="8"/>
      <c r="X19" s="8"/>
      <c r="Y19" s="8"/>
      <c r="Z19" s="8"/>
      <c r="AA19" s="8"/>
    </row>
    <row r="20" spans="1:27">
      <c r="A20" s="49"/>
      <c r="B20" s="36"/>
      <c r="C20" s="50"/>
      <c r="D20" s="36"/>
      <c r="E20" s="12"/>
      <c r="F20" s="49"/>
      <c r="G20" s="51"/>
      <c r="H20" s="52"/>
      <c r="I20" s="45"/>
      <c r="J20" s="22"/>
      <c r="V20" s="8"/>
      <c r="W20" s="8"/>
      <c r="X20" s="8"/>
      <c r="Y20" s="8"/>
      <c r="Z20" s="8"/>
      <c r="AA20" s="8"/>
    </row>
    <row r="21" spans="1:27">
      <c r="A21" s="46"/>
      <c r="B21" s="37"/>
      <c r="C21" s="47"/>
      <c r="D21" s="37"/>
      <c r="E21" s="12"/>
      <c r="F21" s="46"/>
      <c r="G21" s="53"/>
      <c r="H21" s="54"/>
      <c r="I21" s="44"/>
      <c r="J21" s="22"/>
      <c r="V21" s="8"/>
      <c r="W21" s="8"/>
      <c r="X21" s="8"/>
      <c r="Y21" s="8"/>
      <c r="Z21" s="8"/>
      <c r="AA21" s="8"/>
    </row>
    <row r="22" spans="1:27">
      <c r="A22" s="55"/>
      <c r="B22" s="45"/>
      <c r="C22" s="50"/>
      <c r="D22" s="45"/>
      <c r="E22" s="56"/>
      <c r="F22" s="55"/>
      <c r="G22" s="51"/>
      <c r="H22" s="52"/>
      <c r="I22" s="45"/>
      <c r="J22" s="22"/>
      <c r="V22" s="8"/>
      <c r="W22" s="8"/>
      <c r="X22" s="8"/>
      <c r="Y22" s="8"/>
      <c r="Z22" s="8"/>
      <c r="AA22" s="8"/>
    </row>
    <row r="23" spans="1:27">
      <c r="A23" s="57" t="s">
        <v>22</v>
      </c>
      <c r="B23" s="58"/>
      <c r="C23" s="59">
        <f>SUM(C12:C22)</f>
        <v>12000</v>
      </c>
      <c r="D23" s="58"/>
      <c r="F23" s="57" t="s">
        <v>23</v>
      </c>
      <c r="G23" s="58"/>
      <c r="H23" s="60">
        <f>SUM(H12:H22)</f>
        <v>4000</v>
      </c>
      <c r="I23" s="57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6" t="s">
        <v>24</v>
      </c>
      <c r="B26" s="183"/>
      <c r="C26" s="183"/>
      <c r="D26" s="183"/>
      <c r="F26" s="186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24">
        <v>44957</v>
      </c>
      <c r="B29" s="39" t="s">
        <v>26</v>
      </c>
      <c r="C29" s="65">
        <v>8000</v>
      </c>
      <c r="D29" s="66"/>
      <c r="F29" s="67">
        <v>44957</v>
      </c>
      <c r="G29" s="68" t="s">
        <v>27</v>
      </c>
      <c r="H29" s="69">
        <f>B2+C23</f>
        <v>34338.5</v>
      </c>
      <c r="I29" s="36"/>
      <c r="V29" s="8"/>
      <c r="W29" s="8"/>
      <c r="X29" s="8"/>
      <c r="Y29" s="8"/>
      <c r="Z29" s="8"/>
      <c r="AA29" s="8"/>
    </row>
    <row r="30" spans="1:27">
      <c r="A30" s="70"/>
      <c r="B30" s="42"/>
      <c r="C30" s="71"/>
      <c r="D30" s="37"/>
      <c r="F30" s="72">
        <v>44957</v>
      </c>
      <c r="G30" s="73" t="s">
        <v>28</v>
      </c>
      <c r="H30" s="74">
        <f>H29-H23</f>
        <v>30338.5</v>
      </c>
      <c r="I30" s="37"/>
      <c r="V30" s="8"/>
      <c r="W30" s="8"/>
      <c r="X30" s="8"/>
      <c r="Y30" s="8"/>
      <c r="Z30" s="8"/>
      <c r="AA30" s="8"/>
    </row>
    <row r="31" spans="1:27">
      <c r="A31" s="49"/>
      <c r="B31" s="36"/>
      <c r="C31" s="75"/>
      <c r="D31" s="36"/>
      <c r="F31" s="67">
        <v>44957</v>
      </c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46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49"/>
      <c r="B33" s="36"/>
      <c r="C33" s="75"/>
      <c r="D33" s="36"/>
      <c r="F33" s="77" t="s">
        <v>30</v>
      </c>
      <c r="G33" s="58"/>
      <c r="H33" s="78">
        <f>H30+H31</f>
        <v>38338.5</v>
      </c>
      <c r="I33" s="57"/>
      <c r="V33" s="8"/>
      <c r="W33" s="8"/>
      <c r="X33" s="8"/>
      <c r="Y33" s="8"/>
      <c r="Z33" s="8"/>
      <c r="AA33" s="8"/>
    </row>
    <row r="34" spans="1:27">
      <c r="A34" s="46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77" t="s">
        <v>31</v>
      </c>
      <c r="B35" s="58"/>
      <c r="C35" s="60">
        <f>SUM(C29:C34)</f>
        <v>8000</v>
      </c>
      <c r="D35" s="57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/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/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1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1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119" priority="1" operator="equal">
      <formula>"Monthly Outflow"</formula>
    </cfRule>
  </conditionalFormatting>
  <conditionalFormatting sqref="V43:AA43">
    <cfRule type="containsText" dxfId="118" priority="2" operator="containsText" text="Monthly Inflow">
      <formula>NOT(ISERROR(SEARCH(("Monthly Inflow"),(V43))))</formula>
    </cfRule>
  </conditionalFormatting>
  <conditionalFormatting sqref="A6:C8">
    <cfRule type="containsText" dxfId="117" priority="3" operator="containsText" text="Monthly Breakeven">
      <formula>NOT(ISERROR(SEARCH(("Monthly Breakeven"),(A6))))</formula>
    </cfRule>
  </conditionalFormatting>
  <conditionalFormatting sqref="A6:C8">
    <cfRule type="containsText" dxfId="116" priority="4" operator="containsText" text="Monthly Inflow">
      <formula>NOT(ISERROR(SEARCH(("Monthly Inflow"),(A6))))</formula>
    </cfRule>
  </conditionalFormatting>
  <conditionalFormatting sqref="A6:C8">
    <cfRule type="containsText" dxfId="115" priority="5" operator="containsText" text="Monthly Outflow">
      <formula>NOT(ISERROR(SEARCH(("Monthly Outflow"),(A6))))</formula>
    </cfRule>
  </conditionalFormatting>
  <conditionalFormatting sqref="D6:D7 E8">
    <cfRule type="cellIs" dxfId="114" priority="6" operator="greaterThan">
      <formula>0</formula>
    </cfRule>
  </conditionalFormatting>
  <conditionalFormatting sqref="D6:D7 E8">
    <cfRule type="cellIs" dxfId="113" priority="7" operator="lessThan">
      <formula>0</formula>
    </cfRule>
  </conditionalFormatting>
  <conditionalFormatting sqref="D6:D7 E8">
    <cfRule type="cellIs" dxfId="112" priority="8" operator="equal">
      <formula>0</formula>
    </cfRule>
  </conditionalFormatting>
  <conditionalFormatting sqref="B4:B5">
    <cfRule type="cellIs" dxfId="111" priority="9" operator="greaterThan">
      <formula>0</formula>
    </cfRule>
  </conditionalFormatting>
  <conditionalFormatting sqref="B4:B5">
    <cfRule type="cellIs" dxfId="11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/>
  <pageMargins left="0.25" right="0.25" top="0.75" bottom="0.75" header="0" footer="0"/>
  <pageSetup paperSize="9" fitToHeight="0" pageOrder="overThenDown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  <col min="10" max="10" width="8.28515625" customWidth="1"/>
  </cols>
  <sheetData>
    <row r="2" spans="1:27">
      <c r="A2" s="8" t="s">
        <v>5</v>
      </c>
      <c r="B2" s="9">
        <f>January!B3</f>
        <v>30338.5</v>
      </c>
      <c r="C2" s="10" t="s">
        <v>6</v>
      </c>
      <c r="D2" s="11">
        <v>44958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46338.5</v>
      </c>
      <c r="C3" s="10" t="s">
        <v>6</v>
      </c>
      <c r="D3" s="11">
        <v>44985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16000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Inflow</v>
      </c>
      <c r="B6" s="183"/>
      <c r="C6" s="183"/>
      <c r="D6" s="184">
        <f>C23-H23</f>
        <v>16000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5" t="s">
        <v>9</v>
      </c>
      <c r="B9" s="183"/>
      <c r="C9" s="183"/>
      <c r="D9" s="183"/>
      <c r="E9" s="18"/>
      <c r="F9" s="186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20" t="s">
        <v>6</v>
      </c>
      <c r="B11" s="20" t="s">
        <v>11</v>
      </c>
      <c r="C11" s="21" t="s">
        <v>12</v>
      </c>
      <c r="D11" s="20" t="s">
        <v>13</v>
      </c>
      <c r="F11" s="20" t="s">
        <v>6</v>
      </c>
      <c r="G11" s="20" t="s">
        <v>11</v>
      </c>
      <c r="H11" s="21" t="s">
        <v>12</v>
      </c>
      <c r="I11" s="20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44232</v>
      </c>
      <c r="B12" s="25" t="s">
        <v>14</v>
      </c>
      <c r="C12" s="26">
        <v>5000</v>
      </c>
      <c r="D12" s="27"/>
      <c r="F12" s="24">
        <v>44229</v>
      </c>
      <c r="G12" s="28" t="s">
        <v>15</v>
      </c>
      <c r="H12" s="26">
        <v>1000</v>
      </c>
      <c r="I12" s="29"/>
      <c r="J12" s="22"/>
      <c r="V12" s="8"/>
      <c r="W12" s="8"/>
      <c r="X12" s="8"/>
      <c r="Y12" s="8"/>
      <c r="Z12" s="8"/>
      <c r="AA12" s="8"/>
    </row>
    <row r="13" spans="1:27">
      <c r="A13" s="30">
        <v>44233</v>
      </c>
      <c r="B13" s="31" t="s">
        <v>16</v>
      </c>
      <c r="C13" s="32">
        <v>5000</v>
      </c>
      <c r="D13" s="33"/>
      <c r="F13" s="30">
        <v>44230</v>
      </c>
      <c r="G13" s="34" t="s">
        <v>17</v>
      </c>
      <c r="H13" s="32">
        <v>1000</v>
      </c>
      <c r="I13" s="35"/>
      <c r="J13" s="22"/>
      <c r="V13" s="8"/>
      <c r="W13" s="8"/>
      <c r="X13" s="8"/>
      <c r="Y13" s="8"/>
      <c r="Z13" s="8"/>
      <c r="AA13" s="8"/>
    </row>
    <row r="14" spans="1:27">
      <c r="A14" s="24">
        <v>44234</v>
      </c>
      <c r="B14" s="25" t="s">
        <v>18</v>
      </c>
      <c r="C14" s="26">
        <v>5000</v>
      </c>
      <c r="D14" s="36"/>
      <c r="E14" s="12"/>
      <c r="F14" s="24">
        <v>44231</v>
      </c>
      <c r="G14" s="28" t="s">
        <v>19</v>
      </c>
      <c r="H14" s="26">
        <v>1000</v>
      </c>
      <c r="I14" s="29"/>
      <c r="J14" s="22"/>
      <c r="V14" s="8"/>
      <c r="W14" s="8"/>
      <c r="X14" s="8"/>
      <c r="Y14" s="8"/>
      <c r="Z14" s="8"/>
      <c r="AA14" s="8"/>
    </row>
    <row r="15" spans="1:27">
      <c r="A15" s="30">
        <v>44235</v>
      </c>
      <c r="B15" s="31" t="s">
        <v>20</v>
      </c>
      <c r="C15" s="32">
        <v>5000</v>
      </c>
      <c r="D15" s="37"/>
      <c r="E15" s="12"/>
      <c r="F15" s="30">
        <v>44232</v>
      </c>
      <c r="G15" s="34" t="s">
        <v>21</v>
      </c>
      <c r="H15" s="32">
        <v>1000</v>
      </c>
      <c r="I15" s="38"/>
      <c r="J15" s="22"/>
      <c r="V15" s="8"/>
      <c r="W15" s="8"/>
      <c r="X15" s="8"/>
      <c r="Y15" s="8"/>
      <c r="Z15" s="8"/>
      <c r="AA15" s="8"/>
    </row>
    <row r="16" spans="1:27">
      <c r="A16" s="24"/>
      <c r="B16" s="39"/>
      <c r="C16" s="40"/>
      <c r="D16" s="36"/>
      <c r="E16" s="12"/>
      <c r="F16" s="24"/>
      <c r="G16" s="28"/>
      <c r="H16" s="40"/>
      <c r="I16" s="41"/>
      <c r="J16" s="22"/>
      <c r="V16" s="8"/>
      <c r="W16" s="8"/>
      <c r="X16" s="8"/>
      <c r="Y16" s="8"/>
      <c r="Z16" s="8"/>
      <c r="AA16" s="8"/>
    </row>
    <row r="17" spans="1:27">
      <c r="A17" s="30"/>
      <c r="B17" s="42"/>
      <c r="C17" s="43"/>
      <c r="D17" s="37"/>
      <c r="E17" s="12"/>
      <c r="F17" s="30"/>
      <c r="G17" s="34"/>
      <c r="H17" s="43"/>
      <c r="I17" s="44"/>
      <c r="J17" s="22"/>
      <c r="V17" s="8"/>
      <c r="W17" s="8"/>
      <c r="X17" s="8"/>
      <c r="Y17" s="8"/>
      <c r="Z17" s="8"/>
      <c r="AA17" s="8"/>
    </row>
    <row r="18" spans="1:27">
      <c r="A18" s="24"/>
      <c r="B18" s="39"/>
      <c r="C18" s="40"/>
      <c r="D18" s="36"/>
      <c r="E18" s="12"/>
      <c r="F18" s="24"/>
      <c r="G18" s="28"/>
      <c r="H18" s="40"/>
      <c r="I18" s="45"/>
      <c r="J18" s="22"/>
      <c r="V18" s="8"/>
      <c r="W18" s="8"/>
      <c r="X18" s="8"/>
      <c r="Y18" s="8"/>
      <c r="Z18" s="8"/>
      <c r="AA18" s="8"/>
    </row>
    <row r="19" spans="1:27">
      <c r="A19" s="46"/>
      <c r="B19" s="37"/>
      <c r="C19" s="47"/>
      <c r="D19" s="37"/>
      <c r="E19" s="12"/>
      <c r="F19" s="30"/>
      <c r="G19" s="34"/>
      <c r="H19" s="48"/>
      <c r="I19" s="44"/>
      <c r="J19" s="22"/>
      <c r="V19" s="8"/>
      <c r="W19" s="8"/>
      <c r="X19" s="8"/>
      <c r="Y19" s="8"/>
      <c r="Z19" s="8"/>
      <c r="AA19" s="8"/>
    </row>
    <row r="20" spans="1:27">
      <c r="A20" s="49"/>
      <c r="B20" s="36"/>
      <c r="C20" s="50"/>
      <c r="D20" s="36"/>
      <c r="E20" s="12"/>
      <c r="F20" s="49"/>
      <c r="G20" s="51"/>
      <c r="H20" s="52"/>
      <c r="I20" s="45"/>
      <c r="J20" s="22"/>
      <c r="V20" s="8"/>
      <c r="W20" s="8"/>
      <c r="X20" s="8"/>
      <c r="Y20" s="8"/>
      <c r="Z20" s="8"/>
      <c r="AA20" s="8"/>
    </row>
    <row r="21" spans="1:27">
      <c r="A21" s="46"/>
      <c r="B21" s="37"/>
      <c r="C21" s="47"/>
      <c r="D21" s="37"/>
      <c r="E21" s="12"/>
      <c r="F21" s="46"/>
      <c r="G21" s="53"/>
      <c r="H21" s="54"/>
      <c r="I21" s="44"/>
      <c r="J21" s="22"/>
      <c r="V21" s="8"/>
      <c r="W21" s="8"/>
      <c r="X21" s="8"/>
      <c r="Y21" s="8"/>
      <c r="Z21" s="8"/>
      <c r="AA21" s="8"/>
    </row>
    <row r="22" spans="1:27">
      <c r="A22" s="55"/>
      <c r="B22" s="45"/>
      <c r="C22" s="50"/>
      <c r="D22" s="45"/>
      <c r="E22" s="56"/>
      <c r="F22" s="55"/>
      <c r="G22" s="51"/>
      <c r="H22" s="52"/>
      <c r="I22" s="45"/>
      <c r="J22" s="22"/>
      <c r="V22" s="8"/>
      <c r="W22" s="8"/>
      <c r="X22" s="8"/>
      <c r="Y22" s="8"/>
      <c r="Z22" s="8"/>
      <c r="AA22" s="8"/>
    </row>
    <row r="23" spans="1:27">
      <c r="A23" s="57" t="s">
        <v>22</v>
      </c>
      <c r="B23" s="58"/>
      <c r="C23" s="59">
        <f>SUM(C12:C22)</f>
        <v>20000</v>
      </c>
      <c r="D23" s="58"/>
      <c r="F23" s="57" t="s">
        <v>23</v>
      </c>
      <c r="G23" s="58"/>
      <c r="H23" s="60">
        <f>SUM(H12:H22)</f>
        <v>4000</v>
      </c>
      <c r="I23" s="57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6" t="s">
        <v>24</v>
      </c>
      <c r="B26" s="183"/>
      <c r="C26" s="183"/>
      <c r="D26" s="183"/>
      <c r="F26" s="186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24">
        <v>44985</v>
      </c>
      <c r="B29" s="39" t="s">
        <v>26</v>
      </c>
      <c r="C29" s="65">
        <v>8000</v>
      </c>
      <c r="D29" s="66"/>
      <c r="F29" s="67">
        <v>44985</v>
      </c>
      <c r="G29" s="68" t="s">
        <v>27</v>
      </c>
      <c r="H29" s="69">
        <f>B2+C23</f>
        <v>50338.5</v>
      </c>
      <c r="I29" s="36"/>
      <c r="V29" s="8"/>
      <c r="W29" s="8"/>
      <c r="X29" s="8"/>
      <c r="Y29" s="8"/>
      <c r="Z29" s="8"/>
      <c r="AA29" s="8"/>
    </row>
    <row r="30" spans="1:27">
      <c r="A30" s="70"/>
      <c r="B30" s="42"/>
      <c r="C30" s="71"/>
      <c r="D30" s="37"/>
      <c r="F30" s="72">
        <v>44985</v>
      </c>
      <c r="G30" s="73" t="s">
        <v>28</v>
      </c>
      <c r="H30" s="74">
        <f>H29-H23</f>
        <v>46338.5</v>
      </c>
      <c r="I30" s="37"/>
      <c r="V30" s="8"/>
      <c r="W30" s="8"/>
      <c r="X30" s="8"/>
      <c r="Y30" s="8"/>
      <c r="Z30" s="8"/>
      <c r="AA30" s="8"/>
    </row>
    <row r="31" spans="1:27">
      <c r="A31" s="49"/>
      <c r="B31" s="36"/>
      <c r="C31" s="75"/>
      <c r="D31" s="36"/>
      <c r="F31" s="67">
        <v>44985</v>
      </c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46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49"/>
      <c r="B33" s="36"/>
      <c r="C33" s="75"/>
      <c r="D33" s="36"/>
      <c r="F33" s="77" t="s">
        <v>30</v>
      </c>
      <c r="G33" s="58"/>
      <c r="H33" s="78">
        <f>H30+H31</f>
        <v>54338.5</v>
      </c>
      <c r="I33" s="57"/>
      <c r="V33" s="8"/>
      <c r="W33" s="8"/>
      <c r="X33" s="8"/>
      <c r="Y33" s="8"/>
      <c r="Z33" s="8"/>
      <c r="AA33" s="8"/>
    </row>
    <row r="34" spans="1:27">
      <c r="A34" s="46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77" t="s">
        <v>31</v>
      </c>
      <c r="B35" s="58"/>
      <c r="C35" s="60">
        <f>SUM(C29:C34)</f>
        <v>8000</v>
      </c>
      <c r="D35" s="57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 t="s">
        <v>32</v>
      </c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 t="s">
        <v>33</v>
      </c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1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1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109" priority="1" operator="equal">
      <formula>"Monthly Outflow"</formula>
    </cfRule>
  </conditionalFormatting>
  <conditionalFormatting sqref="V43:AA43">
    <cfRule type="containsText" dxfId="108" priority="2" operator="containsText" text="Monthly Inflow">
      <formula>NOT(ISERROR(SEARCH(("Monthly Inflow"),(V43))))</formula>
    </cfRule>
  </conditionalFormatting>
  <conditionalFormatting sqref="A6:C8">
    <cfRule type="containsText" dxfId="107" priority="3" operator="containsText" text="Monthly Breakeven">
      <formula>NOT(ISERROR(SEARCH(("Monthly Breakeven"),(A6))))</formula>
    </cfRule>
  </conditionalFormatting>
  <conditionalFormatting sqref="A6:C8">
    <cfRule type="containsText" dxfId="106" priority="4" operator="containsText" text="Monthly Inflow">
      <formula>NOT(ISERROR(SEARCH(("Monthly Inflow"),(A6))))</formula>
    </cfRule>
  </conditionalFormatting>
  <conditionalFormatting sqref="A6:C8">
    <cfRule type="containsText" dxfId="105" priority="5" operator="containsText" text="Monthly Outflow">
      <formula>NOT(ISERROR(SEARCH(("Monthly Outflow"),(A6))))</formula>
    </cfRule>
  </conditionalFormatting>
  <conditionalFormatting sqref="D6:D7 E8">
    <cfRule type="cellIs" dxfId="104" priority="6" operator="greaterThan">
      <formula>0</formula>
    </cfRule>
  </conditionalFormatting>
  <conditionalFormatting sqref="D6:D7 E8">
    <cfRule type="cellIs" dxfId="103" priority="7" operator="lessThan">
      <formula>0</formula>
    </cfRule>
  </conditionalFormatting>
  <conditionalFormatting sqref="D6:D7 E8">
    <cfRule type="cellIs" dxfId="102" priority="8" operator="equal">
      <formula>0</formula>
    </cfRule>
  </conditionalFormatting>
  <conditionalFormatting sqref="B4:B5">
    <cfRule type="cellIs" dxfId="101" priority="9" operator="greaterThan">
      <formula>0</formula>
    </cfRule>
  </conditionalFormatting>
  <conditionalFormatting sqref="B4:B5">
    <cfRule type="cellIs" dxfId="10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/>
  <pageMargins left="0.25" right="0.25" top="0.75" bottom="0.75" header="0" footer="0"/>
  <pageSetup paperSize="9" fitToHeight="0" pageOrder="overThenDown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  <col min="10" max="10" width="8.28515625" customWidth="1"/>
  </cols>
  <sheetData>
    <row r="2" spans="1:27">
      <c r="A2" s="8" t="s">
        <v>5</v>
      </c>
      <c r="B2" s="9">
        <f>February!B3</f>
        <v>46338.5</v>
      </c>
      <c r="C2" s="10" t="s">
        <v>6</v>
      </c>
      <c r="D2" s="11">
        <v>44986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62338.5</v>
      </c>
      <c r="C3" s="10" t="s">
        <v>6</v>
      </c>
      <c r="D3" s="11">
        <v>45016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16000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Inflow</v>
      </c>
      <c r="B6" s="183"/>
      <c r="C6" s="183"/>
      <c r="D6" s="184">
        <f>C23-H23</f>
        <v>16000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5" t="s">
        <v>9</v>
      </c>
      <c r="B9" s="183"/>
      <c r="C9" s="183"/>
      <c r="D9" s="183"/>
      <c r="E9" s="18"/>
      <c r="F9" s="186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20" t="s">
        <v>6</v>
      </c>
      <c r="B11" s="20" t="s">
        <v>11</v>
      </c>
      <c r="C11" s="21" t="s">
        <v>12</v>
      </c>
      <c r="D11" s="20" t="s">
        <v>13</v>
      </c>
      <c r="F11" s="20" t="s">
        <v>6</v>
      </c>
      <c r="G11" s="20" t="s">
        <v>11</v>
      </c>
      <c r="H11" s="21" t="s">
        <v>12</v>
      </c>
      <c r="I11" s="20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44260</v>
      </c>
      <c r="B12" s="25" t="s">
        <v>14</v>
      </c>
      <c r="C12" s="26">
        <v>5000</v>
      </c>
      <c r="D12" s="27"/>
      <c r="F12" s="24">
        <v>44257</v>
      </c>
      <c r="G12" s="28" t="s">
        <v>15</v>
      </c>
      <c r="H12" s="26">
        <v>1000</v>
      </c>
      <c r="I12" s="29"/>
      <c r="J12" s="22"/>
      <c r="V12" s="8"/>
      <c r="W12" s="8"/>
      <c r="X12" s="8"/>
      <c r="Y12" s="8"/>
      <c r="Z12" s="8"/>
      <c r="AA12" s="8"/>
    </row>
    <row r="13" spans="1:27">
      <c r="A13" s="30">
        <v>44261</v>
      </c>
      <c r="B13" s="31" t="s">
        <v>16</v>
      </c>
      <c r="C13" s="32">
        <v>5000</v>
      </c>
      <c r="D13" s="33"/>
      <c r="F13" s="30">
        <v>44258</v>
      </c>
      <c r="G13" s="34" t="s">
        <v>17</v>
      </c>
      <c r="H13" s="32">
        <v>1000</v>
      </c>
      <c r="I13" s="35"/>
      <c r="J13" s="22"/>
      <c r="V13" s="8"/>
      <c r="W13" s="8"/>
      <c r="X13" s="8"/>
      <c r="Y13" s="8"/>
      <c r="Z13" s="8"/>
      <c r="AA13" s="8"/>
    </row>
    <row r="14" spans="1:27">
      <c r="A14" s="24">
        <v>44262</v>
      </c>
      <c r="B14" s="25" t="s">
        <v>18</v>
      </c>
      <c r="C14" s="26">
        <v>5000</v>
      </c>
      <c r="D14" s="36"/>
      <c r="E14" s="12"/>
      <c r="F14" s="24">
        <v>44259</v>
      </c>
      <c r="G14" s="28" t="s">
        <v>19</v>
      </c>
      <c r="H14" s="26">
        <v>1000</v>
      </c>
      <c r="I14" s="29"/>
      <c r="J14" s="22"/>
      <c r="V14" s="8"/>
      <c r="W14" s="8"/>
      <c r="X14" s="8"/>
      <c r="Y14" s="8"/>
      <c r="Z14" s="8"/>
      <c r="AA14" s="8"/>
    </row>
    <row r="15" spans="1:27">
      <c r="A15" s="30">
        <v>44263</v>
      </c>
      <c r="B15" s="31" t="s">
        <v>20</v>
      </c>
      <c r="C15" s="32">
        <v>5000</v>
      </c>
      <c r="D15" s="37"/>
      <c r="E15" s="12"/>
      <c r="F15" s="30">
        <v>44260</v>
      </c>
      <c r="G15" s="34" t="s">
        <v>21</v>
      </c>
      <c r="H15" s="32">
        <v>1000</v>
      </c>
      <c r="I15" s="38"/>
      <c r="J15" s="22"/>
      <c r="V15" s="8"/>
      <c r="W15" s="8"/>
      <c r="X15" s="8"/>
      <c r="Y15" s="8"/>
      <c r="Z15" s="8"/>
      <c r="AA15" s="8"/>
    </row>
    <row r="16" spans="1:27">
      <c r="A16" s="24"/>
      <c r="B16" s="39"/>
      <c r="C16" s="40"/>
      <c r="D16" s="36"/>
      <c r="E16" s="12"/>
      <c r="F16" s="24"/>
      <c r="G16" s="28"/>
      <c r="H16" s="40"/>
      <c r="I16" s="41"/>
      <c r="J16" s="22"/>
      <c r="V16" s="8"/>
      <c r="W16" s="8"/>
      <c r="X16" s="8"/>
      <c r="Y16" s="8"/>
      <c r="Z16" s="8"/>
      <c r="AA16" s="8"/>
    </row>
    <row r="17" spans="1:27">
      <c r="A17" s="30"/>
      <c r="B17" s="42"/>
      <c r="C17" s="43"/>
      <c r="D17" s="37"/>
      <c r="E17" s="12"/>
      <c r="F17" s="30"/>
      <c r="G17" s="34"/>
      <c r="H17" s="43"/>
      <c r="I17" s="44"/>
      <c r="J17" s="22"/>
      <c r="V17" s="8"/>
      <c r="W17" s="8"/>
      <c r="X17" s="8"/>
      <c r="Y17" s="8"/>
      <c r="Z17" s="8"/>
      <c r="AA17" s="8"/>
    </row>
    <row r="18" spans="1:27">
      <c r="A18" s="24"/>
      <c r="B18" s="39"/>
      <c r="C18" s="40"/>
      <c r="D18" s="36"/>
      <c r="E18" s="12"/>
      <c r="F18" s="24"/>
      <c r="G18" s="28"/>
      <c r="H18" s="40"/>
      <c r="I18" s="45"/>
      <c r="J18" s="22"/>
      <c r="V18" s="8"/>
      <c r="W18" s="8"/>
      <c r="X18" s="8"/>
      <c r="Y18" s="8"/>
      <c r="Z18" s="8"/>
      <c r="AA18" s="8"/>
    </row>
    <row r="19" spans="1:27">
      <c r="A19" s="46"/>
      <c r="B19" s="37"/>
      <c r="C19" s="47"/>
      <c r="D19" s="37"/>
      <c r="E19" s="12"/>
      <c r="F19" s="30"/>
      <c r="G19" s="34"/>
      <c r="H19" s="48"/>
      <c r="I19" s="44"/>
      <c r="J19" s="22"/>
      <c r="V19" s="8"/>
      <c r="W19" s="8"/>
      <c r="X19" s="8"/>
      <c r="Y19" s="8"/>
      <c r="Z19" s="8"/>
      <c r="AA19" s="8"/>
    </row>
    <row r="20" spans="1:27">
      <c r="A20" s="49"/>
      <c r="B20" s="36"/>
      <c r="C20" s="50"/>
      <c r="D20" s="36"/>
      <c r="E20" s="12"/>
      <c r="F20" s="49"/>
      <c r="G20" s="51"/>
      <c r="H20" s="52"/>
      <c r="I20" s="45"/>
      <c r="J20" s="22"/>
      <c r="V20" s="8"/>
      <c r="W20" s="8"/>
      <c r="X20" s="8"/>
      <c r="Y20" s="8"/>
      <c r="Z20" s="8"/>
      <c r="AA20" s="8"/>
    </row>
    <row r="21" spans="1:27">
      <c r="A21" s="46"/>
      <c r="B21" s="37"/>
      <c r="C21" s="47"/>
      <c r="D21" s="37"/>
      <c r="E21" s="12"/>
      <c r="F21" s="46"/>
      <c r="G21" s="53"/>
      <c r="H21" s="54"/>
      <c r="I21" s="44"/>
      <c r="J21" s="22"/>
      <c r="V21" s="8"/>
      <c r="W21" s="8"/>
      <c r="X21" s="8"/>
      <c r="Y21" s="8"/>
      <c r="Z21" s="8"/>
      <c r="AA21" s="8"/>
    </row>
    <row r="22" spans="1:27">
      <c r="A22" s="55"/>
      <c r="B22" s="45"/>
      <c r="C22" s="50"/>
      <c r="D22" s="45"/>
      <c r="E22" s="56"/>
      <c r="F22" s="55"/>
      <c r="G22" s="51"/>
      <c r="H22" s="52"/>
      <c r="I22" s="45"/>
      <c r="J22" s="22"/>
      <c r="V22" s="8"/>
      <c r="W22" s="8"/>
      <c r="X22" s="8"/>
      <c r="Y22" s="8"/>
      <c r="Z22" s="8"/>
      <c r="AA22" s="8"/>
    </row>
    <row r="23" spans="1:27">
      <c r="A23" s="57" t="s">
        <v>22</v>
      </c>
      <c r="B23" s="58"/>
      <c r="C23" s="59">
        <f>SUM(C12:C22)</f>
        <v>20000</v>
      </c>
      <c r="D23" s="58"/>
      <c r="F23" s="57" t="s">
        <v>23</v>
      </c>
      <c r="G23" s="58"/>
      <c r="H23" s="60">
        <f>SUM(H12:H22)</f>
        <v>4000</v>
      </c>
      <c r="I23" s="57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6" t="s">
        <v>24</v>
      </c>
      <c r="B26" s="183"/>
      <c r="C26" s="183"/>
      <c r="D26" s="183"/>
      <c r="F26" s="186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24">
        <v>45016</v>
      </c>
      <c r="B29" s="39" t="s">
        <v>26</v>
      </c>
      <c r="C29" s="65">
        <v>8000</v>
      </c>
      <c r="D29" s="66"/>
      <c r="F29" s="67">
        <v>45016</v>
      </c>
      <c r="G29" s="68" t="s">
        <v>27</v>
      </c>
      <c r="H29" s="69">
        <f>B2+C23</f>
        <v>66338.5</v>
      </c>
      <c r="I29" s="36"/>
      <c r="V29" s="8"/>
      <c r="W29" s="8"/>
      <c r="X29" s="8"/>
      <c r="Y29" s="8"/>
      <c r="Z29" s="8"/>
      <c r="AA29" s="8"/>
    </row>
    <row r="30" spans="1:27">
      <c r="A30" s="70"/>
      <c r="B30" s="42"/>
      <c r="C30" s="71"/>
      <c r="D30" s="37"/>
      <c r="F30" s="72">
        <v>45016</v>
      </c>
      <c r="G30" s="73" t="s">
        <v>28</v>
      </c>
      <c r="H30" s="74">
        <f>H29-H23</f>
        <v>62338.5</v>
      </c>
      <c r="I30" s="37"/>
      <c r="V30" s="8"/>
      <c r="W30" s="8"/>
      <c r="X30" s="8"/>
      <c r="Y30" s="8"/>
      <c r="Z30" s="8"/>
      <c r="AA30" s="8"/>
    </row>
    <row r="31" spans="1:27">
      <c r="A31" s="49"/>
      <c r="B31" s="36"/>
      <c r="C31" s="75"/>
      <c r="D31" s="36"/>
      <c r="F31" s="67">
        <v>45016</v>
      </c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46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49"/>
      <c r="B33" s="36"/>
      <c r="C33" s="75"/>
      <c r="D33" s="36"/>
      <c r="F33" s="77" t="s">
        <v>30</v>
      </c>
      <c r="G33" s="58"/>
      <c r="H33" s="78">
        <f>H30+H31</f>
        <v>70338.5</v>
      </c>
      <c r="I33" s="57"/>
      <c r="V33" s="8"/>
      <c r="W33" s="8"/>
      <c r="X33" s="8"/>
      <c r="Y33" s="8"/>
      <c r="Z33" s="8"/>
      <c r="AA33" s="8"/>
    </row>
    <row r="34" spans="1:27">
      <c r="A34" s="46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77" t="s">
        <v>31</v>
      </c>
      <c r="B35" s="58"/>
      <c r="C35" s="60">
        <f>SUM(C29:C34)</f>
        <v>8000</v>
      </c>
      <c r="D35" s="57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/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/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1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1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99" priority="1" operator="equal">
      <formula>"Monthly Outflow"</formula>
    </cfRule>
  </conditionalFormatting>
  <conditionalFormatting sqref="V43:AA43">
    <cfRule type="containsText" dxfId="98" priority="2" operator="containsText" text="Monthly Inflow">
      <formula>NOT(ISERROR(SEARCH(("Monthly Inflow"),(V43))))</formula>
    </cfRule>
  </conditionalFormatting>
  <conditionalFormatting sqref="A6:C8">
    <cfRule type="containsText" dxfId="97" priority="3" operator="containsText" text="Monthly Breakeven">
      <formula>NOT(ISERROR(SEARCH(("Monthly Breakeven"),(A6))))</formula>
    </cfRule>
  </conditionalFormatting>
  <conditionalFormatting sqref="A6:C8">
    <cfRule type="containsText" dxfId="96" priority="4" operator="containsText" text="Monthly Inflow">
      <formula>NOT(ISERROR(SEARCH(("Monthly Inflow"),(A6))))</formula>
    </cfRule>
  </conditionalFormatting>
  <conditionalFormatting sqref="A6:C8">
    <cfRule type="containsText" dxfId="95" priority="5" operator="containsText" text="Monthly Outflow">
      <formula>NOT(ISERROR(SEARCH(("Monthly Outflow"),(A6))))</formula>
    </cfRule>
  </conditionalFormatting>
  <conditionalFormatting sqref="D6:D7 E8">
    <cfRule type="cellIs" dxfId="94" priority="6" operator="greaterThan">
      <formula>0</formula>
    </cfRule>
  </conditionalFormatting>
  <conditionalFormatting sqref="D6:D7 E8">
    <cfRule type="cellIs" dxfId="93" priority="7" operator="lessThan">
      <formula>0</formula>
    </cfRule>
  </conditionalFormatting>
  <conditionalFormatting sqref="D6:D7 E8">
    <cfRule type="cellIs" dxfId="92" priority="8" operator="equal">
      <formula>0</formula>
    </cfRule>
  </conditionalFormatting>
  <conditionalFormatting sqref="B4:B5">
    <cfRule type="cellIs" dxfId="91" priority="9" operator="greaterThan">
      <formula>0</formula>
    </cfRule>
  </conditionalFormatting>
  <conditionalFormatting sqref="B4:B5">
    <cfRule type="cellIs" dxfId="9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/>
  <pageMargins left="0.25" right="0.25" top="0.75" bottom="0.75" header="0" footer="0"/>
  <pageSetup paperSize="9" fitToHeight="0" pageOrder="overThenDown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  <col min="10" max="10" width="8.28515625" customWidth="1"/>
  </cols>
  <sheetData>
    <row r="2" spans="1:27">
      <c r="A2" s="8" t="s">
        <v>5</v>
      </c>
      <c r="B2" s="9">
        <f>March!B3</f>
        <v>62338.5</v>
      </c>
      <c r="C2" s="10" t="s">
        <v>6</v>
      </c>
      <c r="D2" s="11">
        <v>44986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78338.5</v>
      </c>
      <c r="C3" s="10" t="s">
        <v>6</v>
      </c>
      <c r="D3" s="11">
        <v>45016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16000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Inflow</v>
      </c>
      <c r="B6" s="183"/>
      <c r="C6" s="183"/>
      <c r="D6" s="184">
        <f>C23-H23</f>
        <v>16000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5" t="s">
        <v>9</v>
      </c>
      <c r="B9" s="183"/>
      <c r="C9" s="183"/>
      <c r="D9" s="183"/>
      <c r="E9" s="18"/>
      <c r="F9" s="186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20" t="s">
        <v>6</v>
      </c>
      <c r="B11" s="20" t="s">
        <v>11</v>
      </c>
      <c r="C11" s="21" t="s">
        <v>12</v>
      </c>
      <c r="D11" s="20" t="s">
        <v>13</v>
      </c>
      <c r="F11" s="20" t="s">
        <v>6</v>
      </c>
      <c r="G11" s="20" t="s">
        <v>11</v>
      </c>
      <c r="H11" s="21" t="s">
        <v>12</v>
      </c>
      <c r="I11" s="20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44291</v>
      </c>
      <c r="B12" s="25" t="s">
        <v>14</v>
      </c>
      <c r="C12" s="26">
        <v>5000</v>
      </c>
      <c r="D12" s="27"/>
      <c r="F12" s="24">
        <v>44288</v>
      </c>
      <c r="G12" s="28" t="s">
        <v>15</v>
      </c>
      <c r="H12" s="26">
        <v>1000</v>
      </c>
      <c r="I12" s="29"/>
      <c r="J12" s="22"/>
      <c r="V12" s="8"/>
      <c r="W12" s="8"/>
      <c r="X12" s="8"/>
      <c r="Y12" s="8"/>
      <c r="Z12" s="8"/>
      <c r="AA12" s="8"/>
    </row>
    <row r="13" spans="1:27">
      <c r="A13" s="30">
        <v>44292</v>
      </c>
      <c r="B13" s="31" t="s">
        <v>16</v>
      </c>
      <c r="C13" s="32">
        <v>5000</v>
      </c>
      <c r="D13" s="33"/>
      <c r="F13" s="30">
        <v>44289</v>
      </c>
      <c r="G13" s="34" t="s">
        <v>17</v>
      </c>
      <c r="H13" s="32">
        <v>1000</v>
      </c>
      <c r="I13" s="35"/>
      <c r="J13" s="22"/>
      <c r="V13" s="8"/>
      <c r="W13" s="8"/>
      <c r="X13" s="8"/>
      <c r="Y13" s="8"/>
      <c r="Z13" s="8"/>
      <c r="AA13" s="8"/>
    </row>
    <row r="14" spans="1:27">
      <c r="A14" s="24">
        <v>44293</v>
      </c>
      <c r="B14" s="25" t="s">
        <v>18</v>
      </c>
      <c r="C14" s="26">
        <v>5000</v>
      </c>
      <c r="D14" s="36"/>
      <c r="E14" s="12"/>
      <c r="F14" s="24">
        <v>44290</v>
      </c>
      <c r="G14" s="28" t="s">
        <v>19</v>
      </c>
      <c r="H14" s="26">
        <v>1000</v>
      </c>
      <c r="I14" s="29"/>
      <c r="J14" s="22"/>
      <c r="V14" s="8"/>
      <c r="W14" s="8"/>
      <c r="X14" s="8"/>
      <c r="Y14" s="8"/>
      <c r="Z14" s="8"/>
      <c r="AA14" s="8"/>
    </row>
    <row r="15" spans="1:27">
      <c r="A15" s="30">
        <v>44294</v>
      </c>
      <c r="B15" s="31" t="s">
        <v>20</v>
      </c>
      <c r="C15" s="32">
        <v>5000</v>
      </c>
      <c r="D15" s="37"/>
      <c r="E15" s="12"/>
      <c r="F15" s="30">
        <v>44291</v>
      </c>
      <c r="G15" s="34" t="s">
        <v>21</v>
      </c>
      <c r="H15" s="32">
        <v>1000</v>
      </c>
      <c r="I15" s="38"/>
      <c r="J15" s="22"/>
      <c r="V15" s="8"/>
      <c r="W15" s="8"/>
      <c r="X15" s="8"/>
      <c r="Y15" s="8"/>
      <c r="Z15" s="8"/>
      <c r="AA15" s="8"/>
    </row>
    <row r="16" spans="1:27">
      <c r="A16" s="24"/>
      <c r="B16" s="39"/>
      <c r="C16" s="40"/>
      <c r="D16" s="36"/>
      <c r="E16" s="12"/>
      <c r="F16" s="24"/>
      <c r="G16" s="28"/>
      <c r="H16" s="40"/>
      <c r="I16" s="41"/>
      <c r="J16" s="22"/>
      <c r="V16" s="8"/>
      <c r="W16" s="8"/>
      <c r="X16" s="8"/>
      <c r="Y16" s="8"/>
      <c r="Z16" s="8"/>
      <c r="AA16" s="8"/>
    </row>
    <row r="17" spans="1:27">
      <c r="A17" s="30"/>
      <c r="B17" s="42"/>
      <c r="C17" s="43"/>
      <c r="D17" s="37"/>
      <c r="E17" s="12"/>
      <c r="F17" s="30"/>
      <c r="G17" s="34"/>
      <c r="H17" s="43"/>
      <c r="I17" s="44"/>
      <c r="J17" s="22"/>
      <c r="V17" s="8"/>
      <c r="W17" s="8"/>
      <c r="X17" s="8"/>
      <c r="Y17" s="8"/>
      <c r="Z17" s="8"/>
      <c r="AA17" s="8"/>
    </row>
    <row r="18" spans="1:27">
      <c r="A18" s="24"/>
      <c r="B18" s="39"/>
      <c r="C18" s="40"/>
      <c r="D18" s="36"/>
      <c r="E18" s="12"/>
      <c r="F18" s="24"/>
      <c r="G18" s="28"/>
      <c r="H18" s="40"/>
      <c r="I18" s="45"/>
      <c r="J18" s="22"/>
      <c r="V18" s="8"/>
      <c r="W18" s="8"/>
      <c r="X18" s="8"/>
      <c r="Y18" s="8"/>
      <c r="Z18" s="8"/>
      <c r="AA18" s="8"/>
    </row>
    <row r="19" spans="1:27">
      <c r="A19" s="46"/>
      <c r="B19" s="37"/>
      <c r="C19" s="47"/>
      <c r="D19" s="37"/>
      <c r="E19" s="12"/>
      <c r="F19" s="30"/>
      <c r="G19" s="34"/>
      <c r="H19" s="48"/>
      <c r="I19" s="44"/>
      <c r="J19" s="22"/>
      <c r="V19" s="8"/>
      <c r="W19" s="8"/>
      <c r="X19" s="8"/>
      <c r="Y19" s="8"/>
      <c r="Z19" s="8"/>
      <c r="AA19" s="8"/>
    </row>
    <row r="20" spans="1:27">
      <c r="A20" s="49"/>
      <c r="B20" s="36"/>
      <c r="C20" s="50"/>
      <c r="D20" s="36"/>
      <c r="E20" s="12"/>
      <c r="F20" s="49"/>
      <c r="G20" s="51"/>
      <c r="H20" s="52"/>
      <c r="I20" s="45"/>
      <c r="J20" s="22"/>
      <c r="V20" s="8"/>
      <c r="W20" s="8"/>
      <c r="X20" s="8"/>
      <c r="Y20" s="8"/>
      <c r="Z20" s="8"/>
      <c r="AA20" s="8"/>
    </row>
    <row r="21" spans="1:27">
      <c r="A21" s="46"/>
      <c r="B21" s="37"/>
      <c r="C21" s="47"/>
      <c r="D21" s="37"/>
      <c r="E21" s="12"/>
      <c r="F21" s="46"/>
      <c r="G21" s="53"/>
      <c r="H21" s="54"/>
      <c r="I21" s="44"/>
      <c r="J21" s="22"/>
      <c r="V21" s="8"/>
      <c r="W21" s="8"/>
      <c r="X21" s="8"/>
      <c r="Y21" s="8"/>
      <c r="Z21" s="8"/>
      <c r="AA21" s="8"/>
    </row>
    <row r="22" spans="1:27">
      <c r="A22" s="55"/>
      <c r="B22" s="45"/>
      <c r="C22" s="50"/>
      <c r="D22" s="45"/>
      <c r="E22" s="56"/>
      <c r="F22" s="55"/>
      <c r="G22" s="51"/>
      <c r="H22" s="52"/>
      <c r="I22" s="45"/>
      <c r="J22" s="22"/>
      <c r="V22" s="8"/>
      <c r="W22" s="8"/>
      <c r="X22" s="8"/>
      <c r="Y22" s="8"/>
      <c r="Z22" s="8"/>
      <c r="AA22" s="8"/>
    </row>
    <row r="23" spans="1:27">
      <c r="A23" s="57" t="s">
        <v>22</v>
      </c>
      <c r="B23" s="58"/>
      <c r="C23" s="59">
        <f>SUM(C12:C22)</f>
        <v>20000</v>
      </c>
      <c r="D23" s="58"/>
      <c r="F23" s="57" t="s">
        <v>23</v>
      </c>
      <c r="G23" s="58"/>
      <c r="H23" s="60">
        <f>SUM(H12:H22)</f>
        <v>4000</v>
      </c>
      <c r="I23" s="57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6" t="s">
        <v>24</v>
      </c>
      <c r="B26" s="183"/>
      <c r="C26" s="183"/>
      <c r="D26" s="183"/>
      <c r="F26" s="186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24">
        <v>45016</v>
      </c>
      <c r="B29" s="39" t="s">
        <v>26</v>
      </c>
      <c r="C29" s="65">
        <v>8000</v>
      </c>
      <c r="D29" s="66"/>
      <c r="F29" s="67">
        <v>45016</v>
      </c>
      <c r="G29" s="68" t="s">
        <v>27</v>
      </c>
      <c r="H29" s="69">
        <f>B2+C23</f>
        <v>82338.5</v>
      </c>
      <c r="I29" s="36"/>
      <c r="V29" s="8"/>
      <c r="W29" s="8"/>
      <c r="X29" s="8"/>
      <c r="Y29" s="8"/>
      <c r="Z29" s="8"/>
      <c r="AA29" s="8"/>
    </row>
    <row r="30" spans="1:27">
      <c r="A30" s="70"/>
      <c r="B30" s="42"/>
      <c r="C30" s="71"/>
      <c r="D30" s="37"/>
      <c r="F30" s="72">
        <v>45016</v>
      </c>
      <c r="G30" s="73" t="s">
        <v>28</v>
      </c>
      <c r="H30" s="74">
        <f>H29-H23</f>
        <v>78338.5</v>
      </c>
      <c r="I30" s="37"/>
      <c r="V30" s="8"/>
      <c r="W30" s="8"/>
      <c r="X30" s="8"/>
      <c r="Y30" s="8"/>
      <c r="Z30" s="8"/>
      <c r="AA30" s="8"/>
    </row>
    <row r="31" spans="1:27">
      <c r="A31" s="49"/>
      <c r="B31" s="36"/>
      <c r="C31" s="75"/>
      <c r="D31" s="36"/>
      <c r="F31" s="67">
        <v>45016</v>
      </c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46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49"/>
      <c r="B33" s="36"/>
      <c r="C33" s="75"/>
      <c r="D33" s="36"/>
      <c r="F33" s="77" t="s">
        <v>30</v>
      </c>
      <c r="G33" s="58"/>
      <c r="H33" s="78">
        <f>H30+H31</f>
        <v>86338.5</v>
      </c>
      <c r="I33" s="57"/>
      <c r="V33" s="8"/>
      <c r="W33" s="8"/>
      <c r="X33" s="8"/>
      <c r="Y33" s="8"/>
      <c r="Z33" s="8"/>
      <c r="AA33" s="8"/>
    </row>
    <row r="34" spans="1:27">
      <c r="A34" s="46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77" t="s">
        <v>31</v>
      </c>
      <c r="B35" s="58"/>
      <c r="C35" s="60">
        <f>SUM(C29:C34)</f>
        <v>8000</v>
      </c>
      <c r="D35" s="57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/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/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1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1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89" priority="1" operator="equal">
      <formula>"Monthly Outflow"</formula>
    </cfRule>
  </conditionalFormatting>
  <conditionalFormatting sqref="V43:AA43">
    <cfRule type="containsText" dxfId="88" priority="2" operator="containsText" text="Monthly Inflow">
      <formula>NOT(ISERROR(SEARCH(("Monthly Inflow"),(V43))))</formula>
    </cfRule>
  </conditionalFormatting>
  <conditionalFormatting sqref="A6:C8">
    <cfRule type="containsText" dxfId="87" priority="3" operator="containsText" text="Monthly Breakeven">
      <formula>NOT(ISERROR(SEARCH(("Monthly Breakeven"),(A6))))</formula>
    </cfRule>
  </conditionalFormatting>
  <conditionalFormatting sqref="A6:C8">
    <cfRule type="containsText" dxfId="86" priority="4" operator="containsText" text="Monthly Inflow">
      <formula>NOT(ISERROR(SEARCH(("Monthly Inflow"),(A6))))</formula>
    </cfRule>
  </conditionalFormatting>
  <conditionalFormatting sqref="A6:C8">
    <cfRule type="containsText" dxfId="85" priority="5" operator="containsText" text="Monthly Outflow">
      <formula>NOT(ISERROR(SEARCH(("Monthly Outflow"),(A6))))</formula>
    </cfRule>
  </conditionalFormatting>
  <conditionalFormatting sqref="D6:D7 E8">
    <cfRule type="cellIs" dxfId="84" priority="6" operator="greaterThan">
      <formula>0</formula>
    </cfRule>
  </conditionalFormatting>
  <conditionalFormatting sqref="D6:D7 E8">
    <cfRule type="cellIs" dxfId="83" priority="7" operator="lessThan">
      <formula>0</formula>
    </cfRule>
  </conditionalFormatting>
  <conditionalFormatting sqref="D6:D7 E8">
    <cfRule type="cellIs" dxfId="82" priority="8" operator="equal">
      <formula>0</formula>
    </cfRule>
  </conditionalFormatting>
  <conditionalFormatting sqref="B4:B5">
    <cfRule type="cellIs" dxfId="81" priority="9" operator="greaterThan">
      <formula>0</formula>
    </cfRule>
  </conditionalFormatting>
  <conditionalFormatting sqref="B4:B5">
    <cfRule type="cellIs" dxfId="8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/>
  <pageMargins left="0.25" right="0.25" top="0.75" bottom="0.75" header="0" footer="0"/>
  <pageSetup paperSize="9" fitToHeight="0" pageOrder="overThenDown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  <col min="10" max="10" width="8.28515625" customWidth="1"/>
  </cols>
  <sheetData>
    <row r="2" spans="1:27">
      <c r="A2" s="8" t="s">
        <v>5</v>
      </c>
      <c r="B2" s="9">
        <f>April!B3</f>
        <v>78338.5</v>
      </c>
      <c r="C2" s="10" t="s">
        <v>6</v>
      </c>
      <c r="D2" s="11">
        <v>45047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76338.5</v>
      </c>
      <c r="C3" s="10" t="s">
        <v>6</v>
      </c>
      <c r="D3" s="11">
        <v>45077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-2000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Outflow</v>
      </c>
      <c r="B6" s="183"/>
      <c r="C6" s="183"/>
      <c r="D6" s="184">
        <f>C23-H23</f>
        <v>-2000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5" t="s">
        <v>9</v>
      </c>
      <c r="B9" s="183"/>
      <c r="C9" s="183"/>
      <c r="D9" s="183"/>
      <c r="E9" s="18"/>
      <c r="F9" s="186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20" t="s">
        <v>6</v>
      </c>
      <c r="B11" s="20" t="s">
        <v>11</v>
      </c>
      <c r="C11" s="21" t="s">
        <v>12</v>
      </c>
      <c r="D11" s="20" t="s">
        <v>13</v>
      </c>
      <c r="F11" s="20" t="s">
        <v>6</v>
      </c>
      <c r="G11" s="20" t="s">
        <v>11</v>
      </c>
      <c r="H11" s="21" t="s">
        <v>12</v>
      </c>
      <c r="I11" s="20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44321</v>
      </c>
      <c r="B12" s="25" t="s">
        <v>14</v>
      </c>
      <c r="C12" s="26">
        <v>5000</v>
      </c>
      <c r="D12" s="27"/>
      <c r="F12" s="24">
        <v>45063</v>
      </c>
      <c r="G12" s="28" t="s">
        <v>15</v>
      </c>
      <c r="H12" s="26">
        <v>1000</v>
      </c>
      <c r="I12" s="29"/>
      <c r="J12" s="22"/>
      <c r="V12" s="8"/>
      <c r="W12" s="8"/>
      <c r="X12" s="8"/>
      <c r="Y12" s="8"/>
      <c r="Z12" s="8"/>
      <c r="AA12" s="8"/>
    </row>
    <row r="13" spans="1:27">
      <c r="A13" s="30">
        <v>44322</v>
      </c>
      <c r="B13" s="31" t="s">
        <v>16</v>
      </c>
      <c r="C13" s="32">
        <v>5000</v>
      </c>
      <c r="D13" s="33"/>
      <c r="F13" s="30">
        <v>45064</v>
      </c>
      <c r="G13" s="34" t="s">
        <v>17</v>
      </c>
      <c r="H13" s="32">
        <v>1000</v>
      </c>
      <c r="I13" s="35"/>
      <c r="J13" s="22"/>
      <c r="V13" s="8"/>
      <c r="W13" s="8"/>
      <c r="X13" s="8"/>
      <c r="Y13" s="8"/>
      <c r="Z13" s="8"/>
      <c r="AA13" s="8"/>
    </row>
    <row r="14" spans="1:27">
      <c r="A14" s="24">
        <v>44323</v>
      </c>
      <c r="B14" s="25" t="s">
        <v>18</v>
      </c>
      <c r="C14" s="26">
        <v>5000</v>
      </c>
      <c r="D14" s="36"/>
      <c r="E14" s="12"/>
      <c r="F14" s="24">
        <v>45065</v>
      </c>
      <c r="G14" s="28" t="s">
        <v>19</v>
      </c>
      <c r="H14" s="26">
        <v>1000</v>
      </c>
      <c r="I14" s="29"/>
      <c r="J14" s="22"/>
      <c r="V14" s="8"/>
      <c r="W14" s="8"/>
      <c r="X14" s="8"/>
      <c r="Y14" s="8"/>
      <c r="Z14" s="8"/>
      <c r="AA14" s="8"/>
    </row>
    <row r="15" spans="1:27">
      <c r="A15" s="30">
        <v>44324</v>
      </c>
      <c r="B15" s="31" t="s">
        <v>20</v>
      </c>
      <c r="C15" s="32">
        <v>5000</v>
      </c>
      <c r="D15" s="37"/>
      <c r="E15" s="12"/>
      <c r="F15" s="30">
        <v>45066</v>
      </c>
      <c r="G15" s="34" t="s">
        <v>21</v>
      </c>
      <c r="H15" s="32">
        <v>1000</v>
      </c>
      <c r="I15" s="38"/>
      <c r="J15" s="22"/>
      <c r="V15" s="8"/>
      <c r="W15" s="8"/>
      <c r="X15" s="8"/>
      <c r="Y15" s="8"/>
      <c r="Z15" s="8"/>
      <c r="AA15" s="8"/>
    </row>
    <row r="16" spans="1:27">
      <c r="A16" s="24"/>
      <c r="B16" s="88"/>
      <c r="C16" s="40"/>
      <c r="D16" s="36"/>
      <c r="E16" s="12"/>
      <c r="F16" s="24">
        <v>45067</v>
      </c>
      <c r="G16" s="28" t="s">
        <v>34</v>
      </c>
      <c r="H16" s="40">
        <v>18000</v>
      </c>
      <c r="I16" s="89"/>
      <c r="J16" s="22"/>
      <c r="V16" s="8"/>
      <c r="W16" s="8"/>
      <c r="X16" s="8"/>
      <c r="Y16" s="8"/>
      <c r="Z16" s="8"/>
      <c r="AA16" s="8"/>
    </row>
    <row r="17" spans="1:27">
      <c r="A17" s="30"/>
      <c r="B17" s="90"/>
      <c r="C17" s="43"/>
      <c r="D17" s="37"/>
      <c r="E17" s="12"/>
      <c r="F17" s="30"/>
      <c r="G17" s="34"/>
      <c r="H17" s="43"/>
      <c r="I17" s="91"/>
      <c r="J17" s="22"/>
      <c r="V17" s="8"/>
      <c r="W17" s="8"/>
      <c r="X17" s="8"/>
      <c r="Y17" s="8"/>
      <c r="Z17" s="8"/>
      <c r="AA17" s="8"/>
    </row>
    <row r="18" spans="1:27">
      <c r="A18" s="24"/>
      <c r="B18" s="88"/>
      <c r="C18" s="40"/>
      <c r="D18" s="36"/>
      <c r="E18" s="12"/>
      <c r="F18" s="24"/>
      <c r="G18" s="28"/>
      <c r="H18" s="40"/>
      <c r="I18" s="92"/>
      <c r="J18" s="22"/>
      <c r="V18" s="8"/>
      <c r="W18" s="8"/>
      <c r="X18" s="8"/>
      <c r="Y18" s="8"/>
      <c r="Z18" s="8"/>
      <c r="AA18" s="8"/>
    </row>
    <row r="19" spans="1:27">
      <c r="A19" s="46"/>
      <c r="B19" s="53"/>
      <c r="C19" s="47"/>
      <c r="D19" s="37"/>
      <c r="E19" s="12"/>
      <c r="F19" s="30"/>
      <c r="G19" s="34"/>
      <c r="H19" s="48"/>
      <c r="I19" s="91"/>
      <c r="J19" s="22"/>
      <c r="V19" s="8"/>
      <c r="W19" s="8"/>
      <c r="X19" s="8"/>
      <c r="Y19" s="8"/>
      <c r="Z19" s="8"/>
      <c r="AA19" s="8"/>
    </row>
    <row r="20" spans="1:27">
      <c r="A20" s="49"/>
      <c r="B20" s="51"/>
      <c r="C20" s="50"/>
      <c r="D20" s="36"/>
      <c r="E20" s="12"/>
      <c r="F20" s="49"/>
      <c r="G20" s="51"/>
      <c r="H20" s="52"/>
      <c r="I20" s="92"/>
      <c r="J20" s="22"/>
      <c r="V20" s="8"/>
      <c r="W20" s="8"/>
      <c r="X20" s="8"/>
      <c r="Y20" s="8"/>
      <c r="Z20" s="8"/>
      <c r="AA20" s="8"/>
    </row>
    <row r="21" spans="1:27">
      <c r="A21" s="46"/>
      <c r="B21" s="53"/>
      <c r="C21" s="47"/>
      <c r="D21" s="37"/>
      <c r="E21" s="12"/>
      <c r="F21" s="46"/>
      <c r="G21" s="53"/>
      <c r="H21" s="54"/>
      <c r="I21" s="91"/>
      <c r="J21" s="22"/>
      <c r="V21" s="8"/>
      <c r="W21" s="8"/>
      <c r="X21" s="8"/>
      <c r="Y21" s="8"/>
      <c r="Z21" s="8"/>
      <c r="AA21" s="8"/>
    </row>
    <row r="22" spans="1:27">
      <c r="A22" s="55"/>
      <c r="B22" s="45"/>
      <c r="C22" s="50"/>
      <c r="D22" s="45"/>
      <c r="E22" s="56"/>
      <c r="F22" s="55"/>
      <c r="G22" s="51"/>
      <c r="H22" s="52"/>
      <c r="I22" s="92"/>
      <c r="J22" s="22"/>
      <c r="V22" s="8"/>
      <c r="W22" s="8"/>
      <c r="X22" s="8"/>
      <c r="Y22" s="8"/>
      <c r="Z22" s="8"/>
      <c r="AA22" s="8"/>
    </row>
    <row r="23" spans="1:27">
      <c r="A23" s="57" t="s">
        <v>22</v>
      </c>
      <c r="B23" s="58"/>
      <c r="C23" s="59">
        <f>SUM(C12:C22)</f>
        <v>20000</v>
      </c>
      <c r="D23" s="58"/>
      <c r="F23" s="57" t="s">
        <v>23</v>
      </c>
      <c r="G23" s="58"/>
      <c r="H23" s="60">
        <f>SUM(H12:H22)</f>
        <v>22000</v>
      </c>
      <c r="I23" s="57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6" t="s">
        <v>24</v>
      </c>
      <c r="B26" s="183"/>
      <c r="C26" s="183"/>
      <c r="D26" s="183"/>
      <c r="F26" s="186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24">
        <v>45077</v>
      </c>
      <c r="B29" s="39" t="s">
        <v>26</v>
      </c>
      <c r="C29" s="65">
        <v>8000</v>
      </c>
      <c r="D29" s="66"/>
      <c r="F29" s="67">
        <v>45077</v>
      </c>
      <c r="G29" s="68" t="s">
        <v>27</v>
      </c>
      <c r="H29" s="69">
        <f>B2+C23</f>
        <v>98338.5</v>
      </c>
      <c r="I29" s="36"/>
      <c r="V29" s="8"/>
      <c r="W29" s="8"/>
      <c r="X29" s="8"/>
      <c r="Y29" s="8"/>
      <c r="Z29" s="8"/>
      <c r="AA29" s="8"/>
    </row>
    <row r="30" spans="1:27">
      <c r="A30" s="70"/>
      <c r="B30" s="42"/>
      <c r="C30" s="71"/>
      <c r="D30" s="37"/>
      <c r="F30" s="72">
        <v>45077</v>
      </c>
      <c r="G30" s="73" t="s">
        <v>28</v>
      </c>
      <c r="H30" s="74">
        <f>H29-H23</f>
        <v>76338.5</v>
      </c>
      <c r="I30" s="37"/>
      <c r="V30" s="8"/>
      <c r="W30" s="8"/>
      <c r="X30" s="8"/>
      <c r="Y30" s="8"/>
      <c r="Z30" s="8"/>
      <c r="AA30" s="8"/>
    </row>
    <row r="31" spans="1:27">
      <c r="A31" s="49"/>
      <c r="B31" s="36"/>
      <c r="C31" s="75"/>
      <c r="D31" s="36"/>
      <c r="F31" s="67">
        <v>45077</v>
      </c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46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49"/>
      <c r="B33" s="36"/>
      <c r="C33" s="75"/>
      <c r="D33" s="36"/>
      <c r="F33" s="77" t="s">
        <v>30</v>
      </c>
      <c r="G33" s="58"/>
      <c r="H33" s="78">
        <f>H30+H31</f>
        <v>84338.5</v>
      </c>
      <c r="I33" s="57"/>
      <c r="V33" s="8"/>
      <c r="W33" s="8"/>
      <c r="X33" s="8"/>
      <c r="Y33" s="8"/>
      <c r="Z33" s="8"/>
      <c r="AA33" s="8"/>
    </row>
    <row r="34" spans="1:27">
      <c r="A34" s="46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77" t="s">
        <v>31</v>
      </c>
      <c r="B35" s="58"/>
      <c r="C35" s="60">
        <f>SUM(C29:C34)</f>
        <v>8000</v>
      </c>
      <c r="D35" s="57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/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/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1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1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79" priority="1" operator="equal">
      <formula>"Monthly Outflow"</formula>
    </cfRule>
  </conditionalFormatting>
  <conditionalFormatting sqref="V43:AA43">
    <cfRule type="containsText" dxfId="78" priority="2" operator="containsText" text="Monthly Inflow">
      <formula>NOT(ISERROR(SEARCH(("Monthly Inflow"),(V43))))</formula>
    </cfRule>
  </conditionalFormatting>
  <conditionalFormatting sqref="A6:C8">
    <cfRule type="containsText" dxfId="77" priority="3" operator="containsText" text="Monthly Breakeven">
      <formula>NOT(ISERROR(SEARCH(("Monthly Breakeven"),(A6))))</formula>
    </cfRule>
  </conditionalFormatting>
  <conditionalFormatting sqref="A6:C8">
    <cfRule type="containsText" dxfId="76" priority="4" operator="containsText" text="Monthly Inflow">
      <formula>NOT(ISERROR(SEARCH(("Monthly Inflow"),(A6))))</formula>
    </cfRule>
  </conditionalFormatting>
  <conditionalFormatting sqref="A6:C8">
    <cfRule type="containsText" dxfId="75" priority="5" operator="containsText" text="Monthly Outflow">
      <formula>NOT(ISERROR(SEARCH(("Monthly Outflow"),(A6))))</formula>
    </cfRule>
  </conditionalFormatting>
  <conditionalFormatting sqref="D6:D7 E8">
    <cfRule type="cellIs" dxfId="74" priority="6" operator="greaterThan">
      <formula>0</formula>
    </cfRule>
  </conditionalFormatting>
  <conditionalFormatting sqref="D6:D7 E8">
    <cfRule type="cellIs" dxfId="73" priority="7" operator="lessThan">
      <formula>0</formula>
    </cfRule>
  </conditionalFormatting>
  <conditionalFormatting sqref="D6:D7 E8">
    <cfRule type="cellIs" dxfId="72" priority="8" operator="equal">
      <formula>0</formula>
    </cfRule>
  </conditionalFormatting>
  <conditionalFormatting sqref="B4:B5">
    <cfRule type="cellIs" dxfId="71" priority="9" operator="greaterThan">
      <formula>0</formula>
    </cfRule>
  </conditionalFormatting>
  <conditionalFormatting sqref="B4:B5">
    <cfRule type="cellIs" dxfId="7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/>
  <pageMargins left="0.25" right="0.25" top="0.75" bottom="0.75" header="0" footer="0"/>
  <pageSetup paperSize="9" fitToHeight="0" pageOrder="overThenDown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  <col min="10" max="10" width="8.28515625" customWidth="1"/>
  </cols>
  <sheetData>
    <row r="2" spans="1:27">
      <c r="A2" s="8" t="s">
        <v>5</v>
      </c>
      <c r="B2" s="9">
        <f>May!B3</f>
        <v>76338.5</v>
      </c>
      <c r="C2" s="10" t="s">
        <v>6</v>
      </c>
      <c r="D2" s="11">
        <v>45078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81338.5</v>
      </c>
      <c r="C3" s="10" t="s">
        <v>6</v>
      </c>
      <c r="D3" s="11">
        <v>45107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5000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Inflow</v>
      </c>
      <c r="B6" s="183"/>
      <c r="C6" s="183"/>
      <c r="D6" s="184">
        <f>C23-H23</f>
        <v>5000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5" t="s">
        <v>9</v>
      </c>
      <c r="B9" s="183"/>
      <c r="C9" s="183"/>
      <c r="D9" s="183"/>
      <c r="E9" s="18"/>
      <c r="F9" s="186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20" t="s">
        <v>6</v>
      </c>
      <c r="B11" s="20" t="s">
        <v>11</v>
      </c>
      <c r="C11" s="21" t="s">
        <v>12</v>
      </c>
      <c r="D11" s="20" t="s">
        <v>13</v>
      </c>
      <c r="F11" s="20" t="s">
        <v>6</v>
      </c>
      <c r="G11" s="20" t="s">
        <v>11</v>
      </c>
      <c r="H11" s="21" t="s">
        <v>12</v>
      </c>
      <c r="I11" s="20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44352</v>
      </c>
      <c r="B12" s="25" t="s">
        <v>14</v>
      </c>
      <c r="C12" s="26">
        <v>5000</v>
      </c>
      <c r="D12" s="27"/>
      <c r="F12" s="24">
        <v>45094</v>
      </c>
      <c r="G12" s="28" t="s">
        <v>15</v>
      </c>
      <c r="H12" s="26">
        <v>5000</v>
      </c>
      <c r="I12" s="29"/>
      <c r="J12" s="22"/>
      <c r="V12" s="8"/>
      <c r="W12" s="8"/>
      <c r="X12" s="8"/>
      <c r="Y12" s="8"/>
      <c r="Z12" s="8"/>
      <c r="AA12" s="8"/>
    </row>
    <row r="13" spans="1:27">
      <c r="A13" s="30">
        <v>44353</v>
      </c>
      <c r="B13" s="31" t="s">
        <v>16</v>
      </c>
      <c r="C13" s="32">
        <v>5000</v>
      </c>
      <c r="D13" s="33"/>
      <c r="F13" s="30">
        <v>45095</v>
      </c>
      <c r="G13" s="34" t="s">
        <v>17</v>
      </c>
      <c r="H13" s="32">
        <v>5000</v>
      </c>
      <c r="I13" s="35"/>
      <c r="J13" s="22"/>
      <c r="V13" s="8"/>
      <c r="W13" s="8"/>
      <c r="X13" s="8"/>
      <c r="Y13" s="8"/>
      <c r="Z13" s="8"/>
      <c r="AA13" s="8"/>
    </row>
    <row r="14" spans="1:27">
      <c r="A14" s="24">
        <v>44354</v>
      </c>
      <c r="B14" s="25" t="s">
        <v>18</v>
      </c>
      <c r="C14" s="26">
        <v>5000</v>
      </c>
      <c r="D14" s="36"/>
      <c r="E14" s="12"/>
      <c r="F14" s="24">
        <v>45096</v>
      </c>
      <c r="G14" s="28" t="s">
        <v>19</v>
      </c>
      <c r="H14" s="26">
        <v>5000</v>
      </c>
      <c r="I14" s="29"/>
      <c r="J14" s="22"/>
      <c r="V14" s="8"/>
      <c r="W14" s="8"/>
      <c r="X14" s="8"/>
      <c r="Y14" s="8"/>
      <c r="Z14" s="8"/>
      <c r="AA14" s="8"/>
    </row>
    <row r="15" spans="1:27">
      <c r="A15" s="30">
        <v>44355</v>
      </c>
      <c r="B15" s="31" t="s">
        <v>20</v>
      </c>
      <c r="C15" s="32">
        <v>5000</v>
      </c>
      <c r="D15" s="37"/>
      <c r="E15" s="12"/>
      <c r="F15" s="30">
        <v>45097</v>
      </c>
      <c r="G15" s="34" t="s">
        <v>21</v>
      </c>
      <c r="H15" s="32">
        <v>5000</v>
      </c>
      <c r="I15" s="38"/>
      <c r="J15" s="22"/>
      <c r="V15" s="8"/>
      <c r="W15" s="8"/>
      <c r="X15" s="8"/>
      <c r="Y15" s="8"/>
      <c r="Z15" s="8"/>
      <c r="AA15" s="8"/>
    </row>
    <row r="16" spans="1:27">
      <c r="A16" s="24">
        <v>44356</v>
      </c>
      <c r="B16" s="25" t="s">
        <v>35</v>
      </c>
      <c r="C16" s="40">
        <v>5000</v>
      </c>
      <c r="D16" s="36"/>
      <c r="E16" s="12"/>
      <c r="F16" s="24"/>
      <c r="G16" s="28"/>
      <c r="H16" s="40"/>
      <c r="I16" s="89"/>
      <c r="J16" s="22"/>
      <c r="V16" s="8"/>
      <c r="W16" s="8"/>
      <c r="X16" s="8"/>
      <c r="Y16" s="8"/>
      <c r="Z16" s="8"/>
      <c r="AA16" s="8"/>
    </row>
    <row r="17" spans="1:27">
      <c r="A17" s="30"/>
      <c r="B17" s="90"/>
      <c r="C17" s="43"/>
      <c r="D17" s="37"/>
      <c r="E17" s="12"/>
      <c r="F17" s="30"/>
      <c r="G17" s="93"/>
      <c r="H17" s="94"/>
      <c r="I17" s="93"/>
      <c r="J17" s="22"/>
      <c r="V17" s="8"/>
      <c r="W17" s="8"/>
      <c r="X17" s="8"/>
      <c r="Y17" s="8"/>
      <c r="Z17" s="8"/>
      <c r="AA17" s="8"/>
    </row>
    <row r="18" spans="1:27">
      <c r="A18" s="24"/>
      <c r="B18" s="88"/>
      <c r="C18" s="40"/>
      <c r="D18" s="36"/>
      <c r="E18" s="12"/>
      <c r="F18" s="24"/>
      <c r="G18" s="95"/>
      <c r="H18" s="96"/>
      <c r="I18" s="95"/>
      <c r="J18" s="22"/>
      <c r="V18" s="8"/>
      <c r="W18" s="8"/>
      <c r="X18" s="8"/>
      <c r="Y18" s="8"/>
      <c r="Z18" s="8"/>
      <c r="AA18" s="8"/>
    </row>
    <row r="19" spans="1:27">
      <c r="A19" s="46"/>
      <c r="B19" s="53"/>
      <c r="C19" s="47"/>
      <c r="D19" s="37"/>
      <c r="E19" s="12"/>
      <c r="F19" s="30"/>
      <c r="G19" s="34"/>
      <c r="H19" s="48"/>
      <c r="I19" s="91"/>
      <c r="J19" s="22"/>
      <c r="V19" s="8"/>
      <c r="W19" s="8"/>
      <c r="X19" s="8"/>
      <c r="Y19" s="8"/>
      <c r="Z19" s="8"/>
      <c r="AA19" s="8"/>
    </row>
    <row r="20" spans="1:27">
      <c r="A20" s="49"/>
      <c r="B20" s="51"/>
      <c r="C20" s="50"/>
      <c r="D20" s="36"/>
      <c r="E20" s="12"/>
      <c r="F20" s="49"/>
      <c r="G20" s="51"/>
      <c r="H20" s="52"/>
      <c r="I20" s="92"/>
      <c r="J20" s="22"/>
      <c r="V20" s="8"/>
      <c r="W20" s="8"/>
      <c r="X20" s="8"/>
      <c r="Y20" s="8"/>
      <c r="Z20" s="8"/>
      <c r="AA20" s="8"/>
    </row>
    <row r="21" spans="1:27">
      <c r="A21" s="46"/>
      <c r="B21" s="53"/>
      <c r="C21" s="47"/>
      <c r="D21" s="37"/>
      <c r="E21" s="12"/>
      <c r="F21" s="46"/>
      <c r="G21" s="53"/>
      <c r="H21" s="54"/>
      <c r="I21" s="91"/>
      <c r="J21" s="22"/>
      <c r="V21" s="8"/>
      <c r="W21" s="8"/>
      <c r="X21" s="8"/>
      <c r="Y21" s="8"/>
      <c r="Z21" s="8"/>
      <c r="AA21" s="8"/>
    </row>
    <row r="22" spans="1:27">
      <c r="A22" s="55"/>
      <c r="B22" s="45"/>
      <c r="C22" s="50"/>
      <c r="D22" s="45"/>
      <c r="E22" s="56"/>
      <c r="F22" s="55"/>
      <c r="G22" s="51"/>
      <c r="H22" s="52"/>
      <c r="I22" s="92"/>
      <c r="J22" s="22"/>
      <c r="V22" s="8"/>
      <c r="W22" s="8"/>
      <c r="X22" s="8"/>
      <c r="Y22" s="8"/>
      <c r="Z22" s="8"/>
      <c r="AA22" s="8"/>
    </row>
    <row r="23" spans="1:27">
      <c r="A23" s="57" t="s">
        <v>22</v>
      </c>
      <c r="B23" s="58"/>
      <c r="C23" s="59">
        <f>SUM(C12:C22)</f>
        <v>25000</v>
      </c>
      <c r="D23" s="58"/>
      <c r="F23" s="57" t="s">
        <v>23</v>
      </c>
      <c r="G23" s="58"/>
      <c r="H23" s="60">
        <f>SUM(H12:H22)</f>
        <v>20000</v>
      </c>
      <c r="I23" s="57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6" t="s">
        <v>24</v>
      </c>
      <c r="B26" s="183"/>
      <c r="C26" s="183"/>
      <c r="D26" s="183"/>
      <c r="F26" s="186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24">
        <v>45107</v>
      </c>
      <c r="B29" s="39" t="s">
        <v>26</v>
      </c>
      <c r="C29" s="65">
        <v>8000</v>
      </c>
      <c r="D29" s="66"/>
      <c r="F29" s="67">
        <v>45107</v>
      </c>
      <c r="G29" s="68" t="s">
        <v>27</v>
      </c>
      <c r="H29" s="69">
        <f>B2+C23</f>
        <v>101338.5</v>
      </c>
      <c r="I29" s="36"/>
      <c r="V29" s="8"/>
      <c r="W29" s="8"/>
      <c r="X29" s="8"/>
      <c r="Y29" s="8"/>
      <c r="Z29" s="8"/>
      <c r="AA29" s="8"/>
    </row>
    <row r="30" spans="1:27">
      <c r="A30" s="70"/>
      <c r="B30" s="42"/>
      <c r="C30" s="71"/>
      <c r="D30" s="37"/>
      <c r="F30" s="72">
        <v>45107</v>
      </c>
      <c r="G30" s="73" t="s">
        <v>28</v>
      </c>
      <c r="H30" s="74">
        <f>H29-H23</f>
        <v>81338.5</v>
      </c>
      <c r="I30" s="37"/>
      <c r="V30" s="8"/>
      <c r="W30" s="8"/>
      <c r="X30" s="8"/>
      <c r="Y30" s="8"/>
      <c r="Z30" s="8"/>
      <c r="AA30" s="8"/>
    </row>
    <row r="31" spans="1:27">
      <c r="A31" s="49"/>
      <c r="B31" s="36"/>
      <c r="C31" s="75"/>
      <c r="D31" s="36"/>
      <c r="F31" s="67">
        <v>45107</v>
      </c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46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49"/>
      <c r="B33" s="36"/>
      <c r="C33" s="75"/>
      <c r="D33" s="36"/>
      <c r="F33" s="77" t="s">
        <v>30</v>
      </c>
      <c r="G33" s="58"/>
      <c r="H33" s="78">
        <f>H30+H31</f>
        <v>89338.5</v>
      </c>
      <c r="I33" s="57"/>
      <c r="V33" s="8"/>
      <c r="W33" s="8"/>
      <c r="X33" s="8"/>
      <c r="Y33" s="8"/>
      <c r="Z33" s="8"/>
      <c r="AA33" s="8"/>
    </row>
    <row r="34" spans="1:27">
      <c r="A34" s="46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77" t="s">
        <v>31</v>
      </c>
      <c r="B35" s="58"/>
      <c r="C35" s="60">
        <f>SUM(C29:C34)</f>
        <v>8000</v>
      </c>
      <c r="D35" s="57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/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/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1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1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69" priority="1" operator="equal">
      <formula>"Monthly Outflow"</formula>
    </cfRule>
  </conditionalFormatting>
  <conditionalFormatting sqref="V43:AA43">
    <cfRule type="containsText" dxfId="68" priority="2" operator="containsText" text="Monthly Inflow">
      <formula>NOT(ISERROR(SEARCH(("Monthly Inflow"),(V43))))</formula>
    </cfRule>
  </conditionalFormatting>
  <conditionalFormatting sqref="A6:C8">
    <cfRule type="containsText" dxfId="67" priority="3" operator="containsText" text="Monthly Breakeven">
      <formula>NOT(ISERROR(SEARCH(("Monthly Breakeven"),(A6))))</formula>
    </cfRule>
  </conditionalFormatting>
  <conditionalFormatting sqref="A6:C8">
    <cfRule type="containsText" dxfId="66" priority="4" operator="containsText" text="Monthly Inflow">
      <formula>NOT(ISERROR(SEARCH(("Monthly Inflow"),(A6))))</formula>
    </cfRule>
  </conditionalFormatting>
  <conditionalFormatting sqref="A6:C8">
    <cfRule type="containsText" dxfId="65" priority="5" operator="containsText" text="Monthly Outflow">
      <formula>NOT(ISERROR(SEARCH(("Monthly Outflow"),(A6))))</formula>
    </cfRule>
  </conditionalFormatting>
  <conditionalFormatting sqref="D6:D7 E8">
    <cfRule type="cellIs" dxfId="64" priority="6" operator="greaterThan">
      <formula>0</formula>
    </cfRule>
  </conditionalFormatting>
  <conditionalFormatting sqref="D6:D7 E8">
    <cfRule type="cellIs" dxfId="63" priority="7" operator="lessThan">
      <formula>0</formula>
    </cfRule>
  </conditionalFormatting>
  <conditionalFormatting sqref="D6:D7 E8">
    <cfRule type="cellIs" dxfId="62" priority="8" operator="equal">
      <formula>0</formula>
    </cfRule>
  </conditionalFormatting>
  <conditionalFormatting sqref="B4:B5">
    <cfRule type="cellIs" dxfId="61" priority="9" operator="greaterThan">
      <formula>0</formula>
    </cfRule>
  </conditionalFormatting>
  <conditionalFormatting sqref="B4:B5">
    <cfRule type="cellIs" dxfId="6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/>
  <pageMargins left="0.25" right="0.25" top="0.75" bottom="0.75" header="0" footer="0"/>
  <pageSetup paperSize="9" fitToHeight="0" pageOrder="overThenDown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  <col min="10" max="10" width="8.28515625" customWidth="1"/>
  </cols>
  <sheetData>
    <row r="2" spans="1:27">
      <c r="A2" s="8" t="s">
        <v>5</v>
      </c>
      <c r="B2" s="9">
        <f>June!B3</f>
        <v>81338.5</v>
      </c>
      <c r="C2" s="10" t="s">
        <v>6</v>
      </c>
      <c r="D2" s="11">
        <v>45078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86338.5</v>
      </c>
      <c r="C3" s="10" t="s">
        <v>6</v>
      </c>
      <c r="D3" s="11">
        <v>45107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5000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Inflow</v>
      </c>
      <c r="B6" s="183"/>
      <c r="C6" s="183"/>
      <c r="D6" s="184">
        <f>C23-H23</f>
        <v>5000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5" t="s">
        <v>9</v>
      </c>
      <c r="B9" s="183"/>
      <c r="C9" s="183"/>
      <c r="D9" s="183"/>
      <c r="E9" s="18"/>
      <c r="F9" s="186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20" t="s">
        <v>6</v>
      </c>
      <c r="B11" s="20" t="s">
        <v>11</v>
      </c>
      <c r="C11" s="21" t="s">
        <v>12</v>
      </c>
      <c r="D11" s="20" t="s">
        <v>13</v>
      </c>
      <c r="F11" s="20" t="s">
        <v>6</v>
      </c>
      <c r="G11" s="20" t="s">
        <v>11</v>
      </c>
      <c r="H11" s="21" t="s">
        <v>12</v>
      </c>
      <c r="I11" s="20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44382</v>
      </c>
      <c r="B12" s="25" t="s">
        <v>14</v>
      </c>
      <c r="C12" s="26">
        <v>5000</v>
      </c>
      <c r="D12" s="27"/>
      <c r="F12" s="24">
        <v>45124</v>
      </c>
      <c r="G12" s="28" t="s">
        <v>15</v>
      </c>
      <c r="H12" s="26">
        <v>5000</v>
      </c>
      <c r="I12" s="29"/>
      <c r="J12" s="22"/>
      <c r="V12" s="8"/>
      <c r="W12" s="8"/>
      <c r="X12" s="8"/>
      <c r="Y12" s="8"/>
      <c r="Z12" s="8"/>
      <c r="AA12" s="8"/>
    </row>
    <row r="13" spans="1:27">
      <c r="A13" s="30">
        <v>44383</v>
      </c>
      <c r="B13" s="31" t="s">
        <v>16</v>
      </c>
      <c r="C13" s="32">
        <v>5000</v>
      </c>
      <c r="D13" s="33"/>
      <c r="F13" s="30">
        <v>45125</v>
      </c>
      <c r="G13" s="34" t="s">
        <v>17</v>
      </c>
      <c r="H13" s="32">
        <v>5000</v>
      </c>
      <c r="I13" s="35"/>
      <c r="J13" s="22"/>
      <c r="V13" s="8"/>
      <c r="W13" s="8"/>
      <c r="X13" s="8"/>
      <c r="Y13" s="8"/>
      <c r="Z13" s="8"/>
      <c r="AA13" s="8"/>
    </row>
    <row r="14" spans="1:27">
      <c r="A14" s="24">
        <v>44384</v>
      </c>
      <c r="B14" s="25" t="s">
        <v>18</v>
      </c>
      <c r="C14" s="26">
        <v>5000</v>
      </c>
      <c r="D14" s="36"/>
      <c r="E14" s="12"/>
      <c r="F14" s="24">
        <v>45126</v>
      </c>
      <c r="G14" s="28" t="s">
        <v>19</v>
      </c>
      <c r="H14" s="26">
        <v>5000</v>
      </c>
      <c r="I14" s="29"/>
      <c r="J14" s="22"/>
      <c r="V14" s="8"/>
      <c r="W14" s="8"/>
      <c r="X14" s="8"/>
      <c r="Y14" s="8"/>
      <c r="Z14" s="8"/>
      <c r="AA14" s="8"/>
    </row>
    <row r="15" spans="1:27">
      <c r="A15" s="30">
        <v>44385</v>
      </c>
      <c r="B15" s="31" t="s">
        <v>20</v>
      </c>
      <c r="C15" s="32">
        <v>5000</v>
      </c>
      <c r="D15" s="37"/>
      <c r="E15" s="12"/>
      <c r="F15" s="30">
        <v>45127</v>
      </c>
      <c r="G15" s="34" t="s">
        <v>21</v>
      </c>
      <c r="H15" s="32">
        <v>5000</v>
      </c>
      <c r="I15" s="38"/>
      <c r="J15" s="22"/>
      <c r="V15" s="8"/>
      <c r="W15" s="8"/>
      <c r="X15" s="8"/>
      <c r="Y15" s="8"/>
      <c r="Z15" s="8"/>
      <c r="AA15" s="8"/>
    </row>
    <row r="16" spans="1:27">
      <c r="A16" s="24">
        <v>44386</v>
      </c>
      <c r="B16" s="25" t="s">
        <v>35</v>
      </c>
      <c r="C16" s="40">
        <v>5000</v>
      </c>
      <c r="D16" s="36"/>
      <c r="E16" s="12"/>
      <c r="F16" s="24"/>
      <c r="G16" s="28"/>
      <c r="H16" s="40"/>
      <c r="I16" s="89"/>
      <c r="J16" s="22"/>
      <c r="V16" s="8"/>
      <c r="W16" s="8"/>
      <c r="X16" s="8"/>
      <c r="Y16" s="8"/>
      <c r="Z16" s="8"/>
      <c r="AA16" s="8"/>
    </row>
    <row r="17" spans="1:27">
      <c r="A17" s="30"/>
      <c r="B17" s="90"/>
      <c r="C17" s="43"/>
      <c r="D17" s="37"/>
      <c r="E17" s="12"/>
      <c r="F17" s="30"/>
      <c r="G17" s="93"/>
      <c r="H17" s="94"/>
      <c r="I17" s="93"/>
      <c r="J17" s="22"/>
      <c r="V17" s="8"/>
      <c r="W17" s="8"/>
      <c r="X17" s="8"/>
      <c r="Y17" s="8"/>
      <c r="Z17" s="8"/>
      <c r="AA17" s="8"/>
    </row>
    <row r="18" spans="1:27">
      <c r="A18" s="24"/>
      <c r="B18" s="88"/>
      <c r="C18" s="40"/>
      <c r="D18" s="36"/>
      <c r="E18" s="12"/>
      <c r="F18" s="24"/>
      <c r="G18" s="95"/>
      <c r="H18" s="96"/>
      <c r="I18" s="95"/>
      <c r="J18" s="22"/>
      <c r="V18" s="8"/>
      <c r="W18" s="8"/>
      <c r="X18" s="8"/>
      <c r="Y18" s="8"/>
      <c r="Z18" s="8"/>
      <c r="AA18" s="8"/>
    </row>
    <row r="19" spans="1:27">
      <c r="A19" s="46"/>
      <c r="B19" s="53"/>
      <c r="C19" s="47"/>
      <c r="D19" s="37"/>
      <c r="E19" s="12"/>
      <c r="F19" s="30"/>
      <c r="G19" s="34"/>
      <c r="H19" s="48"/>
      <c r="I19" s="91"/>
      <c r="J19" s="22"/>
      <c r="V19" s="8"/>
      <c r="W19" s="8"/>
      <c r="X19" s="8"/>
      <c r="Y19" s="8"/>
      <c r="Z19" s="8"/>
      <c r="AA19" s="8"/>
    </row>
    <row r="20" spans="1:27">
      <c r="A20" s="49"/>
      <c r="B20" s="51"/>
      <c r="C20" s="50"/>
      <c r="D20" s="36"/>
      <c r="E20" s="12"/>
      <c r="F20" s="49"/>
      <c r="G20" s="51"/>
      <c r="H20" s="52"/>
      <c r="I20" s="92"/>
      <c r="J20" s="22"/>
      <c r="V20" s="8"/>
      <c r="W20" s="8"/>
      <c r="X20" s="8"/>
      <c r="Y20" s="8"/>
      <c r="Z20" s="8"/>
      <c r="AA20" s="8"/>
    </row>
    <row r="21" spans="1:27">
      <c r="A21" s="46"/>
      <c r="B21" s="53"/>
      <c r="C21" s="47"/>
      <c r="D21" s="37"/>
      <c r="E21" s="12"/>
      <c r="F21" s="46"/>
      <c r="G21" s="53"/>
      <c r="H21" s="54"/>
      <c r="I21" s="91"/>
      <c r="J21" s="22"/>
      <c r="V21" s="8"/>
      <c r="W21" s="8"/>
      <c r="X21" s="8"/>
      <c r="Y21" s="8"/>
      <c r="Z21" s="8"/>
      <c r="AA21" s="8"/>
    </row>
    <row r="22" spans="1:27">
      <c r="A22" s="55"/>
      <c r="B22" s="45"/>
      <c r="C22" s="50"/>
      <c r="D22" s="45"/>
      <c r="E22" s="56"/>
      <c r="F22" s="55"/>
      <c r="G22" s="51"/>
      <c r="H22" s="52"/>
      <c r="I22" s="92"/>
      <c r="J22" s="22"/>
      <c r="V22" s="8"/>
      <c r="W22" s="8"/>
      <c r="X22" s="8"/>
      <c r="Y22" s="8"/>
      <c r="Z22" s="8"/>
      <c r="AA22" s="8"/>
    </row>
    <row r="23" spans="1:27">
      <c r="A23" s="57" t="s">
        <v>22</v>
      </c>
      <c r="B23" s="58"/>
      <c r="C23" s="59">
        <f>SUM(C12:C22)</f>
        <v>25000</v>
      </c>
      <c r="D23" s="58"/>
      <c r="F23" s="57" t="s">
        <v>23</v>
      </c>
      <c r="G23" s="58"/>
      <c r="H23" s="60">
        <f>SUM(H12:H22)</f>
        <v>20000</v>
      </c>
      <c r="I23" s="57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6" t="s">
        <v>24</v>
      </c>
      <c r="B26" s="183"/>
      <c r="C26" s="183"/>
      <c r="D26" s="183"/>
      <c r="F26" s="186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24">
        <v>45107</v>
      </c>
      <c r="B29" s="39" t="s">
        <v>26</v>
      </c>
      <c r="C29" s="65">
        <v>8000</v>
      </c>
      <c r="D29" s="66"/>
      <c r="F29" s="67">
        <v>45107</v>
      </c>
      <c r="G29" s="68" t="s">
        <v>27</v>
      </c>
      <c r="H29" s="69">
        <f>B2+C23</f>
        <v>106338.5</v>
      </c>
      <c r="I29" s="36"/>
      <c r="V29" s="8"/>
      <c r="W29" s="8"/>
      <c r="X29" s="8"/>
      <c r="Y29" s="8"/>
      <c r="Z29" s="8"/>
      <c r="AA29" s="8"/>
    </row>
    <row r="30" spans="1:27">
      <c r="A30" s="70"/>
      <c r="B30" s="42"/>
      <c r="C30" s="71"/>
      <c r="D30" s="37"/>
      <c r="F30" s="72">
        <v>45107</v>
      </c>
      <c r="G30" s="73" t="s">
        <v>28</v>
      </c>
      <c r="H30" s="74">
        <f>H29-H23</f>
        <v>86338.5</v>
      </c>
      <c r="I30" s="37"/>
      <c r="V30" s="8"/>
      <c r="W30" s="8"/>
      <c r="X30" s="8"/>
      <c r="Y30" s="8"/>
      <c r="Z30" s="8"/>
      <c r="AA30" s="8"/>
    </row>
    <row r="31" spans="1:27">
      <c r="A31" s="49"/>
      <c r="B31" s="36"/>
      <c r="C31" s="75"/>
      <c r="D31" s="36"/>
      <c r="F31" s="67">
        <v>45107</v>
      </c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46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49"/>
      <c r="B33" s="36"/>
      <c r="C33" s="75"/>
      <c r="D33" s="36"/>
      <c r="F33" s="77" t="s">
        <v>30</v>
      </c>
      <c r="G33" s="58"/>
      <c r="H33" s="78">
        <f>H30+H31</f>
        <v>94338.5</v>
      </c>
      <c r="I33" s="57"/>
      <c r="V33" s="8"/>
      <c r="W33" s="8"/>
      <c r="X33" s="8"/>
      <c r="Y33" s="8"/>
      <c r="Z33" s="8"/>
      <c r="AA33" s="8"/>
    </row>
    <row r="34" spans="1:27">
      <c r="A34" s="46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77" t="s">
        <v>31</v>
      </c>
      <c r="B35" s="58"/>
      <c r="C35" s="60">
        <f>SUM(C29:C34)</f>
        <v>8000</v>
      </c>
      <c r="D35" s="57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 t="s">
        <v>32</v>
      </c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 t="s">
        <v>33</v>
      </c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1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1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59" priority="1" operator="equal">
      <formula>"Monthly Outflow"</formula>
    </cfRule>
  </conditionalFormatting>
  <conditionalFormatting sqref="V43:AA43">
    <cfRule type="containsText" dxfId="58" priority="2" operator="containsText" text="Monthly Inflow">
      <formula>NOT(ISERROR(SEARCH(("Monthly Inflow"),(V43))))</formula>
    </cfRule>
  </conditionalFormatting>
  <conditionalFormatting sqref="A6:C8">
    <cfRule type="containsText" dxfId="57" priority="3" operator="containsText" text="Monthly Breakeven">
      <formula>NOT(ISERROR(SEARCH(("Monthly Breakeven"),(A6))))</formula>
    </cfRule>
  </conditionalFormatting>
  <conditionalFormatting sqref="A6:C8">
    <cfRule type="containsText" dxfId="56" priority="4" operator="containsText" text="Monthly Inflow">
      <formula>NOT(ISERROR(SEARCH(("Monthly Inflow"),(A6))))</formula>
    </cfRule>
  </conditionalFormatting>
  <conditionalFormatting sqref="A6:C8">
    <cfRule type="containsText" dxfId="55" priority="5" operator="containsText" text="Monthly Outflow">
      <formula>NOT(ISERROR(SEARCH(("Monthly Outflow"),(A6))))</formula>
    </cfRule>
  </conditionalFormatting>
  <conditionalFormatting sqref="D6:D7 E8">
    <cfRule type="cellIs" dxfId="54" priority="6" operator="greaterThan">
      <formula>0</formula>
    </cfRule>
  </conditionalFormatting>
  <conditionalFormatting sqref="D6:D7 E8">
    <cfRule type="cellIs" dxfId="53" priority="7" operator="lessThan">
      <formula>0</formula>
    </cfRule>
  </conditionalFormatting>
  <conditionalFormatting sqref="D6:D7 E8">
    <cfRule type="cellIs" dxfId="52" priority="8" operator="equal">
      <formula>0</formula>
    </cfRule>
  </conditionalFormatting>
  <conditionalFormatting sqref="B4:B5">
    <cfRule type="cellIs" dxfId="51" priority="9" operator="greaterThan">
      <formula>0</formula>
    </cfRule>
  </conditionalFormatting>
  <conditionalFormatting sqref="B4:B5">
    <cfRule type="cellIs" dxfId="5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/>
  <pageMargins left="0.25" right="0.25" top="0.75" bottom="0.75" header="0" footer="0"/>
  <pageSetup paperSize="9" fitToHeight="0" pageOrder="overThenDown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  <col min="10" max="10" width="8.28515625" customWidth="1"/>
  </cols>
  <sheetData>
    <row r="2" spans="1:27">
      <c r="A2" s="8" t="s">
        <v>5</v>
      </c>
      <c r="B2" s="9">
        <f>July!B3</f>
        <v>86338.5</v>
      </c>
      <c r="C2" s="10" t="s">
        <v>6</v>
      </c>
      <c r="D2" s="11">
        <v>45139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76338.5</v>
      </c>
      <c r="C3" s="10" t="s">
        <v>6</v>
      </c>
      <c r="D3" s="11">
        <v>45169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-10000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Outflow</v>
      </c>
      <c r="B6" s="183"/>
      <c r="C6" s="183"/>
      <c r="D6" s="184">
        <f>C23-H23</f>
        <v>-10000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5" t="s">
        <v>9</v>
      </c>
      <c r="B9" s="183"/>
      <c r="C9" s="183"/>
      <c r="D9" s="183"/>
      <c r="E9" s="18"/>
      <c r="F9" s="186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20" t="s">
        <v>6</v>
      </c>
      <c r="B11" s="20" t="s">
        <v>11</v>
      </c>
      <c r="C11" s="21" t="s">
        <v>12</v>
      </c>
      <c r="D11" s="20" t="s">
        <v>13</v>
      </c>
      <c r="F11" s="20" t="s">
        <v>6</v>
      </c>
      <c r="G11" s="20" t="s">
        <v>11</v>
      </c>
      <c r="H11" s="21" t="s">
        <v>12</v>
      </c>
      <c r="I11" s="20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45158</v>
      </c>
      <c r="B12" s="97" t="s">
        <v>14</v>
      </c>
      <c r="C12" s="98">
        <v>5000</v>
      </c>
      <c r="D12" s="99"/>
      <c r="E12" s="100"/>
      <c r="F12" s="24">
        <v>45140</v>
      </c>
      <c r="G12" s="101" t="s">
        <v>15</v>
      </c>
      <c r="H12" s="98">
        <v>5000</v>
      </c>
      <c r="I12" s="102"/>
      <c r="J12" s="22"/>
      <c r="V12" s="8"/>
      <c r="W12" s="8"/>
      <c r="X12" s="8"/>
      <c r="Y12" s="8"/>
      <c r="Z12" s="8"/>
      <c r="AA12" s="8"/>
    </row>
    <row r="13" spans="1:27">
      <c r="A13" s="30">
        <v>45158</v>
      </c>
      <c r="B13" s="103" t="s">
        <v>16</v>
      </c>
      <c r="C13" s="104">
        <v>5000</v>
      </c>
      <c r="D13" s="105"/>
      <c r="E13" s="100"/>
      <c r="F13" s="30">
        <v>45141</v>
      </c>
      <c r="G13" s="106" t="s">
        <v>17</v>
      </c>
      <c r="H13" s="104">
        <v>5000</v>
      </c>
      <c r="I13" s="107"/>
      <c r="J13" s="22"/>
      <c r="V13" s="8"/>
      <c r="W13" s="8"/>
      <c r="X13" s="8"/>
      <c r="Y13" s="8"/>
      <c r="Z13" s="8"/>
      <c r="AA13" s="8"/>
    </row>
    <row r="14" spans="1:27">
      <c r="A14" s="24">
        <v>45159</v>
      </c>
      <c r="B14" s="97" t="s">
        <v>18</v>
      </c>
      <c r="C14" s="98">
        <v>5000</v>
      </c>
      <c r="D14" s="108"/>
      <c r="E14" s="109"/>
      <c r="F14" s="24">
        <v>45142</v>
      </c>
      <c r="G14" s="101" t="s">
        <v>19</v>
      </c>
      <c r="H14" s="98">
        <v>5000</v>
      </c>
      <c r="I14" s="102"/>
      <c r="J14" s="22"/>
      <c r="V14" s="8"/>
      <c r="W14" s="8"/>
      <c r="X14" s="8"/>
      <c r="Y14" s="8"/>
      <c r="Z14" s="8"/>
      <c r="AA14" s="8"/>
    </row>
    <row r="15" spans="1:27">
      <c r="A15" s="30">
        <v>45160</v>
      </c>
      <c r="B15" s="103" t="s">
        <v>20</v>
      </c>
      <c r="C15" s="104">
        <v>5000</v>
      </c>
      <c r="D15" s="110"/>
      <c r="E15" s="109"/>
      <c r="F15" s="30">
        <v>45143</v>
      </c>
      <c r="G15" s="106" t="s">
        <v>21</v>
      </c>
      <c r="H15" s="104">
        <v>5000</v>
      </c>
      <c r="I15" s="111"/>
      <c r="J15" s="22"/>
      <c r="V15" s="8"/>
      <c r="W15" s="8"/>
      <c r="X15" s="8"/>
      <c r="Y15" s="8"/>
      <c r="Z15" s="8"/>
      <c r="AA15" s="8"/>
    </row>
    <row r="16" spans="1:27">
      <c r="A16" s="24"/>
      <c r="B16" s="112"/>
      <c r="C16" s="113"/>
      <c r="D16" s="108"/>
      <c r="E16" s="109"/>
      <c r="F16" s="24">
        <v>45144</v>
      </c>
      <c r="G16" s="101" t="s">
        <v>34</v>
      </c>
      <c r="H16" s="114">
        <v>10000</v>
      </c>
      <c r="I16" s="101"/>
      <c r="J16" s="22"/>
      <c r="V16" s="8"/>
      <c r="W16" s="8"/>
      <c r="X16" s="8"/>
      <c r="Y16" s="8"/>
      <c r="Z16" s="8"/>
      <c r="AA16" s="8"/>
    </row>
    <row r="17" spans="1:27">
      <c r="A17" s="30"/>
      <c r="B17" s="90"/>
      <c r="C17" s="43"/>
      <c r="D17" s="37"/>
      <c r="E17" s="12"/>
      <c r="F17" s="30"/>
      <c r="G17" s="93"/>
      <c r="H17" s="94"/>
      <c r="I17" s="93"/>
      <c r="J17" s="22"/>
      <c r="V17" s="8"/>
      <c r="W17" s="8"/>
      <c r="X17" s="8"/>
      <c r="Y17" s="8"/>
      <c r="Z17" s="8"/>
      <c r="AA17" s="8"/>
    </row>
    <row r="18" spans="1:27">
      <c r="A18" s="24"/>
      <c r="B18" s="88"/>
      <c r="C18" s="40"/>
      <c r="D18" s="36"/>
      <c r="E18" s="12"/>
      <c r="F18" s="24"/>
      <c r="G18" s="95"/>
      <c r="H18" s="96"/>
      <c r="I18" s="95"/>
      <c r="J18" s="22"/>
      <c r="V18" s="8"/>
      <c r="W18" s="8"/>
      <c r="X18" s="8"/>
      <c r="Y18" s="8"/>
      <c r="Z18" s="8"/>
      <c r="AA18" s="8"/>
    </row>
    <row r="19" spans="1:27">
      <c r="A19" s="46"/>
      <c r="B19" s="53"/>
      <c r="C19" s="47"/>
      <c r="D19" s="37"/>
      <c r="E19" s="12"/>
      <c r="F19" s="30"/>
      <c r="G19" s="34"/>
      <c r="H19" s="48"/>
      <c r="I19" s="91"/>
      <c r="J19" s="22"/>
      <c r="V19" s="8"/>
      <c r="W19" s="8"/>
      <c r="X19" s="8"/>
      <c r="Y19" s="8"/>
      <c r="Z19" s="8"/>
      <c r="AA19" s="8"/>
    </row>
    <row r="20" spans="1:27">
      <c r="A20" s="49"/>
      <c r="B20" s="51"/>
      <c r="C20" s="50"/>
      <c r="D20" s="36"/>
      <c r="E20" s="12"/>
      <c r="F20" s="49"/>
      <c r="G20" s="51"/>
      <c r="H20" s="52"/>
      <c r="I20" s="92"/>
      <c r="J20" s="22"/>
      <c r="V20" s="8"/>
      <c r="W20" s="8"/>
      <c r="X20" s="8"/>
      <c r="Y20" s="8"/>
      <c r="Z20" s="8"/>
      <c r="AA20" s="8"/>
    </row>
    <row r="21" spans="1:27">
      <c r="A21" s="46"/>
      <c r="B21" s="53"/>
      <c r="C21" s="47"/>
      <c r="D21" s="37"/>
      <c r="E21" s="12"/>
      <c r="F21" s="46"/>
      <c r="G21" s="53"/>
      <c r="H21" s="54"/>
      <c r="I21" s="91"/>
      <c r="J21" s="22"/>
      <c r="V21" s="8"/>
      <c r="W21" s="8"/>
      <c r="X21" s="8"/>
      <c r="Y21" s="8"/>
      <c r="Z21" s="8"/>
      <c r="AA21" s="8"/>
    </row>
    <row r="22" spans="1:27">
      <c r="A22" s="55"/>
      <c r="B22" s="45"/>
      <c r="C22" s="50"/>
      <c r="D22" s="45"/>
      <c r="E22" s="56"/>
      <c r="F22" s="55"/>
      <c r="G22" s="51"/>
      <c r="H22" s="52"/>
      <c r="I22" s="92"/>
      <c r="J22" s="22"/>
      <c r="V22" s="8"/>
      <c r="W22" s="8"/>
      <c r="X22" s="8"/>
      <c r="Y22" s="8"/>
      <c r="Z22" s="8"/>
      <c r="AA22" s="8"/>
    </row>
    <row r="23" spans="1:27">
      <c r="A23" s="57" t="s">
        <v>22</v>
      </c>
      <c r="B23" s="58"/>
      <c r="C23" s="59">
        <f>SUM(C12:C22)</f>
        <v>20000</v>
      </c>
      <c r="D23" s="58"/>
      <c r="F23" s="57" t="s">
        <v>23</v>
      </c>
      <c r="G23" s="58"/>
      <c r="H23" s="60">
        <f>SUM(H12:H22)</f>
        <v>30000</v>
      </c>
      <c r="I23" s="57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6" t="s">
        <v>24</v>
      </c>
      <c r="B26" s="183"/>
      <c r="C26" s="183"/>
      <c r="D26" s="183"/>
      <c r="F26" s="186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24">
        <v>45107</v>
      </c>
      <c r="B29" s="39" t="s">
        <v>26</v>
      </c>
      <c r="C29" s="65">
        <v>8000</v>
      </c>
      <c r="D29" s="66"/>
      <c r="F29" s="67">
        <v>45107</v>
      </c>
      <c r="G29" s="68" t="s">
        <v>27</v>
      </c>
      <c r="H29" s="69">
        <f>B2+C23</f>
        <v>106338.5</v>
      </c>
      <c r="I29" s="36"/>
      <c r="V29" s="8"/>
      <c r="W29" s="8"/>
      <c r="X29" s="8"/>
      <c r="Y29" s="8"/>
      <c r="Z29" s="8"/>
      <c r="AA29" s="8"/>
    </row>
    <row r="30" spans="1:27">
      <c r="A30" s="70"/>
      <c r="B30" s="42"/>
      <c r="C30" s="71"/>
      <c r="D30" s="37"/>
      <c r="F30" s="72">
        <v>45107</v>
      </c>
      <c r="G30" s="73" t="s">
        <v>28</v>
      </c>
      <c r="H30" s="74">
        <f>H29-H23</f>
        <v>76338.5</v>
      </c>
      <c r="I30" s="37"/>
      <c r="V30" s="8"/>
      <c r="W30" s="8"/>
      <c r="X30" s="8"/>
      <c r="Y30" s="8"/>
      <c r="Z30" s="8"/>
      <c r="AA30" s="8"/>
    </row>
    <row r="31" spans="1:27">
      <c r="A31" s="49"/>
      <c r="B31" s="36"/>
      <c r="C31" s="75"/>
      <c r="D31" s="36"/>
      <c r="F31" s="67">
        <v>45107</v>
      </c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46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49"/>
      <c r="B33" s="36"/>
      <c r="C33" s="75"/>
      <c r="D33" s="36"/>
      <c r="F33" s="77" t="s">
        <v>30</v>
      </c>
      <c r="G33" s="58"/>
      <c r="H33" s="78">
        <f>H30+H31</f>
        <v>84338.5</v>
      </c>
      <c r="I33" s="57"/>
      <c r="V33" s="8"/>
      <c r="W33" s="8"/>
      <c r="X33" s="8"/>
      <c r="Y33" s="8"/>
      <c r="Z33" s="8"/>
      <c r="AA33" s="8"/>
    </row>
    <row r="34" spans="1:27">
      <c r="A34" s="46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77" t="s">
        <v>31</v>
      </c>
      <c r="B35" s="58"/>
      <c r="C35" s="60">
        <f>SUM(C29:C34)</f>
        <v>8000</v>
      </c>
      <c r="D35" s="57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/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/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1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1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49" priority="1" operator="equal">
      <formula>"Monthly Outflow"</formula>
    </cfRule>
  </conditionalFormatting>
  <conditionalFormatting sqref="V43:AA43">
    <cfRule type="containsText" dxfId="48" priority="2" operator="containsText" text="Monthly Inflow">
      <formula>NOT(ISERROR(SEARCH(("Monthly Inflow"),(V43))))</formula>
    </cfRule>
  </conditionalFormatting>
  <conditionalFormatting sqref="A6:C8">
    <cfRule type="containsText" dxfId="47" priority="3" operator="containsText" text="Monthly Breakeven">
      <formula>NOT(ISERROR(SEARCH(("Monthly Breakeven"),(A6))))</formula>
    </cfRule>
  </conditionalFormatting>
  <conditionalFormatting sqref="A6:C8">
    <cfRule type="containsText" dxfId="46" priority="4" operator="containsText" text="Monthly Inflow">
      <formula>NOT(ISERROR(SEARCH(("Monthly Inflow"),(A6))))</formula>
    </cfRule>
  </conditionalFormatting>
  <conditionalFormatting sqref="A6:C8">
    <cfRule type="containsText" dxfId="45" priority="5" operator="containsText" text="Monthly Outflow">
      <formula>NOT(ISERROR(SEARCH(("Monthly Outflow"),(A6))))</formula>
    </cfRule>
  </conditionalFormatting>
  <conditionalFormatting sqref="D6:D7 E8">
    <cfRule type="cellIs" dxfId="44" priority="6" operator="greaterThan">
      <formula>0</formula>
    </cfRule>
  </conditionalFormatting>
  <conditionalFormatting sqref="D6:D7 E8">
    <cfRule type="cellIs" dxfId="43" priority="7" operator="lessThan">
      <formula>0</formula>
    </cfRule>
  </conditionalFormatting>
  <conditionalFormatting sqref="D6:D7 E8">
    <cfRule type="cellIs" dxfId="42" priority="8" operator="equal">
      <formula>0</formula>
    </cfRule>
  </conditionalFormatting>
  <conditionalFormatting sqref="B4:B5">
    <cfRule type="cellIs" dxfId="41" priority="9" operator="greaterThan">
      <formula>0</formula>
    </cfRule>
  </conditionalFormatting>
  <conditionalFormatting sqref="B4:B5">
    <cfRule type="cellIs" dxfId="4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/>
  <pageMargins left="0.25" right="0.25" top="0.75" bottom="0.75" header="0" footer="0"/>
  <pageSetup paperSize="9" fitToHeight="0" pageOrder="overThenDown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</cols>
  <sheetData>
    <row r="2" spans="1:27">
      <c r="A2" s="8" t="s">
        <v>5</v>
      </c>
      <c r="B2" s="115">
        <f>August!B3</f>
        <v>76338.5</v>
      </c>
      <c r="C2" s="10" t="s">
        <v>6</v>
      </c>
      <c r="D2" s="116">
        <v>45170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99338.5</v>
      </c>
      <c r="C3" s="10" t="s">
        <v>6</v>
      </c>
      <c r="D3" s="116">
        <v>45199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23000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Inflow</v>
      </c>
      <c r="B6" s="183"/>
      <c r="C6" s="183"/>
      <c r="D6" s="184">
        <f>C23-H23</f>
        <v>23000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8" t="s">
        <v>9</v>
      </c>
      <c r="B9" s="183"/>
      <c r="C9" s="183"/>
      <c r="D9" s="183"/>
      <c r="E9" s="18"/>
      <c r="F9" s="188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117" t="s">
        <v>6</v>
      </c>
      <c r="B11" s="117" t="s">
        <v>11</v>
      </c>
      <c r="C11" s="118" t="s">
        <v>12</v>
      </c>
      <c r="D11" s="117" t="s">
        <v>13</v>
      </c>
      <c r="F11" s="117" t="s">
        <v>6</v>
      </c>
      <c r="G11" s="117" t="s">
        <v>11</v>
      </c>
      <c r="H11" s="118" t="s">
        <v>12</v>
      </c>
      <c r="I11" s="117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45189</v>
      </c>
      <c r="B12" s="25" t="s">
        <v>14</v>
      </c>
      <c r="C12" s="26">
        <v>5000</v>
      </c>
      <c r="D12" s="27"/>
      <c r="F12" s="24">
        <v>45140</v>
      </c>
      <c r="G12" s="28" t="s">
        <v>15</v>
      </c>
      <c r="H12" s="26">
        <v>5000</v>
      </c>
      <c r="I12" s="29"/>
      <c r="J12" s="22"/>
      <c r="V12" s="8"/>
      <c r="W12" s="8"/>
      <c r="X12" s="8"/>
      <c r="Y12" s="8"/>
      <c r="Z12" s="8"/>
      <c r="AA12" s="8"/>
    </row>
    <row r="13" spans="1:27">
      <c r="A13" s="119">
        <v>45190</v>
      </c>
      <c r="B13" s="120" t="s">
        <v>16</v>
      </c>
      <c r="C13" s="121">
        <v>5000</v>
      </c>
      <c r="D13" s="122"/>
      <c r="F13" s="119">
        <v>45141</v>
      </c>
      <c r="G13" s="123" t="s">
        <v>17</v>
      </c>
      <c r="H13" s="121">
        <v>5000</v>
      </c>
      <c r="I13" s="124"/>
      <c r="J13" s="22"/>
      <c r="V13" s="8"/>
      <c r="W13" s="8"/>
      <c r="X13" s="8"/>
      <c r="Y13" s="8"/>
      <c r="Z13" s="8"/>
      <c r="AA13" s="8"/>
    </row>
    <row r="14" spans="1:27">
      <c r="A14" s="24">
        <v>45191</v>
      </c>
      <c r="B14" s="25" t="s">
        <v>18</v>
      </c>
      <c r="C14" s="26">
        <v>5000</v>
      </c>
      <c r="D14" s="36"/>
      <c r="E14" s="12"/>
      <c r="F14" s="24">
        <v>45142</v>
      </c>
      <c r="G14" s="28" t="s">
        <v>19</v>
      </c>
      <c r="H14" s="26">
        <v>5000</v>
      </c>
      <c r="I14" s="29"/>
      <c r="J14" s="22"/>
      <c r="V14" s="8"/>
      <c r="W14" s="8"/>
      <c r="X14" s="8"/>
      <c r="Y14" s="8"/>
      <c r="Z14" s="8"/>
      <c r="AA14" s="8"/>
    </row>
    <row r="15" spans="1:27">
      <c r="A15" s="119">
        <v>45192</v>
      </c>
      <c r="B15" s="120" t="s">
        <v>20</v>
      </c>
      <c r="C15" s="121">
        <v>5000</v>
      </c>
      <c r="D15" s="125"/>
      <c r="E15" s="12"/>
      <c r="F15" s="119">
        <v>45143</v>
      </c>
      <c r="G15" s="123" t="s">
        <v>21</v>
      </c>
      <c r="H15" s="121">
        <v>5000</v>
      </c>
      <c r="I15" s="126"/>
      <c r="J15" s="22"/>
      <c r="V15" s="8"/>
      <c r="W15" s="8"/>
      <c r="X15" s="8"/>
      <c r="Y15" s="8"/>
      <c r="Z15" s="8"/>
      <c r="AA15" s="8"/>
    </row>
    <row r="16" spans="1:27">
      <c r="A16" s="24">
        <v>45193</v>
      </c>
      <c r="B16" s="25" t="s">
        <v>35</v>
      </c>
      <c r="C16" s="40">
        <v>30000</v>
      </c>
      <c r="D16" s="36"/>
      <c r="E16" s="12"/>
      <c r="F16" s="24">
        <v>45144</v>
      </c>
      <c r="G16" s="28" t="s">
        <v>34</v>
      </c>
      <c r="H16" s="40">
        <v>7000</v>
      </c>
      <c r="I16" s="28"/>
      <c r="J16" s="22"/>
      <c r="V16" s="8"/>
      <c r="W16" s="8"/>
      <c r="X16" s="8"/>
      <c r="Y16" s="8"/>
      <c r="Z16" s="8"/>
      <c r="AA16" s="8"/>
    </row>
    <row r="17" spans="1:27">
      <c r="A17" s="119"/>
      <c r="B17" s="127"/>
      <c r="C17" s="128"/>
      <c r="D17" s="129"/>
      <c r="E17" s="12"/>
      <c r="F17" s="130"/>
      <c r="G17" s="126"/>
      <c r="H17" s="128"/>
      <c r="I17" s="124"/>
      <c r="J17" s="22"/>
      <c r="V17" s="8"/>
      <c r="W17" s="8"/>
      <c r="X17" s="8"/>
      <c r="Y17" s="8"/>
      <c r="Z17" s="8"/>
      <c r="AA17" s="8"/>
    </row>
    <row r="18" spans="1:27">
      <c r="A18" s="24"/>
      <c r="B18" s="39"/>
      <c r="C18" s="40"/>
      <c r="D18" s="131"/>
      <c r="E18" s="12"/>
      <c r="F18" s="132"/>
      <c r="G18" s="41"/>
      <c r="H18" s="40"/>
      <c r="I18" s="45"/>
      <c r="J18" s="22"/>
      <c r="V18" s="8"/>
      <c r="W18" s="8"/>
      <c r="X18" s="8"/>
      <c r="Y18" s="8"/>
      <c r="Z18" s="8"/>
      <c r="AA18" s="8"/>
    </row>
    <row r="19" spans="1:27">
      <c r="A19" s="133"/>
      <c r="B19" s="125"/>
      <c r="C19" s="134"/>
      <c r="D19" s="129"/>
      <c r="E19" s="12"/>
      <c r="F19" s="130"/>
      <c r="G19" s="126"/>
      <c r="H19" s="135"/>
      <c r="I19" s="136"/>
      <c r="J19" s="22"/>
      <c r="V19" s="8"/>
      <c r="W19" s="8"/>
      <c r="X19" s="8"/>
      <c r="Y19" s="8"/>
      <c r="Z19" s="8"/>
      <c r="AA19" s="8"/>
    </row>
    <row r="20" spans="1:27">
      <c r="A20" s="49"/>
      <c r="B20" s="36"/>
      <c r="C20" s="50"/>
      <c r="D20" s="131"/>
      <c r="E20" s="12"/>
      <c r="F20" s="137"/>
      <c r="G20" s="36"/>
      <c r="H20" s="52"/>
      <c r="I20" s="45"/>
      <c r="J20" s="22"/>
      <c r="V20" s="8"/>
      <c r="W20" s="8"/>
      <c r="X20" s="8"/>
      <c r="Y20" s="8"/>
      <c r="Z20" s="8"/>
      <c r="AA20" s="8"/>
    </row>
    <row r="21" spans="1:27">
      <c r="A21" s="133"/>
      <c r="B21" s="125"/>
      <c r="C21" s="134"/>
      <c r="D21" s="129"/>
      <c r="E21" s="12"/>
      <c r="F21" s="138"/>
      <c r="G21" s="125"/>
      <c r="H21" s="139"/>
      <c r="I21" s="136"/>
      <c r="J21" s="22"/>
      <c r="V21" s="8"/>
      <c r="W21" s="8"/>
      <c r="X21" s="8"/>
      <c r="Y21" s="8"/>
      <c r="Z21" s="8"/>
      <c r="AA21" s="8"/>
    </row>
    <row r="22" spans="1:27">
      <c r="A22" s="55"/>
      <c r="B22" s="45"/>
      <c r="C22" s="50"/>
      <c r="D22" s="140"/>
      <c r="E22" s="56"/>
      <c r="F22" s="141"/>
      <c r="G22" s="36"/>
      <c r="H22" s="52"/>
      <c r="I22" s="45"/>
      <c r="J22" s="22"/>
      <c r="V22" s="8"/>
      <c r="W22" s="8"/>
      <c r="X22" s="8"/>
      <c r="Y22" s="8"/>
      <c r="Z22" s="8"/>
      <c r="AA22" s="8"/>
    </row>
    <row r="23" spans="1:27">
      <c r="A23" s="142" t="s">
        <v>22</v>
      </c>
      <c r="B23" s="122"/>
      <c r="C23" s="143">
        <f>SUM(C12:C22)</f>
        <v>50000</v>
      </c>
      <c r="D23" s="122"/>
      <c r="F23" s="144" t="s">
        <v>23</v>
      </c>
      <c r="G23" s="145"/>
      <c r="H23" s="146">
        <f>SUM(H12:H22)</f>
        <v>27000</v>
      </c>
      <c r="I23" s="144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9" t="s">
        <v>24</v>
      </c>
      <c r="B26" s="183"/>
      <c r="C26" s="183"/>
      <c r="D26" s="183"/>
      <c r="F26" s="189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113">
        <v>45199</v>
      </c>
      <c r="B29" s="39" t="s">
        <v>26</v>
      </c>
      <c r="C29" s="65">
        <v>8000</v>
      </c>
      <c r="D29" s="66"/>
      <c r="F29" s="36"/>
      <c r="G29" s="68" t="s">
        <v>27</v>
      </c>
      <c r="H29" s="69">
        <f>B2+C23</f>
        <v>126338.5</v>
      </c>
      <c r="I29" s="36"/>
      <c r="V29" s="8"/>
      <c r="W29" s="8"/>
      <c r="X29" s="8"/>
      <c r="Y29" s="8"/>
      <c r="Z29" s="8"/>
      <c r="AA29" s="8"/>
    </row>
    <row r="30" spans="1:27">
      <c r="A30" s="70"/>
      <c r="B30" s="42"/>
      <c r="C30" s="71"/>
      <c r="D30" s="37"/>
      <c r="F30" s="37"/>
      <c r="G30" s="73" t="s">
        <v>28</v>
      </c>
      <c r="H30" s="74">
        <f>H29-H23</f>
        <v>99338.5</v>
      </c>
      <c r="I30" s="37"/>
      <c r="V30" s="8"/>
      <c r="W30" s="8"/>
      <c r="X30" s="8"/>
      <c r="Y30" s="8"/>
      <c r="Z30" s="8"/>
      <c r="AA30" s="8"/>
    </row>
    <row r="31" spans="1:27">
      <c r="A31" s="49"/>
      <c r="B31" s="36"/>
      <c r="C31" s="75"/>
      <c r="D31" s="36"/>
      <c r="F31" s="36"/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46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49"/>
      <c r="B33" s="36"/>
      <c r="C33" s="75"/>
      <c r="D33" s="36"/>
      <c r="F33" s="68" t="s">
        <v>30</v>
      </c>
      <c r="G33" s="147"/>
      <c r="H33" s="148">
        <f>H30+H31</f>
        <v>107338.5</v>
      </c>
      <c r="I33" s="149"/>
      <c r="V33" s="8"/>
      <c r="W33" s="8"/>
      <c r="X33" s="8"/>
      <c r="Y33" s="8"/>
      <c r="Z33" s="8"/>
      <c r="AA33" s="8"/>
    </row>
    <row r="34" spans="1:27">
      <c r="A34" s="46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68" t="s">
        <v>31</v>
      </c>
      <c r="B35" s="147"/>
      <c r="C35" s="150">
        <f>SUM(C29:C34)</f>
        <v>8000</v>
      </c>
      <c r="D35" s="149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 t="s">
        <v>32</v>
      </c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 t="s">
        <v>33</v>
      </c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2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2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39" priority="1" operator="equal">
      <formula>"Monthly Outflow"</formula>
    </cfRule>
  </conditionalFormatting>
  <conditionalFormatting sqref="V43:AA43">
    <cfRule type="containsText" dxfId="38" priority="2" operator="containsText" text="Monthly Inflow">
      <formula>NOT(ISERROR(SEARCH(("Monthly Inflow"),(V43))))</formula>
    </cfRule>
  </conditionalFormatting>
  <conditionalFormatting sqref="A6:C8">
    <cfRule type="containsText" dxfId="37" priority="3" operator="containsText" text="Monthly Breakeven">
      <formula>NOT(ISERROR(SEARCH(("Monthly Breakeven"),(A6))))</formula>
    </cfRule>
  </conditionalFormatting>
  <conditionalFormatting sqref="A6:C8">
    <cfRule type="containsText" dxfId="36" priority="4" operator="containsText" text="Monthly Inflow">
      <formula>NOT(ISERROR(SEARCH(("Monthly Inflow"),(A6))))</formula>
    </cfRule>
  </conditionalFormatting>
  <conditionalFormatting sqref="A6:C8">
    <cfRule type="containsText" dxfId="35" priority="5" operator="containsText" text="Monthly Outflow">
      <formula>NOT(ISERROR(SEARCH(("Monthly Outflow"),(A6))))</formula>
    </cfRule>
  </conditionalFormatting>
  <conditionalFormatting sqref="D6:D7 E8">
    <cfRule type="cellIs" dxfId="34" priority="6" operator="greaterThan">
      <formula>0</formula>
    </cfRule>
  </conditionalFormatting>
  <conditionalFormatting sqref="D6:D7 E8">
    <cfRule type="cellIs" dxfId="33" priority="7" operator="lessThan">
      <formula>0</formula>
    </cfRule>
  </conditionalFormatting>
  <conditionalFormatting sqref="D6:D7 E8">
    <cfRule type="cellIs" dxfId="32" priority="8" operator="equal">
      <formula>0</formula>
    </cfRule>
  </conditionalFormatting>
  <conditionalFormatting sqref="B4:B5">
    <cfRule type="cellIs" dxfId="31" priority="9" operator="greaterThan">
      <formula>0</formula>
    </cfRule>
  </conditionalFormatting>
  <conditionalFormatting sqref="B4:B5">
    <cfRule type="cellIs" dxfId="3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 verticalCentered="1"/>
  <pageMargins left="0.25" right="0.25" top="0.75" bottom="0.75" header="0" footer="0"/>
  <pageSetup paperSize="9" pageOrder="overThenDown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</cols>
  <sheetData>
    <row r="2" spans="1:27">
      <c r="A2" s="8" t="s">
        <v>5</v>
      </c>
      <c r="B2" s="115">
        <f>September!B3</f>
        <v>99338.5</v>
      </c>
      <c r="C2" s="10" t="s">
        <v>6</v>
      </c>
      <c r="D2" s="116">
        <v>45200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104338.5</v>
      </c>
      <c r="C3" s="10" t="s">
        <v>6</v>
      </c>
      <c r="D3" s="116">
        <v>45230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5000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Inflow</v>
      </c>
      <c r="B6" s="183"/>
      <c r="C6" s="183"/>
      <c r="D6" s="184">
        <f>C23-H23</f>
        <v>5000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8" t="s">
        <v>9</v>
      </c>
      <c r="B9" s="183"/>
      <c r="C9" s="183"/>
      <c r="D9" s="183"/>
      <c r="E9" s="18"/>
      <c r="F9" s="188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117" t="s">
        <v>6</v>
      </c>
      <c r="B11" s="117" t="s">
        <v>11</v>
      </c>
      <c r="C11" s="118" t="s">
        <v>12</v>
      </c>
      <c r="D11" s="117" t="s">
        <v>13</v>
      </c>
      <c r="F11" s="117" t="s">
        <v>6</v>
      </c>
      <c r="G11" s="117" t="s">
        <v>11</v>
      </c>
      <c r="H11" s="118" t="s">
        <v>12</v>
      </c>
      <c r="I11" s="117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45189</v>
      </c>
      <c r="B12" s="25" t="s">
        <v>14</v>
      </c>
      <c r="C12" s="26">
        <v>5000</v>
      </c>
      <c r="D12" s="27"/>
      <c r="F12" s="24">
        <v>45140</v>
      </c>
      <c r="G12" s="28" t="s">
        <v>15</v>
      </c>
      <c r="H12" s="26">
        <v>5000</v>
      </c>
      <c r="I12" s="29"/>
      <c r="J12" s="22"/>
      <c r="V12" s="8"/>
      <c r="W12" s="8"/>
      <c r="X12" s="8"/>
      <c r="Y12" s="8"/>
      <c r="Z12" s="8"/>
      <c r="AA12" s="8"/>
    </row>
    <row r="13" spans="1:27">
      <c r="A13" s="119">
        <v>45190</v>
      </c>
      <c r="B13" s="120" t="s">
        <v>16</v>
      </c>
      <c r="C13" s="121">
        <v>5000</v>
      </c>
      <c r="D13" s="122"/>
      <c r="F13" s="119">
        <v>45141</v>
      </c>
      <c r="G13" s="123" t="s">
        <v>17</v>
      </c>
      <c r="H13" s="121">
        <v>5000</v>
      </c>
      <c r="I13" s="124"/>
      <c r="J13" s="22"/>
      <c r="V13" s="8"/>
      <c r="W13" s="8"/>
      <c r="X13" s="8"/>
      <c r="Y13" s="8"/>
      <c r="Z13" s="8"/>
      <c r="AA13" s="8"/>
    </row>
    <row r="14" spans="1:27">
      <c r="A14" s="24">
        <v>45191</v>
      </c>
      <c r="B14" s="25" t="s">
        <v>18</v>
      </c>
      <c r="C14" s="26">
        <v>5000</v>
      </c>
      <c r="D14" s="36"/>
      <c r="E14" s="12"/>
      <c r="F14" s="24">
        <v>45142</v>
      </c>
      <c r="G14" s="28" t="s">
        <v>19</v>
      </c>
      <c r="H14" s="26">
        <v>5000</v>
      </c>
      <c r="I14" s="29"/>
      <c r="J14" s="22"/>
      <c r="V14" s="8"/>
      <c r="W14" s="8"/>
      <c r="X14" s="8"/>
      <c r="Y14" s="8"/>
      <c r="Z14" s="8"/>
      <c r="AA14" s="8"/>
    </row>
    <row r="15" spans="1:27">
      <c r="A15" s="119">
        <v>45192</v>
      </c>
      <c r="B15" s="120" t="s">
        <v>20</v>
      </c>
      <c r="C15" s="121">
        <v>5000</v>
      </c>
      <c r="D15" s="125"/>
      <c r="E15" s="12"/>
      <c r="F15" s="119">
        <v>45143</v>
      </c>
      <c r="G15" s="123" t="s">
        <v>21</v>
      </c>
      <c r="H15" s="121">
        <v>5000</v>
      </c>
      <c r="I15" s="126"/>
      <c r="J15" s="22"/>
      <c r="V15" s="8"/>
      <c r="W15" s="8"/>
      <c r="X15" s="8"/>
      <c r="Y15" s="8"/>
      <c r="Z15" s="8"/>
      <c r="AA15" s="8"/>
    </row>
    <row r="16" spans="1:27">
      <c r="A16" s="24">
        <v>45193</v>
      </c>
      <c r="B16" s="25" t="s">
        <v>35</v>
      </c>
      <c r="C16" s="40">
        <v>12000</v>
      </c>
      <c r="D16" s="36"/>
      <c r="E16" s="12"/>
      <c r="F16" s="24">
        <v>45144</v>
      </c>
      <c r="G16" s="28" t="s">
        <v>34</v>
      </c>
      <c r="H16" s="40">
        <v>7000</v>
      </c>
      <c r="I16" s="28"/>
      <c r="J16" s="22"/>
      <c r="V16" s="8"/>
      <c r="W16" s="8"/>
      <c r="X16" s="8"/>
      <c r="Y16" s="8"/>
      <c r="Z16" s="8"/>
      <c r="AA16" s="8"/>
    </row>
    <row r="17" spans="1:27">
      <c r="A17" s="151"/>
      <c r="B17" s="127"/>
      <c r="C17" s="128"/>
      <c r="D17" s="125"/>
      <c r="E17" s="12"/>
      <c r="F17" s="130"/>
      <c r="G17" s="126"/>
      <c r="H17" s="128"/>
      <c r="I17" s="124"/>
      <c r="J17" s="22"/>
      <c r="V17" s="8"/>
      <c r="W17" s="8"/>
      <c r="X17" s="8"/>
      <c r="Y17" s="8"/>
      <c r="Z17" s="8"/>
      <c r="AA17" s="8"/>
    </row>
    <row r="18" spans="1:27">
      <c r="A18" s="152"/>
      <c r="B18" s="39"/>
      <c r="C18" s="40"/>
      <c r="D18" s="36"/>
      <c r="E18" s="12"/>
      <c r="F18" s="132"/>
      <c r="G18" s="41"/>
      <c r="H18" s="40"/>
      <c r="I18" s="45"/>
      <c r="J18" s="22"/>
      <c r="V18" s="8"/>
      <c r="W18" s="8"/>
      <c r="X18" s="8"/>
      <c r="Y18" s="8"/>
      <c r="Z18" s="8"/>
      <c r="AA18" s="8"/>
    </row>
    <row r="19" spans="1:27">
      <c r="A19" s="153"/>
      <c r="B19" s="125"/>
      <c r="C19" s="134"/>
      <c r="D19" s="125"/>
      <c r="E19" s="12"/>
      <c r="F19" s="130"/>
      <c r="G19" s="126"/>
      <c r="H19" s="135"/>
      <c r="I19" s="136"/>
      <c r="J19" s="22"/>
      <c r="V19" s="8"/>
      <c r="W19" s="8"/>
      <c r="X19" s="8"/>
      <c r="Y19" s="8"/>
      <c r="Z19" s="8"/>
      <c r="AA19" s="8"/>
    </row>
    <row r="20" spans="1:27">
      <c r="A20" s="154"/>
      <c r="B20" s="36"/>
      <c r="C20" s="50"/>
      <c r="D20" s="36"/>
      <c r="E20" s="12"/>
      <c r="F20" s="137"/>
      <c r="G20" s="36"/>
      <c r="H20" s="52"/>
      <c r="I20" s="45"/>
      <c r="J20" s="22"/>
      <c r="V20" s="8"/>
      <c r="W20" s="8"/>
      <c r="X20" s="8"/>
      <c r="Y20" s="8"/>
      <c r="Z20" s="8"/>
      <c r="AA20" s="8"/>
    </row>
    <row r="21" spans="1:27">
      <c r="A21" s="153"/>
      <c r="B21" s="125"/>
      <c r="C21" s="134"/>
      <c r="D21" s="125"/>
      <c r="E21" s="12"/>
      <c r="F21" s="138"/>
      <c r="G21" s="125"/>
      <c r="H21" s="139"/>
      <c r="I21" s="136"/>
      <c r="J21" s="22"/>
      <c r="V21" s="8"/>
      <c r="W21" s="8"/>
      <c r="X21" s="8"/>
      <c r="Y21" s="8"/>
      <c r="Z21" s="8"/>
      <c r="AA21" s="8"/>
    </row>
    <row r="22" spans="1:27">
      <c r="A22" s="155"/>
      <c r="B22" s="45"/>
      <c r="C22" s="50"/>
      <c r="D22" s="45"/>
      <c r="E22" s="56"/>
      <c r="F22" s="141"/>
      <c r="G22" s="36"/>
      <c r="H22" s="52"/>
      <c r="I22" s="45"/>
      <c r="J22" s="22"/>
      <c r="V22" s="8"/>
      <c r="W22" s="8"/>
      <c r="X22" s="8"/>
      <c r="Y22" s="8"/>
      <c r="Z22" s="8"/>
      <c r="AA22" s="8"/>
    </row>
    <row r="23" spans="1:27">
      <c r="A23" s="142" t="s">
        <v>22</v>
      </c>
      <c r="B23" s="122"/>
      <c r="C23" s="143">
        <f>SUM(C12:C22)</f>
        <v>32000</v>
      </c>
      <c r="D23" s="122"/>
      <c r="F23" s="144" t="s">
        <v>23</v>
      </c>
      <c r="G23" s="145"/>
      <c r="H23" s="146">
        <f>SUM(H12:H22)</f>
        <v>27000</v>
      </c>
      <c r="I23" s="144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9" t="s">
        <v>24</v>
      </c>
      <c r="B26" s="183"/>
      <c r="C26" s="183"/>
      <c r="D26" s="183"/>
      <c r="F26" s="189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156">
        <v>45176</v>
      </c>
      <c r="B29" s="39" t="s">
        <v>26</v>
      </c>
      <c r="C29" s="65">
        <v>8000</v>
      </c>
      <c r="D29" s="66"/>
      <c r="F29" s="36"/>
      <c r="G29" s="68" t="s">
        <v>27</v>
      </c>
      <c r="H29" s="69">
        <f>B2+C23</f>
        <v>131338.5</v>
      </c>
      <c r="I29" s="36"/>
      <c r="V29" s="8"/>
      <c r="W29" s="8"/>
      <c r="X29" s="8"/>
      <c r="Y29" s="8"/>
      <c r="Z29" s="8"/>
      <c r="AA29" s="8"/>
    </row>
    <row r="30" spans="1:27">
      <c r="A30" s="157"/>
      <c r="B30" s="42"/>
      <c r="C30" s="71"/>
      <c r="D30" s="37"/>
      <c r="F30" s="37"/>
      <c r="G30" s="73" t="s">
        <v>28</v>
      </c>
      <c r="H30" s="74">
        <f>H29-H23</f>
        <v>104338.5</v>
      </c>
      <c r="I30" s="37"/>
      <c r="V30" s="8"/>
      <c r="W30" s="8"/>
      <c r="X30" s="8"/>
      <c r="Y30" s="8"/>
      <c r="Z30" s="8"/>
      <c r="AA30" s="8"/>
    </row>
    <row r="31" spans="1:27">
      <c r="A31" s="154"/>
      <c r="B31" s="36"/>
      <c r="C31" s="75"/>
      <c r="D31" s="36"/>
      <c r="F31" s="36"/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158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154"/>
      <c r="B33" s="36"/>
      <c r="C33" s="75"/>
      <c r="D33" s="36"/>
      <c r="F33" s="68" t="s">
        <v>30</v>
      </c>
      <c r="G33" s="147"/>
      <c r="H33" s="148">
        <f>H30+H31</f>
        <v>112338.5</v>
      </c>
      <c r="I33" s="149"/>
      <c r="V33" s="8"/>
      <c r="W33" s="8"/>
      <c r="X33" s="8"/>
      <c r="Y33" s="8"/>
      <c r="Z33" s="8"/>
      <c r="AA33" s="8"/>
    </row>
    <row r="34" spans="1:27">
      <c r="A34" s="158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68" t="s">
        <v>31</v>
      </c>
      <c r="B35" s="147"/>
      <c r="C35" s="150">
        <f>SUM(C29:C34)</f>
        <v>8000</v>
      </c>
      <c r="D35" s="149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 t="s">
        <v>32</v>
      </c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 t="s">
        <v>33</v>
      </c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2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2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29" priority="1" operator="equal">
      <formula>"Monthly Outflow"</formula>
    </cfRule>
  </conditionalFormatting>
  <conditionalFormatting sqref="V43:AA43">
    <cfRule type="containsText" dxfId="28" priority="2" operator="containsText" text="Monthly Inflow">
      <formula>NOT(ISERROR(SEARCH(("Monthly Inflow"),(V43))))</formula>
    </cfRule>
  </conditionalFormatting>
  <conditionalFormatting sqref="A6:C8">
    <cfRule type="containsText" dxfId="27" priority="3" operator="containsText" text="Monthly Breakeven">
      <formula>NOT(ISERROR(SEARCH(("Monthly Breakeven"),(A6))))</formula>
    </cfRule>
  </conditionalFormatting>
  <conditionalFormatting sqref="A6:C8">
    <cfRule type="containsText" dxfId="26" priority="4" operator="containsText" text="Monthly Inflow">
      <formula>NOT(ISERROR(SEARCH(("Monthly Inflow"),(A6))))</formula>
    </cfRule>
  </conditionalFormatting>
  <conditionalFormatting sqref="A6:C8">
    <cfRule type="containsText" dxfId="25" priority="5" operator="containsText" text="Monthly Outflow">
      <formula>NOT(ISERROR(SEARCH(("Monthly Outflow"),(A6))))</formula>
    </cfRule>
  </conditionalFormatting>
  <conditionalFormatting sqref="D6:D7 E8">
    <cfRule type="cellIs" dxfId="24" priority="6" operator="greaterThan">
      <formula>0</formula>
    </cfRule>
  </conditionalFormatting>
  <conditionalFormatting sqref="D6:D7 E8">
    <cfRule type="cellIs" dxfId="23" priority="7" operator="lessThan">
      <formula>0</formula>
    </cfRule>
  </conditionalFormatting>
  <conditionalFormatting sqref="D6:D7 E8">
    <cfRule type="cellIs" dxfId="22" priority="8" operator="equal">
      <formula>0</formula>
    </cfRule>
  </conditionalFormatting>
  <conditionalFormatting sqref="B4:B5">
    <cfRule type="cellIs" dxfId="21" priority="9" operator="greaterThan">
      <formula>0</formula>
    </cfRule>
  </conditionalFormatting>
  <conditionalFormatting sqref="B4:B5">
    <cfRule type="cellIs" dxfId="2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/>
  <pageMargins left="0.25" right="0.25" top="0.75" bottom="0.75" header="0" footer="0"/>
  <pageSetup paperSize="9" fitToHeight="0" pageOrder="overThenDown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</cols>
  <sheetData>
    <row r="2" spans="1:27">
      <c r="A2" s="8" t="s">
        <v>5</v>
      </c>
      <c r="B2" s="115">
        <f>October!B3</f>
        <v>104338.5</v>
      </c>
      <c r="C2" s="10" t="s">
        <v>6</v>
      </c>
      <c r="D2" s="116">
        <v>45231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147338.5</v>
      </c>
      <c r="C3" s="10" t="s">
        <v>6</v>
      </c>
      <c r="D3" s="116">
        <v>45260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43000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Inflow</v>
      </c>
      <c r="B6" s="183"/>
      <c r="C6" s="183"/>
      <c r="D6" s="184">
        <f>C23-H23</f>
        <v>43000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8" t="s">
        <v>9</v>
      </c>
      <c r="B9" s="183"/>
      <c r="C9" s="183"/>
      <c r="D9" s="183"/>
      <c r="E9" s="18"/>
      <c r="F9" s="188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117" t="s">
        <v>6</v>
      </c>
      <c r="B11" s="117" t="s">
        <v>11</v>
      </c>
      <c r="C11" s="118" t="s">
        <v>12</v>
      </c>
      <c r="D11" s="117" t="s">
        <v>13</v>
      </c>
      <c r="F11" s="117" t="s">
        <v>6</v>
      </c>
      <c r="G11" s="117" t="s">
        <v>11</v>
      </c>
      <c r="H11" s="118" t="s">
        <v>12</v>
      </c>
      <c r="I11" s="117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45231</v>
      </c>
      <c r="B12" s="25" t="s">
        <v>14</v>
      </c>
      <c r="C12" s="26">
        <v>5000</v>
      </c>
      <c r="D12" s="27"/>
      <c r="F12" s="24">
        <v>45235</v>
      </c>
      <c r="G12" s="28" t="s">
        <v>15</v>
      </c>
      <c r="H12" s="26">
        <v>5000</v>
      </c>
      <c r="I12" s="29"/>
      <c r="J12" s="22"/>
      <c r="V12" s="8"/>
      <c r="W12" s="8"/>
      <c r="X12" s="8"/>
      <c r="Y12" s="8"/>
      <c r="Z12" s="8"/>
      <c r="AA12" s="8"/>
    </row>
    <row r="13" spans="1:27">
      <c r="A13" s="119">
        <v>45232</v>
      </c>
      <c r="B13" s="120" t="s">
        <v>16</v>
      </c>
      <c r="C13" s="121">
        <v>5000</v>
      </c>
      <c r="D13" s="122"/>
      <c r="F13" s="119">
        <v>45236</v>
      </c>
      <c r="G13" s="123" t="s">
        <v>17</v>
      </c>
      <c r="H13" s="121">
        <v>5000</v>
      </c>
      <c r="I13" s="124"/>
      <c r="J13" s="22"/>
      <c r="V13" s="8"/>
      <c r="W13" s="8"/>
      <c r="X13" s="8"/>
      <c r="Y13" s="8"/>
      <c r="Z13" s="8"/>
      <c r="AA13" s="8"/>
    </row>
    <row r="14" spans="1:27">
      <c r="A14" s="24">
        <v>45233</v>
      </c>
      <c r="B14" s="25" t="s">
        <v>18</v>
      </c>
      <c r="C14" s="26">
        <v>5000</v>
      </c>
      <c r="D14" s="36"/>
      <c r="E14" s="12"/>
      <c r="F14" s="24">
        <v>45237</v>
      </c>
      <c r="G14" s="28" t="s">
        <v>19</v>
      </c>
      <c r="H14" s="26">
        <v>5000</v>
      </c>
      <c r="I14" s="29"/>
      <c r="J14" s="22"/>
      <c r="V14" s="8"/>
      <c r="W14" s="8"/>
      <c r="X14" s="8"/>
      <c r="Y14" s="8"/>
      <c r="Z14" s="8"/>
      <c r="AA14" s="8"/>
    </row>
    <row r="15" spans="1:27">
      <c r="A15" s="119">
        <v>45234</v>
      </c>
      <c r="B15" s="120" t="s">
        <v>20</v>
      </c>
      <c r="C15" s="121">
        <v>5000</v>
      </c>
      <c r="D15" s="125"/>
      <c r="E15" s="12"/>
      <c r="F15" s="119">
        <v>45238</v>
      </c>
      <c r="G15" s="123" t="s">
        <v>21</v>
      </c>
      <c r="H15" s="121">
        <v>5000</v>
      </c>
      <c r="I15" s="126"/>
      <c r="J15" s="22"/>
      <c r="V15" s="8"/>
      <c r="W15" s="8"/>
      <c r="X15" s="8"/>
      <c r="Y15" s="8"/>
      <c r="Z15" s="8"/>
      <c r="AA15" s="8"/>
    </row>
    <row r="16" spans="1:27">
      <c r="A16" s="24">
        <v>45235</v>
      </c>
      <c r="B16" s="25" t="s">
        <v>35</v>
      </c>
      <c r="C16" s="40">
        <v>50000</v>
      </c>
      <c r="D16" s="36"/>
      <c r="E16" s="12"/>
      <c r="F16" s="24">
        <v>45239</v>
      </c>
      <c r="G16" s="28" t="s">
        <v>34</v>
      </c>
      <c r="H16" s="40">
        <v>7000</v>
      </c>
      <c r="I16" s="28"/>
      <c r="J16" s="22"/>
      <c r="V16" s="8"/>
      <c r="W16" s="8"/>
      <c r="X16" s="8"/>
      <c r="Y16" s="8"/>
      <c r="Z16" s="8"/>
      <c r="AA16" s="8"/>
    </row>
    <row r="17" spans="1:27">
      <c r="A17" s="151"/>
      <c r="B17" s="127"/>
      <c r="C17" s="128"/>
      <c r="D17" s="125"/>
      <c r="E17" s="12"/>
      <c r="F17" s="130"/>
      <c r="G17" s="126"/>
      <c r="H17" s="128"/>
      <c r="I17" s="124"/>
      <c r="J17" s="22"/>
      <c r="V17" s="8"/>
      <c r="W17" s="8"/>
      <c r="X17" s="8"/>
      <c r="Y17" s="8"/>
      <c r="Z17" s="8"/>
      <c r="AA17" s="8"/>
    </row>
    <row r="18" spans="1:27">
      <c r="A18" s="152"/>
      <c r="B18" s="39"/>
      <c r="C18" s="40"/>
      <c r="D18" s="36"/>
      <c r="E18" s="12"/>
      <c r="F18" s="132"/>
      <c r="G18" s="41"/>
      <c r="H18" s="40"/>
      <c r="I18" s="45"/>
      <c r="J18" s="22"/>
      <c r="V18" s="8"/>
      <c r="W18" s="8"/>
      <c r="X18" s="8"/>
      <c r="Y18" s="8"/>
      <c r="Z18" s="8"/>
      <c r="AA18" s="8"/>
    </row>
    <row r="19" spans="1:27">
      <c r="A19" s="153"/>
      <c r="B19" s="125"/>
      <c r="C19" s="134"/>
      <c r="D19" s="125"/>
      <c r="E19" s="12"/>
      <c r="F19" s="130"/>
      <c r="G19" s="126"/>
      <c r="H19" s="135"/>
      <c r="I19" s="136"/>
      <c r="J19" s="22"/>
      <c r="V19" s="8"/>
      <c r="W19" s="8"/>
      <c r="X19" s="8"/>
      <c r="Y19" s="8"/>
      <c r="Z19" s="8"/>
      <c r="AA19" s="8"/>
    </row>
    <row r="20" spans="1:27">
      <c r="A20" s="154"/>
      <c r="B20" s="36"/>
      <c r="C20" s="50"/>
      <c r="D20" s="36"/>
      <c r="E20" s="12"/>
      <c r="F20" s="137"/>
      <c r="G20" s="36"/>
      <c r="H20" s="52"/>
      <c r="I20" s="45"/>
      <c r="J20" s="22"/>
      <c r="V20" s="8"/>
      <c r="W20" s="8"/>
      <c r="X20" s="8"/>
      <c r="Y20" s="8"/>
      <c r="Z20" s="8"/>
      <c r="AA20" s="8"/>
    </row>
    <row r="21" spans="1:27">
      <c r="A21" s="153"/>
      <c r="B21" s="125"/>
      <c r="C21" s="134"/>
      <c r="D21" s="125"/>
      <c r="E21" s="12"/>
      <c r="F21" s="138"/>
      <c r="G21" s="125"/>
      <c r="H21" s="139"/>
      <c r="I21" s="136"/>
      <c r="J21" s="22"/>
      <c r="V21" s="8"/>
      <c r="W21" s="8"/>
      <c r="X21" s="8"/>
      <c r="Y21" s="8"/>
      <c r="Z21" s="8"/>
      <c r="AA21" s="8"/>
    </row>
    <row r="22" spans="1:27">
      <c r="A22" s="155"/>
      <c r="B22" s="45"/>
      <c r="C22" s="50"/>
      <c r="D22" s="45"/>
      <c r="E22" s="56"/>
      <c r="F22" s="141"/>
      <c r="G22" s="36"/>
      <c r="H22" s="52"/>
      <c r="I22" s="45"/>
      <c r="J22" s="22"/>
      <c r="V22" s="8"/>
      <c r="W22" s="8"/>
      <c r="X22" s="8"/>
      <c r="Y22" s="8"/>
      <c r="Z22" s="8"/>
      <c r="AA22" s="8"/>
    </row>
    <row r="23" spans="1:27">
      <c r="A23" s="142" t="s">
        <v>22</v>
      </c>
      <c r="B23" s="122"/>
      <c r="C23" s="143">
        <f>SUM(C12:C22)</f>
        <v>70000</v>
      </c>
      <c r="D23" s="122"/>
      <c r="F23" s="144" t="s">
        <v>23</v>
      </c>
      <c r="G23" s="145"/>
      <c r="H23" s="146">
        <f>SUM(H12:H22)</f>
        <v>27000</v>
      </c>
      <c r="I23" s="144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9" t="s">
        <v>24</v>
      </c>
      <c r="B26" s="183"/>
      <c r="C26" s="183"/>
      <c r="D26" s="183"/>
      <c r="F26" s="189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156">
        <v>45176</v>
      </c>
      <c r="B29" s="39" t="s">
        <v>26</v>
      </c>
      <c r="C29" s="65">
        <v>8000</v>
      </c>
      <c r="D29" s="66"/>
      <c r="F29" s="36"/>
      <c r="G29" s="68" t="s">
        <v>27</v>
      </c>
      <c r="H29" s="69">
        <f>B2+C23</f>
        <v>174338.5</v>
      </c>
      <c r="I29" s="36"/>
      <c r="V29" s="8"/>
      <c r="W29" s="8"/>
      <c r="X29" s="8"/>
      <c r="Y29" s="8"/>
      <c r="Z29" s="8"/>
      <c r="AA29" s="8"/>
    </row>
    <row r="30" spans="1:27">
      <c r="A30" s="157"/>
      <c r="B30" s="42"/>
      <c r="C30" s="71"/>
      <c r="D30" s="37"/>
      <c r="F30" s="37"/>
      <c r="G30" s="73" t="s">
        <v>28</v>
      </c>
      <c r="H30" s="74">
        <f>H29-H23</f>
        <v>147338.5</v>
      </c>
      <c r="I30" s="37"/>
      <c r="V30" s="8"/>
      <c r="W30" s="8"/>
      <c r="X30" s="8"/>
      <c r="Y30" s="8"/>
      <c r="Z30" s="8"/>
      <c r="AA30" s="8"/>
    </row>
    <row r="31" spans="1:27">
      <c r="A31" s="154"/>
      <c r="B31" s="36"/>
      <c r="C31" s="75"/>
      <c r="D31" s="36"/>
      <c r="F31" s="36"/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158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154"/>
      <c r="B33" s="36"/>
      <c r="C33" s="75"/>
      <c r="D33" s="36"/>
      <c r="F33" s="68" t="s">
        <v>30</v>
      </c>
      <c r="G33" s="147"/>
      <c r="H33" s="148">
        <f>H30+H31</f>
        <v>155338.5</v>
      </c>
      <c r="I33" s="149"/>
      <c r="V33" s="8"/>
      <c r="W33" s="8"/>
      <c r="X33" s="8"/>
      <c r="Y33" s="8"/>
      <c r="Z33" s="8"/>
      <c r="AA33" s="8"/>
    </row>
    <row r="34" spans="1:27">
      <c r="A34" s="158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68" t="s">
        <v>31</v>
      </c>
      <c r="B35" s="147"/>
      <c r="C35" s="150">
        <f>SUM(C29:C34)</f>
        <v>8000</v>
      </c>
      <c r="D35" s="149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 t="s">
        <v>32</v>
      </c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 t="s">
        <v>33</v>
      </c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2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2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19" priority="1" operator="equal">
      <formula>"Monthly Outflow"</formula>
    </cfRule>
  </conditionalFormatting>
  <conditionalFormatting sqref="V43:AA43">
    <cfRule type="containsText" dxfId="18" priority="2" operator="containsText" text="Monthly Inflow">
      <formula>NOT(ISERROR(SEARCH(("Monthly Inflow"),(V43))))</formula>
    </cfRule>
  </conditionalFormatting>
  <conditionalFormatting sqref="A6:C8">
    <cfRule type="containsText" dxfId="17" priority="3" operator="containsText" text="Monthly Breakeven">
      <formula>NOT(ISERROR(SEARCH(("Monthly Breakeven"),(A6))))</formula>
    </cfRule>
  </conditionalFormatting>
  <conditionalFormatting sqref="A6:C8">
    <cfRule type="containsText" dxfId="16" priority="4" operator="containsText" text="Monthly Inflow">
      <formula>NOT(ISERROR(SEARCH(("Monthly Inflow"),(A6))))</formula>
    </cfRule>
  </conditionalFormatting>
  <conditionalFormatting sqref="A6:C8">
    <cfRule type="containsText" dxfId="15" priority="5" operator="containsText" text="Monthly Outflow">
      <formula>NOT(ISERROR(SEARCH(("Monthly Outflow"),(A6))))</formula>
    </cfRule>
  </conditionalFormatting>
  <conditionalFormatting sqref="D6:D7 E8">
    <cfRule type="cellIs" dxfId="14" priority="6" operator="greaterThan">
      <formula>0</formula>
    </cfRule>
  </conditionalFormatting>
  <conditionalFormatting sqref="D6:D7 E8">
    <cfRule type="cellIs" dxfId="13" priority="7" operator="lessThan">
      <formula>0</formula>
    </cfRule>
  </conditionalFormatting>
  <conditionalFormatting sqref="D6:D7 E8">
    <cfRule type="cellIs" dxfId="12" priority="8" operator="equal">
      <formula>0</formula>
    </cfRule>
  </conditionalFormatting>
  <conditionalFormatting sqref="B4:B5">
    <cfRule type="cellIs" dxfId="11" priority="9" operator="greaterThan">
      <formula>0</formula>
    </cfRule>
  </conditionalFormatting>
  <conditionalFormatting sqref="B4:B5">
    <cfRule type="cellIs" dxfId="1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/>
  <pageMargins left="0.25" right="0.25" top="0.75" bottom="0.75" header="0" footer="0"/>
  <pageSetup paperSize="9" fitToHeight="0" pageOrder="overThenDown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AA1026"/>
  <sheetViews>
    <sheetView showGridLines="0" workbookViewId="0"/>
  </sheetViews>
  <sheetFormatPr defaultColWidth="12.5703125" defaultRowHeight="15" customHeight="1"/>
  <cols>
    <col min="1" max="1" width="22" customWidth="1"/>
    <col min="2" max="2" width="24.7109375" customWidth="1"/>
    <col min="4" max="4" width="21.5703125" customWidth="1"/>
    <col min="6" max="6" width="23.140625" customWidth="1"/>
    <col min="7" max="7" width="18" customWidth="1"/>
    <col min="8" max="8" width="11.7109375" customWidth="1"/>
    <col min="9" max="9" width="23.140625" customWidth="1"/>
  </cols>
  <sheetData>
    <row r="2" spans="1:27">
      <c r="A2" s="8" t="s">
        <v>5</v>
      </c>
      <c r="B2" s="115">
        <f>November!B3</f>
        <v>147338.5</v>
      </c>
      <c r="C2" s="10" t="s">
        <v>6</v>
      </c>
      <c r="D2" s="116">
        <v>45261</v>
      </c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 t="s">
        <v>7</v>
      </c>
      <c r="B3" s="13">
        <f>B2+D6</f>
        <v>187338.5</v>
      </c>
      <c r="C3" s="10" t="s">
        <v>6</v>
      </c>
      <c r="D3" s="116">
        <v>45291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4" t="s">
        <v>8</v>
      </c>
      <c r="B4" s="15">
        <f>B3-B2</f>
        <v>40000</v>
      </c>
      <c r="C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13"/>
      <c r="C5" s="12"/>
      <c r="V5" s="8"/>
      <c r="W5" s="8"/>
      <c r="X5" s="8"/>
      <c r="Y5" s="8"/>
      <c r="Z5" s="8"/>
      <c r="AA5" s="8"/>
    </row>
    <row r="6" spans="1:27">
      <c r="A6" s="182" t="str">
        <f>IF(D6:D7=0,"Monthly Breakeven", IF(D6:D7&lt;0, "Monthly Outflow", IF(D6:D7&gt;0,"Monthly Inflow")))</f>
        <v>Monthly Inflow</v>
      </c>
      <c r="B6" s="183"/>
      <c r="C6" s="183"/>
      <c r="D6" s="184">
        <f>C23-H23</f>
        <v>40000</v>
      </c>
      <c r="H6" s="8"/>
      <c r="I6" s="8"/>
      <c r="V6" s="8"/>
      <c r="W6" s="8"/>
      <c r="X6" s="8"/>
      <c r="Y6" s="8"/>
      <c r="Z6" s="8"/>
      <c r="AA6" s="8"/>
    </row>
    <row r="7" spans="1:27">
      <c r="A7" s="183"/>
      <c r="B7" s="183"/>
      <c r="C7" s="183"/>
      <c r="D7" s="183"/>
      <c r="H7" s="8"/>
      <c r="V7" s="8"/>
      <c r="W7" s="8"/>
      <c r="X7" s="8"/>
      <c r="Y7" s="8"/>
      <c r="Z7" s="8"/>
      <c r="AA7" s="8"/>
    </row>
    <row r="8" spans="1:27">
      <c r="A8" s="16"/>
      <c r="B8" s="16"/>
      <c r="C8" s="16"/>
      <c r="D8" s="16"/>
      <c r="E8" s="17"/>
      <c r="H8" s="8"/>
      <c r="V8" s="8"/>
      <c r="W8" s="8"/>
      <c r="X8" s="8"/>
      <c r="Y8" s="8"/>
      <c r="Z8" s="8"/>
      <c r="AA8" s="8"/>
    </row>
    <row r="9" spans="1:27">
      <c r="A9" s="188" t="s">
        <v>9</v>
      </c>
      <c r="B9" s="183"/>
      <c r="C9" s="183"/>
      <c r="D9" s="183"/>
      <c r="E9" s="18"/>
      <c r="F9" s="188" t="s">
        <v>10</v>
      </c>
      <c r="G9" s="183"/>
      <c r="H9" s="183"/>
      <c r="I9" s="183"/>
      <c r="J9" s="19"/>
      <c r="V9" s="8"/>
      <c r="W9" s="8"/>
      <c r="X9" s="8"/>
      <c r="Y9" s="8"/>
      <c r="Z9" s="8"/>
      <c r="AA9" s="8"/>
    </row>
    <row r="10" spans="1:27">
      <c r="A10" s="183"/>
      <c r="B10" s="183"/>
      <c r="C10" s="183"/>
      <c r="D10" s="183"/>
      <c r="E10" s="18"/>
      <c r="F10" s="183"/>
      <c r="G10" s="183"/>
      <c r="H10" s="183"/>
      <c r="I10" s="183"/>
      <c r="J10" s="19"/>
      <c r="V10" s="8"/>
      <c r="W10" s="8"/>
      <c r="X10" s="8"/>
      <c r="Y10" s="8"/>
      <c r="Z10" s="8"/>
      <c r="AA10" s="8"/>
    </row>
    <row r="11" spans="1:27">
      <c r="A11" s="117" t="s">
        <v>6</v>
      </c>
      <c r="B11" s="117" t="s">
        <v>11</v>
      </c>
      <c r="C11" s="118" t="s">
        <v>12</v>
      </c>
      <c r="D11" s="117" t="s">
        <v>13</v>
      </c>
      <c r="F11" s="117" t="s">
        <v>6</v>
      </c>
      <c r="G11" s="117" t="s">
        <v>11</v>
      </c>
      <c r="H11" s="118" t="s">
        <v>12</v>
      </c>
      <c r="I11" s="117" t="s">
        <v>13</v>
      </c>
      <c r="J11" s="22"/>
      <c r="V11" s="23"/>
      <c r="W11" s="23"/>
      <c r="X11" s="23"/>
      <c r="Y11" s="23"/>
      <c r="Z11" s="23"/>
      <c r="AA11" s="23"/>
    </row>
    <row r="12" spans="1:27">
      <c r="A12" s="24">
        <v>45189</v>
      </c>
      <c r="B12" s="25" t="s">
        <v>14</v>
      </c>
      <c r="C12" s="26">
        <v>5000</v>
      </c>
      <c r="D12" s="27"/>
      <c r="F12" s="24">
        <v>45140</v>
      </c>
      <c r="G12" s="28" t="s">
        <v>15</v>
      </c>
      <c r="H12" s="26">
        <v>5000</v>
      </c>
      <c r="I12" s="29"/>
      <c r="J12" s="22"/>
      <c r="V12" s="8"/>
      <c r="W12" s="8"/>
      <c r="X12" s="8"/>
      <c r="Y12" s="8"/>
      <c r="Z12" s="8"/>
      <c r="AA12" s="8"/>
    </row>
    <row r="13" spans="1:27">
      <c r="A13" s="119">
        <v>45190</v>
      </c>
      <c r="B13" s="120" t="s">
        <v>16</v>
      </c>
      <c r="C13" s="121">
        <v>5000</v>
      </c>
      <c r="D13" s="122"/>
      <c r="F13" s="119">
        <v>45141</v>
      </c>
      <c r="G13" s="123" t="s">
        <v>17</v>
      </c>
      <c r="H13" s="121">
        <v>5000</v>
      </c>
      <c r="I13" s="124"/>
      <c r="J13" s="22"/>
      <c r="V13" s="8"/>
      <c r="W13" s="8"/>
      <c r="X13" s="8"/>
      <c r="Y13" s="8"/>
      <c r="Z13" s="8"/>
      <c r="AA13" s="8"/>
    </row>
    <row r="14" spans="1:27">
      <c r="A14" s="24">
        <v>45191</v>
      </c>
      <c r="B14" s="25" t="s">
        <v>18</v>
      </c>
      <c r="C14" s="26">
        <v>5000</v>
      </c>
      <c r="D14" s="36"/>
      <c r="E14" s="12"/>
      <c r="F14" s="24">
        <v>45142</v>
      </c>
      <c r="G14" s="28" t="s">
        <v>19</v>
      </c>
      <c r="H14" s="26">
        <v>5000</v>
      </c>
      <c r="I14" s="29"/>
      <c r="J14" s="22"/>
      <c r="V14" s="8"/>
      <c r="W14" s="8"/>
      <c r="X14" s="8"/>
      <c r="Y14" s="8"/>
      <c r="Z14" s="8"/>
      <c r="AA14" s="8"/>
    </row>
    <row r="15" spans="1:27">
      <c r="A15" s="119">
        <v>45192</v>
      </c>
      <c r="B15" s="120" t="s">
        <v>20</v>
      </c>
      <c r="C15" s="121">
        <v>5000</v>
      </c>
      <c r="D15" s="125"/>
      <c r="E15" s="12"/>
      <c r="F15" s="119">
        <v>45143</v>
      </c>
      <c r="G15" s="123" t="s">
        <v>21</v>
      </c>
      <c r="H15" s="121">
        <v>5000</v>
      </c>
      <c r="I15" s="126"/>
      <c r="J15" s="22"/>
      <c r="V15" s="8"/>
      <c r="W15" s="8"/>
      <c r="X15" s="8"/>
      <c r="Y15" s="8"/>
      <c r="Z15" s="8"/>
      <c r="AA15" s="8"/>
    </row>
    <row r="16" spans="1:27">
      <c r="A16" s="24">
        <v>45193</v>
      </c>
      <c r="B16" s="25" t="s">
        <v>35</v>
      </c>
      <c r="C16" s="40">
        <v>60000</v>
      </c>
      <c r="D16" s="36"/>
      <c r="E16" s="12"/>
      <c r="F16" s="24">
        <v>45144</v>
      </c>
      <c r="G16" s="28" t="s">
        <v>34</v>
      </c>
      <c r="H16" s="40">
        <v>20000</v>
      </c>
      <c r="I16" s="28"/>
      <c r="J16" s="22"/>
      <c r="V16" s="8"/>
      <c r="W16" s="8"/>
      <c r="X16" s="8"/>
      <c r="Y16" s="8"/>
      <c r="Z16" s="8"/>
      <c r="AA16" s="8"/>
    </row>
    <row r="17" spans="1:27">
      <c r="A17" s="151"/>
      <c r="B17" s="127"/>
      <c r="C17" s="128"/>
      <c r="D17" s="125"/>
      <c r="E17" s="12"/>
      <c r="F17" s="130"/>
      <c r="G17" s="126"/>
      <c r="H17" s="128"/>
      <c r="I17" s="124"/>
      <c r="J17" s="22"/>
      <c r="V17" s="8"/>
      <c r="W17" s="8"/>
      <c r="X17" s="8"/>
      <c r="Y17" s="8"/>
      <c r="Z17" s="8"/>
      <c r="AA17" s="8"/>
    </row>
    <row r="18" spans="1:27">
      <c r="A18" s="152"/>
      <c r="B18" s="39"/>
      <c r="C18" s="40"/>
      <c r="D18" s="36"/>
      <c r="E18" s="12"/>
      <c r="F18" s="132"/>
      <c r="G18" s="41"/>
      <c r="H18" s="40"/>
      <c r="I18" s="45"/>
      <c r="J18" s="22"/>
      <c r="V18" s="8"/>
      <c r="W18" s="8"/>
      <c r="X18" s="8"/>
      <c r="Y18" s="8"/>
      <c r="Z18" s="8"/>
      <c r="AA18" s="8"/>
    </row>
    <row r="19" spans="1:27">
      <c r="A19" s="153"/>
      <c r="B19" s="125"/>
      <c r="C19" s="134"/>
      <c r="D19" s="125"/>
      <c r="E19" s="12"/>
      <c r="F19" s="130"/>
      <c r="G19" s="126"/>
      <c r="H19" s="135"/>
      <c r="I19" s="136"/>
      <c r="J19" s="22"/>
      <c r="V19" s="8"/>
      <c r="W19" s="8"/>
      <c r="X19" s="8"/>
      <c r="Y19" s="8"/>
      <c r="Z19" s="8"/>
      <c r="AA19" s="8"/>
    </row>
    <row r="20" spans="1:27">
      <c r="A20" s="154"/>
      <c r="B20" s="36"/>
      <c r="C20" s="50"/>
      <c r="D20" s="36"/>
      <c r="E20" s="12"/>
      <c r="F20" s="137"/>
      <c r="G20" s="36"/>
      <c r="H20" s="52"/>
      <c r="I20" s="45"/>
      <c r="J20" s="22"/>
      <c r="V20" s="8"/>
      <c r="W20" s="8"/>
      <c r="X20" s="8"/>
      <c r="Y20" s="8"/>
      <c r="Z20" s="8"/>
      <c r="AA20" s="8"/>
    </row>
    <row r="21" spans="1:27">
      <c r="A21" s="153"/>
      <c r="B21" s="125"/>
      <c r="C21" s="134"/>
      <c r="D21" s="125"/>
      <c r="E21" s="12"/>
      <c r="F21" s="138"/>
      <c r="G21" s="125"/>
      <c r="H21" s="139"/>
      <c r="I21" s="136"/>
      <c r="J21" s="22"/>
      <c r="V21" s="8"/>
      <c r="W21" s="8"/>
      <c r="X21" s="8"/>
      <c r="Y21" s="8"/>
      <c r="Z21" s="8"/>
      <c r="AA21" s="8"/>
    </row>
    <row r="22" spans="1:27">
      <c r="A22" s="155"/>
      <c r="B22" s="45"/>
      <c r="C22" s="50"/>
      <c r="D22" s="45"/>
      <c r="E22" s="56"/>
      <c r="F22" s="141"/>
      <c r="G22" s="36"/>
      <c r="H22" s="52"/>
      <c r="I22" s="45"/>
      <c r="J22" s="22"/>
      <c r="V22" s="8"/>
      <c r="W22" s="8"/>
      <c r="X22" s="8"/>
      <c r="Y22" s="8"/>
      <c r="Z22" s="8"/>
      <c r="AA22" s="8"/>
    </row>
    <row r="23" spans="1:27">
      <c r="A23" s="142" t="s">
        <v>22</v>
      </c>
      <c r="B23" s="122"/>
      <c r="C23" s="143">
        <f>SUM(C12:C22)</f>
        <v>80000</v>
      </c>
      <c r="D23" s="122"/>
      <c r="F23" s="144" t="s">
        <v>23</v>
      </c>
      <c r="G23" s="145"/>
      <c r="H23" s="146">
        <f>SUM(H12:H22)</f>
        <v>40000</v>
      </c>
      <c r="I23" s="144"/>
      <c r="V23" s="61"/>
      <c r="W23" s="61"/>
      <c r="X23" s="61"/>
      <c r="Y23" s="61"/>
      <c r="Z23" s="61"/>
      <c r="AA23" s="61"/>
    </row>
    <row r="24" spans="1:27">
      <c r="A24" s="62"/>
      <c r="B24" s="8"/>
      <c r="C24" s="8"/>
      <c r="D24" s="8"/>
      <c r="E24" s="12"/>
      <c r="F24" s="63"/>
      <c r="G24" s="8"/>
      <c r="H24" s="8"/>
      <c r="I24" s="8"/>
      <c r="V24" s="8"/>
      <c r="W24" s="8"/>
      <c r="X24" s="8"/>
      <c r="Y24" s="8"/>
      <c r="Z24" s="8"/>
      <c r="AA24" s="8"/>
    </row>
    <row r="26" spans="1:27">
      <c r="A26" s="189" t="s">
        <v>24</v>
      </c>
      <c r="B26" s="183"/>
      <c r="C26" s="183"/>
      <c r="D26" s="183"/>
      <c r="F26" s="189" t="s">
        <v>25</v>
      </c>
      <c r="G26" s="183"/>
      <c r="H26" s="183"/>
      <c r="I26" s="183"/>
      <c r="J26" s="19"/>
      <c r="V26" s="8"/>
      <c r="W26" s="8"/>
      <c r="X26" s="8"/>
      <c r="Y26" s="8"/>
      <c r="Z26" s="8"/>
      <c r="AA26" s="8"/>
    </row>
    <row r="27" spans="1:27">
      <c r="A27" s="183"/>
      <c r="B27" s="183"/>
      <c r="C27" s="183"/>
      <c r="D27" s="183"/>
      <c r="F27" s="183"/>
      <c r="G27" s="183"/>
      <c r="H27" s="183"/>
      <c r="I27" s="183"/>
      <c r="J27" s="19"/>
      <c r="V27" s="8"/>
      <c r="W27" s="8"/>
      <c r="X27" s="8"/>
      <c r="Y27" s="8"/>
      <c r="Z27" s="8"/>
      <c r="AA27" s="8"/>
    </row>
    <row r="28" spans="1:27">
      <c r="A28" s="20" t="s">
        <v>6</v>
      </c>
      <c r="B28" s="20" t="s">
        <v>11</v>
      </c>
      <c r="C28" s="21" t="s">
        <v>12</v>
      </c>
      <c r="D28" s="20" t="s">
        <v>13</v>
      </c>
      <c r="F28" s="20" t="s">
        <v>6</v>
      </c>
      <c r="G28" s="20" t="s">
        <v>11</v>
      </c>
      <c r="H28" s="21" t="s">
        <v>12</v>
      </c>
      <c r="I28" s="20" t="s">
        <v>13</v>
      </c>
      <c r="V28" s="64"/>
      <c r="W28" s="64"/>
      <c r="X28" s="64"/>
      <c r="Y28" s="64"/>
      <c r="Z28" s="64"/>
      <c r="AA28" s="64"/>
    </row>
    <row r="29" spans="1:27">
      <c r="A29" s="156">
        <v>45176</v>
      </c>
      <c r="B29" s="39" t="s">
        <v>26</v>
      </c>
      <c r="C29" s="65">
        <v>8000</v>
      </c>
      <c r="D29" s="66"/>
      <c r="F29" s="36"/>
      <c r="G29" s="68" t="s">
        <v>27</v>
      </c>
      <c r="H29" s="69">
        <f>B2+C23</f>
        <v>227338.5</v>
      </c>
      <c r="I29" s="36"/>
      <c r="V29" s="8"/>
      <c r="W29" s="8"/>
      <c r="X29" s="8"/>
      <c r="Y29" s="8"/>
      <c r="Z29" s="8"/>
      <c r="AA29" s="8"/>
    </row>
    <row r="30" spans="1:27">
      <c r="A30" s="157"/>
      <c r="B30" s="42"/>
      <c r="C30" s="71"/>
      <c r="D30" s="37"/>
      <c r="F30" s="37"/>
      <c r="G30" s="73" t="s">
        <v>28</v>
      </c>
      <c r="H30" s="74">
        <f>H29-H23</f>
        <v>187338.5</v>
      </c>
      <c r="I30" s="37"/>
      <c r="V30" s="8"/>
      <c r="W30" s="8"/>
      <c r="X30" s="8"/>
      <c r="Y30" s="8"/>
      <c r="Z30" s="8"/>
      <c r="AA30" s="8"/>
    </row>
    <row r="31" spans="1:27">
      <c r="A31" s="154"/>
      <c r="B31" s="36"/>
      <c r="C31" s="75"/>
      <c r="D31" s="36"/>
      <c r="F31" s="36"/>
      <c r="G31" s="68" t="s">
        <v>29</v>
      </c>
      <c r="H31" s="69">
        <f>C29</f>
        <v>8000</v>
      </c>
      <c r="I31" s="36"/>
      <c r="V31" s="8"/>
      <c r="W31" s="8"/>
      <c r="X31" s="8"/>
      <c r="Y31" s="8"/>
      <c r="Z31" s="8"/>
      <c r="AA31" s="8"/>
    </row>
    <row r="32" spans="1:27">
      <c r="A32" s="158"/>
      <c r="B32" s="37"/>
      <c r="C32" s="71"/>
      <c r="D32" s="37"/>
      <c r="F32" s="37"/>
      <c r="G32" s="37"/>
      <c r="H32" s="76"/>
      <c r="I32" s="37"/>
      <c r="V32" s="8"/>
      <c r="W32" s="8"/>
      <c r="X32" s="8"/>
      <c r="Y32" s="8"/>
      <c r="Z32" s="8"/>
      <c r="AA32" s="8"/>
    </row>
    <row r="33" spans="1:27">
      <c r="A33" s="154"/>
      <c r="B33" s="36"/>
      <c r="C33" s="75"/>
      <c r="D33" s="36"/>
      <c r="F33" s="68" t="s">
        <v>30</v>
      </c>
      <c r="G33" s="147"/>
      <c r="H33" s="148">
        <f>H30+H31</f>
        <v>195338.5</v>
      </c>
      <c r="I33" s="149"/>
      <c r="V33" s="8"/>
      <c r="W33" s="8"/>
      <c r="X33" s="8"/>
      <c r="Y33" s="8"/>
      <c r="Z33" s="8"/>
      <c r="AA33" s="8"/>
    </row>
    <row r="34" spans="1:27">
      <c r="A34" s="158"/>
      <c r="B34" s="37"/>
      <c r="C34" s="79"/>
      <c r="D34" s="37"/>
      <c r="V34" s="8"/>
      <c r="W34" s="8"/>
      <c r="X34" s="8"/>
      <c r="Y34" s="8"/>
      <c r="Z34" s="8"/>
      <c r="AA34" s="8"/>
    </row>
    <row r="35" spans="1:27">
      <c r="A35" s="68" t="s">
        <v>31</v>
      </c>
      <c r="B35" s="147"/>
      <c r="C35" s="150">
        <f>SUM(C29:C34)</f>
        <v>8000</v>
      </c>
      <c r="D35" s="149"/>
      <c r="V35" s="8"/>
      <c r="W35" s="8"/>
      <c r="X35" s="8"/>
      <c r="Y35" s="8"/>
      <c r="Z35" s="8"/>
      <c r="AA35" s="8"/>
    </row>
    <row r="36" spans="1:27">
      <c r="V36" s="8"/>
      <c r="W36" s="8"/>
      <c r="X36" s="8"/>
      <c r="Y36" s="8"/>
      <c r="Z36" s="8"/>
      <c r="AA36" s="8"/>
    </row>
    <row r="37" spans="1:27">
      <c r="V37" s="8"/>
      <c r="W37" s="8"/>
      <c r="X37" s="8"/>
      <c r="Y37" s="8"/>
      <c r="Z37" s="8"/>
      <c r="AA37" s="8"/>
    </row>
    <row r="38" spans="1:27">
      <c r="V38" s="8"/>
      <c r="W38" s="8"/>
      <c r="X38" s="8"/>
      <c r="Y38" s="8"/>
      <c r="Z38" s="8"/>
      <c r="AA38" s="8"/>
    </row>
    <row r="39" spans="1:27">
      <c r="A39" s="187" t="s">
        <v>0</v>
      </c>
      <c r="B39" s="183"/>
      <c r="C39" s="183"/>
      <c r="D39" s="183"/>
      <c r="V39" s="8"/>
      <c r="W39" s="8"/>
      <c r="X39" s="8"/>
      <c r="Y39" s="8"/>
      <c r="Z39" s="8"/>
      <c r="AA39" s="8"/>
    </row>
    <row r="40" spans="1:27">
      <c r="A40" s="183"/>
      <c r="B40" s="183"/>
      <c r="C40" s="183"/>
      <c r="D40" s="183"/>
      <c r="V40" s="61"/>
      <c r="W40" s="61"/>
      <c r="X40" s="61"/>
      <c r="Y40" s="61"/>
      <c r="Z40" s="61"/>
      <c r="AA40" s="61"/>
    </row>
    <row r="41" spans="1:27">
      <c r="A41" s="183"/>
      <c r="B41" s="183"/>
      <c r="C41" s="183"/>
      <c r="D41" s="183"/>
      <c r="E41" s="12"/>
      <c r="V41" s="8"/>
      <c r="W41" s="8"/>
      <c r="X41" s="8"/>
      <c r="Y41" s="8"/>
      <c r="Z41" s="8"/>
      <c r="AA41" s="8"/>
    </row>
    <row r="42" spans="1:27">
      <c r="A42" s="80" t="s">
        <v>32</v>
      </c>
      <c r="B42" s="81"/>
      <c r="C42" s="81"/>
      <c r="D42" s="81"/>
      <c r="V42" s="8"/>
      <c r="W42" s="8"/>
      <c r="X42" s="8"/>
      <c r="Y42" s="8"/>
      <c r="Z42" s="8"/>
      <c r="AA42" s="8"/>
    </row>
    <row r="43" spans="1:27">
      <c r="A43" s="80" t="s">
        <v>33</v>
      </c>
      <c r="B43" s="81"/>
      <c r="C43" s="81"/>
      <c r="D43" s="81"/>
      <c r="E43" s="18"/>
      <c r="V43" s="8"/>
      <c r="W43" s="8"/>
      <c r="X43" s="8"/>
      <c r="Y43" s="8"/>
      <c r="Z43" s="8"/>
      <c r="AA43" s="8"/>
    </row>
    <row r="44" spans="1:27">
      <c r="A44" s="82"/>
      <c r="B44" s="81"/>
      <c r="C44" s="81"/>
      <c r="D44" s="81"/>
      <c r="E44" s="18"/>
      <c r="V44" s="8"/>
      <c r="W44" s="8"/>
      <c r="X44" s="8"/>
      <c r="Y44" s="8"/>
      <c r="Z44" s="8"/>
      <c r="AA44" s="8"/>
    </row>
    <row r="45" spans="1:27">
      <c r="A45" s="82"/>
      <c r="B45" s="81"/>
      <c r="C45" s="81"/>
      <c r="D45" s="81"/>
      <c r="E45" s="83"/>
      <c r="V45" s="64"/>
      <c r="W45" s="64"/>
      <c r="X45" s="64"/>
      <c r="Y45" s="64"/>
      <c r="Z45" s="64"/>
      <c r="AA45" s="64"/>
    </row>
    <row r="46" spans="1:27">
      <c r="A46" s="82"/>
      <c r="B46" s="81"/>
      <c r="C46" s="81"/>
      <c r="D46" s="81"/>
      <c r="E46" s="84"/>
      <c r="V46" s="84"/>
      <c r="W46" s="84"/>
      <c r="X46" s="84"/>
      <c r="Y46" s="84"/>
      <c r="Z46" s="84"/>
      <c r="AA46" s="84"/>
    </row>
    <row r="47" spans="1:27">
      <c r="A47" s="81"/>
      <c r="B47" s="81"/>
      <c r="C47" s="81"/>
      <c r="D47" s="81"/>
      <c r="E47" s="12"/>
      <c r="V47" s="8"/>
      <c r="W47" s="8"/>
      <c r="X47" s="8"/>
      <c r="Y47" s="8"/>
      <c r="Z47" s="8"/>
      <c r="AA47" s="8"/>
    </row>
    <row r="48" spans="1:27">
      <c r="A48" s="81"/>
      <c r="B48" s="81"/>
      <c r="C48" s="81"/>
      <c r="D48" s="81"/>
      <c r="E48" s="12"/>
      <c r="F48" s="12"/>
      <c r="G48" s="8"/>
      <c r="H48" s="8"/>
      <c r="I48" s="8"/>
      <c r="V48" s="8"/>
      <c r="W48" s="8"/>
      <c r="X48" s="8"/>
      <c r="Y48" s="8"/>
      <c r="Z48" s="8"/>
      <c r="AA48" s="8"/>
    </row>
    <row r="49" spans="1:27">
      <c r="A49" s="81"/>
      <c r="B49" s="81"/>
      <c r="C49" s="81"/>
      <c r="D49" s="81"/>
      <c r="E49" s="12"/>
      <c r="F49" s="12"/>
      <c r="G49" s="8"/>
      <c r="H49" s="8"/>
      <c r="I49" s="8"/>
      <c r="V49" s="8"/>
      <c r="W49" s="8"/>
      <c r="X49" s="8"/>
      <c r="Y49" s="8"/>
      <c r="Z49" s="8"/>
      <c r="AA49" s="8"/>
    </row>
    <row r="50" spans="1:27">
      <c r="A50" s="81"/>
      <c r="B50" s="81"/>
      <c r="C50" s="81"/>
      <c r="D50" s="81"/>
      <c r="E50" s="12"/>
      <c r="F50" s="12"/>
      <c r="G50" s="8"/>
      <c r="H50" s="8"/>
      <c r="I50" s="8"/>
      <c r="V50" s="8"/>
      <c r="W50" s="8"/>
      <c r="X50" s="8"/>
      <c r="Y50" s="8"/>
      <c r="Z50" s="8"/>
      <c r="AA50" s="8"/>
    </row>
    <row r="51" spans="1:27">
      <c r="A51" s="81"/>
      <c r="B51" s="81"/>
      <c r="C51" s="81"/>
      <c r="D51" s="81"/>
      <c r="E51" s="12"/>
      <c r="F51" s="12"/>
      <c r="G51" s="8"/>
      <c r="H51" s="8"/>
      <c r="I51" s="8"/>
      <c r="V51" s="8"/>
      <c r="W51" s="8"/>
      <c r="X51" s="8"/>
      <c r="Y51" s="8"/>
      <c r="Z51" s="8"/>
      <c r="AA51" s="8"/>
    </row>
    <row r="52" spans="1:27">
      <c r="F52" s="22"/>
      <c r="V52" s="61"/>
      <c r="W52" s="61"/>
      <c r="X52" s="61"/>
      <c r="Y52" s="61"/>
      <c r="Z52" s="61"/>
      <c r="AA52" s="61"/>
    </row>
    <row r="53" spans="1:27">
      <c r="E53" s="8"/>
      <c r="F53" s="22"/>
      <c r="V53" s="8"/>
      <c r="W53" s="8"/>
      <c r="X53" s="8"/>
      <c r="Y53" s="8"/>
      <c r="Z53" s="8"/>
      <c r="AA53" s="8"/>
    </row>
    <row r="54" spans="1:27">
      <c r="F54" s="22"/>
      <c r="V54" s="8"/>
      <c r="W54" s="8"/>
      <c r="X54" s="8"/>
      <c r="Y54" s="8"/>
      <c r="Z54" s="8"/>
      <c r="AA54" s="8"/>
    </row>
    <row r="55" spans="1:27">
      <c r="E55" s="19"/>
      <c r="F55" s="19"/>
      <c r="G55" s="19"/>
      <c r="V55" s="8"/>
      <c r="W55" s="8"/>
      <c r="X55" s="8"/>
      <c r="Y55" s="8"/>
      <c r="Z55" s="8"/>
      <c r="AA55" s="8"/>
    </row>
    <row r="56" spans="1:27">
      <c r="E56" s="19"/>
      <c r="F56" s="19"/>
      <c r="G56" s="19"/>
      <c r="V56" s="8"/>
      <c r="W56" s="8"/>
      <c r="X56" s="8"/>
      <c r="Y56" s="8"/>
      <c r="Z56" s="8"/>
      <c r="AA56" s="8"/>
    </row>
    <row r="57" spans="1:27">
      <c r="E57" s="22"/>
      <c r="F57" s="85"/>
      <c r="V57" s="64"/>
      <c r="W57" s="64"/>
      <c r="X57" s="64"/>
      <c r="Y57" s="64"/>
      <c r="Z57" s="64"/>
      <c r="AA57" s="64"/>
    </row>
    <row r="58" spans="1:27">
      <c r="F58" s="22"/>
      <c r="V58" s="8"/>
      <c r="W58" s="8"/>
      <c r="X58" s="8"/>
      <c r="Y58" s="8"/>
      <c r="Z58" s="8"/>
      <c r="AA58" s="8"/>
    </row>
    <row r="59" spans="1:27">
      <c r="F59" s="22"/>
      <c r="V59" s="8"/>
      <c r="W59" s="8"/>
      <c r="X59" s="8"/>
      <c r="Y59" s="8"/>
      <c r="Z59" s="8"/>
      <c r="AA59" s="8"/>
    </row>
    <row r="60" spans="1:27">
      <c r="F60" s="22"/>
      <c r="V60" s="8"/>
      <c r="W60" s="8"/>
      <c r="X60" s="8"/>
      <c r="Y60" s="8"/>
      <c r="Z60" s="8"/>
      <c r="AA60" s="8"/>
    </row>
    <row r="61" spans="1:27">
      <c r="F61" s="22"/>
      <c r="V61" s="8"/>
      <c r="W61" s="8"/>
      <c r="X61" s="8"/>
      <c r="Y61" s="8"/>
      <c r="Z61" s="8"/>
      <c r="AA61" s="8"/>
    </row>
    <row r="62" spans="1:27">
      <c r="F62" s="22"/>
      <c r="V62" s="61"/>
      <c r="W62" s="61"/>
      <c r="X62" s="61"/>
      <c r="Y62" s="61"/>
      <c r="Z62" s="61"/>
      <c r="AA62" s="61"/>
    </row>
    <row r="63" spans="1:27">
      <c r="E63" s="22"/>
      <c r="F63" s="22"/>
    </row>
    <row r="64" spans="1:27">
      <c r="E64" s="22"/>
      <c r="F64" s="22"/>
      <c r="H64" s="8"/>
      <c r="I64" s="8"/>
      <c r="V64" s="8"/>
      <c r="W64" s="8"/>
      <c r="X64" s="8"/>
      <c r="Y64" s="8"/>
      <c r="Z64" s="8"/>
      <c r="AA64" s="8"/>
    </row>
    <row r="65" spans="5:27">
      <c r="E65" s="22"/>
      <c r="F65" s="22"/>
      <c r="H65" s="8"/>
      <c r="I65" s="8"/>
      <c r="V65" s="8"/>
      <c r="W65" s="8"/>
      <c r="X65" s="8"/>
      <c r="Y65" s="8"/>
      <c r="Z65" s="8"/>
      <c r="AA65" s="8"/>
    </row>
    <row r="66" spans="5:27">
      <c r="E66" s="86"/>
      <c r="F66" s="86"/>
      <c r="G66" s="86"/>
      <c r="H66" s="8"/>
      <c r="I66" s="8"/>
      <c r="V66" s="8"/>
      <c r="W66" s="8"/>
      <c r="X66" s="8"/>
      <c r="Y66" s="8"/>
      <c r="Z66" s="8"/>
      <c r="AA66" s="8"/>
    </row>
    <row r="67" spans="5:27">
      <c r="E67" s="86"/>
      <c r="F67" s="86"/>
      <c r="G67" s="86"/>
      <c r="H67" s="8"/>
      <c r="I67" s="8"/>
      <c r="V67" s="8"/>
      <c r="W67" s="8"/>
      <c r="X67" s="8"/>
      <c r="Y67" s="8"/>
      <c r="Z67" s="8"/>
      <c r="AA67" s="8"/>
    </row>
    <row r="68" spans="5:27">
      <c r="E68" s="86"/>
      <c r="F68" s="86"/>
      <c r="G68" s="86"/>
      <c r="H68" s="8"/>
      <c r="I68" s="8"/>
      <c r="V68" s="8"/>
      <c r="W68" s="8"/>
      <c r="X68" s="8"/>
      <c r="Y68" s="8"/>
      <c r="Z68" s="8"/>
      <c r="AA68" s="8"/>
    </row>
    <row r="69" spans="5:27">
      <c r="E69" s="22"/>
      <c r="F69" s="22"/>
      <c r="H69" s="8"/>
      <c r="I69" s="8"/>
      <c r="V69" s="8"/>
      <c r="W69" s="8"/>
      <c r="X69" s="8"/>
      <c r="Y69" s="8"/>
      <c r="Z69" s="8"/>
      <c r="AA69" s="8"/>
    </row>
    <row r="70" spans="5:27">
      <c r="E70" s="22"/>
      <c r="F70" s="22"/>
      <c r="H70" s="8"/>
      <c r="I70" s="8"/>
      <c r="V70" s="8"/>
      <c r="W70" s="8"/>
      <c r="X70" s="8"/>
      <c r="Y70" s="8"/>
      <c r="Z70" s="8"/>
      <c r="AA70" s="8"/>
    </row>
    <row r="71" spans="5:27">
      <c r="E71" s="22"/>
      <c r="F71" s="2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5:27">
      <c r="E72" s="22"/>
      <c r="F72" s="2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5:27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5:27">
      <c r="E74" s="22"/>
      <c r="F74" s="22"/>
      <c r="G74" s="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5:27">
      <c r="E75" s="22"/>
      <c r="F75" s="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5:27">
      <c r="E76" s="22"/>
      <c r="F76" s="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5:27">
      <c r="E77" s="22"/>
      <c r="F77" s="2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5:27">
      <c r="E78" s="22"/>
      <c r="F78" s="2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5:27">
      <c r="E79" s="22"/>
      <c r="F79" s="2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5:27">
      <c r="E80" s="22"/>
      <c r="F80" s="2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E81" s="22"/>
      <c r="F81" s="2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E82" s="22"/>
      <c r="F82" s="2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E83" s="22"/>
      <c r="F83" s="2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E84" s="22"/>
      <c r="F84" s="2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12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12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12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12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12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12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12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12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12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12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12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12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12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12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12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12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12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12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12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12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12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12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12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12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12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12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12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12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12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12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12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12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12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12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12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12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12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12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12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12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12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12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12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12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12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12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12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12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12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12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12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12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12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12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12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12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12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12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12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12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12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12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12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12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12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12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12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12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12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12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12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12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12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12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12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12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12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12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12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12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12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12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12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12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12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12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12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12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12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12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12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12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12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12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12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12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12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12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12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12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12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12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12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12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12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12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12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12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12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12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12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12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12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12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12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12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12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12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12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12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12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12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12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12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12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12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12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12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12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12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12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12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12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12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12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12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12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12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12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12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12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12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12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12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12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12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12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12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12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12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12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12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12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12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12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12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12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12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12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12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12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12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12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12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12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12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12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12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12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12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12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12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12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12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12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12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12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12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12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12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</sheetData>
  <mergeCells count="7">
    <mergeCell ref="A39:D41"/>
    <mergeCell ref="A6:C7"/>
    <mergeCell ref="D6:D7"/>
    <mergeCell ref="A9:D10"/>
    <mergeCell ref="F9:I10"/>
    <mergeCell ref="A26:D27"/>
    <mergeCell ref="F26:I27"/>
  </mergeCells>
  <conditionalFormatting sqref="V43:AA43">
    <cfRule type="cellIs" dxfId="9" priority="1" operator="equal">
      <formula>"Monthly Outflow"</formula>
    </cfRule>
  </conditionalFormatting>
  <conditionalFormatting sqref="V43:AA43">
    <cfRule type="containsText" dxfId="8" priority="2" operator="containsText" text="Monthly Inflow">
      <formula>NOT(ISERROR(SEARCH(("Monthly Inflow"),(V43))))</formula>
    </cfRule>
  </conditionalFormatting>
  <conditionalFormatting sqref="A6:C8">
    <cfRule type="containsText" dxfId="7" priority="3" operator="containsText" text="Monthly Breakeven">
      <formula>NOT(ISERROR(SEARCH(("Monthly Breakeven"),(A6))))</formula>
    </cfRule>
  </conditionalFormatting>
  <conditionalFormatting sqref="A6:C8">
    <cfRule type="containsText" dxfId="6" priority="4" operator="containsText" text="Monthly Inflow">
      <formula>NOT(ISERROR(SEARCH(("Monthly Inflow"),(A6))))</formula>
    </cfRule>
  </conditionalFormatting>
  <conditionalFormatting sqref="A6:C8">
    <cfRule type="containsText" dxfId="5" priority="5" operator="containsText" text="Monthly Outflow">
      <formula>NOT(ISERROR(SEARCH(("Monthly Outflow"),(A6))))</formula>
    </cfRule>
  </conditionalFormatting>
  <conditionalFormatting sqref="D6:D7 E8">
    <cfRule type="cellIs" dxfId="4" priority="6" operator="greaterThan">
      <formula>0</formula>
    </cfRule>
  </conditionalFormatting>
  <conditionalFormatting sqref="D6:D7 E8">
    <cfRule type="cellIs" dxfId="3" priority="7" operator="lessThan">
      <formula>0</formula>
    </cfRule>
  </conditionalFormatting>
  <conditionalFormatting sqref="D6:D7 E8">
    <cfRule type="cellIs" dxfId="2" priority="8" operator="equal">
      <formula>0</formula>
    </cfRule>
  </conditionalFormatting>
  <conditionalFormatting sqref="B4:B5">
    <cfRule type="cellIs" dxfId="1" priority="9" operator="greaterThan">
      <formula>0</formula>
    </cfRule>
  </conditionalFormatting>
  <conditionalFormatting sqref="B4:B5">
    <cfRule type="cellIs" dxfId="0" priority="10" operator="lessThan">
      <formula>0</formula>
    </cfRule>
  </conditionalFormatting>
  <dataValidations count="1">
    <dataValidation type="custom" allowBlank="1" showDropDown="1" showInputMessage="1" showErrorMessage="1" prompt="Enter a valid date" sqref="D2:D3 A12:A22 F12:F22 F29:F32 A29:A34">
      <formula1>OR(NOT(ISERROR(DATEVALUE(A2))), AND(ISNUMBER(A2), LEFT(CELL("format", A2))="D"))</formula1>
    </dataValidation>
  </dataValidations>
  <printOptions horizontalCentered="1"/>
  <pageMargins left="0.25" right="0.25" top="0.75" bottom="0.75" header="0" footer="0"/>
  <pageSetup paperSize="9" fitToHeight="0" pageOrder="overThenDown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82"/>
  <sheetViews>
    <sheetView showGridLines="0" tabSelected="1" topLeftCell="A10" zoomScale="70" zoomScaleNormal="70" workbookViewId="0">
      <selection activeCell="S18" sqref="A1:XFD1048576"/>
    </sheetView>
  </sheetViews>
  <sheetFormatPr defaultColWidth="12.5703125" defaultRowHeight="15" customHeight="1"/>
  <cols>
    <col min="1" max="1" width="6.5703125" customWidth="1"/>
    <col min="2" max="2" width="11.5703125" customWidth="1"/>
    <col min="3" max="3" width="10.140625" customWidth="1"/>
    <col min="4" max="4" width="11.42578125" customWidth="1"/>
    <col min="5" max="6" width="16.42578125" customWidth="1"/>
    <col min="7" max="7" width="16.28515625" customWidth="1"/>
    <col min="9" max="9" width="14.28515625" customWidth="1"/>
  </cols>
  <sheetData>
    <row r="1" spans="2:7" ht="23.25" customHeight="1">
      <c r="B1" s="5"/>
      <c r="C1" s="5"/>
      <c r="D1" s="5"/>
      <c r="E1" s="5"/>
      <c r="F1" s="5"/>
      <c r="G1" s="5"/>
    </row>
    <row r="2" spans="2:7" ht="23.25" customHeight="1">
      <c r="B2" s="5"/>
      <c r="C2" s="5"/>
      <c r="D2" s="5"/>
      <c r="E2" s="5"/>
      <c r="F2" s="5"/>
      <c r="G2" s="5"/>
    </row>
    <row r="3" spans="2:7" ht="23.25" customHeight="1">
      <c r="B3" s="190" t="s">
        <v>36</v>
      </c>
      <c r="C3" s="183"/>
      <c r="D3" s="183"/>
      <c r="E3" s="183"/>
      <c r="F3" s="183"/>
      <c r="G3" s="183"/>
    </row>
    <row r="5" spans="2:7" ht="12.75">
      <c r="B5" s="159" t="s">
        <v>37</v>
      </c>
      <c r="C5" s="159" t="s">
        <v>22</v>
      </c>
      <c r="D5" s="159" t="s">
        <v>23</v>
      </c>
      <c r="E5" s="159" t="s">
        <v>38</v>
      </c>
      <c r="F5" s="159" t="s">
        <v>39</v>
      </c>
      <c r="G5" s="159" t="s">
        <v>40</v>
      </c>
    </row>
    <row r="6" spans="2:7" ht="12.75">
      <c r="B6" s="10" t="s">
        <v>41</v>
      </c>
      <c r="C6" s="22">
        <f>January!C23</f>
        <v>12000</v>
      </c>
      <c r="D6" s="22">
        <f>January!H23</f>
        <v>4000</v>
      </c>
      <c r="E6" s="22">
        <f>January!C35</f>
        <v>8000</v>
      </c>
      <c r="F6" s="160">
        <f>January!H30</f>
        <v>30338.5</v>
      </c>
      <c r="G6" s="160">
        <f>January!H33</f>
        <v>38338.5</v>
      </c>
    </row>
    <row r="7" spans="2:7" ht="12.75">
      <c r="B7" s="10" t="s">
        <v>42</v>
      </c>
      <c r="C7" s="22">
        <f>February!C23</f>
        <v>20000</v>
      </c>
      <c r="D7" s="22">
        <f>February!H23</f>
        <v>4000</v>
      </c>
      <c r="E7" s="22">
        <f>February!C35</f>
        <v>8000</v>
      </c>
      <c r="F7" s="160">
        <f>February!H30</f>
        <v>46338.5</v>
      </c>
      <c r="G7" s="160">
        <f>February!H33</f>
        <v>54338.5</v>
      </c>
    </row>
    <row r="8" spans="2:7" ht="12.75">
      <c r="B8" s="10" t="s">
        <v>43</v>
      </c>
      <c r="C8" s="22">
        <f>March!C23</f>
        <v>20000</v>
      </c>
      <c r="D8" s="22">
        <f>March!H23</f>
        <v>4000</v>
      </c>
      <c r="E8" s="22">
        <f>March!C35</f>
        <v>8000</v>
      </c>
      <c r="F8" s="160">
        <f>March!H30</f>
        <v>62338.5</v>
      </c>
      <c r="G8" s="160">
        <f>March!H33</f>
        <v>70338.5</v>
      </c>
    </row>
    <row r="9" spans="2:7" ht="12.75">
      <c r="B9" s="10" t="s">
        <v>44</v>
      </c>
      <c r="C9" s="22">
        <f>April!C23</f>
        <v>20000</v>
      </c>
      <c r="D9" s="22">
        <f>April!H23</f>
        <v>4000</v>
      </c>
      <c r="E9" s="22">
        <f>April!C35</f>
        <v>8000</v>
      </c>
      <c r="F9" s="160">
        <f>April!H30</f>
        <v>78338.5</v>
      </c>
      <c r="G9" s="160">
        <f>April!H33</f>
        <v>86338.5</v>
      </c>
    </row>
    <row r="10" spans="2:7" ht="12.75">
      <c r="B10" s="10" t="s">
        <v>45</v>
      </c>
      <c r="C10" s="22">
        <f>May!C23</f>
        <v>20000</v>
      </c>
      <c r="D10" s="22">
        <f>May!H23</f>
        <v>22000</v>
      </c>
      <c r="E10" s="22">
        <f>May!C35</f>
        <v>8000</v>
      </c>
      <c r="F10" s="160">
        <f>May!H30</f>
        <v>76338.5</v>
      </c>
      <c r="G10" s="160">
        <f>May!H33</f>
        <v>84338.5</v>
      </c>
    </row>
    <row r="11" spans="2:7" ht="12.75">
      <c r="B11" s="10" t="s">
        <v>46</v>
      </c>
      <c r="C11" s="22">
        <f>June!C23</f>
        <v>25000</v>
      </c>
      <c r="D11" s="22">
        <f>June!H23</f>
        <v>20000</v>
      </c>
      <c r="E11" s="22">
        <f>June!C35</f>
        <v>8000</v>
      </c>
      <c r="F11" s="160">
        <f>June!H30</f>
        <v>81338.5</v>
      </c>
      <c r="G11" s="160">
        <f>June!H33</f>
        <v>89338.5</v>
      </c>
    </row>
    <row r="12" spans="2:7" ht="12.75">
      <c r="B12" s="10" t="s">
        <v>47</v>
      </c>
      <c r="C12" s="22">
        <f>July!C23</f>
        <v>25000</v>
      </c>
      <c r="D12" s="22">
        <f>July!H23</f>
        <v>20000</v>
      </c>
      <c r="E12" s="22">
        <f>July!C35</f>
        <v>8000</v>
      </c>
      <c r="F12" s="160">
        <f>July!H30</f>
        <v>86338.5</v>
      </c>
      <c r="G12" s="160">
        <f>July!H33</f>
        <v>94338.5</v>
      </c>
    </row>
    <row r="13" spans="2:7" ht="12.75">
      <c r="B13" s="10" t="s">
        <v>48</v>
      </c>
      <c r="C13" s="22">
        <f>August!C23</f>
        <v>20000</v>
      </c>
      <c r="D13" s="22">
        <f>August!H23</f>
        <v>30000</v>
      </c>
      <c r="E13" s="22">
        <f>August!C35</f>
        <v>8000</v>
      </c>
      <c r="F13" s="160">
        <f>August!H30</f>
        <v>76338.5</v>
      </c>
      <c r="G13" s="160">
        <f>August!H33</f>
        <v>84338.5</v>
      </c>
    </row>
    <row r="14" spans="2:7" ht="12.75">
      <c r="B14" s="10" t="s">
        <v>49</v>
      </c>
      <c r="C14" s="22">
        <f>September!C23</f>
        <v>50000</v>
      </c>
      <c r="D14" s="22">
        <f>September!H23</f>
        <v>27000</v>
      </c>
      <c r="E14" s="22">
        <f>September!C35</f>
        <v>8000</v>
      </c>
      <c r="F14" s="160">
        <f>September!H30</f>
        <v>99338.5</v>
      </c>
      <c r="G14" s="160">
        <f>September!H33</f>
        <v>107338.5</v>
      </c>
    </row>
    <row r="15" spans="2:7" ht="12.75">
      <c r="B15" s="10" t="s">
        <v>50</v>
      </c>
      <c r="C15" s="22">
        <f>October!C23</f>
        <v>32000</v>
      </c>
      <c r="D15" s="22">
        <f>October!H23</f>
        <v>27000</v>
      </c>
      <c r="E15" s="22">
        <f>October!C35</f>
        <v>8000</v>
      </c>
      <c r="F15" s="160">
        <f>October!H30</f>
        <v>104338.5</v>
      </c>
      <c r="G15" s="160">
        <f>October!H33</f>
        <v>112338.5</v>
      </c>
    </row>
    <row r="16" spans="2:7" ht="12.75">
      <c r="B16" s="10" t="s">
        <v>51</v>
      </c>
      <c r="C16" s="22">
        <f>November!C23</f>
        <v>70000</v>
      </c>
      <c r="D16" s="22">
        <f>November!H23</f>
        <v>27000</v>
      </c>
      <c r="E16" s="22">
        <f>November!C35</f>
        <v>8000</v>
      </c>
      <c r="F16" s="160">
        <f>November!H30</f>
        <v>147338.5</v>
      </c>
      <c r="G16" s="160">
        <f>November!H33</f>
        <v>155338.5</v>
      </c>
    </row>
    <row r="17" spans="2:7" ht="12.75">
      <c r="B17" s="10" t="s">
        <v>52</v>
      </c>
      <c r="C17" s="22">
        <f>December!C23</f>
        <v>80000</v>
      </c>
      <c r="D17" s="22">
        <f>December!H23</f>
        <v>40000</v>
      </c>
      <c r="E17" s="22">
        <f>December!C35</f>
        <v>8000</v>
      </c>
      <c r="F17" s="160">
        <f>December!H30</f>
        <v>187338.5</v>
      </c>
      <c r="G17" s="160">
        <f>December!H33</f>
        <v>195338.5</v>
      </c>
    </row>
    <row r="22" spans="2:7" ht="18">
      <c r="B22" s="190" t="s">
        <v>53</v>
      </c>
      <c r="C22" s="183"/>
      <c r="D22" s="183"/>
      <c r="E22" s="183"/>
      <c r="F22" s="183"/>
      <c r="G22" s="183"/>
    </row>
    <row r="24" spans="2:7" ht="12.75">
      <c r="B24" s="159" t="s">
        <v>37</v>
      </c>
      <c r="C24" s="159" t="s">
        <v>22</v>
      </c>
      <c r="D24" s="159" t="s">
        <v>23</v>
      </c>
      <c r="E24" s="159" t="s">
        <v>38</v>
      </c>
      <c r="F24" s="159" t="s">
        <v>39</v>
      </c>
      <c r="G24" s="159" t="s">
        <v>40</v>
      </c>
    </row>
    <row r="25" spans="2:7" ht="12.75">
      <c r="B25" s="10" t="s">
        <v>48</v>
      </c>
      <c r="C25" s="161">
        <f t="shared" ref="C25:C29" si="0">C13*2</f>
        <v>40000</v>
      </c>
      <c r="D25" s="161">
        <f t="shared" ref="D25:D29" si="1">D13/2</f>
        <v>15000</v>
      </c>
      <c r="E25" s="22">
        <f t="shared" ref="E25:E29" si="2">E13</f>
        <v>8000</v>
      </c>
      <c r="F25" s="160">
        <f t="shared" ref="F25:G25" si="3">F13*2</f>
        <v>152677</v>
      </c>
      <c r="G25" s="160">
        <f t="shared" si="3"/>
        <v>168677</v>
      </c>
    </row>
    <row r="26" spans="2:7" ht="12.75">
      <c r="B26" s="10" t="s">
        <v>49</v>
      </c>
      <c r="C26" s="161">
        <f t="shared" si="0"/>
        <v>100000</v>
      </c>
      <c r="D26" s="161">
        <f t="shared" si="1"/>
        <v>13500</v>
      </c>
      <c r="E26" s="22">
        <f t="shared" si="2"/>
        <v>8000</v>
      </c>
      <c r="F26" s="160">
        <f t="shared" ref="F26:G26" si="4">F14*2</f>
        <v>198677</v>
      </c>
      <c r="G26" s="160">
        <f t="shared" si="4"/>
        <v>214677</v>
      </c>
    </row>
    <row r="27" spans="2:7" ht="12.75">
      <c r="B27" s="10" t="s">
        <v>50</v>
      </c>
      <c r="C27" s="161">
        <f t="shared" si="0"/>
        <v>64000</v>
      </c>
      <c r="D27" s="161">
        <f t="shared" si="1"/>
        <v>13500</v>
      </c>
      <c r="E27" s="22">
        <f t="shared" si="2"/>
        <v>8000</v>
      </c>
      <c r="F27" s="160">
        <f t="shared" ref="F27:G27" si="5">F15*2</f>
        <v>208677</v>
      </c>
      <c r="G27" s="160">
        <f t="shared" si="5"/>
        <v>224677</v>
      </c>
    </row>
    <row r="28" spans="2:7" ht="12.75">
      <c r="B28" s="10" t="s">
        <v>51</v>
      </c>
      <c r="C28" s="161">
        <f t="shared" si="0"/>
        <v>140000</v>
      </c>
      <c r="D28" s="161">
        <f t="shared" si="1"/>
        <v>13500</v>
      </c>
      <c r="E28" s="22">
        <f t="shared" si="2"/>
        <v>8000</v>
      </c>
      <c r="F28" s="160">
        <f t="shared" ref="F28:G28" si="6">F16*2</f>
        <v>294677</v>
      </c>
      <c r="G28" s="160">
        <f t="shared" si="6"/>
        <v>310677</v>
      </c>
    </row>
    <row r="29" spans="2:7" ht="12.75">
      <c r="B29" s="10" t="s">
        <v>52</v>
      </c>
      <c r="C29" s="161">
        <f t="shared" si="0"/>
        <v>160000</v>
      </c>
      <c r="D29" s="161">
        <f t="shared" si="1"/>
        <v>20000</v>
      </c>
      <c r="E29" s="22">
        <f t="shared" si="2"/>
        <v>8000</v>
      </c>
      <c r="F29" s="160">
        <f t="shared" ref="F29:G29" si="7">F17*2</f>
        <v>374677</v>
      </c>
      <c r="G29" s="160">
        <f t="shared" si="7"/>
        <v>390677</v>
      </c>
    </row>
    <row r="30" spans="2:7" ht="12.75">
      <c r="C30" s="162"/>
      <c r="D30" s="162"/>
      <c r="E30" s="162"/>
      <c r="F30" s="162"/>
      <c r="G30" s="162"/>
    </row>
    <row r="33" spans="2:7" ht="18">
      <c r="B33" s="190" t="s">
        <v>54</v>
      </c>
      <c r="C33" s="183"/>
      <c r="D33" s="183"/>
      <c r="E33" s="183"/>
      <c r="F33" s="183"/>
      <c r="G33" s="183"/>
    </row>
    <row r="34" spans="2:7" ht="12.75">
      <c r="B34" s="159" t="s">
        <v>37</v>
      </c>
      <c r="C34" s="159" t="s">
        <v>55</v>
      </c>
      <c r="D34" s="159" t="s">
        <v>56</v>
      </c>
      <c r="E34" s="159" t="s">
        <v>57</v>
      </c>
    </row>
    <row r="35" spans="2:7" ht="12.75">
      <c r="B35" s="10" t="s">
        <v>48</v>
      </c>
      <c r="C35" s="163">
        <f t="shared" ref="C35:C39" si="8">G25</f>
        <v>168677</v>
      </c>
      <c r="D35" s="163">
        <f t="shared" ref="D35:D39" si="9">G13</f>
        <v>84338.5</v>
      </c>
      <c r="E35" s="163">
        <f t="shared" ref="E35:E39" si="10">C35-D35</f>
        <v>84338.5</v>
      </c>
    </row>
    <row r="36" spans="2:7" ht="12.75">
      <c r="B36" s="10" t="s">
        <v>49</v>
      </c>
      <c r="C36" s="163">
        <f t="shared" si="8"/>
        <v>214677</v>
      </c>
      <c r="D36" s="163">
        <f t="shared" si="9"/>
        <v>107338.5</v>
      </c>
      <c r="E36" s="163">
        <f t="shared" si="10"/>
        <v>107338.5</v>
      </c>
    </row>
    <row r="37" spans="2:7" ht="12.75">
      <c r="B37" s="10" t="s">
        <v>50</v>
      </c>
      <c r="C37" s="163">
        <f t="shared" si="8"/>
        <v>224677</v>
      </c>
      <c r="D37" s="163">
        <f t="shared" si="9"/>
        <v>112338.5</v>
      </c>
      <c r="E37" s="163">
        <f t="shared" si="10"/>
        <v>112338.5</v>
      </c>
    </row>
    <row r="38" spans="2:7" ht="12.75">
      <c r="B38" s="10" t="s">
        <v>51</v>
      </c>
      <c r="C38" s="163">
        <f t="shared" si="8"/>
        <v>310677</v>
      </c>
      <c r="D38" s="163">
        <f t="shared" si="9"/>
        <v>155338.5</v>
      </c>
      <c r="E38" s="163">
        <f t="shared" si="10"/>
        <v>155338.5</v>
      </c>
    </row>
    <row r="39" spans="2:7" ht="12.75">
      <c r="B39" s="10" t="s">
        <v>52</v>
      </c>
      <c r="C39" s="163">
        <f t="shared" si="8"/>
        <v>390677</v>
      </c>
      <c r="D39" s="163">
        <f t="shared" si="9"/>
        <v>195338.5</v>
      </c>
      <c r="E39" s="163">
        <f t="shared" si="10"/>
        <v>195338.5</v>
      </c>
    </row>
    <row r="45" spans="2:7" ht="18">
      <c r="B45" s="190" t="s">
        <v>58</v>
      </c>
      <c r="C45" s="183"/>
      <c r="D45" s="183"/>
      <c r="E45" s="183"/>
      <c r="F45" s="183"/>
      <c r="G45" s="183"/>
    </row>
    <row r="47" spans="2:7" ht="15.75">
      <c r="B47" s="164" t="s">
        <v>59</v>
      </c>
    </row>
    <row r="48" spans="2:7" ht="12.75">
      <c r="B48" s="165" t="s">
        <v>12</v>
      </c>
      <c r="C48" s="165" t="s">
        <v>60</v>
      </c>
      <c r="D48" s="166"/>
    </row>
    <row r="49" spans="2:9" ht="12.75">
      <c r="B49" s="167">
        <v>1</v>
      </c>
      <c r="C49" s="167">
        <v>13</v>
      </c>
      <c r="D49" s="168">
        <f t="shared" ref="D49:D58" si="11">B49*C49</f>
        <v>13</v>
      </c>
      <c r="E49" s="10" t="s">
        <v>61</v>
      </c>
    </row>
    <row r="50" spans="2:9" ht="12.75">
      <c r="B50" s="167">
        <v>5</v>
      </c>
      <c r="C50" s="167">
        <v>12</v>
      </c>
      <c r="D50" s="168">
        <f t="shared" si="11"/>
        <v>60</v>
      </c>
      <c r="E50" s="10" t="s">
        <v>61</v>
      </c>
      <c r="I50" s="169"/>
    </row>
    <row r="51" spans="2:9" ht="12.75">
      <c r="B51" s="167">
        <v>10</v>
      </c>
      <c r="C51" s="167">
        <v>13</v>
      </c>
      <c r="D51" s="168">
        <f t="shared" si="11"/>
        <v>130</v>
      </c>
      <c r="E51" s="10" t="s">
        <v>61</v>
      </c>
      <c r="I51" s="169"/>
    </row>
    <row r="52" spans="2:9" ht="12.75">
      <c r="B52" s="167">
        <v>20</v>
      </c>
      <c r="C52" s="167">
        <v>12</v>
      </c>
      <c r="D52" s="168">
        <f t="shared" si="11"/>
        <v>240</v>
      </c>
      <c r="E52" s="10" t="s">
        <v>61</v>
      </c>
      <c r="I52" s="170"/>
    </row>
    <row r="53" spans="2:9" ht="12.75">
      <c r="B53" s="167">
        <v>20</v>
      </c>
      <c r="C53" s="167">
        <v>12</v>
      </c>
      <c r="D53" s="168">
        <f t="shared" si="11"/>
        <v>240</v>
      </c>
      <c r="E53" s="10" t="s">
        <v>62</v>
      </c>
      <c r="I53" s="169"/>
    </row>
    <row r="54" spans="2:9" ht="12.75">
      <c r="B54" s="167">
        <v>50</v>
      </c>
      <c r="C54" s="167">
        <v>11</v>
      </c>
      <c r="D54" s="168">
        <f t="shared" si="11"/>
        <v>550</v>
      </c>
      <c r="E54" s="10" t="s">
        <v>62</v>
      </c>
    </row>
    <row r="55" spans="2:9" ht="12.75">
      <c r="B55" s="167">
        <v>100</v>
      </c>
      <c r="C55" s="167">
        <v>23</v>
      </c>
      <c r="D55" s="168">
        <f t="shared" si="11"/>
        <v>2300</v>
      </c>
      <c r="E55" s="10" t="s">
        <v>62</v>
      </c>
    </row>
    <row r="56" spans="2:9" ht="12.75">
      <c r="B56" s="167">
        <v>200</v>
      </c>
      <c r="C56" s="167">
        <v>2</v>
      </c>
      <c r="D56" s="168">
        <f t="shared" si="11"/>
        <v>400</v>
      </c>
      <c r="E56" s="10" t="s">
        <v>62</v>
      </c>
    </row>
    <row r="57" spans="2:9" ht="12.75">
      <c r="B57" s="167">
        <v>500</v>
      </c>
      <c r="C57" s="167">
        <v>37</v>
      </c>
      <c r="D57" s="168">
        <f t="shared" si="11"/>
        <v>18500</v>
      </c>
      <c r="E57" s="10" t="s">
        <v>62</v>
      </c>
    </row>
    <row r="58" spans="2:9" ht="12.75">
      <c r="B58" s="171">
        <v>1000</v>
      </c>
      <c r="C58" s="171">
        <v>90</v>
      </c>
      <c r="D58" s="172">
        <f t="shared" si="11"/>
        <v>90000</v>
      </c>
      <c r="E58" s="173" t="s">
        <v>62</v>
      </c>
    </row>
    <row r="59" spans="2:9" ht="12.75">
      <c r="B59" s="165" t="s">
        <v>63</v>
      </c>
      <c r="C59" s="174"/>
      <c r="D59" s="175">
        <f>SUM(D49:D58)</f>
        <v>112433</v>
      </c>
    </row>
    <row r="62" spans="2:9" ht="15.75">
      <c r="B62" s="164" t="s">
        <v>64</v>
      </c>
    </row>
    <row r="63" spans="2:9" ht="12.75">
      <c r="B63" s="165" t="s">
        <v>12</v>
      </c>
      <c r="C63" s="165" t="s">
        <v>60</v>
      </c>
      <c r="D63" s="166"/>
      <c r="E63" s="166"/>
    </row>
    <row r="64" spans="2:9" ht="12.75">
      <c r="B64" s="167">
        <v>5</v>
      </c>
      <c r="C64" s="167">
        <v>1</v>
      </c>
      <c r="D64" s="168">
        <f t="shared" ref="D64:D70" si="12">B64*C64</f>
        <v>5</v>
      </c>
      <c r="E64" s="166"/>
    </row>
    <row r="65" spans="1:11" ht="12.75">
      <c r="B65" s="167">
        <v>20</v>
      </c>
      <c r="C65" s="167">
        <v>0</v>
      </c>
      <c r="D65" s="168">
        <f t="shared" si="12"/>
        <v>0</v>
      </c>
      <c r="E65" s="10" t="s">
        <v>62</v>
      </c>
    </row>
    <row r="66" spans="1:11" ht="12.75">
      <c r="B66" s="167">
        <v>50</v>
      </c>
      <c r="C66" s="167">
        <v>1</v>
      </c>
      <c r="D66" s="168">
        <f t="shared" si="12"/>
        <v>50</v>
      </c>
      <c r="E66" s="10" t="s">
        <v>62</v>
      </c>
    </row>
    <row r="67" spans="1:11" ht="15.75">
      <c r="B67" s="167">
        <v>100</v>
      </c>
      <c r="C67" s="167">
        <v>9</v>
      </c>
      <c r="D67" s="168">
        <f t="shared" si="12"/>
        <v>900</v>
      </c>
      <c r="E67" s="10" t="s">
        <v>62</v>
      </c>
      <c r="I67" s="164" t="s">
        <v>65</v>
      </c>
    </row>
    <row r="68" spans="1:11" ht="12.75">
      <c r="B68" s="167">
        <v>200</v>
      </c>
      <c r="C68" s="167">
        <v>5</v>
      </c>
      <c r="D68" s="168">
        <f t="shared" si="12"/>
        <v>1000</v>
      </c>
      <c r="E68" s="10" t="s">
        <v>62</v>
      </c>
      <c r="I68" s="10" t="s">
        <v>59</v>
      </c>
      <c r="J68" s="160">
        <f>D59</f>
        <v>112433</v>
      </c>
    </row>
    <row r="69" spans="1:11" ht="12.75">
      <c r="B69" s="167">
        <v>500</v>
      </c>
      <c r="C69" s="167">
        <v>8</v>
      </c>
      <c r="D69" s="168">
        <f t="shared" si="12"/>
        <v>4000</v>
      </c>
      <c r="E69" s="10" t="s">
        <v>62</v>
      </c>
      <c r="I69" s="173" t="s">
        <v>66</v>
      </c>
      <c r="J69" s="176">
        <f>D71</f>
        <v>74955</v>
      </c>
      <c r="K69" s="177"/>
    </row>
    <row r="70" spans="1:11" ht="12.75">
      <c r="B70" s="171">
        <v>1000</v>
      </c>
      <c r="C70" s="171">
        <v>69</v>
      </c>
      <c r="D70" s="172">
        <f t="shared" si="12"/>
        <v>69000</v>
      </c>
      <c r="E70" s="173" t="s">
        <v>62</v>
      </c>
      <c r="I70" s="178" t="s">
        <v>63</v>
      </c>
      <c r="J70" s="179">
        <f>SUM(J68:J69)</f>
        <v>187388</v>
      </c>
    </row>
    <row r="71" spans="1:11" ht="12.75">
      <c r="B71" s="165" t="s">
        <v>63</v>
      </c>
      <c r="C71" s="174"/>
      <c r="D71" s="175">
        <f>SUM(D64:D70)</f>
        <v>74955</v>
      </c>
      <c r="E71" s="166"/>
    </row>
    <row r="76" spans="1:11" ht="18">
      <c r="B76" s="190" t="s">
        <v>67</v>
      </c>
      <c r="C76" s="183"/>
      <c r="D76" s="183"/>
      <c r="E76" s="183"/>
      <c r="F76" s="183"/>
      <c r="G76" s="183"/>
    </row>
    <row r="78" spans="1:11">
      <c r="A78" s="180">
        <v>1</v>
      </c>
      <c r="B78" s="181"/>
    </row>
    <row r="79" spans="1:11">
      <c r="A79" s="180">
        <v>2</v>
      </c>
      <c r="B79" s="181"/>
    </row>
    <row r="80" spans="1:11">
      <c r="A80" s="180">
        <v>3</v>
      </c>
      <c r="B80" s="181"/>
    </row>
    <row r="81" spans="1:2">
      <c r="A81" s="180">
        <v>4</v>
      </c>
      <c r="B81" s="181"/>
    </row>
    <row r="82" spans="1:2">
      <c r="A82" s="180">
        <v>5</v>
      </c>
      <c r="B82" s="181"/>
    </row>
  </sheetData>
  <mergeCells count="5">
    <mergeCell ref="B3:G3"/>
    <mergeCell ref="B22:G22"/>
    <mergeCell ref="B33:G33"/>
    <mergeCell ref="B45:G45"/>
    <mergeCell ref="B76:G76"/>
  </mergeCells>
  <printOptions horizontalCentered="1" gridLines="1"/>
  <pageMargins left="0.25" right="0.25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 page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Financial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2023-10-17T04:20:01Z</dcterms:modified>
</cp:coreProperties>
</file>