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64119_polimi_it/Documents/MMPE/"/>
    </mc:Choice>
  </mc:AlternateContent>
  <xr:revisionPtr revIDLastSave="454" documentId="8_{81B948AE-6385-164F-B74E-DC9A893C36BC}" xr6:coauthVersionLast="47" xr6:coauthVersionMax="47" xr10:uidLastSave="{9D7E2D99-D2CC-40A8-A968-CC571F118337}"/>
  <bookViews>
    <workbookView xWindow="-110" yWindow="-110" windowWidth="19420" windowHeight="11500" xr2:uid="{5C0FF12C-1D0A-0543-BBDB-7CA5F1A38617}"/>
  </bookViews>
  <sheets>
    <sheet name="Gaussian" sheetId="1" r:id="rId1"/>
    <sheet name="Molp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2" i="1" l="1"/>
  <c r="I75" i="1" s="1"/>
  <c r="I79" i="1" s="1"/>
  <c r="I83" i="1" s="1"/>
  <c r="Q72" i="1"/>
  <c r="Q75" i="1" s="1"/>
  <c r="Q79" i="1" s="1"/>
  <c r="Q83" i="1" s="1"/>
  <c r="L75" i="1"/>
  <c r="T75" i="1"/>
  <c r="I90" i="1"/>
  <c r="I93" i="1" s="1"/>
  <c r="I96" i="1" s="1"/>
  <c r="I100" i="1" s="1"/>
  <c r="L90" i="1"/>
  <c r="O90" i="1"/>
  <c r="O93" i="1" s="1"/>
  <c r="O96" i="1" s="1"/>
  <c r="O100" i="1" s="1"/>
  <c r="R90" i="1"/>
  <c r="P93" i="1"/>
  <c r="P96" i="1"/>
  <c r="P100" i="1" s="1"/>
  <c r="P108" i="1"/>
  <c r="P110" i="1" s="1"/>
  <c r="P114" i="1" s="1"/>
  <c r="Q125" i="2"/>
  <c r="Q127" i="2" s="1"/>
  <c r="Q131" i="2" s="1"/>
  <c r="Q110" i="2"/>
  <c r="Q113" i="2" s="1"/>
  <c r="Q117" i="2" s="1"/>
  <c r="S107" i="2"/>
  <c r="P107" i="2"/>
  <c r="P110" i="2" s="1"/>
  <c r="P113" i="2" s="1"/>
  <c r="P117" i="2" s="1"/>
  <c r="M107" i="2"/>
  <c r="J107" i="2"/>
  <c r="J110" i="2" s="1"/>
  <c r="U92" i="2"/>
  <c r="M92" i="2"/>
  <c r="R89" i="2"/>
  <c r="R92" i="2" s="1"/>
  <c r="R96" i="2" s="1"/>
  <c r="R100" i="2" s="1"/>
  <c r="J89" i="2"/>
  <c r="J92" i="2" s="1"/>
  <c r="F89" i="2" a="1"/>
  <c r="F89" i="2" s="1"/>
  <c r="J39" i="2"/>
  <c r="J38" i="1"/>
  <c r="L29" i="1"/>
  <c r="F29" i="1"/>
  <c r="G29" i="1"/>
  <c r="J113" i="2" l="1"/>
  <c r="J117" i="2" s="1"/>
  <c r="J96" i="2"/>
  <c r="J100" i="2" s="1"/>
  <c r="E72" i="1" a="1"/>
  <c r="E7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<sst xmlns="http://schemas.openxmlformats.org/spreadsheetml/2006/main" count="209" uniqueCount="41">
  <si>
    <t>Electronic energy</t>
  </si>
  <si>
    <t>BRLYP/6-31G(d)</t>
  </si>
  <si>
    <t>ZPE</t>
  </si>
  <si>
    <t>H</t>
  </si>
  <si>
    <t>Reagenti</t>
  </si>
  <si>
    <t>Prodotto</t>
  </si>
  <si>
    <t>Energia di legame</t>
  </si>
  <si>
    <t>Cosa vogliamo</t>
  </si>
  <si>
    <t>103.3  kcal/mol</t>
  </si>
  <si>
    <t>HF</t>
  </si>
  <si>
    <t>g</t>
  </si>
  <si>
    <t>bf</t>
  </si>
  <si>
    <t xml:space="preserve"> </t>
  </si>
  <si>
    <t xml:space="preserve">MP2-cc-pVDZ </t>
  </si>
  <si>
    <t>cc-pVTZ</t>
  </si>
  <si>
    <t>cartesiane bf</t>
  </si>
  <si>
    <t>HF/6-31G(d)</t>
  </si>
  <si>
    <t>CH3</t>
  </si>
  <si>
    <t>MP2/6-31G(d)</t>
  </si>
  <si>
    <t>Calcolo Numero Funzioni Basis Set</t>
  </si>
  <si>
    <t>Gaussiane</t>
  </si>
  <si>
    <t>Basis Functions</t>
  </si>
  <si>
    <t>Cartesian Basis Functions</t>
  </si>
  <si>
    <t>CH4</t>
  </si>
  <si>
    <t>Electronic + zero-point Energies</t>
  </si>
  <si>
    <t>cc-pVDZ</t>
  </si>
  <si>
    <t>MP2/cc-pVTZ</t>
  </si>
  <si>
    <t xml:space="preserve">MP2/cc-pVDZ </t>
  </si>
  <si>
    <t>Electronic + ZP Energy</t>
  </si>
  <si>
    <t>Gaussian</t>
  </si>
  <si>
    <t xml:space="preserve">Symmetry Number </t>
  </si>
  <si>
    <t>Electronic + ZP energy</t>
  </si>
  <si>
    <t>H2</t>
  </si>
  <si>
    <t>Electronic</t>
  </si>
  <si>
    <t>ZP Energy</t>
  </si>
  <si>
    <t>−40,18332548</t>
  </si>
  <si>
    <t>Sum of the Energies</t>
  </si>
  <si>
    <t xml:space="preserve">Electronic </t>
  </si>
  <si>
    <t>Sum</t>
  </si>
  <si>
    <t>uMP2/6-31G(d)</t>
  </si>
  <si>
    <t xml:space="preserve">uMP2/cc-pVDZ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</si>
</sst>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Calibri"/>
      <family val="2"/>
    </font>
    <font>
      <sz val="12"/>
      <color theme="9" tint="-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5" borderId="0" xfId="0" applyFont="1" applyFill="1"/>
    <xf numFmtId="0" fontId="0" fillId="5" borderId="0" xfId="0" applyFill="1"/>
    <xf numFmtId="0" fontId="4" fillId="0" borderId="1" xfId="0" applyFont="1" applyBorder="1"/>
    <xf numFmtId="0" fontId="4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4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0" fillId="6" borderId="12" xfId="0" applyFill="1" applyBorder="1"/>
    <xf numFmtId="0" fontId="0" fillId="0" borderId="11" xfId="0" applyBorder="1"/>
    <xf numFmtId="0" fontId="0" fillId="0" borderId="12" xfId="0" applyBorder="1"/>
    <xf numFmtId="0" fontId="4" fillId="7" borderId="10" xfId="0" applyFont="1" applyFill="1" applyBorder="1"/>
    <xf numFmtId="0" fontId="4" fillId="12" borderId="0" xfId="0" applyFont="1" applyFill="1"/>
    <xf numFmtId="0" fontId="4" fillId="11" borderId="0" xfId="0" applyFont="1" applyFill="1"/>
    <xf numFmtId="0" fontId="4" fillId="10" borderId="0" xfId="0" applyFont="1" applyFill="1"/>
    <xf numFmtId="0" fontId="4" fillId="9" borderId="0" xfId="0" applyFont="1" applyFill="1"/>
    <xf numFmtId="0" fontId="4" fillId="8" borderId="0" xfId="0" applyFont="1" applyFill="1"/>
    <xf numFmtId="0" fontId="0" fillId="6" borderId="13" xfId="0" applyFill="1" applyBorder="1"/>
    <xf numFmtId="0" fontId="4" fillId="0" borderId="2" xfId="0" applyFont="1" applyBorder="1"/>
    <xf numFmtId="3" fontId="0" fillId="0" borderId="1" xfId="0" applyNumberFormat="1" applyBorder="1"/>
    <xf numFmtId="0" fontId="4" fillId="0" borderId="14" xfId="0" applyFont="1" applyBorder="1"/>
    <xf numFmtId="0" fontId="0" fillId="0" borderId="14" xfId="0" applyBorder="1"/>
    <xf numFmtId="0" fontId="4" fillId="7" borderId="0" xfId="0" applyFont="1" applyFill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2" borderId="1" xfId="0" applyFont="1" applyFill="1" applyBorder="1"/>
    <xf numFmtId="0" fontId="4" fillId="12" borderId="1" xfId="0" applyFont="1" applyFill="1" applyBorder="1"/>
    <xf numFmtId="0" fontId="4" fillId="8" borderId="10" xfId="0" applyFont="1" applyFill="1" applyBorder="1"/>
    <xf numFmtId="0" fontId="4" fillId="9" borderId="11" xfId="0" applyFont="1" applyFill="1" applyBorder="1"/>
    <xf numFmtId="0" fontId="4" fillId="10" borderId="11" xfId="0" applyFont="1" applyFill="1" applyBorder="1"/>
    <xf numFmtId="0" fontId="4" fillId="2" borderId="11" xfId="0" applyFont="1" applyFill="1" applyBorder="1"/>
    <xf numFmtId="0" fontId="4" fillId="12" borderId="12" xfId="0" applyFont="1" applyFill="1" applyBorder="1"/>
    <xf numFmtId="0" fontId="0" fillId="0" borderId="10" xfId="0" applyBorder="1"/>
    <xf numFmtId="0" fontId="4" fillId="6" borderId="1" xfId="0" applyFont="1" applyFill="1" applyBorder="1"/>
    <xf numFmtId="0" fontId="0" fillId="6" borderId="1" xfId="0" applyFill="1" applyBorder="1"/>
    <xf numFmtId="0" fontId="5" fillId="0" borderId="12" xfId="0" applyFont="1" applyBorder="1"/>
    <xf numFmtId="0" fontId="4" fillId="13" borderId="5" xfId="0" applyFont="1" applyFill="1" applyBorder="1"/>
    <xf numFmtId="0" fontId="4" fillId="13" borderId="0" xfId="0" applyFont="1" applyFill="1"/>
    <xf numFmtId="0" fontId="0" fillId="13" borderId="0" xfId="0" applyFill="1"/>
    <xf numFmtId="3" fontId="0" fillId="0" borderId="10" xfId="0" applyNumberFormat="1" applyBorder="1"/>
    <xf numFmtId="3" fontId="0" fillId="0" borderId="11" xfId="0" applyNumberFormat="1" applyBorder="1"/>
    <xf numFmtId="0" fontId="5" fillId="2" borderId="0" xfId="0" applyFont="1" applyFill="1"/>
    <xf numFmtId="0" fontId="0" fillId="2" borderId="0" xfId="0" applyFill="1"/>
    <xf numFmtId="0" fontId="4" fillId="11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2" borderId="5" xfId="0" applyFill="1" applyBorder="1"/>
    <xf numFmtId="0" fontId="5" fillId="0" borderId="1" xfId="0" applyFont="1" applyBorder="1"/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11</v>
    <v>8</v>
    <v>34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D5CD-903F-7246-BEA0-3C796E58004C}">
  <dimension ref="C1:V114"/>
  <sheetViews>
    <sheetView tabSelected="1" topLeftCell="F1" zoomScale="55" zoomScaleNormal="55" workbookViewId="0">
      <selection activeCell="M17" sqref="M17"/>
    </sheetView>
  </sheetViews>
  <sheetFormatPr defaultColWidth="10.6640625" defaultRowHeight="16" x14ac:dyDescent="0.4"/>
  <cols>
    <col min="4" max="4" width="27.08203125" customWidth="1"/>
    <col min="6" max="6" width="14.1640625" customWidth="1"/>
    <col min="7" max="7" width="19.6640625" customWidth="1"/>
    <col min="8" max="8" width="17.33203125" customWidth="1"/>
    <col min="9" max="9" width="15.33203125" customWidth="1"/>
    <col min="10" max="10" width="14.5" customWidth="1"/>
    <col min="12" max="12" width="16.9140625" customWidth="1"/>
    <col min="13" max="13" width="20.25" customWidth="1"/>
    <col min="14" max="14" width="16.25" customWidth="1"/>
    <col min="15" max="15" width="15.08203125" customWidth="1"/>
    <col min="19" max="21" width="21.4140625" customWidth="1"/>
  </cols>
  <sheetData>
    <row r="1" spans="3:22" ht="16.5" thickBot="1" x14ac:dyDescent="0.45"/>
    <row r="2" spans="3:22" ht="16.5" thickBot="1" x14ac:dyDescent="0.45">
      <c r="C2" s="34" t="s">
        <v>17</v>
      </c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</row>
    <row r="3" spans="3:22" x14ac:dyDescent="0.4">
      <c r="C3" s="8"/>
      <c r="V3" s="9"/>
    </row>
    <row r="4" spans="3:22" x14ac:dyDescent="0.4">
      <c r="C4" s="8"/>
      <c r="N4" s="13" t="s">
        <v>19</v>
      </c>
      <c r="O4" s="14"/>
      <c r="V4" s="9"/>
    </row>
    <row r="5" spans="3:22" x14ac:dyDescent="0.4">
      <c r="C5" s="8"/>
      <c r="V5" s="9"/>
    </row>
    <row r="6" spans="3:22" x14ac:dyDescent="0.4">
      <c r="C6" s="8"/>
      <c r="N6" s="16" t="s">
        <v>1</v>
      </c>
      <c r="O6" s="17"/>
      <c r="P6" s="18"/>
      <c r="Q6" s="19" t="s">
        <v>14</v>
      </c>
      <c r="R6" s="20"/>
      <c r="S6" s="21"/>
      <c r="T6" s="22" t="s">
        <v>25</v>
      </c>
      <c r="U6" s="23"/>
      <c r="V6" s="24"/>
    </row>
    <row r="7" spans="3:22" x14ac:dyDescent="0.4">
      <c r="C7" s="72"/>
      <c r="D7" s="73"/>
      <c r="V7" s="9"/>
    </row>
    <row r="8" spans="3:22" x14ac:dyDescent="0.4">
      <c r="C8" s="8"/>
      <c r="N8" s="15" t="s">
        <v>20</v>
      </c>
      <c r="O8" s="15" t="s">
        <v>21</v>
      </c>
      <c r="P8" s="4"/>
      <c r="Q8" s="15" t="s">
        <v>20</v>
      </c>
      <c r="R8" s="15" t="s">
        <v>21</v>
      </c>
      <c r="S8" s="15" t="s">
        <v>22</v>
      </c>
      <c r="T8" s="15" t="s">
        <v>20</v>
      </c>
      <c r="U8" s="15" t="s">
        <v>21</v>
      </c>
      <c r="V8" s="15" t="s">
        <v>22</v>
      </c>
    </row>
    <row r="9" spans="3:22" x14ac:dyDescent="0.4">
      <c r="C9" s="8"/>
      <c r="N9" s="4">
        <v>40</v>
      </c>
      <c r="O9" s="4">
        <v>21</v>
      </c>
      <c r="P9" s="4">
        <v>21</v>
      </c>
      <c r="Q9" s="4">
        <v>103</v>
      </c>
      <c r="R9" s="4">
        <v>72</v>
      </c>
      <c r="S9" s="4">
        <v>80</v>
      </c>
      <c r="T9" s="4">
        <v>54</v>
      </c>
      <c r="U9" s="4">
        <v>29</v>
      </c>
      <c r="V9" s="4">
        <v>30</v>
      </c>
    </row>
    <row r="10" spans="3:22" x14ac:dyDescent="0.4">
      <c r="C10" s="8"/>
      <c r="V10" s="9"/>
    </row>
    <row r="11" spans="3:22" x14ac:dyDescent="0.4">
      <c r="C11" s="8"/>
      <c r="F11" s="32" t="s">
        <v>16</v>
      </c>
      <c r="G11" s="31" t="s">
        <v>1</v>
      </c>
      <c r="H11" s="30" t="s">
        <v>18</v>
      </c>
      <c r="I11" s="29" t="s">
        <v>27</v>
      </c>
      <c r="J11" s="28" t="s">
        <v>26</v>
      </c>
      <c r="V11" s="9"/>
    </row>
    <row r="12" spans="3:22" x14ac:dyDescent="0.4">
      <c r="C12" s="8"/>
      <c r="D12" s="27" t="s">
        <v>24</v>
      </c>
      <c r="E12" s="25"/>
      <c r="F12" s="57">
        <v>-39528021</v>
      </c>
      <c r="G12" s="57">
        <v>-39808459</v>
      </c>
      <c r="H12" s="57">
        <v>-39638225</v>
      </c>
      <c r="I12" s="57">
        <v>-39660602</v>
      </c>
      <c r="J12" s="26"/>
      <c r="V12" s="9"/>
    </row>
    <row r="13" spans="3:22" x14ac:dyDescent="0.4">
      <c r="C13" s="8"/>
      <c r="I13" s="2"/>
      <c r="J13" s="3"/>
      <c r="V13" s="9"/>
    </row>
    <row r="14" spans="3:22" ht="16.5" thickBot="1" x14ac:dyDescent="0.45">
      <c r="C14" s="10"/>
      <c r="D14" s="55" t="s">
        <v>30</v>
      </c>
      <c r="E14" s="11"/>
      <c r="F14" s="11">
        <v>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</row>
    <row r="18" spans="3:22" x14ac:dyDescent="0.4">
      <c r="H18" t="s">
        <v>12</v>
      </c>
    </row>
    <row r="19" spans="3:22" ht="16.5" thickBot="1" x14ac:dyDescent="0.45"/>
    <row r="20" spans="3:22" ht="16.5" thickBot="1" x14ac:dyDescent="0.45">
      <c r="C20" s="34" t="s">
        <v>23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7"/>
    </row>
    <row r="21" spans="3:22" x14ac:dyDescent="0.4">
      <c r="C21" s="8"/>
      <c r="V21" s="9"/>
    </row>
    <row r="22" spans="3:22" x14ac:dyDescent="0.4">
      <c r="C22" s="8"/>
      <c r="F22" t="s">
        <v>16</v>
      </c>
      <c r="G22" t="s">
        <v>1</v>
      </c>
      <c r="H22" t="s">
        <v>18</v>
      </c>
      <c r="I22" t="s">
        <v>13</v>
      </c>
      <c r="J22" t="s">
        <v>14</v>
      </c>
      <c r="Q22" t="s">
        <v>14</v>
      </c>
      <c r="V22" s="9"/>
    </row>
    <row r="23" spans="3:22" x14ac:dyDescent="0.4">
      <c r="C23" s="8"/>
      <c r="V23" s="9"/>
    </row>
    <row r="24" spans="3:22" x14ac:dyDescent="0.4">
      <c r="C24" s="74" t="s">
        <v>0</v>
      </c>
      <c r="D24" s="73"/>
      <c r="F24">
        <v>-40.195171632600001</v>
      </c>
      <c r="G24">
        <v>-40.5183821643</v>
      </c>
      <c r="H24">
        <v>-40.195056068900001</v>
      </c>
      <c r="I24">
        <v>-40.198503688000002</v>
      </c>
      <c r="J24">
        <v>-40.213435237299997</v>
      </c>
      <c r="L24">
        <v>-40.1948407</v>
      </c>
      <c r="N24" t="s">
        <v>10</v>
      </c>
      <c r="O24" t="s">
        <v>11</v>
      </c>
      <c r="Q24" t="s">
        <v>10</v>
      </c>
      <c r="R24" t="s">
        <v>11</v>
      </c>
      <c r="S24" t="s">
        <v>15</v>
      </c>
      <c r="V24" s="9"/>
    </row>
    <row r="25" spans="3:22" x14ac:dyDescent="0.4">
      <c r="C25" s="8"/>
      <c r="D25" t="s">
        <v>2</v>
      </c>
      <c r="F25">
        <v>4.7768999999999999E-2</v>
      </c>
      <c r="G25">
        <v>4.5217E-2</v>
      </c>
      <c r="H25">
        <v>4.6348E-2</v>
      </c>
      <c r="I25">
        <v>4.5398000000000001E-2</v>
      </c>
      <c r="J25">
        <v>4.5408999999999998E-2</v>
      </c>
      <c r="L25">
        <v>4.7748039999999999E-2</v>
      </c>
      <c r="N25">
        <v>44</v>
      </c>
      <c r="O25">
        <v>23</v>
      </c>
      <c r="Q25">
        <v>120</v>
      </c>
      <c r="R25">
        <v>86</v>
      </c>
      <c r="S25">
        <v>95</v>
      </c>
      <c r="V25" s="9"/>
    </row>
    <row r="26" spans="3:22" x14ac:dyDescent="0.4">
      <c r="C26" s="8"/>
      <c r="V26" s="9"/>
    </row>
    <row r="27" spans="3:22" x14ac:dyDescent="0.4">
      <c r="C27" s="8"/>
      <c r="N27" s="13" t="s">
        <v>19</v>
      </c>
      <c r="O27" s="14"/>
      <c r="P27" s="14"/>
      <c r="V27" s="9"/>
    </row>
    <row r="28" spans="3:22" x14ac:dyDescent="0.4">
      <c r="C28" s="8"/>
      <c r="F28" s="39" t="s">
        <v>16</v>
      </c>
      <c r="G28" s="40" t="s">
        <v>1</v>
      </c>
      <c r="H28" s="41" t="s">
        <v>18</v>
      </c>
      <c r="I28" s="42" t="s">
        <v>27</v>
      </c>
      <c r="J28" s="43" t="s">
        <v>26</v>
      </c>
      <c r="V28" s="9"/>
    </row>
    <row r="29" spans="3:22" x14ac:dyDescent="0.4">
      <c r="C29" s="8"/>
      <c r="D29" s="38" t="s">
        <v>28</v>
      </c>
      <c r="F29" s="4">
        <f>SUM(F24,F25)</f>
        <v>-40.147402632599999</v>
      </c>
      <c r="G29" s="4">
        <f>SUM(G24,G25)</f>
        <v>-40.473165164299999</v>
      </c>
      <c r="H29" s="4">
        <v>-40.286203999999998</v>
      </c>
      <c r="I29" s="35">
        <v>-40311907</v>
      </c>
      <c r="J29" s="35">
        <v>-40366257</v>
      </c>
      <c r="L29">
        <f>SUM(L24,L25)</f>
        <v>-40.147092659999998</v>
      </c>
      <c r="N29" s="16" t="s">
        <v>1</v>
      </c>
      <c r="O29" s="17"/>
      <c r="P29" s="18"/>
      <c r="Q29" s="19" t="s">
        <v>14</v>
      </c>
      <c r="R29" s="20"/>
      <c r="S29" s="21"/>
      <c r="T29" s="22" t="s">
        <v>25</v>
      </c>
      <c r="U29" s="23"/>
      <c r="V29" s="33"/>
    </row>
    <row r="30" spans="3:22" x14ac:dyDescent="0.4">
      <c r="C30" s="8"/>
      <c r="H30" s="2"/>
      <c r="I30" s="2"/>
      <c r="J30" s="3"/>
      <c r="V30" s="9"/>
    </row>
    <row r="31" spans="3:22" x14ac:dyDescent="0.4">
      <c r="C31" s="8"/>
      <c r="N31" s="15" t="s">
        <v>20</v>
      </c>
      <c r="O31" s="15" t="s">
        <v>21</v>
      </c>
      <c r="P31" s="4"/>
      <c r="Q31" s="15" t="s">
        <v>20</v>
      </c>
      <c r="R31" s="15" t="s">
        <v>21</v>
      </c>
      <c r="S31" s="15" t="s">
        <v>22</v>
      </c>
      <c r="T31" s="15" t="s">
        <v>20</v>
      </c>
      <c r="U31" s="15" t="s">
        <v>21</v>
      </c>
      <c r="V31" s="36" t="s">
        <v>22</v>
      </c>
    </row>
    <row r="32" spans="3:22" x14ac:dyDescent="0.4">
      <c r="C32" s="8"/>
      <c r="D32" s="55" t="s">
        <v>30</v>
      </c>
      <c r="E32">
        <v>3</v>
      </c>
      <c r="N32" s="4">
        <v>44</v>
      </c>
      <c r="O32" s="4">
        <v>23</v>
      </c>
      <c r="P32" s="4"/>
      <c r="Q32" s="4">
        <v>120</v>
      </c>
      <c r="R32" s="4">
        <v>86</v>
      </c>
      <c r="S32" s="4">
        <v>95</v>
      </c>
      <c r="T32" s="4">
        <v>61</v>
      </c>
      <c r="U32" s="4">
        <v>34</v>
      </c>
      <c r="V32" s="37">
        <v>35</v>
      </c>
    </row>
    <row r="33" spans="3:22" ht="16.5" thickBot="1" x14ac:dyDescent="0.4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</row>
    <row r="34" spans="3:22" x14ac:dyDescent="0.4">
      <c r="F34" t="s">
        <v>3</v>
      </c>
    </row>
    <row r="36" spans="3:22" ht="16.5" thickBot="1" x14ac:dyDescent="0.45">
      <c r="P36" t="s">
        <v>14</v>
      </c>
    </row>
    <row r="37" spans="3:22" ht="16.5" thickBot="1" x14ac:dyDescent="0.45">
      <c r="C37" s="34" t="s">
        <v>3</v>
      </c>
      <c r="D37" s="5"/>
      <c r="E37" s="5"/>
      <c r="F37" s="44" t="s">
        <v>16</v>
      </c>
      <c r="G37" s="45" t="s">
        <v>1</v>
      </c>
      <c r="H37" s="46" t="s">
        <v>18</v>
      </c>
      <c r="I37" s="47" t="s">
        <v>27</v>
      </c>
      <c r="J37" s="48" t="s">
        <v>26</v>
      </c>
      <c r="K37" s="5"/>
      <c r="L37" s="16" t="s">
        <v>1</v>
      </c>
      <c r="M37" s="17"/>
      <c r="N37" s="18"/>
      <c r="O37" s="19" t="s">
        <v>14</v>
      </c>
      <c r="P37" s="20"/>
      <c r="Q37" s="21"/>
      <c r="R37" s="50" t="s">
        <v>25</v>
      </c>
      <c r="S37" s="50"/>
      <c r="T37" s="51"/>
      <c r="U37" s="5"/>
      <c r="V37" s="7"/>
    </row>
    <row r="38" spans="3:22" x14ac:dyDescent="0.4">
      <c r="C38" s="8"/>
      <c r="J38">
        <f>N74</f>
        <v>0</v>
      </c>
      <c r="L38" s="15" t="s">
        <v>20</v>
      </c>
      <c r="M38" s="15" t="s">
        <v>21</v>
      </c>
      <c r="N38" s="15" t="s">
        <v>22</v>
      </c>
      <c r="O38" s="15" t="s">
        <v>20</v>
      </c>
      <c r="P38" s="15" t="s">
        <v>21</v>
      </c>
      <c r="Q38" s="15" t="s">
        <v>22</v>
      </c>
      <c r="R38" s="15" t="s">
        <v>29</v>
      </c>
      <c r="S38" s="15" t="s">
        <v>21</v>
      </c>
      <c r="T38" s="15" t="s">
        <v>22</v>
      </c>
      <c r="V38" s="9"/>
    </row>
    <row r="39" spans="3:22" x14ac:dyDescent="0.4">
      <c r="C39" s="75" t="s">
        <v>0</v>
      </c>
      <c r="D39" s="76"/>
      <c r="F39" s="49">
        <v>-0.49823290920199997</v>
      </c>
      <c r="G39" s="25">
        <v>-0.50027278419099996</v>
      </c>
      <c r="H39" s="25">
        <v>-0.49823290920199997</v>
      </c>
      <c r="I39" s="25">
        <v>-0.49927840342000002</v>
      </c>
      <c r="J39" s="52">
        <v>-0.49980981130199997</v>
      </c>
      <c r="L39" s="4">
        <v>4</v>
      </c>
      <c r="M39" s="4">
        <v>2</v>
      </c>
      <c r="N39" s="4">
        <v>2</v>
      </c>
      <c r="O39" s="4">
        <v>17</v>
      </c>
      <c r="P39" s="4">
        <v>14</v>
      </c>
      <c r="Q39" s="4">
        <v>15</v>
      </c>
      <c r="R39" s="4">
        <v>7</v>
      </c>
      <c r="S39" s="4">
        <v>5</v>
      </c>
      <c r="T39" s="4">
        <v>5</v>
      </c>
      <c r="V39" s="9"/>
    </row>
    <row r="40" spans="3:22" x14ac:dyDescent="0.4">
      <c r="C40" s="8"/>
      <c r="V40" s="9"/>
    </row>
    <row r="41" spans="3:22" x14ac:dyDescent="0.4">
      <c r="C41" s="8"/>
      <c r="V41" s="9"/>
    </row>
    <row r="42" spans="3:22" x14ac:dyDescent="0.4">
      <c r="C42" s="53" t="s">
        <v>30</v>
      </c>
      <c r="D42" s="54"/>
      <c r="E42">
        <v>1</v>
      </c>
      <c r="V42" s="9"/>
    </row>
    <row r="43" spans="3:22" ht="16.5" thickBot="1" x14ac:dyDescent="0.4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 t="s">
        <v>9</v>
      </c>
      <c r="N43" s="11"/>
      <c r="O43" s="11"/>
      <c r="P43" s="11"/>
      <c r="Q43" s="11"/>
      <c r="R43" s="11"/>
      <c r="S43" s="11"/>
      <c r="T43" s="11"/>
      <c r="U43" s="11"/>
      <c r="V43" s="12"/>
    </row>
    <row r="46" spans="3:22" ht="16.5" thickBot="1" x14ac:dyDescent="0.45"/>
    <row r="47" spans="3:22" ht="16.5" thickBot="1" x14ac:dyDescent="0.45">
      <c r="C47" s="34" t="s">
        <v>32</v>
      </c>
      <c r="D47" s="5"/>
      <c r="E47" s="5"/>
      <c r="F47" s="44" t="s">
        <v>16</v>
      </c>
      <c r="G47" s="45" t="s">
        <v>1</v>
      </c>
      <c r="H47" s="46" t="s">
        <v>18</v>
      </c>
      <c r="I47" s="47" t="s">
        <v>27</v>
      </c>
      <c r="J47" s="48" t="s">
        <v>26</v>
      </c>
      <c r="K47" s="5"/>
      <c r="L47" s="16" t="s">
        <v>1</v>
      </c>
      <c r="M47" s="17"/>
      <c r="N47" s="18"/>
      <c r="O47" s="19" t="s">
        <v>14</v>
      </c>
      <c r="P47" s="20"/>
      <c r="Q47" s="21"/>
      <c r="R47" s="50" t="s">
        <v>25</v>
      </c>
      <c r="S47" s="50"/>
      <c r="T47" s="51"/>
      <c r="U47" s="5"/>
      <c r="V47" s="7"/>
    </row>
    <row r="48" spans="3:22" x14ac:dyDescent="0.4">
      <c r="C48" s="8"/>
      <c r="L48" s="15" t="s">
        <v>20</v>
      </c>
      <c r="M48" s="15" t="s">
        <v>21</v>
      </c>
      <c r="N48" s="15" t="s">
        <v>22</v>
      </c>
      <c r="O48" s="15" t="s">
        <v>20</v>
      </c>
      <c r="P48" s="15" t="s">
        <v>21</v>
      </c>
      <c r="Q48" s="15" t="s">
        <v>22</v>
      </c>
      <c r="R48" s="15" t="s">
        <v>29</v>
      </c>
      <c r="S48" s="15" t="s">
        <v>21</v>
      </c>
      <c r="T48" s="15" t="s">
        <v>22</v>
      </c>
      <c r="V48" s="9"/>
    </row>
    <row r="49" spans="3:22" x14ac:dyDescent="0.4">
      <c r="C49" s="75" t="s">
        <v>31</v>
      </c>
      <c r="D49" s="76"/>
      <c r="F49" s="56">
        <v>-1.1162479999999999</v>
      </c>
      <c r="G49" s="25">
        <v>-1.165338</v>
      </c>
      <c r="H49" s="57">
        <v>-1.133813</v>
      </c>
      <c r="I49" s="25">
        <v>-1.1449640000000001</v>
      </c>
      <c r="J49" s="52">
        <v>-1.1543380000000001</v>
      </c>
      <c r="L49" s="4">
        <v>8</v>
      </c>
      <c r="M49" s="4">
        <v>4</v>
      </c>
      <c r="N49" s="4">
        <v>4</v>
      </c>
      <c r="O49" s="4">
        <v>34</v>
      </c>
      <c r="P49" s="4">
        <v>28</v>
      </c>
      <c r="Q49" s="4">
        <v>30</v>
      </c>
      <c r="R49" s="4">
        <v>14</v>
      </c>
      <c r="S49" s="4">
        <v>10</v>
      </c>
      <c r="T49" s="4">
        <v>10</v>
      </c>
      <c r="V49" s="9"/>
    </row>
    <row r="50" spans="3:22" x14ac:dyDescent="0.4">
      <c r="C50" s="8"/>
      <c r="V50" s="9"/>
    </row>
    <row r="51" spans="3:22" x14ac:dyDescent="0.4">
      <c r="C51" s="8"/>
      <c r="V51" s="9"/>
    </row>
    <row r="52" spans="3:22" x14ac:dyDescent="0.4">
      <c r="C52" s="53" t="s">
        <v>30</v>
      </c>
      <c r="D52" s="54"/>
      <c r="E52">
        <v>1</v>
      </c>
      <c r="V52" s="9"/>
    </row>
    <row r="53" spans="3:22" ht="16.5" thickBot="1" x14ac:dyDescent="0.45"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 t="s">
        <v>9</v>
      </c>
      <c r="N53" s="11"/>
      <c r="O53" s="11"/>
      <c r="P53" s="11"/>
      <c r="Q53" s="11"/>
      <c r="R53" s="11"/>
      <c r="S53" s="11"/>
      <c r="T53" s="11"/>
      <c r="U53" s="11"/>
      <c r="V53" s="12"/>
    </row>
    <row r="72" spans="5:20" x14ac:dyDescent="0.4">
      <c r="E72" t="e" cm="1" vm="1">
        <f t="array" aca="1" ref="E72" ca="1">+P47:AA81</f>
        <v>#VALUE!</v>
      </c>
      <c r="G72" t="s">
        <v>4</v>
      </c>
      <c r="I72">
        <f>SUM(G7,G8)</f>
        <v>0</v>
      </c>
      <c r="K72" t="s">
        <v>5</v>
      </c>
      <c r="O72" t="s">
        <v>4</v>
      </c>
      <c r="Q72">
        <f>SUM(F7,F8)</f>
        <v>0</v>
      </c>
      <c r="S72" t="s">
        <v>5</v>
      </c>
    </row>
    <row r="73" spans="5:20" x14ac:dyDescent="0.4">
      <c r="I73">
        <v>-0.50027278419099996</v>
      </c>
      <c r="Q73">
        <v>-0.49823290920199997</v>
      </c>
    </row>
    <row r="75" spans="5:20" x14ac:dyDescent="0.4">
      <c r="I75">
        <f>SUM(I72,I73)</f>
        <v>-0.50027278419099996</v>
      </c>
      <c r="L75">
        <f>SUM(G24,G25)</f>
        <v>-40.473165164299999</v>
      </c>
      <c r="Q75">
        <f>SUM(Q72,Q73)</f>
        <v>-0.49823290920199997</v>
      </c>
      <c r="T75">
        <f>SUM(F24,F25)</f>
        <v>-40.147402632599999</v>
      </c>
    </row>
    <row r="79" spans="5:20" x14ac:dyDescent="0.4">
      <c r="G79" t="s">
        <v>6</v>
      </c>
      <c r="I79">
        <f>I75-L75</f>
        <v>39.972892380109002</v>
      </c>
      <c r="O79" t="s">
        <v>6</v>
      </c>
      <c r="Q79">
        <f>Q75-T75</f>
        <v>39.649169723397996</v>
      </c>
    </row>
    <row r="81" spans="6:19" x14ac:dyDescent="0.4">
      <c r="I81">
        <v>627.50900000000001</v>
      </c>
      <c r="Q81">
        <v>627.50900000000001</v>
      </c>
    </row>
    <row r="83" spans="6:19" x14ac:dyDescent="0.4">
      <c r="F83" t="s">
        <v>7</v>
      </c>
      <c r="G83" s="1" t="s">
        <v>8</v>
      </c>
      <c r="I83">
        <f>PRODUCT(I79,I81)</f>
        <v>25083.349724549822</v>
      </c>
      <c r="Q83">
        <f>PRODUCT(Q79,Q81)</f>
        <v>24880.210843959754</v>
      </c>
    </row>
    <row r="90" spans="6:19" x14ac:dyDescent="0.4">
      <c r="G90" t="s">
        <v>4</v>
      </c>
      <c r="I90">
        <f>SUM(H7,H8)</f>
        <v>0</v>
      </c>
      <c r="K90" t="s">
        <v>5</v>
      </c>
      <c r="L90" s="2">
        <f>SUM(H24,H25)</f>
        <v>-40.1487080689</v>
      </c>
      <c r="O90">
        <f>SUM(I7,I8)</f>
        <v>0</v>
      </c>
      <c r="P90" s="2">
        <v>-39.660597000000003</v>
      </c>
      <c r="R90">
        <f>SUM(I25,I24)</f>
        <v>-40.153105688000004</v>
      </c>
      <c r="S90" s="2">
        <v>-40.314776000000002</v>
      </c>
    </row>
    <row r="91" spans="6:19" x14ac:dyDescent="0.4">
      <c r="I91">
        <v>-0.49823290920199997</v>
      </c>
      <c r="O91">
        <v>-0.49927840342000002</v>
      </c>
      <c r="P91">
        <v>-0.49927840342000002</v>
      </c>
    </row>
    <row r="93" spans="6:19" x14ac:dyDescent="0.4">
      <c r="I93">
        <f>SUM(I90,I91)</f>
        <v>-0.49823290920199997</v>
      </c>
      <c r="O93">
        <f>SUM(O90,O91)</f>
        <v>-0.49927840342000002</v>
      </c>
      <c r="P93" s="2">
        <f>SUM(P90,P91)</f>
        <v>-40.159875403420003</v>
      </c>
    </row>
    <row r="96" spans="6:19" x14ac:dyDescent="0.4">
      <c r="G96" t="s">
        <v>6</v>
      </c>
      <c r="I96">
        <f>I93-L90</f>
        <v>39.650475159697997</v>
      </c>
      <c r="O96">
        <f>O93-R90</f>
        <v>39.653827284580004</v>
      </c>
      <c r="P96">
        <f>P93-S90</f>
        <v>0.15490059657999922</v>
      </c>
    </row>
    <row r="98" spans="9:19" x14ac:dyDescent="0.4">
      <c r="I98">
        <v>627.50900000000001</v>
      </c>
      <c r="O98">
        <v>627.50900000000001</v>
      </c>
      <c r="P98">
        <v>627.50900000000001</v>
      </c>
    </row>
    <row r="100" spans="9:19" x14ac:dyDescent="0.4">
      <c r="I100">
        <f>PRODUCT(I96,I98)</f>
        <v>24881.03001698693</v>
      </c>
      <c r="O100">
        <f>PRODUCT(O96,O98)</f>
        <v>24883.133505519516</v>
      </c>
      <c r="P100" s="2">
        <f>PRODUCT(P96,P98)</f>
        <v>97.201518459318734</v>
      </c>
    </row>
    <row r="104" spans="9:19" x14ac:dyDescent="0.4">
      <c r="P104" s="3">
        <v>-39.705406000000004</v>
      </c>
      <c r="S104" s="3">
        <v>-40.366256999999997</v>
      </c>
    </row>
    <row r="105" spans="9:19" x14ac:dyDescent="0.4">
      <c r="P105" s="3">
        <v>-0.49980981130199997</v>
      </c>
    </row>
    <row r="108" spans="9:19" x14ac:dyDescent="0.4">
      <c r="P108">
        <f>SUM(P104,P105)</f>
        <v>-40.205215811302004</v>
      </c>
    </row>
    <row r="110" spans="9:19" x14ac:dyDescent="0.4">
      <c r="P110">
        <f>P108-S104</f>
        <v>0.16104118869799322</v>
      </c>
    </row>
    <row r="112" spans="9:19" x14ac:dyDescent="0.4">
      <c r="P112">
        <v>627.50900000000001</v>
      </c>
    </row>
    <row r="114" spans="16:16" x14ac:dyDescent="0.4">
      <c r="P114">
        <f>PRODUCT(P110,P112)</f>
        <v>101.05479527868903</v>
      </c>
    </row>
  </sheetData>
  <mergeCells count="4">
    <mergeCell ref="C7:D7"/>
    <mergeCell ref="C24:D24"/>
    <mergeCell ref="C39:D39"/>
    <mergeCell ref="C49:D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277E-2170-4553-860A-5C425EF4EF3A}">
  <dimension ref="C1:X131"/>
  <sheetViews>
    <sheetView topLeftCell="A22" zoomScale="40" zoomScaleNormal="40" workbookViewId="0">
      <selection activeCell="X13" sqref="X13"/>
    </sheetView>
  </sheetViews>
  <sheetFormatPr defaultColWidth="10.6640625" defaultRowHeight="16" x14ac:dyDescent="0.4"/>
  <cols>
    <col min="4" max="4" width="27.08203125" customWidth="1"/>
    <col min="6" max="6" width="12.33203125" customWidth="1"/>
    <col min="7" max="7" width="19.6640625" customWidth="1"/>
    <col min="8" max="8" width="17.33203125" customWidth="1"/>
    <col min="9" max="9" width="15.33203125" customWidth="1"/>
    <col min="10" max="10" width="17.4140625" customWidth="1"/>
    <col min="12" max="12" width="16.9140625" customWidth="1"/>
    <col min="13" max="13" width="20.25" customWidth="1"/>
    <col min="14" max="14" width="16.25" customWidth="1"/>
    <col min="15" max="15" width="15.08203125" customWidth="1"/>
    <col min="19" max="21" width="21.4140625" customWidth="1"/>
  </cols>
  <sheetData>
    <row r="1" spans="3:24" ht="16.5" thickBot="1" x14ac:dyDescent="0.45"/>
    <row r="2" spans="3:24" ht="16.5" thickBot="1" x14ac:dyDescent="0.45">
      <c r="C2" s="34" t="s">
        <v>17</v>
      </c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</row>
    <row r="3" spans="3:24" x14ac:dyDescent="0.4">
      <c r="C3" s="8"/>
      <c r="V3" s="9"/>
    </row>
    <row r="4" spans="3:24" x14ac:dyDescent="0.4">
      <c r="C4" s="8"/>
    </row>
    <row r="5" spans="3:24" x14ac:dyDescent="0.4">
      <c r="C5" s="8"/>
    </row>
    <row r="6" spans="3:24" x14ac:dyDescent="0.4">
      <c r="C6" s="8"/>
    </row>
    <row r="7" spans="3:24" x14ac:dyDescent="0.4">
      <c r="C7" s="72"/>
      <c r="D7" s="73"/>
    </row>
    <row r="8" spans="3:24" x14ac:dyDescent="0.4">
      <c r="C8" s="8"/>
      <c r="L8" s="67" t="s">
        <v>19</v>
      </c>
      <c r="M8" s="68"/>
      <c r="N8" s="68"/>
      <c r="T8" s="9"/>
    </row>
    <row r="9" spans="3:24" x14ac:dyDescent="0.4">
      <c r="C9" s="8"/>
      <c r="T9" s="9"/>
    </row>
    <row r="10" spans="3:24" x14ac:dyDescent="0.4">
      <c r="C10" s="8"/>
      <c r="L10" s="16" t="s">
        <v>1</v>
      </c>
      <c r="M10" s="17"/>
      <c r="N10" s="18"/>
      <c r="O10" s="19" t="s">
        <v>14</v>
      </c>
      <c r="P10" s="20"/>
      <c r="Q10" s="21"/>
      <c r="R10" s="22" t="s">
        <v>25</v>
      </c>
      <c r="S10" s="23"/>
      <c r="T10" s="24"/>
    </row>
    <row r="11" spans="3:24" x14ac:dyDescent="0.4">
      <c r="C11" s="8"/>
      <c r="F11" s="39" t="s">
        <v>16</v>
      </c>
      <c r="G11" s="40" t="s">
        <v>1</v>
      </c>
      <c r="H11" s="41" t="s">
        <v>18</v>
      </c>
      <c r="I11" s="60" t="s">
        <v>27</v>
      </c>
      <c r="J11" s="43"/>
      <c r="T11" s="9"/>
      <c r="V11" s="9"/>
    </row>
    <row r="12" spans="3:24" x14ac:dyDescent="0.4">
      <c r="C12" s="8"/>
      <c r="D12" s="27" t="s">
        <v>33</v>
      </c>
      <c r="E12" s="25"/>
      <c r="F12" s="4" t="s">
        <v>35</v>
      </c>
      <c r="G12" s="4">
        <v>-39.80370997</v>
      </c>
      <c r="H12" s="4">
        <v>-39.667536069999997</v>
      </c>
      <c r="I12" s="4">
        <v>-39.690640430000002</v>
      </c>
      <c r="J12" s="4">
        <v>-39.735690480000002</v>
      </c>
      <c r="L12" s="15" t="s">
        <v>20</v>
      </c>
      <c r="M12" s="15" t="s">
        <v>21</v>
      </c>
      <c r="N12" s="4"/>
      <c r="O12" s="15" t="s">
        <v>20</v>
      </c>
      <c r="P12" s="15" t="s">
        <v>21</v>
      </c>
      <c r="Q12" s="15" t="s">
        <v>22</v>
      </c>
      <c r="R12" s="15" t="s">
        <v>20</v>
      </c>
      <c r="S12" s="15" t="s">
        <v>21</v>
      </c>
      <c r="T12" s="15" t="s">
        <v>22</v>
      </c>
      <c r="V12" s="9"/>
    </row>
    <row r="13" spans="3:24" x14ac:dyDescent="0.4">
      <c r="C13" s="8"/>
      <c r="D13" s="14" t="s">
        <v>34</v>
      </c>
      <c r="F13" s="4">
        <v>4.7748039999999999E-2</v>
      </c>
      <c r="G13" s="4">
        <v>2.9747599999999999E-2</v>
      </c>
      <c r="H13" s="4">
        <v>3.052264E-2</v>
      </c>
      <c r="I13" s="4">
        <v>3.0031579999999999E-2</v>
      </c>
      <c r="J13" s="4">
        <v>3.0276750000000002E-2</v>
      </c>
      <c r="L13" s="4">
        <v>40</v>
      </c>
      <c r="M13" s="4">
        <v>21</v>
      </c>
      <c r="N13" s="4"/>
      <c r="O13" s="4">
        <v>103</v>
      </c>
      <c r="P13" s="4">
        <v>72</v>
      </c>
      <c r="Q13" s="4">
        <v>80</v>
      </c>
      <c r="R13" s="4">
        <v>61</v>
      </c>
      <c r="S13" s="4">
        <v>34</v>
      </c>
      <c r="T13" s="4">
        <v>35</v>
      </c>
      <c r="V13" s="9"/>
      <c r="X13" s="71"/>
    </row>
    <row r="14" spans="3:24" x14ac:dyDescent="0.4">
      <c r="C14" s="8"/>
      <c r="D14" s="58" t="s">
        <v>36</v>
      </c>
      <c r="F14" s="4"/>
      <c r="G14" s="4"/>
      <c r="H14" s="4"/>
      <c r="I14" s="61"/>
      <c r="J14" s="62"/>
      <c r="T14" s="9"/>
      <c r="V14" s="9"/>
    </row>
    <row r="15" spans="3:24" ht="16.5" thickBot="1" x14ac:dyDescent="0.45">
      <c r="C15" s="10"/>
      <c r="D15" s="55" t="s">
        <v>30</v>
      </c>
      <c r="E15" s="11"/>
      <c r="F15" s="11">
        <v>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</row>
    <row r="19" spans="3:22" x14ac:dyDescent="0.4">
      <c r="H19" t="s">
        <v>12</v>
      </c>
    </row>
    <row r="20" spans="3:22" ht="16.5" thickBot="1" x14ac:dyDescent="0.45"/>
    <row r="21" spans="3:22" ht="16.5" thickBot="1" x14ac:dyDescent="0.45">
      <c r="C21" s="34" t="s">
        <v>23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7"/>
    </row>
    <row r="22" spans="3:22" x14ac:dyDescent="0.4">
      <c r="C22" s="8"/>
      <c r="V22" s="9"/>
    </row>
    <row r="23" spans="3:22" x14ac:dyDescent="0.4">
      <c r="C23" s="8"/>
      <c r="V23" s="9"/>
    </row>
    <row r="24" spans="3:22" x14ac:dyDescent="0.4">
      <c r="C24" s="8"/>
      <c r="V24" s="9"/>
    </row>
    <row r="25" spans="3:22" x14ac:dyDescent="0.4">
      <c r="C25" s="74"/>
      <c r="D25" s="73"/>
      <c r="V25" s="9"/>
    </row>
    <row r="26" spans="3:22" x14ac:dyDescent="0.4">
      <c r="C26" s="8"/>
      <c r="L26" s="67" t="s">
        <v>19</v>
      </c>
      <c r="M26" s="68"/>
      <c r="N26" s="68"/>
      <c r="V26" s="9"/>
    </row>
    <row r="27" spans="3:22" x14ac:dyDescent="0.4">
      <c r="C27" s="8"/>
      <c r="V27" s="9"/>
    </row>
    <row r="28" spans="3:22" x14ac:dyDescent="0.4">
      <c r="C28" s="8"/>
      <c r="L28" s="63" t="s">
        <v>1</v>
      </c>
      <c r="M28" s="64"/>
      <c r="N28" s="64"/>
      <c r="O28" s="65" t="s">
        <v>14</v>
      </c>
      <c r="P28" s="66"/>
      <c r="Q28" s="66"/>
      <c r="R28" s="50" t="s">
        <v>25</v>
      </c>
      <c r="S28" s="50"/>
      <c r="T28" s="51"/>
      <c r="V28" s="9"/>
    </row>
    <row r="29" spans="3:22" x14ac:dyDescent="0.4">
      <c r="C29" s="8"/>
      <c r="F29" s="39" t="s">
        <v>16</v>
      </c>
      <c r="G29" s="40" t="s">
        <v>1</v>
      </c>
      <c r="H29" s="41" t="s">
        <v>18</v>
      </c>
      <c r="I29" s="42" t="s">
        <v>40</v>
      </c>
      <c r="J29" s="43" t="s">
        <v>26</v>
      </c>
      <c r="L29" s="4"/>
      <c r="M29" s="4"/>
      <c r="N29" s="4"/>
      <c r="O29" s="4"/>
      <c r="P29" s="4"/>
      <c r="Q29" s="4"/>
      <c r="R29" s="4"/>
      <c r="S29" s="4"/>
      <c r="T29" s="4"/>
      <c r="V29" s="9"/>
    </row>
    <row r="30" spans="3:22" x14ac:dyDescent="0.4">
      <c r="C30" s="8"/>
      <c r="D30" s="38" t="s">
        <v>37</v>
      </c>
      <c r="F30" s="4">
        <v>-40.1948407</v>
      </c>
      <c r="G30" s="4">
        <v>-40.481663449999999</v>
      </c>
      <c r="H30" s="4">
        <v>-40.33125536</v>
      </c>
      <c r="I30" s="35">
        <v>-40.360175140000003</v>
      </c>
      <c r="J30" s="35">
        <v>-40.411666529999998</v>
      </c>
      <c r="L30" s="15" t="s">
        <v>20</v>
      </c>
      <c r="M30" s="15" t="s">
        <v>21</v>
      </c>
      <c r="N30" s="4"/>
      <c r="O30" s="15" t="s">
        <v>20</v>
      </c>
      <c r="P30" s="15" t="s">
        <v>21</v>
      </c>
      <c r="Q30" s="15" t="s">
        <v>22</v>
      </c>
      <c r="R30" s="15" t="s">
        <v>20</v>
      </c>
      <c r="S30" s="15" t="s">
        <v>21</v>
      </c>
      <c r="T30" s="15" t="s">
        <v>22</v>
      </c>
      <c r="V30" s="9"/>
    </row>
    <row r="31" spans="3:22" x14ac:dyDescent="0.4">
      <c r="C31" s="8"/>
      <c r="D31" s="14" t="s">
        <v>34</v>
      </c>
      <c r="F31" s="4">
        <v>4.7748039999999999E-2</v>
      </c>
      <c r="G31" s="4">
        <v>4.5182079999999999E-2</v>
      </c>
      <c r="H31" s="4">
        <v>4.6338089999999998E-2</v>
      </c>
      <c r="I31" s="4">
        <v>4.5397689999999997E-2</v>
      </c>
      <c r="J31" s="62">
        <v>4.540889E-2</v>
      </c>
      <c r="L31" s="4">
        <v>44</v>
      </c>
      <c r="M31" s="4">
        <v>23</v>
      </c>
      <c r="N31" s="4"/>
      <c r="O31" s="4">
        <v>120</v>
      </c>
      <c r="P31" s="4">
        <v>86</v>
      </c>
      <c r="Q31" s="4">
        <v>95</v>
      </c>
      <c r="R31" s="4">
        <v>61</v>
      </c>
      <c r="S31" s="4">
        <v>34</v>
      </c>
      <c r="T31" s="4">
        <v>35</v>
      </c>
      <c r="V31" s="9"/>
    </row>
    <row r="32" spans="3:22" x14ac:dyDescent="0.4">
      <c r="C32" s="8"/>
      <c r="D32" s="59" t="s">
        <v>38</v>
      </c>
      <c r="F32" s="4"/>
      <c r="G32" s="4"/>
      <c r="H32" s="4"/>
      <c r="I32" s="4"/>
      <c r="J32" s="4"/>
      <c r="V32" s="9"/>
    </row>
    <row r="33" spans="3:22" x14ac:dyDescent="0.4">
      <c r="C33" s="8"/>
      <c r="D33" s="55" t="s">
        <v>30</v>
      </c>
      <c r="E33">
        <v>3</v>
      </c>
      <c r="V33" s="9"/>
    </row>
    <row r="34" spans="3:22" ht="16.5" thickBot="1" x14ac:dyDescent="0.4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</row>
    <row r="35" spans="3:22" x14ac:dyDescent="0.4">
      <c r="F35" t="s">
        <v>3</v>
      </c>
    </row>
    <row r="37" spans="3:22" ht="16.5" thickBot="1" x14ac:dyDescent="0.45"/>
    <row r="38" spans="3:22" ht="16.5" thickBot="1" x14ac:dyDescent="0.45">
      <c r="C38" s="34" t="s">
        <v>3</v>
      </c>
      <c r="D38" s="5"/>
      <c r="E38" s="5"/>
      <c r="F38" s="44" t="s">
        <v>16</v>
      </c>
      <c r="G38" s="45" t="s">
        <v>1</v>
      </c>
      <c r="H38" s="46" t="s">
        <v>39</v>
      </c>
      <c r="I38" s="47" t="s">
        <v>27</v>
      </c>
      <c r="J38" s="48" t="s">
        <v>26</v>
      </c>
      <c r="L38" s="16" t="s">
        <v>1</v>
      </c>
      <c r="M38" s="17"/>
      <c r="N38" s="18"/>
      <c r="O38" s="19" t="s">
        <v>14</v>
      </c>
      <c r="P38" s="20"/>
      <c r="Q38" s="21"/>
      <c r="R38" s="50" t="s">
        <v>25</v>
      </c>
      <c r="S38" s="50"/>
      <c r="T38" s="51"/>
      <c r="U38" s="5"/>
      <c r="V38" s="7"/>
    </row>
    <row r="39" spans="3:22" x14ac:dyDescent="0.4">
      <c r="C39" s="8"/>
      <c r="J39">
        <f>O91</f>
        <v>0</v>
      </c>
      <c r="L39" s="15" t="s">
        <v>20</v>
      </c>
      <c r="M39" s="15" t="s">
        <v>21</v>
      </c>
      <c r="N39" s="15" t="s">
        <v>22</v>
      </c>
      <c r="O39" s="15" t="s">
        <v>20</v>
      </c>
      <c r="P39" s="15" t="s">
        <v>21</v>
      </c>
      <c r="Q39" s="15" t="s">
        <v>22</v>
      </c>
      <c r="R39" s="15" t="s">
        <v>29</v>
      </c>
      <c r="S39" s="15" t="s">
        <v>21</v>
      </c>
      <c r="T39" s="15" t="s">
        <v>22</v>
      </c>
      <c r="V39" s="9"/>
    </row>
    <row r="40" spans="3:22" x14ac:dyDescent="0.4">
      <c r="C40" s="75" t="s">
        <v>0</v>
      </c>
      <c r="D40" s="76"/>
      <c r="F40" s="49">
        <v>-0.49823290999999997</v>
      </c>
      <c r="G40" s="25">
        <v>-0.49686205</v>
      </c>
      <c r="H40" s="25">
        <v>-0.49823290999999997</v>
      </c>
      <c r="I40" s="25">
        <v>-0.49927840000000001</v>
      </c>
      <c r="J40" s="52">
        <v>-0.49980981000000002</v>
      </c>
      <c r="L40" s="4">
        <v>4</v>
      </c>
      <c r="M40" s="4">
        <v>2</v>
      </c>
      <c r="N40" s="4">
        <v>2</v>
      </c>
      <c r="O40" s="4">
        <v>17</v>
      </c>
      <c r="P40" s="4">
        <v>14</v>
      </c>
      <c r="Q40" s="4">
        <v>15</v>
      </c>
      <c r="R40" s="4">
        <v>7</v>
      </c>
      <c r="S40" s="4">
        <v>5</v>
      </c>
      <c r="T40" s="4">
        <v>5</v>
      </c>
      <c r="V40" s="9"/>
    </row>
    <row r="41" spans="3:22" x14ac:dyDescent="0.4">
      <c r="C41" s="8"/>
      <c r="V41" s="9"/>
    </row>
    <row r="42" spans="3:22" x14ac:dyDescent="0.4">
      <c r="C42" s="8"/>
      <c r="V42" s="9"/>
    </row>
    <row r="43" spans="3:22" x14ac:dyDescent="0.4">
      <c r="C43" s="53" t="s">
        <v>30</v>
      </c>
      <c r="D43" s="54"/>
      <c r="E43">
        <v>1</v>
      </c>
      <c r="V43" s="9"/>
    </row>
    <row r="44" spans="3:22" ht="16.5" thickBot="1" x14ac:dyDescent="0.4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 t="s">
        <v>9</v>
      </c>
      <c r="N44" s="11"/>
      <c r="O44" s="11"/>
      <c r="P44" s="11"/>
      <c r="Q44" s="11"/>
      <c r="R44" s="11"/>
      <c r="S44" s="11"/>
      <c r="T44" s="11"/>
      <c r="U44" s="11"/>
      <c r="V44" s="12"/>
    </row>
    <row r="48" spans="3:22" ht="16.5" thickBot="1" x14ac:dyDescent="0.45"/>
    <row r="49" spans="3:22" ht="16.5" thickBot="1" x14ac:dyDescent="0.45">
      <c r="C49" s="34" t="s">
        <v>32</v>
      </c>
      <c r="D49" s="5"/>
      <c r="E49" s="5"/>
      <c r="F49" s="44" t="s">
        <v>16</v>
      </c>
      <c r="G49" s="45" t="s">
        <v>1</v>
      </c>
      <c r="H49" s="46" t="s">
        <v>18</v>
      </c>
      <c r="I49" s="47" t="s">
        <v>27</v>
      </c>
      <c r="J49" s="48" t="s">
        <v>26</v>
      </c>
      <c r="K49" s="5"/>
      <c r="L49" s="16" t="s">
        <v>1</v>
      </c>
      <c r="M49" s="17"/>
      <c r="N49" s="18"/>
      <c r="O49" s="19" t="s">
        <v>14</v>
      </c>
      <c r="P49" s="20"/>
      <c r="Q49" s="21"/>
      <c r="R49" s="50" t="s">
        <v>25</v>
      </c>
      <c r="S49" s="50"/>
      <c r="T49" s="51"/>
      <c r="U49" s="5"/>
      <c r="V49" s="7"/>
    </row>
    <row r="50" spans="3:22" x14ac:dyDescent="0.4">
      <c r="C50" s="8"/>
      <c r="L50" s="15" t="s">
        <v>20</v>
      </c>
      <c r="M50" s="15" t="s">
        <v>21</v>
      </c>
      <c r="N50" s="15" t="s">
        <v>22</v>
      </c>
      <c r="O50" s="15" t="s">
        <v>20</v>
      </c>
      <c r="P50" s="15" t="s">
        <v>21</v>
      </c>
      <c r="Q50" s="15" t="s">
        <v>22</v>
      </c>
      <c r="R50" s="15" t="s">
        <v>29</v>
      </c>
      <c r="S50" s="15" t="s">
        <v>21</v>
      </c>
      <c r="T50" s="15" t="s">
        <v>22</v>
      </c>
      <c r="V50" s="9"/>
    </row>
    <row r="51" spans="3:22" x14ac:dyDescent="0.4">
      <c r="C51" s="75" t="s">
        <v>37</v>
      </c>
      <c r="D51" s="76"/>
      <c r="F51" s="35">
        <v>-1.1268278300000001</v>
      </c>
      <c r="G51" s="4">
        <v>-1.16871763</v>
      </c>
      <c r="H51" s="35">
        <v>-1.1441408500000001</v>
      </c>
      <c r="I51" s="4">
        <v>-1.1552182799999999</v>
      </c>
      <c r="J51" s="70">
        <v>-1.16464978</v>
      </c>
      <c r="L51" s="4">
        <v>8</v>
      </c>
      <c r="M51" s="4">
        <v>4</v>
      </c>
      <c r="N51" s="4">
        <v>4</v>
      </c>
      <c r="O51" s="4">
        <v>34</v>
      </c>
      <c r="P51" s="4">
        <v>28</v>
      </c>
      <c r="Q51" s="4">
        <v>30</v>
      </c>
      <c r="R51" s="4">
        <v>14</v>
      </c>
      <c r="S51" s="4">
        <v>10</v>
      </c>
      <c r="T51" s="4">
        <v>10</v>
      </c>
      <c r="V51" s="9"/>
    </row>
    <row r="52" spans="3:22" x14ac:dyDescent="0.4">
      <c r="C52" s="69" t="s">
        <v>34</v>
      </c>
      <c r="D52" s="59"/>
      <c r="F52" s="4">
        <v>1.058515E-2</v>
      </c>
      <c r="G52" s="4">
        <v>1.0140929999999999E-2</v>
      </c>
      <c r="H52" s="4">
        <v>1.0328540000000001E-2</v>
      </c>
      <c r="I52" s="4">
        <v>1.0254839999999999E-2</v>
      </c>
      <c r="J52" s="4">
        <v>1.0312119999999999E-2</v>
      </c>
      <c r="V52" s="9"/>
    </row>
    <row r="53" spans="3:22" x14ac:dyDescent="0.4">
      <c r="C53" s="8"/>
      <c r="V53" s="9"/>
    </row>
    <row r="54" spans="3:22" x14ac:dyDescent="0.4">
      <c r="C54" s="53" t="s">
        <v>30</v>
      </c>
      <c r="D54" s="54"/>
      <c r="E54">
        <v>1</v>
      </c>
      <c r="V54" s="9"/>
    </row>
    <row r="55" spans="3:22" ht="16.5" thickBot="1" x14ac:dyDescent="0.45"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 t="s">
        <v>9</v>
      </c>
      <c r="N55" s="11"/>
      <c r="O55" s="11"/>
      <c r="P55" s="11"/>
      <c r="Q55" s="11"/>
      <c r="R55" s="11"/>
      <c r="S55" s="11"/>
      <c r="T55" s="11"/>
      <c r="U55" s="11"/>
      <c r="V55" s="12"/>
    </row>
    <row r="89" spans="6:21" x14ac:dyDescent="0.4">
      <c r="F89" t="e" cm="1" vm="1">
        <f t="array" aca="1" ref="F89" ca="1">+P48:AA82</f>
        <v>#VALUE!</v>
      </c>
      <c r="H89" t="s">
        <v>4</v>
      </c>
      <c r="J89">
        <f>SUM(G7,G8)</f>
        <v>0</v>
      </c>
      <c r="L89" t="s">
        <v>5</v>
      </c>
      <c r="P89" t="s">
        <v>4</v>
      </c>
      <c r="R89">
        <f>SUM(F7,F8)</f>
        <v>0</v>
      </c>
      <c r="T89" t="s">
        <v>5</v>
      </c>
    </row>
    <row r="90" spans="6:21" x14ac:dyDescent="0.4">
      <c r="J90">
        <v>-0.50027278419099996</v>
      </c>
      <c r="R90">
        <v>-0.49823290920199997</v>
      </c>
    </row>
    <row r="92" spans="6:21" x14ac:dyDescent="0.4">
      <c r="J92">
        <f>SUM(J89,J90)</f>
        <v>-0.50027278419099996</v>
      </c>
      <c r="M92">
        <f>SUM(G25,G26)</f>
        <v>0</v>
      </c>
      <c r="R92">
        <f>SUM(R89,R90)</f>
        <v>-0.49823290920199997</v>
      </c>
      <c r="U92">
        <f>SUM(F25,F26)</f>
        <v>0</v>
      </c>
    </row>
    <row r="96" spans="6:21" x14ac:dyDescent="0.4">
      <c r="H96" t="s">
        <v>6</v>
      </c>
      <c r="J96">
        <f>J92-M92</f>
        <v>-0.50027278419099996</v>
      </c>
      <c r="P96" t="s">
        <v>6</v>
      </c>
      <c r="R96">
        <f>R92-U92</f>
        <v>-0.49823290920199997</v>
      </c>
    </row>
    <row r="98" spans="7:20" x14ac:dyDescent="0.4">
      <c r="J98">
        <v>627.50900000000001</v>
      </c>
      <c r="R98">
        <v>627.50900000000001</v>
      </c>
    </row>
    <row r="100" spans="7:20" x14ac:dyDescent="0.4">
      <c r="G100" t="s">
        <v>7</v>
      </c>
      <c r="H100" s="1" t="s">
        <v>8</v>
      </c>
      <c r="J100">
        <f>PRODUCT(J96,J98)</f>
        <v>-313.92567453491023</v>
      </c>
      <c r="R100">
        <f>PRODUCT(R96,R98)</f>
        <v>-312.64563462043782</v>
      </c>
    </row>
    <row r="107" spans="7:20" x14ac:dyDescent="0.4">
      <c r="H107" t="s">
        <v>4</v>
      </c>
      <c r="J107">
        <f>SUM(H7,H8)</f>
        <v>0</v>
      </c>
      <c r="L107" t="s">
        <v>5</v>
      </c>
      <c r="M107" s="2">
        <f>SUM(H25,H26)</f>
        <v>0</v>
      </c>
      <c r="P107">
        <f>SUM(I7,I8)</f>
        <v>0</v>
      </c>
      <c r="Q107" s="2">
        <v>-39.660597000000003</v>
      </c>
      <c r="S107">
        <f>SUM(I26,I25)</f>
        <v>0</v>
      </c>
      <c r="T107" s="2">
        <v>-40.314776000000002</v>
      </c>
    </row>
    <row r="108" spans="7:20" x14ac:dyDescent="0.4">
      <c r="J108">
        <v>-0.49823290920199997</v>
      </c>
      <c r="P108">
        <v>-0.49927840342000002</v>
      </c>
      <c r="Q108">
        <v>-0.49927840342000002</v>
      </c>
    </row>
    <row r="110" spans="7:20" x14ac:dyDescent="0.4">
      <c r="J110">
        <f>SUM(J107,J108)</f>
        <v>-0.49823290920199997</v>
      </c>
      <c r="P110">
        <f>SUM(P107,P108)</f>
        <v>-0.49927840342000002</v>
      </c>
      <c r="Q110" s="2">
        <f>SUM(Q107,Q108)</f>
        <v>-40.159875403420003</v>
      </c>
    </row>
    <row r="113" spans="8:20" x14ac:dyDescent="0.4">
      <c r="H113" t="s">
        <v>6</v>
      </c>
      <c r="J113">
        <f>J110-M107</f>
        <v>-0.49823290920199997</v>
      </c>
      <c r="P113">
        <f>P110-S107</f>
        <v>-0.49927840342000002</v>
      </c>
      <c r="Q113">
        <f>Q110-T107</f>
        <v>0.15490059657999922</v>
      </c>
    </row>
    <row r="115" spans="8:20" x14ac:dyDescent="0.4">
      <c r="J115">
        <v>627.50900000000001</v>
      </c>
      <c r="P115">
        <v>627.50900000000001</v>
      </c>
      <c r="Q115">
        <v>627.50900000000001</v>
      </c>
    </row>
    <row r="117" spans="8:20" x14ac:dyDescent="0.4">
      <c r="J117">
        <f>PRODUCT(J113,J115)</f>
        <v>-312.64563462043782</v>
      </c>
      <c r="P117">
        <f>PRODUCT(P113,P115)</f>
        <v>-313.30169165168081</v>
      </c>
      <c r="Q117" s="2">
        <f>PRODUCT(Q113,Q115)</f>
        <v>97.201518459318734</v>
      </c>
    </row>
    <row r="121" spans="8:20" x14ac:dyDescent="0.4">
      <c r="Q121" s="3">
        <v>-39.705406000000004</v>
      </c>
      <c r="T121" s="3">
        <v>-40.366256999999997</v>
      </c>
    </row>
    <row r="122" spans="8:20" x14ac:dyDescent="0.4">
      <c r="Q122" s="3">
        <v>-0.49980981130199997</v>
      </c>
    </row>
    <row r="125" spans="8:20" x14ac:dyDescent="0.4">
      <c r="Q125">
        <f>SUM(Q121,Q122)</f>
        <v>-40.205215811302004</v>
      </c>
    </row>
    <row r="127" spans="8:20" x14ac:dyDescent="0.4">
      <c r="Q127">
        <f>Q125-T121</f>
        <v>0.16104118869799322</v>
      </c>
    </row>
    <row r="129" spans="17:17" x14ac:dyDescent="0.4">
      <c r="Q129">
        <v>627.50900000000001</v>
      </c>
    </row>
    <row r="131" spans="17:17" x14ac:dyDescent="0.4">
      <c r="Q131">
        <f>PRODUCT(Q127,Q129)</f>
        <v>101.05479527868903</v>
      </c>
    </row>
  </sheetData>
  <mergeCells count="4">
    <mergeCell ref="C7:D7"/>
    <mergeCell ref="C25:D25"/>
    <mergeCell ref="C40:D40"/>
    <mergeCell ref="C51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Gaussian</vt:lpstr>
      <vt:lpstr>Molpro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Valgoi</dc:creator>
  <cp:lastModifiedBy>Luigi Pagani</cp:lastModifiedBy>
  <dcterms:created xsi:type="dcterms:W3CDTF">2024-05-09T08:09:05Z</dcterms:created>
  <dcterms:modified xsi:type="dcterms:W3CDTF">2024-05-15T12:59:48Z</dcterms:modified>
</cp:coreProperties>
</file>