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ocuments2017\desktop\ReportGameStats\DesktopC\bin\Debug\"/>
    </mc:Choice>
  </mc:AlternateContent>
  <bookViews>
    <workbookView xWindow="0" yWindow="0" windowWidth="30600" windowHeight="6255" activeTab="6"/>
  </bookViews>
  <sheets>
    <sheet name="JUL 24TH" sheetId="1" r:id="rId1"/>
    <sheet name="JUL 25TH" sheetId="2" r:id="rId2"/>
    <sheet name="JULY 26TH" sheetId="3" r:id="rId3"/>
    <sheet name="JUL 27TH " sheetId="4" r:id="rId4"/>
    <sheet name="JUL 28th" sheetId="5" r:id="rId5"/>
    <sheet name="JUL 29TH" sheetId="6" r:id="rId6"/>
    <sheet name="JUL 30TH" sheetId="7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8" i="7" l="1"/>
  <c r="G28" i="7"/>
  <c r="I27" i="7"/>
  <c r="C27" i="7"/>
  <c r="B27" i="7"/>
  <c r="I26" i="7"/>
  <c r="D26" i="7"/>
  <c r="I25" i="7"/>
  <c r="I24" i="7"/>
  <c r="N23" i="7"/>
  <c r="L24" i="7"/>
  <c r="I23" i="7"/>
  <c r="N22" i="7"/>
  <c r="I22" i="7"/>
  <c r="C22" i="7"/>
  <c r="B22" i="7"/>
  <c r="N21" i="7"/>
  <c r="I21" i="7"/>
  <c r="D21" i="7"/>
  <c r="N20" i="7"/>
  <c r="I20" i="7"/>
  <c r="D20" i="7"/>
  <c r="N19" i="7"/>
  <c r="I19" i="7"/>
  <c r="D19" i="7"/>
  <c r="N18" i="7"/>
  <c r="I18" i="7"/>
  <c r="D18" i="7"/>
  <c r="N17" i="7"/>
  <c r="D17" i="7"/>
  <c r="N16" i="7"/>
  <c r="D16" i="7"/>
  <c r="N15" i="7"/>
  <c r="D15" i="7"/>
  <c r="N14" i="7"/>
  <c r="D14" i="7"/>
  <c r="N13" i="7"/>
  <c r="H13" i="7"/>
  <c r="G13" i="7"/>
  <c r="D13" i="7"/>
  <c r="N12" i="7"/>
  <c r="I12" i="7"/>
  <c r="D12" i="7"/>
  <c r="N11" i="7"/>
  <c r="I11" i="7"/>
  <c r="D11" i="7"/>
  <c r="I10" i="7"/>
  <c r="D10" i="7"/>
  <c r="I9" i="7"/>
  <c r="D9" i="7"/>
  <c r="I8" i="7"/>
  <c r="D8" i="7"/>
  <c r="I7" i="7"/>
  <c r="D7" i="7"/>
  <c r="M6" i="7"/>
  <c r="L6" i="7"/>
  <c r="I6" i="7"/>
  <c r="D6" i="7"/>
  <c r="N5" i="7"/>
  <c r="I5" i="7"/>
  <c r="D5" i="7"/>
  <c r="N4" i="7"/>
  <c r="I4" i="7"/>
  <c r="D4" i="7"/>
  <c r="N3" i="7"/>
  <c r="I3" i="7"/>
  <c r="D3" i="7"/>
  <c r="I28" i="7" l="1"/>
  <c r="D27" i="7"/>
  <c r="I13" i="7"/>
  <c r="D22" i="7"/>
  <c r="B31" i="7"/>
  <c r="M24" i="7"/>
  <c r="N24" i="7" s="1"/>
  <c r="N6" i="7"/>
  <c r="M23" i="5"/>
  <c r="L23" i="5"/>
  <c r="H27" i="5"/>
  <c r="G27" i="5"/>
  <c r="M6" i="6"/>
  <c r="L6" i="6"/>
  <c r="M23" i="6"/>
  <c r="L23" i="6"/>
  <c r="H28" i="6"/>
  <c r="G28" i="6"/>
  <c r="C27" i="6"/>
  <c r="B27" i="6"/>
  <c r="I27" i="6"/>
  <c r="D26" i="6"/>
  <c r="I26" i="6"/>
  <c r="I25" i="6"/>
  <c r="M24" i="6"/>
  <c r="L24" i="6"/>
  <c r="I24" i="6"/>
  <c r="I23" i="6"/>
  <c r="C22" i="6"/>
  <c r="B22" i="6"/>
  <c r="N22" i="6"/>
  <c r="I22" i="6"/>
  <c r="D21" i="6"/>
  <c r="N21" i="6"/>
  <c r="I21" i="6"/>
  <c r="D20" i="6"/>
  <c r="N20" i="6"/>
  <c r="I20" i="6"/>
  <c r="D19" i="6"/>
  <c r="N19" i="6"/>
  <c r="I19" i="6"/>
  <c r="D18" i="6"/>
  <c r="N18" i="6"/>
  <c r="I18" i="6"/>
  <c r="D17" i="6"/>
  <c r="N17" i="6"/>
  <c r="D16" i="6"/>
  <c r="N16" i="6"/>
  <c r="D15" i="6"/>
  <c r="N15" i="6"/>
  <c r="N14" i="6"/>
  <c r="D14" i="6"/>
  <c r="N13" i="6"/>
  <c r="H13" i="6"/>
  <c r="G13" i="6"/>
  <c r="D13" i="6"/>
  <c r="N12" i="6"/>
  <c r="I12" i="6"/>
  <c r="D12" i="6"/>
  <c r="N11" i="6"/>
  <c r="I11" i="6"/>
  <c r="D11" i="6"/>
  <c r="I10" i="6"/>
  <c r="D10" i="6"/>
  <c r="I9" i="6"/>
  <c r="D9" i="6"/>
  <c r="I8" i="6"/>
  <c r="D8" i="6"/>
  <c r="I7" i="6"/>
  <c r="D7" i="6"/>
  <c r="N6" i="6"/>
  <c r="I6" i="6"/>
  <c r="D6" i="6"/>
  <c r="N5" i="6"/>
  <c r="I5" i="6"/>
  <c r="D5" i="6"/>
  <c r="N4" i="6"/>
  <c r="I4" i="6"/>
  <c r="D4" i="6"/>
  <c r="N3" i="6"/>
  <c r="I3" i="6"/>
  <c r="D3" i="6"/>
  <c r="C31" i="7" l="1"/>
  <c r="D31" i="7" s="1"/>
  <c r="N23" i="6"/>
  <c r="I13" i="6"/>
  <c r="I28" i="6"/>
  <c r="D22" i="6"/>
  <c r="D27" i="6"/>
  <c r="N24" i="6"/>
  <c r="C31" i="6"/>
  <c r="B31" i="6"/>
  <c r="B27" i="5"/>
  <c r="C27" i="5"/>
  <c r="D27" i="5" s="1"/>
  <c r="H28" i="5"/>
  <c r="G28" i="5"/>
  <c r="I27" i="5"/>
  <c r="D26" i="5"/>
  <c r="I26" i="5"/>
  <c r="I25" i="5"/>
  <c r="M24" i="5"/>
  <c r="L24" i="5"/>
  <c r="I24" i="5"/>
  <c r="N23" i="5"/>
  <c r="I23" i="5"/>
  <c r="C22" i="5"/>
  <c r="B22" i="5"/>
  <c r="N22" i="5"/>
  <c r="I22" i="5"/>
  <c r="D21" i="5"/>
  <c r="N21" i="5"/>
  <c r="I21" i="5"/>
  <c r="D20" i="5"/>
  <c r="N20" i="5"/>
  <c r="I20" i="5"/>
  <c r="D19" i="5"/>
  <c r="N19" i="5"/>
  <c r="I19" i="5"/>
  <c r="D18" i="5"/>
  <c r="N18" i="5"/>
  <c r="I18" i="5"/>
  <c r="D17" i="5"/>
  <c r="N17" i="5"/>
  <c r="D16" i="5"/>
  <c r="N16" i="5"/>
  <c r="D15" i="5"/>
  <c r="N15" i="5"/>
  <c r="N14" i="5"/>
  <c r="D14" i="5"/>
  <c r="N13" i="5"/>
  <c r="H13" i="5"/>
  <c r="G13" i="5"/>
  <c r="D13" i="5"/>
  <c r="N12" i="5"/>
  <c r="I12" i="5"/>
  <c r="D12" i="5"/>
  <c r="N11" i="5"/>
  <c r="I11" i="5"/>
  <c r="D11" i="5"/>
  <c r="I10" i="5"/>
  <c r="D10" i="5"/>
  <c r="I9" i="5"/>
  <c r="D9" i="5"/>
  <c r="I8" i="5"/>
  <c r="D8" i="5"/>
  <c r="I7" i="5"/>
  <c r="D7" i="5"/>
  <c r="N6" i="5"/>
  <c r="I6" i="5"/>
  <c r="D6" i="5"/>
  <c r="N5" i="5"/>
  <c r="I5" i="5"/>
  <c r="D5" i="5"/>
  <c r="N4" i="5"/>
  <c r="I4" i="5"/>
  <c r="D4" i="5"/>
  <c r="N3" i="5"/>
  <c r="I3" i="5"/>
  <c r="D3" i="5"/>
  <c r="D31" i="6" l="1"/>
  <c r="I28" i="5"/>
  <c r="C31" i="5"/>
  <c r="B31" i="5"/>
  <c r="N24" i="5"/>
  <c r="I13" i="5"/>
  <c r="D22" i="5"/>
  <c r="D31" i="5" l="1"/>
  <c r="H28" i="4" l="1"/>
  <c r="I28" i="4" s="1"/>
  <c r="G28" i="4"/>
  <c r="D28" i="4"/>
  <c r="I27" i="4"/>
  <c r="D27" i="4"/>
  <c r="I26" i="4"/>
  <c r="I25" i="4"/>
  <c r="M24" i="4"/>
  <c r="L24" i="4"/>
  <c r="I24" i="4"/>
  <c r="N23" i="4"/>
  <c r="I23" i="4"/>
  <c r="C23" i="4"/>
  <c r="B23" i="4"/>
  <c r="N22" i="4"/>
  <c r="I22" i="4"/>
  <c r="D22" i="4"/>
  <c r="N21" i="4"/>
  <c r="I21" i="4"/>
  <c r="D21" i="4"/>
  <c r="N20" i="4"/>
  <c r="I20" i="4"/>
  <c r="D20" i="4"/>
  <c r="N19" i="4"/>
  <c r="I19" i="4"/>
  <c r="D19" i="4"/>
  <c r="N18" i="4"/>
  <c r="I18" i="4"/>
  <c r="D18" i="4"/>
  <c r="N17" i="4"/>
  <c r="D17" i="4"/>
  <c r="N16" i="4"/>
  <c r="D16" i="4"/>
  <c r="N15" i="4"/>
  <c r="D15" i="4"/>
  <c r="N14" i="4"/>
  <c r="D14" i="4"/>
  <c r="N13" i="4"/>
  <c r="H13" i="4"/>
  <c r="G13" i="4"/>
  <c r="D13" i="4"/>
  <c r="N12" i="4"/>
  <c r="I12" i="4"/>
  <c r="D12" i="4"/>
  <c r="N11" i="4"/>
  <c r="I11" i="4"/>
  <c r="D11" i="4"/>
  <c r="I10" i="4"/>
  <c r="D10" i="4"/>
  <c r="I9" i="4"/>
  <c r="D9" i="4"/>
  <c r="I8" i="4"/>
  <c r="D8" i="4"/>
  <c r="I7" i="4"/>
  <c r="D7" i="4"/>
  <c r="N6" i="4"/>
  <c r="I6" i="4"/>
  <c r="D6" i="4"/>
  <c r="N5" i="4"/>
  <c r="I5" i="4"/>
  <c r="D5" i="4"/>
  <c r="N4" i="4"/>
  <c r="I4" i="4"/>
  <c r="D4" i="4"/>
  <c r="N3" i="4"/>
  <c r="I3" i="4"/>
  <c r="D3" i="4"/>
  <c r="I13" i="4" l="1"/>
  <c r="N24" i="4"/>
  <c r="C32" i="4"/>
  <c r="B32" i="4"/>
  <c r="D23" i="4"/>
  <c r="H28" i="3"/>
  <c r="G28" i="3"/>
  <c r="D28" i="3"/>
  <c r="I27" i="3"/>
  <c r="D27" i="3"/>
  <c r="I26" i="3"/>
  <c r="I25" i="3"/>
  <c r="M24" i="3"/>
  <c r="N24" i="3" s="1"/>
  <c r="L24" i="3"/>
  <c r="I24" i="3"/>
  <c r="N23" i="3"/>
  <c r="I23" i="3"/>
  <c r="C23" i="3"/>
  <c r="B23" i="3"/>
  <c r="N22" i="3"/>
  <c r="I22" i="3"/>
  <c r="D22" i="3"/>
  <c r="N21" i="3"/>
  <c r="I21" i="3"/>
  <c r="D21" i="3"/>
  <c r="N20" i="3"/>
  <c r="I20" i="3"/>
  <c r="D20" i="3"/>
  <c r="N19" i="3"/>
  <c r="I19" i="3"/>
  <c r="D19" i="3"/>
  <c r="N18" i="3"/>
  <c r="I18" i="3"/>
  <c r="D18" i="3"/>
  <c r="N17" i="3"/>
  <c r="D17" i="3"/>
  <c r="N16" i="3"/>
  <c r="D16" i="3"/>
  <c r="N15" i="3"/>
  <c r="D15" i="3"/>
  <c r="N14" i="3"/>
  <c r="D14" i="3"/>
  <c r="N13" i="3"/>
  <c r="H13" i="3"/>
  <c r="G13" i="3"/>
  <c r="D13" i="3"/>
  <c r="N12" i="3"/>
  <c r="I12" i="3"/>
  <c r="D12" i="3"/>
  <c r="N11" i="3"/>
  <c r="I11" i="3"/>
  <c r="D11" i="3"/>
  <c r="I10" i="3"/>
  <c r="D10" i="3"/>
  <c r="I9" i="3"/>
  <c r="D9" i="3"/>
  <c r="I8" i="3"/>
  <c r="D8" i="3"/>
  <c r="I7" i="3"/>
  <c r="D7" i="3"/>
  <c r="N6" i="3"/>
  <c r="I6" i="3"/>
  <c r="D6" i="3"/>
  <c r="N5" i="3"/>
  <c r="I5" i="3"/>
  <c r="D5" i="3"/>
  <c r="N4" i="3"/>
  <c r="I4" i="3"/>
  <c r="D4" i="3"/>
  <c r="N3" i="3"/>
  <c r="I3" i="3"/>
  <c r="D3" i="3"/>
  <c r="D32" i="4" l="1"/>
  <c r="B32" i="3"/>
  <c r="I13" i="3"/>
  <c r="I28" i="3"/>
  <c r="C32" i="3"/>
  <c r="D32" i="3" s="1"/>
  <c r="D23" i="3"/>
  <c r="H28" i="2"/>
  <c r="G28" i="2"/>
  <c r="D28" i="2"/>
  <c r="I27" i="2"/>
  <c r="D27" i="2"/>
  <c r="I26" i="2"/>
  <c r="I25" i="2"/>
  <c r="M24" i="2"/>
  <c r="N24" i="2" s="1"/>
  <c r="L24" i="2"/>
  <c r="I24" i="2"/>
  <c r="N23" i="2"/>
  <c r="I23" i="2"/>
  <c r="C23" i="2"/>
  <c r="B23" i="2"/>
  <c r="N22" i="2"/>
  <c r="I22" i="2"/>
  <c r="D22" i="2"/>
  <c r="N21" i="2"/>
  <c r="I21" i="2"/>
  <c r="D21" i="2"/>
  <c r="N20" i="2"/>
  <c r="I20" i="2"/>
  <c r="D20" i="2"/>
  <c r="N19" i="2"/>
  <c r="I19" i="2"/>
  <c r="D19" i="2"/>
  <c r="N18" i="2"/>
  <c r="I18" i="2"/>
  <c r="D18" i="2"/>
  <c r="N17" i="2"/>
  <c r="D17" i="2"/>
  <c r="N16" i="2"/>
  <c r="D16" i="2"/>
  <c r="N15" i="2"/>
  <c r="D15" i="2"/>
  <c r="N14" i="2"/>
  <c r="D14" i="2"/>
  <c r="N13" i="2"/>
  <c r="H13" i="2"/>
  <c r="G13" i="2"/>
  <c r="D13" i="2"/>
  <c r="N12" i="2"/>
  <c r="I12" i="2"/>
  <c r="D12" i="2"/>
  <c r="N11" i="2"/>
  <c r="I11" i="2"/>
  <c r="D11" i="2"/>
  <c r="I10" i="2"/>
  <c r="D10" i="2"/>
  <c r="I9" i="2"/>
  <c r="D9" i="2"/>
  <c r="I8" i="2"/>
  <c r="D8" i="2"/>
  <c r="I7" i="2"/>
  <c r="D7" i="2"/>
  <c r="N6" i="2"/>
  <c r="I6" i="2"/>
  <c r="D6" i="2"/>
  <c r="N5" i="2"/>
  <c r="I5" i="2"/>
  <c r="D5" i="2"/>
  <c r="N4" i="2"/>
  <c r="I4" i="2"/>
  <c r="D4" i="2"/>
  <c r="N3" i="2"/>
  <c r="I3" i="2"/>
  <c r="D3" i="2"/>
  <c r="B32" i="2" l="1"/>
  <c r="C32" i="2"/>
  <c r="I28" i="2"/>
  <c r="I13" i="2"/>
  <c r="D23" i="2"/>
  <c r="H28" i="1"/>
  <c r="I28" i="1" s="1"/>
  <c r="G28" i="1"/>
  <c r="D28" i="1"/>
  <c r="I27" i="1"/>
  <c r="D27" i="1"/>
  <c r="I26" i="1"/>
  <c r="I25" i="1"/>
  <c r="M24" i="1"/>
  <c r="L24" i="1"/>
  <c r="I24" i="1"/>
  <c r="N23" i="1"/>
  <c r="I23" i="1"/>
  <c r="C23" i="1"/>
  <c r="B23" i="1"/>
  <c r="N22" i="1"/>
  <c r="I22" i="1"/>
  <c r="D22" i="1"/>
  <c r="N21" i="1"/>
  <c r="I21" i="1"/>
  <c r="D21" i="1"/>
  <c r="N20" i="1"/>
  <c r="I20" i="1"/>
  <c r="D20" i="1"/>
  <c r="N19" i="1"/>
  <c r="I19" i="1"/>
  <c r="D19" i="1"/>
  <c r="N18" i="1"/>
  <c r="I18" i="1"/>
  <c r="D18" i="1"/>
  <c r="N17" i="1"/>
  <c r="D17" i="1"/>
  <c r="N16" i="1"/>
  <c r="D16" i="1"/>
  <c r="N15" i="1"/>
  <c r="D15" i="1"/>
  <c r="N14" i="1"/>
  <c r="D14" i="1"/>
  <c r="N13" i="1"/>
  <c r="H13" i="1"/>
  <c r="G13" i="1"/>
  <c r="D13" i="1"/>
  <c r="N12" i="1"/>
  <c r="I12" i="1"/>
  <c r="D12" i="1"/>
  <c r="N11" i="1"/>
  <c r="I11" i="1"/>
  <c r="D11" i="1"/>
  <c r="I10" i="1"/>
  <c r="D10" i="1"/>
  <c r="I9" i="1"/>
  <c r="D9" i="1"/>
  <c r="I8" i="1"/>
  <c r="D8" i="1"/>
  <c r="I7" i="1"/>
  <c r="D7" i="1"/>
  <c r="N6" i="1"/>
  <c r="I6" i="1"/>
  <c r="D6" i="1"/>
  <c r="N5" i="1"/>
  <c r="I5" i="1"/>
  <c r="D5" i="1"/>
  <c r="N4" i="1"/>
  <c r="I4" i="1"/>
  <c r="D4" i="1"/>
  <c r="N3" i="1"/>
  <c r="I3" i="1"/>
  <c r="D3" i="1"/>
  <c r="D32" i="2" l="1"/>
  <c r="N24" i="1"/>
  <c r="B32" i="1"/>
  <c r="I13" i="1"/>
  <c r="C32" i="1"/>
  <c r="D23" i="1"/>
  <c r="D32" i="1" l="1"/>
</calcChain>
</file>

<file path=xl/sharedStrings.xml><?xml version="1.0" encoding="utf-8"?>
<sst xmlns="http://schemas.openxmlformats.org/spreadsheetml/2006/main" count="683" uniqueCount="75">
  <si>
    <t>Volume</t>
  </si>
  <si>
    <t>Win / Lose</t>
  </si>
  <si>
    <t>Hold</t>
  </si>
  <si>
    <t>MLB ALL STAR GAME</t>
  </si>
  <si>
    <t>SOCCER</t>
  </si>
  <si>
    <t>ARENA FOOTBALL</t>
  </si>
  <si>
    <t>MLB ML</t>
  </si>
  <si>
    <t>SOCCER ML</t>
  </si>
  <si>
    <t>ML</t>
  </si>
  <si>
    <t>MLB SP</t>
  </si>
  <si>
    <t>SOCCER SPREAD</t>
  </si>
  <si>
    <t>SPREAD</t>
  </si>
  <si>
    <t>MLB TOTAL</t>
  </si>
  <si>
    <t>SOCCER TOTAL</t>
  </si>
  <si>
    <t>TOTAL</t>
  </si>
  <si>
    <t>MLB 1H ML</t>
  </si>
  <si>
    <t>SOCCER 1H ML</t>
  </si>
  <si>
    <t>AF TOTAL</t>
  </si>
  <si>
    <t>MLB 1H RL</t>
  </si>
  <si>
    <t>SOCCER 1H SPREAD</t>
  </si>
  <si>
    <t>MLB 1H TOTAL</t>
  </si>
  <si>
    <t>SOCCER 1H TOTAL</t>
  </si>
  <si>
    <t>MLB 2H ML</t>
  </si>
  <si>
    <t>SOCCER 2H ML</t>
  </si>
  <si>
    <t>MLB 2H RL</t>
  </si>
  <si>
    <t>SOCCER 2H SPREAD</t>
  </si>
  <si>
    <t>CANADIAN FOOTBALL</t>
  </si>
  <si>
    <t>MLB 2H TOTAL</t>
  </si>
  <si>
    <t>SOCCER 2H TOTAL</t>
  </si>
  <si>
    <t>MLB ATL 1.5</t>
  </si>
  <si>
    <t>SOCCER EXOTICS</t>
  </si>
  <si>
    <t>MLB ALT 2.5</t>
  </si>
  <si>
    <t>MLB GAME PROPS</t>
  </si>
  <si>
    <t>1H ML</t>
  </si>
  <si>
    <t>MLB PLAYER PROPS</t>
  </si>
  <si>
    <t>1H SP</t>
  </si>
  <si>
    <t>MLB LIVE ML</t>
  </si>
  <si>
    <t>1H TOT</t>
  </si>
  <si>
    <t>MLB LIVE SP</t>
  </si>
  <si>
    <t>WNBA</t>
  </si>
  <si>
    <t>2H ML</t>
  </si>
  <si>
    <t>MLB LIVE TOT</t>
  </si>
  <si>
    <t>WNBA ML</t>
  </si>
  <si>
    <t>2H SP</t>
  </si>
  <si>
    <t>MLB EXOTICS</t>
  </si>
  <si>
    <t>WNBA SPREAD</t>
  </si>
  <si>
    <t>2H TOT</t>
  </si>
  <si>
    <t>MLB GRAND SALAMI</t>
  </si>
  <si>
    <t>WNBA TOTAL</t>
  </si>
  <si>
    <t>1Q ML</t>
  </si>
  <si>
    <t>MLB SERIES</t>
  </si>
  <si>
    <t>WNBA 1H ML</t>
  </si>
  <si>
    <t>1Q SP</t>
  </si>
  <si>
    <t>JAP BASEBALL</t>
  </si>
  <si>
    <t>WNBA 1H SPREAD</t>
  </si>
  <si>
    <t>1Q TOT</t>
  </si>
  <si>
    <t>WNBA 1H TOTAL</t>
  </si>
  <si>
    <t>EXOTICS</t>
  </si>
  <si>
    <t>WNBA 2H ML</t>
  </si>
  <si>
    <t>CFL TOTAL</t>
  </si>
  <si>
    <t>WNBA 2H SPREAD</t>
  </si>
  <si>
    <t>MATCHUPS</t>
  </si>
  <si>
    <t>WNBA 2ND TOTAL</t>
  </si>
  <si>
    <t>TENNIS/MMA/BOXING/GOLF</t>
  </si>
  <si>
    <t>WNBA EXOTICS</t>
  </si>
  <si>
    <t>MATCHUPS TOTAL</t>
  </si>
  <si>
    <t>Total</t>
  </si>
  <si>
    <t>JULY 24TH</t>
  </si>
  <si>
    <t>JULY 25TH</t>
  </si>
  <si>
    <t>JULY 26TH</t>
  </si>
  <si>
    <t>JULY 27TH</t>
  </si>
  <si>
    <t>MLB</t>
  </si>
  <si>
    <t>JULY 29TH</t>
  </si>
  <si>
    <t>JULY 28TH</t>
  </si>
  <si>
    <t>JULY 30TH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</si>
</sst>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6"/>
      <color rgb="FF000000"/>
      <name val="Calibri"/>
      <family val="2"/>
    </font>
    <font>
      <sz val="16"/>
      <color rgb="FF000000"/>
      <name val="Calibri"/>
      <family val="2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B0F0"/>
        <bgColor rgb="FF00B0F0"/>
      </patternFill>
    </fill>
    <fill>
      <patternFill patternType="solid">
        <fgColor rgb="FFFFFFFF"/>
        <bgColor rgb="FFFFFFFF"/>
      </patternFill>
    </fill>
  </fills>
  <borders count="12">
    <border>
      <left/>
      <right/>
      <top/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9" fontId="0" fillId="0" borderId="6" xfId="0" applyNumberFormat="1" applyFont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4" fontId="0" fillId="0" borderId="5" xfId="0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4" fontId="1" fillId="0" borderId="5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4" fontId="2" fillId="0" borderId="8" xfId="0" applyNumberFormat="1" applyFont="1" applyBorder="1" applyAlignment="1">
      <alignment horizontal="center" vertical="center"/>
    </xf>
    <xf numFmtId="9" fontId="0" fillId="0" borderId="9" xfId="0" applyNumberFormat="1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8" fontId="6" fillId="0" borderId="5" xfId="0" applyNumberFormat="1" applyFont="1" applyBorder="1" applyAlignment="1">
      <alignment horizontal="center" vertical="center"/>
    </xf>
    <xf numFmtId="8" fontId="6" fillId="4" borderId="5" xfId="0" applyNumberFormat="1" applyFont="1" applyFill="1" applyBorder="1" applyAlignment="1">
      <alignment horizontal="center" vertical="center"/>
    </xf>
    <xf numFmtId="9" fontId="6" fillId="4" borderId="6" xfId="0" applyNumberFormat="1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4" fontId="5" fillId="0" borderId="8" xfId="0" applyNumberFormat="1" applyFont="1" applyBorder="1" applyAlignment="1">
      <alignment horizontal="center" vertical="center"/>
    </xf>
    <xf numFmtId="9" fontId="7" fillId="0" borderId="9" xfId="0" applyNumberFormat="1" applyFont="1" applyBorder="1" applyAlignment="1">
      <alignment horizontal="center" vertical="center"/>
    </xf>
  </cellXfs>
  <cellStyles count="1">
    <cellStyle name="Normal" xfId="0" builtinId="0"/>
  </cellStyles>
  <dxfs count="4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workbookViewId="0">
      <selection activeCell="G30" sqref="G30"/>
    </sheetView>
  </sheetViews>
  <sheetFormatPr defaultRowHeight="15" x14ac:dyDescent="0.25"/>
  <cols>
    <col min="1" max="1" width="26.85546875" bestFit="1" customWidth="1"/>
    <col min="2" max="2" width="15.5703125" bestFit="1" customWidth="1"/>
    <col min="3" max="3" width="14.7109375" bestFit="1" customWidth="1"/>
    <col min="4" max="4" width="7.7109375" bestFit="1" customWidth="1"/>
    <col min="6" max="6" width="18.140625" bestFit="1" customWidth="1"/>
    <col min="8" max="8" width="10.42578125" bestFit="1" customWidth="1"/>
    <col min="9" max="9" width="7.7109375" bestFit="1" customWidth="1"/>
    <col min="11" max="11" width="20.42578125" bestFit="1" customWidth="1"/>
    <col min="12" max="12" width="9.140625" bestFit="1" customWidth="1"/>
    <col min="13" max="13" width="10.42578125" bestFit="1" customWidth="1"/>
    <col min="14" max="14" width="7.7109375" bestFit="1" customWidth="1"/>
  </cols>
  <sheetData>
    <row r="1" spans="1:14" x14ac:dyDescent="0.25">
      <c r="A1" s="1" t="s">
        <v>67</v>
      </c>
      <c r="B1" s="2" t="s">
        <v>0</v>
      </c>
      <c r="C1" s="2" t="s">
        <v>1</v>
      </c>
      <c r="D1" s="3" t="s">
        <v>2</v>
      </c>
      <c r="E1" s="4"/>
      <c r="F1" s="1" t="s">
        <v>67</v>
      </c>
      <c r="G1" s="2" t="s">
        <v>0</v>
      </c>
      <c r="H1" s="2" t="s">
        <v>1</v>
      </c>
      <c r="I1" s="3" t="s">
        <v>2</v>
      </c>
      <c r="K1" s="1" t="s">
        <v>67</v>
      </c>
      <c r="L1" s="2" t="s">
        <v>0</v>
      </c>
      <c r="M1" s="2" t="s">
        <v>1</v>
      </c>
      <c r="N1" s="3" t="s">
        <v>2</v>
      </c>
    </row>
    <row r="2" spans="1:14" x14ac:dyDescent="0.25">
      <c r="A2" s="5" t="s">
        <v>3</v>
      </c>
      <c r="B2" s="6"/>
      <c r="C2" s="6"/>
      <c r="D2" s="7"/>
      <c r="E2" s="4"/>
      <c r="F2" s="5" t="s">
        <v>4</v>
      </c>
      <c r="G2" s="6"/>
      <c r="H2" s="6"/>
      <c r="I2" s="8"/>
      <c r="K2" s="5" t="s">
        <v>5</v>
      </c>
      <c r="L2" s="6"/>
      <c r="M2" s="6"/>
      <c r="N2" s="7"/>
    </row>
    <row r="3" spans="1:14" x14ac:dyDescent="0.25">
      <c r="A3" s="9" t="s">
        <v>6</v>
      </c>
      <c r="B3" s="10">
        <v>120276</v>
      </c>
      <c r="C3" s="10">
        <v>-7905</v>
      </c>
      <c r="D3" s="8">
        <f t="shared" ref="D3:D23" si="0">(C3/B3)</f>
        <v>-6.57238351790881E-2</v>
      </c>
      <c r="E3" s="4"/>
      <c r="F3" s="11" t="s">
        <v>7</v>
      </c>
      <c r="G3" s="10">
        <v>726</v>
      </c>
      <c r="H3" s="10">
        <v>-726</v>
      </c>
      <c r="I3" s="8">
        <f>(H3/G3)</f>
        <v>-1</v>
      </c>
      <c r="K3" s="11" t="s">
        <v>8</v>
      </c>
      <c r="L3" s="10"/>
      <c r="M3" s="10"/>
      <c r="N3" s="8" t="e">
        <f t="shared" ref="N3:N4" si="1">(M3/L3)</f>
        <v>#DIV/0!</v>
      </c>
    </row>
    <row r="4" spans="1:14" x14ac:dyDescent="0.25">
      <c r="A4" s="12" t="s">
        <v>9</v>
      </c>
      <c r="B4" s="10">
        <v>24780</v>
      </c>
      <c r="C4" s="10">
        <v>-8415</v>
      </c>
      <c r="D4" s="8">
        <f t="shared" si="0"/>
        <v>-0.33958837772397094</v>
      </c>
      <c r="E4" s="4"/>
      <c r="F4" s="11" t="s">
        <v>10</v>
      </c>
      <c r="G4" s="10">
        <v>456</v>
      </c>
      <c r="H4" s="10">
        <v>-456</v>
      </c>
      <c r="I4" s="8">
        <f t="shared" ref="I4:I13" si="2">(H4/G4)</f>
        <v>-1</v>
      </c>
      <c r="K4" s="11" t="s">
        <v>11</v>
      </c>
      <c r="L4" s="10"/>
      <c r="M4" s="10"/>
      <c r="N4" s="8" t="e">
        <f t="shared" si="1"/>
        <v>#DIV/0!</v>
      </c>
    </row>
    <row r="5" spans="1:14" x14ac:dyDescent="0.25">
      <c r="A5" s="11" t="s">
        <v>12</v>
      </c>
      <c r="B5" s="10">
        <v>45923</v>
      </c>
      <c r="C5" s="10">
        <v>22059</v>
      </c>
      <c r="D5" s="8">
        <f t="shared" si="0"/>
        <v>0.48034753827058335</v>
      </c>
      <c r="E5" s="4"/>
      <c r="F5" s="11" t="s">
        <v>13</v>
      </c>
      <c r="G5" s="10">
        <v>2515</v>
      </c>
      <c r="H5" s="10">
        <v>-1984</v>
      </c>
      <c r="I5" s="8">
        <f t="shared" si="2"/>
        <v>-0.78886679920477132</v>
      </c>
      <c r="K5" s="11" t="s">
        <v>14</v>
      </c>
      <c r="L5" s="10"/>
      <c r="M5" s="10"/>
      <c r="N5" s="8" t="e">
        <f>(M5/L5)</f>
        <v>#DIV/0!</v>
      </c>
    </row>
    <row r="6" spans="1:14" x14ac:dyDescent="0.25">
      <c r="A6" s="13" t="s">
        <v>15</v>
      </c>
      <c r="B6" s="10">
        <v>9838</v>
      </c>
      <c r="C6" s="10">
        <v>2460</v>
      </c>
      <c r="D6" s="8">
        <f t="shared" si="0"/>
        <v>0.25005082333807682</v>
      </c>
      <c r="E6" s="4"/>
      <c r="F6" s="13" t="s">
        <v>16</v>
      </c>
      <c r="G6" s="10"/>
      <c r="H6" s="10"/>
      <c r="I6" s="8" t="e">
        <f t="shared" si="2"/>
        <v>#DIV/0!</v>
      </c>
      <c r="K6" s="11" t="s">
        <v>17</v>
      </c>
      <c r="L6" s="10">
        <v>0</v>
      </c>
      <c r="M6" s="10">
        <v>0</v>
      </c>
      <c r="N6" s="8" t="e">
        <f>(M6/L6)</f>
        <v>#DIV/0!</v>
      </c>
    </row>
    <row r="7" spans="1:14" x14ac:dyDescent="0.25">
      <c r="A7" s="13" t="s">
        <v>18</v>
      </c>
      <c r="B7" s="10">
        <v>22708</v>
      </c>
      <c r="C7" s="10">
        <v>18590</v>
      </c>
      <c r="D7" s="8">
        <f t="shared" si="0"/>
        <v>0.81865421877752331</v>
      </c>
      <c r="E7" s="4"/>
      <c r="F7" s="13" t="s">
        <v>19</v>
      </c>
      <c r="G7" s="10"/>
      <c r="H7" s="10"/>
      <c r="I7" s="8" t="e">
        <f t="shared" si="2"/>
        <v>#DIV/0!</v>
      </c>
    </row>
    <row r="8" spans="1:14" ht="15.75" thickBot="1" x14ac:dyDescent="0.3">
      <c r="A8" s="13" t="s">
        <v>20</v>
      </c>
      <c r="B8" s="10">
        <v>6729</v>
      </c>
      <c r="C8" s="10">
        <v>-699</v>
      </c>
      <c r="D8" s="8">
        <f t="shared" si="0"/>
        <v>-0.103878733838609</v>
      </c>
      <c r="E8" s="4"/>
      <c r="F8" s="13" t="s">
        <v>21</v>
      </c>
      <c r="G8" s="10"/>
      <c r="H8" s="10"/>
      <c r="I8" s="8" t="e">
        <f t="shared" si="2"/>
        <v>#DIV/0!</v>
      </c>
    </row>
    <row r="9" spans="1:14" x14ac:dyDescent="0.25">
      <c r="A9" s="13" t="s">
        <v>22</v>
      </c>
      <c r="B9" s="10">
        <v>0</v>
      </c>
      <c r="C9" s="10">
        <v>0</v>
      </c>
      <c r="D9" s="8" t="e">
        <f t="shared" si="0"/>
        <v>#DIV/0!</v>
      </c>
      <c r="E9" s="4"/>
      <c r="F9" s="13" t="s">
        <v>23</v>
      </c>
      <c r="G9" s="10"/>
      <c r="H9" s="10"/>
      <c r="I9" s="8" t="e">
        <f t="shared" si="2"/>
        <v>#DIV/0!</v>
      </c>
      <c r="K9" s="1" t="s">
        <v>67</v>
      </c>
      <c r="L9" s="2" t="s">
        <v>0</v>
      </c>
      <c r="M9" s="2" t="s">
        <v>1</v>
      </c>
      <c r="N9" s="3" t="s">
        <v>2</v>
      </c>
    </row>
    <row r="10" spans="1:14" x14ac:dyDescent="0.25">
      <c r="A10" s="13" t="s">
        <v>24</v>
      </c>
      <c r="B10" s="10">
        <v>0</v>
      </c>
      <c r="C10" s="10">
        <v>0</v>
      </c>
      <c r="D10" s="8" t="e">
        <f t="shared" si="0"/>
        <v>#DIV/0!</v>
      </c>
      <c r="E10" s="4"/>
      <c r="F10" s="13" t="s">
        <v>25</v>
      </c>
      <c r="G10" s="10"/>
      <c r="H10" s="10"/>
      <c r="I10" s="8" t="e">
        <f t="shared" si="2"/>
        <v>#DIV/0!</v>
      </c>
      <c r="K10" s="5" t="s">
        <v>26</v>
      </c>
      <c r="L10" s="6"/>
      <c r="M10" s="6"/>
      <c r="N10" s="7"/>
    </row>
    <row r="11" spans="1:14" x14ac:dyDescent="0.25">
      <c r="A11" s="13" t="s">
        <v>27</v>
      </c>
      <c r="B11" s="10">
        <v>0</v>
      </c>
      <c r="C11" s="10">
        <v>0</v>
      </c>
      <c r="D11" s="8" t="e">
        <f t="shared" si="0"/>
        <v>#DIV/0!</v>
      </c>
      <c r="E11" s="4"/>
      <c r="F11" s="13" t="s">
        <v>28</v>
      </c>
      <c r="G11" s="10"/>
      <c r="H11" s="10"/>
      <c r="I11" s="8" t="e">
        <f t="shared" si="2"/>
        <v>#DIV/0!</v>
      </c>
      <c r="K11" s="11" t="s">
        <v>8</v>
      </c>
      <c r="L11" s="10">
        <v>2733</v>
      </c>
      <c r="M11" s="10">
        <v>1750</v>
      </c>
      <c r="N11" s="8">
        <f t="shared" ref="N11:N23" si="3">(M11/L11)</f>
        <v>0.64032199048664473</v>
      </c>
    </row>
    <row r="12" spans="1:14" x14ac:dyDescent="0.25">
      <c r="A12" s="13" t="s">
        <v>29</v>
      </c>
      <c r="B12" s="10">
        <v>988</v>
      </c>
      <c r="C12" s="10">
        <v>150</v>
      </c>
      <c r="D12" s="8">
        <f t="shared" si="0"/>
        <v>0.15182186234817813</v>
      </c>
      <c r="E12" s="4"/>
      <c r="F12" s="11" t="s">
        <v>30</v>
      </c>
      <c r="G12" s="10"/>
      <c r="H12" s="14"/>
      <c r="I12" s="8" t="e">
        <f t="shared" si="2"/>
        <v>#DIV/0!</v>
      </c>
      <c r="K12" s="11" t="s">
        <v>11</v>
      </c>
      <c r="L12" s="10">
        <v>3313</v>
      </c>
      <c r="M12" s="10">
        <v>-532</v>
      </c>
      <c r="N12" s="8">
        <f t="shared" si="3"/>
        <v>-0.16057953516450346</v>
      </c>
    </row>
    <row r="13" spans="1:14" ht="16.5" thickBot="1" x14ac:dyDescent="0.3">
      <c r="A13" s="13" t="s">
        <v>31</v>
      </c>
      <c r="B13" s="10">
        <v>2353</v>
      </c>
      <c r="C13" s="10">
        <v>499</v>
      </c>
      <c r="D13" s="8">
        <f t="shared" si="0"/>
        <v>0.21206969825754357</v>
      </c>
      <c r="E13" s="4"/>
      <c r="F13" s="15" t="s">
        <v>13</v>
      </c>
      <c r="G13" s="16">
        <f>SUM(G3:G12)</f>
        <v>3697</v>
      </c>
      <c r="H13" s="16">
        <f>SUM(H3:H12)</f>
        <v>-3166</v>
      </c>
      <c r="I13" s="17">
        <f t="shared" si="2"/>
        <v>-0.85637002975385446</v>
      </c>
      <c r="K13" s="11" t="s">
        <v>14</v>
      </c>
      <c r="L13" s="10">
        <v>3579</v>
      </c>
      <c r="M13" s="10">
        <v>-1212</v>
      </c>
      <c r="N13" s="8">
        <f t="shared" si="3"/>
        <v>-0.33864207879295893</v>
      </c>
    </row>
    <row r="14" spans="1:14" x14ac:dyDescent="0.25">
      <c r="A14" s="13" t="s">
        <v>32</v>
      </c>
      <c r="B14" s="10">
        <v>1761</v>
      </c>
      <c r="C14" s="10">
        <v>981</v>
      </c>
      <c r="D14" s="8">
        <f t="shared" si="0"/>
        <v>0.55706984667802384</v>
      </c>
      <c r="E14" s="4"/>
      <c r="F14" s="4"/>
      <c r="G14" s="4"/>
      <c r="H14" s="4"/>
      <c r="I14" s="4"/>
      <c r="K14" s="11" t="s">
        <v>33</v>
      </c>
      <c r="L14" s="10">
        <v>1763</v>
      </c>
      <c r="M14" s="10">
        <v>1250</v>
      </c>
      <c r="N14" s="8">
        <f t="shared" si="3"/>
        <v>0.70901871809415773</v>
      </c>
    </row>
    <row r="15" spans="1:14" ht="15.75" thickBot="1" x14ac:dyDescent="0.3">
      <c r="A15" s="13" t="s">
        <v>34</v>
      </c>
      <c r="B15" s="10">
        <v>0</v>
      </c>
      <c r="C15" s="10">
        <v>0</v>
      </c>
      <c r="D15" s="8" t="e">
        <f t="shared" si="0"/>
        <v>#DIV/0!</v>
      </c>
      <c r="E15" s="4"/>
      <c r="K15" s="11" t="s">
        <v>35</v>
      </c>
      <c r="L15" s="10">
        <v>454</v>
      </c>
      <c r="M15" s="10">
        <v>180</v>
      </c>
      <c r="N15" s="8">
        <f t="shared" si="3"/>
        <v>0.3964757709251101</v>
      </c>
    </row>
    <row r="16" spans="1:14" x14ac:dyDescent="0.25">
      <c r="A16" s="13" t="s">
        <v>36</v>
      </c>
      <c r="B16" s="10">
        <v>2190</v>
      </c>
      <c r="C16" s="10">
        <v>678</v>
      </c>
      <c r="D16" s="8">
        <f t="shared" si="0"/>
        <v>0.30958904109589042</v>
      </c>
      <c r="E16" s="4"/>
      <c r="F16" s="1" t="s">
        <v>67</v>
      </c>
      <c r="G16" s="2" t="s">
        <v>0</v>
      </c>
      <c r="H16" s="2" t="s">
        <v>1</v>
      </c>
      <c r="I16" s="3" t="s">
        <v>2</v>
      </c>
      <c r="K16" s="11" t="s">
        <v>37</v>
      </c>
      <c r="L16" s="10">
        <v>1052</v>
      </c>
      <c r="M16" s="10">
        <v>-726</v>
      </c>
      <c r="N16" s="8">
        <f t="shared" si="3"/>
        <v>-0.6901140684410646</v>
      </c>
    </row>
    <row r="17" spans="1:14" x14ac:dyDescent="0.25">
      <c r="A17" s="13" t="s">
        <v>38</v>
      </c>
      <c r="B17" s="10">
        <v>1382</v>
      </c>
      <c r="C17" s="10">
        <v>-50</v>
      </c>
      <c r="D17" s="8">
        <f t="shared" si="0"/>
        <v>-3.6179450072358899E-2</v>
      </c>
      <c r="E17" s="4"/>
      <c r="F17" s="5" t="s">
        <v>39</v>
      </c>
      <c r="G17" s="6"/>
      <c r="H17" s="6"/>
      <c r="I17" s="7"/>
      <c r="K17" s="11" t="s">
        <v>40</v>
      </c>
      <c r="L17" s="10"/>
      <c r="M17" s="10"/>
      <c r="N17" s="8" t="e">
        <f t="shared" si="3"/>
        <v>#DIV/0!</v>
      </c>
    </row>
    <row r="18" spans="1:14" x14ac:dyDescent="0.25">
      <c r="A18" s="13" t="s">
        <v>41</v>
      </c>
      <c r="B18" s="10">
        <v>4448</v>
      </c>
      <c r="C18" s="10">
        <v>-1160</v>
      </c>
      <c r="D18" s="8">
        <f t="shared" si="0"/>
        <v>-0.26079136690647481</v>
      </c>
      <c r="E18" s="4"/>
      <c r="F18" s="11" t="s">
        <v>42</v>
      </c>
      <c r="G18" s="10"/>
      <c r="H18" s="10"/>
      <c r="I18" s="8" t="e">
        <f t="shared" ref="I18:I28" si="4">(H18/G18)</f>
        <v>#DIV/0!</v>
      </c>
      <c r="K18" s="11" t="s">
        <v>43</v>
      </c>
      <c r="L18" s="10">
        <v>1483</v>
      </c>
      <c r="M18" s="10">
        <v>-1483</v>
      </c>
      <c r="N18" s="8">
        <f t="shared" si="3"/>
        <v>-1</v>
      </c>
    </row>
    <row r="19" spans="1:14" x14ac:dyDescent="0.25">
      <c r="A19" s="11" t="s">
        <v>44</v>
      </c>
      <c r="B19" s="10">
        <v>7858.33</v>
      </c>
      <c r="C19" s="10">
        <v>11173.67</v>
      </c>
      <c r="D19" s="8">
        <f t="shared" si="0"/>
        <v>1.4218886201012175</v>
      </c>
      <c r="E19" s="4"/>
      <c r="F19" s="11" t="s">
        <v>45</v>
      </c>
      <c r="G19" s="10"/>
      <c r="H19" s="10"/>
      <c r="I19" s="8" t="e">
        <f t="shared" si="4"/>
        <v>#DIV/0!</v>
      </c>
      <c r="K19" s="11" t="s">
        <v>46</v>
      </c>
      <c r="L19" s="10">
        <v>2226</v>
      </c>
      <c r="M19" s="10">
        <v>1050</v>
      </c>
      <c r="N19" s="8">
        <f t="shared" si="3"/>
        <v>0.47169811320754718</v>
      </c>
    </row>
    <row r="20" spans="1:14" x14ac:dyDescent="0.25">
      <c r="A20" s="11" t="s">
        <v>47</v>
      </c>
      <c r="B20" s="10">
        <v>0</v>
      </c>
      <c r="C20" s="10">
        <v>0</v>
      </c>
      <c r="D20" s="8" t="e">
        <f t="shared" si="0"/>
        <v>#DIV/0!</v>
      </c>
      <c r="E20" s="4"/>
      <c r="F20" s="11" t="s">
        <v>48</v>
      </c>
      <c r="G20" s="10"/>
      <c r="H20" s="10"/>
      <c r="I20" s="8" t="e">
        <f>(H20/G20)</f>
        <v>#DIV/0!</v>
      </c>
      <c r="K20" s="11" t="s">
        <v>49</v>
      </c>
      <c r="L20" s="10"/>
      <c r="M20" s="10"/>
      <c r="N20" s="8" t="e">
        <f t="shared" si="3"/>
        <v>#DIV/0!</v>
      </c>
    </row>
    <row r="21" spans="1:14" x14ac:dyDescent="0.25">
      <c r="A21" s="11" t="s">
        <v>50</v>
      </c>
      <c r="B21" s="10">
        <v>0</v>
      </c>
      <c r="C21" s="10">
        <v>0</v>
      </c>
      <c r="D21" s="8" t="e">
        <f t="shared" si="0"/>
        <v>#DIV/0!</v>
      </c>
      <c r="E21" s="4"/>
      <c r="F21" s="13" t="s">
        <v>51</v>
      </c>
      <c r="G21" s="10"/>
      <c r="H21" s="10"/>
      <c r="I21" s="8" t="e">
        <f>(H21/G21)</f>
        <v>#DIV/0!</v>
      </c>
      <c r="K21" s="11" t="s">
        <v>52</v>
      </c>
      <c r="L21" s="10"/>
      <c r="M21" s="10"/>
      <c r="N21" s="8" t="e">
        <f t="shared" si="3"/>
        <v>#DIV/0!</v>
      </c>
    </row>
    <row r="22" spans="1:14" x14ac:dyDescent="0.25">
      <c r="A22" s="18" t="s">
        <v>53</v>
      </c>
      <c r="B22" s="10">
        <v>0</v>
      </c>
      <c r="C22" s="10">
        <v>0</v>
      </c>
      <c r="D22" s="8" t="e">
        <f t="shared" si="0"/>
        <v>#DIV/0!</v>
      </c>
      <c r="E22" s="4"/>
      <c r="F22" s="13" t="s">
        <v>54</v>
      </c>
      <c r="G22" s="10"/>
      <c r="H22" s="10"/>
      <c r="I22" s="8" t="e">
        <f t="shared" si="4"/>
        <v>#DIV/0!</v>
      </c>
      <c r="K22" s="11" t="s">
        <v>55</v>
      </c>
      <c r="L22" s="10">
        <v>354</v>
      </c>
      <c r="M22" s="10">
        <v>300</v>
      </c>
      <c r="N22" s="8">
        <f t="shared" si="3"/>
        <v>0.84745762711864403</v>
      </c>
    </row>
    <row r="23" spans="1:14" ht="16.5" thickBot="1" x14ac:dyDescent="0.3">
      <c r="A23" s="15" t="s">
        <v>12</v>
      </c>
      <c r="B23" s="16">
        <f>SUM(B3:B22)</f>
        <v>251234.33</v>
      </c>
      <c r="C23" s="16">
        <f>SUM(C3:C22)</f>
        <v>38361.67</v>
      </c>
      <c r="D23" s="8">
        <f t="shared" si="0"/>
        <v>0.15269278684963158</v>
      </c>
      <c r="E23" s="4"/>
      <c r="F23" s="13" t="s">
        <v>56</v>
      </c>
      <c r="G23" s="10"/>
      <c r="H23" s="10"/>
      <c r="I23" s="8" t="e">
        <f t="shared" si="4"/>
        <v>#DIV/0!</v>
      </c>
      <c r="K23" s="11" t="s">
        <v>57</v>
      </c>
      <c r="L23" s="10">
        <v>3581.67</v>
      </c>
      <c r="M23" s="10">
        <v>-330.67</v>
      </c>
      <c r="N23" s="8">
        <f t="shared" si="3"/>
        <v>-9.2322854981056329E-2</v>
      </c>
    </row>
    <row r="24" spans="1:14" ht="15.75" thickBot="1" x14ac:dyDescent="0.3">
      <c r="A24" s="4"/>
      <c r="B24" s="4"/>
      <c r="C24" s="4"/>
      <c r="D24" s="4"/>
      <c r="E24" s="4"/>
      <c r="F24" s="13" t="s">
        <v>58</v>
      </c>
      <c r="G24" s="10"/>
      <c r="H24" s="10"/>
      <c r="I24" s="8" t="e">
        <f t="shared" si="4"/>
        <v>#DIV/0!</v>
      </c>
      <c r="K24" s="19" t="s">
        <v>59</v>
      </c>
      <c r="L24" s="10">
        <f>SUM(L11:L23)</f>
        <v>20538.669999999998</v>
      </c>
      <c r="M24" s="10">
        <f>SUM(M11:M23)</f>
        <v>246.32999999999998</v>
      </c>
      <c r="N24" s="8">
        <f>(M24/L24)</f>
        <v>1.1993473774105139E-2</v>
      </c>
    </row>
    <row r="25" spans="1:14" x14ac:dyDescent="0.25">
      <c r="A25" s="1" t="s">
        <v>67</v>
      </c>
      <c r="B25" s="2" t="s">
        <v>0</v>
      </c>
      <c r="C25" s="2" t="s">
        <v>1</v>
      </c>
      <c r="D25" s="3" t="s">
        <v>2</v>
      </c>
      <c r="E25" s="4"/>
      <c r="F25" s="13" t="s">
        <v>60</v>
      </c>
      <c r="G25" s="10"/>
      <c r="H25" s="10"/>
      <c r="I25" s="8" t="e">
        <f t="shared" si="4"/>
        <v>#DIV/0!</v>
      </c>
    </row>
    <row r="26" spans="1:14" x14ac:dyDescent="0.25">
      <c r="A26" s="20" t="s">
        <v>61</v>
      </c>
      <c r="B26" s="6"/>
      <c r="C26" s="6"/>
      <c r="D26" s="7"/>
      <c r="E26" s="4"/>
      <c r="F26" s="13" t="s">
        <v>62</v>
      </c>
      <c r="G26" s="10"/>
      <c r="H26" s="10"/>
      <c r="I26" s="8" t="e">
        <f t="shared" si="4"/>
        <v>#DIV/0!</v>
      </c>
    </row>
    <row r="27" spans="1:14" x14ac:dyDescent="0.25">
      <c r="A27" s="11" t="s">
        <v>63</v>
      </c>
      <c r="B27" s="10">
        <v>8402</v>
      </c>
      <c r="C27" s="10">
        <v>-960</v>
      </c>
      <c r="D27" s="8">
        <f>(C27/B27)</f>
        <v>-0.11425850987860034</v>
      </c>
      <c r="E27" s="4"/>
      <c r="F27" s="11" t="s">
        <v>64</v>
      </c>
      <c r="G27" s="10">
        <v>0</v>
      </c>
      <c r="H27" s="10">
        <v>0</v>
      </c>
      <c r="I27" s="8" t="e">
        <f t="shared" si="4"/>
        <v>#DIV/0!</v>
      </c>
    </row>
    <row r="28" spans="1:14" ht="16.5" thickBot="1" x14ac:dyDescent="0.3">
      <c r="A28" s="15" t="s">
        <v>65</v>
      </c>
      <c r="B28" s="16"/>
      <c r="C28" s="16"/>
      <c r="D28" s="8" t="e">
        <f>(C28/B28)</f>
        <v>#DIV/0!</v>
      </c>
      <c r="E28" s="4"/>
      <c r="F28" s="15" t="s">
        <v>48</v>
      </c>
      <c r="G28" s="16">
        <f>SUM(G18:G27)</f>
        <v>0</v>
      </c>
      <c r="H28" s="16">
        <f>SUM(H18:H27)</f>
        <v>0</v>
      </c>
      <c r="I28" s="17" t="e">
        <f t="shared" si="4"/>
        <v>#DIV/0!</v>
      </c>
    </row>
    <row r="29" spans="1:14" ht="15.75" thickBot="1" x14ac:dyDescent="0.3">
      <c r="E29" s="4"/>
    </row>
    <row r="30" spans="1:14" ht="21" x14ac:dyDescent="0.25">
      <c r="A30" s="1" t="s">
        <v>67</v>
      </c>
      <c r="B30" s="21" t="s">
        <v>0</v>
      </c>
      <c r="C30" s="21" t="s">
        <v>1</v>
      </c>
      <c r="D30" s="22" t="s">
        <v>2</v>
      </c>
      <c r="E30" s="4"/>
    </row>
    <row r="31" spans="1:14" ht="21" x14ac:dyDescent="0.25">
      <c r="A31" s="23"/>
      <c r="B31" s="24"/>
      <c r="C31" s="25"/>
      <c r="D31" s="26"/>
      <c r="E31" s="4"/>
    </row>
    <row r="32" spans="1:14" ht="21.75" thickBot="1" x14ac:dyDescent="0.3">
      <c r="A32" s="27" t="s">
        <v>66</v>
      </c>
      <c r="B32" s="28">
        <f>(B23+G13+L6+B27+G28+L24)</f>
        <v>283871.99999999994</v>
      </c>
      <c r="C32" s="28">
        <f>(C23+C27+H28+H13+M6+M24)</f>
        <v>34482</v>
      </c>
      <c r="D32" s="29">
        <f>(C32/B32)</f>
        <v>0.12147024010821782</v>
      </c>
    </row>
  </sheetData>
  <conditionalFormatting sqref="C32:D32 C27:D28 C3:D23 H3:I13 H18:I28 M3:N6">
    <cfRule type="cellIs" dxfId="41" priority="5" operator="lessThan">
      <formula>0</formula>
    </cfRule>
    <cfRule type="cellIs" dxfId="40" priority="6" operator="greaterThan">
      <formula>0</formula>
    </cfRule>
  </conditionalFormatting>
  <conditionalFormatting sqref="M11:N23">
    <cfRule type="cellIs" dxfId="39" priority="3" operator="lessThan">
      <formula>0</formula>
    </cfRule>
    <cfRule type="cellIs" dxfId="38" priority="4" operator="greaterThan">
      <formula>0</formula>
    </cfRule>
  </conditionalFormatting>
  <conditionalFormatting sqref="M24:N24">
    <cfRule type="cellIs" dxfId="37" priority="1" operator="lessThan">
      <formula>0</formula>
    </cfRule>
    <cfRule type="cellIs" dxfId="36" priority="2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workbookViewId="0">
      <selection activeCell="O27" sqref="A1:XFD1048576"/>
    </sheetView>
  </sheetViews>
  <sheetFormatPr defaultRowHeight="15" x14ac:dyDescent="0.25"/>
  <cols>
    <col min="1" max="1" width="26.85546875" bestFit="1" customWidth="1"/>
    <col min="2" max="2" width="15.5703125" bestFit="1" customWidth="1"/>
    <col min="3" max="3" width="14.7109375" bestFit="1" customWidth="1"/>
    <col min="4" max="4" width="7.7109375" bestFit="1" customWidth="1"/>
    <col min="6" max="6" width="18.140625" bestFit="1" customWidth="1"/>
    <col min="8" max="8" width="10.42578125" bestFit="1" customWidth="1"/>
    <col min="9" max="9" width="7.7109375" bestFit="1" customWidth="1"/>
    <col min="11" max="11" width="20.42578125" bestFit="1" customWidth="1"/>
    <col min="12" max="12" width="9.140625" bestFit="1" customWidth="1"/>
    <col min="13" max="13" width="10.42578125" bestFit="1" customWidth="1"/>
    <col min="14" max="14" width="7.7109375" bestFit="1" customWidth="1"/>
  </cols>
  <sheetData>
    <row r="1" spans="1:14" x14ac:dyDescent="0.25">
      <c r="A1" s="1" t="s">
        <v>68</v>
      </c>
      <c r="B1" s="2" t="s">
        <v>0</v>
      </c>
      <c r="C1" s="2" t="s">
        <v>1</v>
      </c>
      <c r="D1" s="3" t="s">
        <v>2</v>
      </c>
      <c r="E1" s="4"/>
      <c r="F1" s="1" t="s">
        <v>68</v>
      </c>
      <c r="G1" s="2" t="s">
        <v>0</v>
      </c>
      <c r="H1" s="2" t="s">
        <v>1</v>
      </c>
      <c r="I1" s="3" t="s">
        <v>2</v>
      </c>
      <c r="K1" s="1" t="s">
        <v>68</v>
      </c>
      <c r="L1" s="2" t="s">
        <v>0</v>
      </c>
      <c r="M1" s="2" t="s">
        <v>1</v>
      </c>
      <c r="N1" s="3" t="s">
        <v>2</v>
      </c>
    </row>
    <row r="2" spans="1:14" x14ac:dyDescent="0.25">
      <c r="A2" s="5" t="s">
        <v>3</v>
      </c>
      <c r="B2" s="6"/>
      <c r="C2" s="6"/>
      <c r="D2" s="7"/>
      <c r="E2" s="4"/>
      <c r="F2" s="5" t="s">
        <v>4</v>
      </c>
      <c r="G2" s="6"/>
      <c r="H2" s="6"/>
      <c r="I2" s="8"/>
      <c r="K2" s="5" t="s">
        <v>5</v>
      </c>
      <c r="L2" s="6"/>
      <c r="M2" s="6"/>
      <c r="N2" s="7"/>
    </row>
    <row r="3" spans="1:14" x14ac:dyDescent="0.25">
      <c r="A3" s="9" t="s">
        <v>6</v>
      </c>
      <c r="B3" s="10">
        <v>80248</v>
      </c>
      <c r="C3" s="10">
        <v>5926</v>
      </c>
      <c r="D3" s="8">
        <f t="shared" ref="D3:D23" si="0">(C3/B3)</f>
        <v>7.3846077160801521E-2</v>
      </c>
      <c r="E3" s="4"/>
      <c r="F3" s="11" t="s">
        <v>7</v>
      </c>
      <c r="G3" s="10">
        <v>50</v>
      </c>
      <c r="H3" s="10">
        <v>-50</v>
      </c>
      <c r="I3" s="8">
        <f>(H3/G3)</f>
        <v>-1</v>
      </c>
      <c r="K3" s="11" t="s">
        <v>8</v>
      </c>
      <c r="L3" s="10"/>
      <c r="M3" s="10"/>
      <c r="N3" s="8" t="e">
        <f t="shared" ref="N3:N4" si="1">(M3/L3)</f>
        <v>#DIV/0!</v>
      </c>
    </row>
    <row r="4" spans="1:14" x14ac:dyDescent="0.25">
      <c r="A4" s="12" t="s">
        <v>9</v>
      </c>
      <c r="B4" s="10">
        <v>16628</v>
      </c>
      <c r="C4" s="10">
        <v>5899</v>
      </c>
      <c r="D4" s="8">
        <f t="shared" si="0"/>
        <v>0.35476305027664179</v>
      </c>
      <c r="E4" s="4"/>
      <c r="F4" s="11" t="s">
        <v>10</v>
      </c>
      <c r="G4" s="10">
        <v>1726</v>
      </c>
      <c r="H4" s="10">
        <v>971</v>
      </c>
      <c r="I4" s="8">
        <f t="shared" ref="I4:I13" si="2">(H4/G4)</f>
        <v>0.56257242178447275</v>
      </c>
      <c r="K4" s="11" t="s">
        <v>11</v>
      </c>
      <c r="L4" s="10"/>
      <c r="M4" s="10"/>
      <c r="N4" s="8" t="e">
        <f t="shared" si="1"/>
        <v>#DIV/0!</v>
      </c>
    </row>
    <row r="5" spans="1:14" x14ac:dyDescent="0.25">
      <c r="A5" s="11" t="s">
        <v>12</v>
      </c>
      <c r="B5" s="10">
        <v>30431</v>
      </c>
      <c r="C5" s="10">
        <v>-4192</v>
      </c>
      <c r="D5" s="8">
        <f t="shared" si="0"/>
        <v>-0.13775426374420821</v>
      </c>
      <c r="E5" s="4"/>
      <c r="F5" s="11" t="s">
        <v>13</v>
      </c>
      <c r="G5" s="10">
        <v>1631</v>
      </c>
      <c r="H5" s="10">
        <v>631</v>
      </c>
      <c r="I5" s="8">
        <f t="shared" si="2"/>
        <v>0.38687921520539548</v>
      </c>
      <c r="K5" s="11" t="s">
        <v>14</v>
      </c>
      <c r="L5" s="10"/>
      <c r="M5" s="10"/>
      <c r="N5" s="8" t="e">
        <f>(M5/L5)</f>
        <v>#DIV/0!</v>
      </c>
    </row>
    <row r="6" spans="1:14" x14ac:dyDescent="0.25">
      <c r="A6" s="13" t="s">
        <v>15</v>
      </c>
      <c r="B6" s="10">
        <v>10980</v>
      </c>
      <c r="C6" s="10">
        <v>-2234</v>
      </c>
      <c r="D6" s="8">
        <f t="shared" si="0"/>
        <v>-0.2034608378870674</v>
      </c>
      <c r="E6" s="4"/>
      <c r="F6" s="13" t="s">
        <v>16</v>
      </c>
      <c r="G6" s="10"/>
      <c r="H6" s="10"/>
      <c r="I6" s="8" t="e">
        <f t="shared" si="2"/>
        <v>#DIV/0!</v>
      </c>
      <c r="K6" s="11" t="s">
        <v>17</v>
      </c>
      <c r="L6" s="10">
        <v>0</v>
      </c>
      <c r="M6" s="10">
        <v>0</v>
      </c>
      <c r="N6" s="8" t="e">
        <f>(M6/L6)</f>
        <v>#DIV/0!</v>
      </c>
    </row>
    <row r="7" spans="1:14" x14ac:dyDescent="0.25">
      <c r="A7" s="13" t="s">
        <v>18</v>
      </c>
      <c r="B7" s="10">
        <v>24494</v>
      </c>
      <c r="C7" s="10">
        <v>1117</v>
      </c>
      <c r="D7" s="8">
        <f t="shared" si="0"/>
        <v>4.5603004817506329E-2</v>
      </c>
      <c r="E7" s="4"/>
      <c r="F7" s="13" t="s">
        <v>19</v>
      </c>
      <c r="G7" s="10"/>
      <c r="H7" s="10"/>
      <c r="I7" s="8" t="e">
        <f t="shared" si="2"/>
        <v>#DIV/0!</v>
      </c>
    </row>
    <row r="8" spans="1:14" ht="15.75" thickBot="1" x14ac:dyDescent="0.3">
      <c r="A8" s="13" t="s">
        <v>20</v>
      </c>
      <c r="B8" s="10">
        <v>10827</v>
      </c>
      <c r="C8" s="10">
        <v>-1528</v>
      </c>
      <c r="D8" s="8">
        <f t="shared" si="0"/>
        <v>-0.14112865983190173</v>
      </c>
      <c r="E8" s="4"/>
      <c r="F8" s="13" t="s">
        <v>21</v>
      </c>
      <c r="G8" s="10"/>
      <c r="H8" s="10"/>
      <c r="I8" s="8" t="e">
        <f t="shared" si="2"/>
        <v>#DIV/0!</v>
      </c>
    </row>
    <row r="9" spans="1:14" x14ac:dyDescent="0.25">
      <c r="A9" s="13" t="s">
        <v>22</v>
      </c>
      <c r="B9" s="10">
        <v>0</v>
      </c>
      <c r="C9" s="10">
        <v>0</v>
      </c>
      <c r="D9" s="8" t="e">
        <f t="shared" si="0"/>
        <v>#DIV/0!</v>
      </c>
      <c r="E9" s="4"/>
      <c r="F9" s="13" t="s">
        <v>23</v>
      </c>
      <c r="G9" s="10"/>
      <c r="H9" s="10"/>
      <c r="I9" s="8" t="e">
        <f t="shared" si="2"/>
        <v>#DIV/0!</v>
      </c>
      <c r="K9" s="1" t="s">
        <v>68</v>
      </c>
      <c r="L9" s="2" t="s">
        <v>0</v>
      </c>
      <c r="M9" s="2" t="s">
        <v>1</v>
      </c>
      <c r="N9" s="3" t="s">
        <v>2</v>
      </c>
    </row>
    <row r="10" spans="1:14" x14ac:dyDescent="0.25">
      <c r="A10" s="13" t="s">
        <v>24</v>
      </c>
      <c r="B10" s="10">
        <v>0</v>
      </c>
      <c r="C10" s="10">
        <v>0</v>
      </c>
      <c r="D10" s="8" t="e">
        <f t="shared" si="0"/>
        <v>#DIV/0!</v>
      </c>
      <c r="E10" s="4"/>
      <c r="F10" s="13" t="s">
        <v>25</v>
      </c>
      <c r="G10" s="10"/>
      <c r="H10" s="10"/>
      <c r="I10" s="8" t="e">
        <f t="shared" si="2"/>
        <v>#DIV/0!</v>
      </c>
      <c r="K10" s="5" t="s">
        <v>26</v>
      </c>
      <c r="L10" s="6"/>
      <c r="M10" s="6"/>
      <c r="N10" s="7"/>
    </row>
    <row r="11" spans="1:14" x14ac:dyDescent="0.25">
      <c r="A11" s="13" t="s">
        <v>27</v>
      </c>
      <c r="B11" s="10">
        <v>0</v>
      </c>
      <c r="C11" s="10">
        <v>0</v>
      </c>
      <c r="D11" s="8" t="e">
        <f t="shared" si="0"/>
        <v>#DIV/0!</v>
      </c>
      <c r="E11" s="4"/>
      <c r="F11" s="13" t="s">
        <v>28</v>
      </c>
      <c r="G11" s="10"/>
      <c r="H11" s="10"/>
      <c r="I11" s="8" t="e">
        <f t="shared" si="2"/>
        <v>#DIV/0!</v>
      </c>
      <c r="K11" s="11" t="s">
        <v>8</v>
      </c>
      <c r="L11" s="10"/>
      <c r="M11" s="10"/>
      <c r="N11" s="8" t="e">
        <f t="shared" ref="N11:N23" si="3">(M11/L11)</f>
        <v>#DIV/0!</v>
      </c>
    </row>
    <row r="12" spans="1:14" x14ac:dyDescent="0.25">
      <c r="A12" s="13" t="s">
        <v>29</v>
      </c>
      <c r="B12" s="10">
        <v>1858</v>
      </c>
      <c r="C12" s="10">
        <v>1893</v>
      </c>
      <c r="D12" s="8">
        <f t="shared" si="0"/>
        <v>1.0188374596340151</v>
      </c>
      <c r="E12" s="4"/>
      <c r="F12" s="11" t="s">
        <v>30</v>
      </c>
      <c r="G12" s="10"/>
      <c r="H12" s="14"/>
      <c r="I12" s="8" t="e">
        <f t="shared" si="2"/>
        <v>#DIV/0!</v>
      </c>
      <c r="K12" s="11" t="s">
        <v>11</v>
      </c>
      <c r="L12" s="10"/>
      <c r="M12" s="10"/>
      <c r="N12" s="8" t="e">
        <f t="shared" si="3"/>
        <v>#DIV/0!</v>
      </c>
    </row>
    <row r="13" spans="1:14" ht="16.5" thickBot="1" x14ac:dyDescent="0.3">
      <c r="A13" s="13" t="s">
        <v>31</v>
      </c>
      <c r="B13" s="10">
        <v>1511</v>
      </c>
      <c r="C13" s="10">
        <v>-713</v>
      </c>
      <c r="D13" s="8">
        <f t="shared" si="0"/>
        <v>-0.47187293183322304</v>
      </c>
      <c r="E13" s="4"/>
      <c r="F13" s="15" t="s">
        <v>13</v>
      </c>
      <c r="G13" s="16">
        <f>SUM(G3:G12)</f>
        <v>3407</v>
      </c>
      <c r="H13" s="16">
        <f>SUM(H3:H12)</f>
        <v>1552</v>
      </c>
      <c r="I13" s="17">
        <f t="shared" si="2"/>
        <v>0.45553272673906664</v>
      </c>
      <c r="K13" s="11" t="s">
        <v>14</v>
      </c>
      <c r="L13" s="10"/>
      <c r="M13" s="10"/>
      <c r="N13" s="8" t="e">
        <f t="shared" si="3"/>
        <v>#DIV/0!</v>
      </c>
    </row>
    <row r="14" spans="1:14" x14ac:dyDescent="0.25">
      <c r="A14" s="13" t="s">
        <v>32</v>
      </c>
      <c r="B14" s="10">
        <v>2340</v>
      </c>
      <c r="C14" s="10">
        <v>-1099</v>
      </c>
      <c r="D14" s="8">
        <f t="shared" si="0"/>
        <v>-0.46965811965811965</v>
      </c>
      <c r="E14" s="4"/>
      <c r="F14" s="4"/>
      <c r="G14" s="4"/>
      <c r="H14" s="4"/>
      <c r="I14" s="4"/>
      <c r="K14" s="11" t="s">
        <v>33</v>
      </c>
      <c r="L14" s="10"/>
      <c r="M14" s="10"/>
      <c r="N14" s="8" t="e">
        <f t="shared" si="3"/>
        <v>#DIV/0!</v>
      </c>
    </row>
    <row r="15" spans="1:14" ht="15.75" thickBot="1" x14ac:dyDescent="0.3">
      <c r="A15" s="13" t="s">
        <v>34</v>
      </c>
      <c r="B15" s="10">
        <v>0</v>
      </c>
      <c r="C15" s="10">
        <v>0</v>
      </c>
      <c r="D15" s="8" t="e">
        <f t="shared" si="0"/>
        <v>#DIV/0!</v>
      </c>
      <c r="E15" s="4"/>
      <c r="K15" s="11" t="s">
        <v>35</v>
      </c>
      <c r="L15" s="10"/>
      <c r="M15" s="10"/>
      <c r="N15" s="8" t="e">
        <f t="shared" si="3"/>
        <v>#DIV/0!</v>
      </c>
    </row>
    <row r="16" spans="1:14" x14ac:dyDescent="0.25">
      <c r="A16" s="13" t="s">
        <v>36</v>
      </c>
      <c r="B16" s="10">
        <v>2975</v>
      </c>
      <c r="C16" s="10">
        <v>-1206</v>
      </c>
      <c r="D16" s="8">
        <f t="shared" si="0"/>
        <v>-0.40537815126050419</v>
      </c>
      <c r="E16" s="4"/>
      <c r="F16" s="1" t="s">
        <v>68</v>
      </c>
      <c r="G16" s="2" t="s">
        <v>0</v>
      </c>
      <c r="H16" s="2" t="s">
        <v>1</v>
      </c>
      <c r="I16" s="3" t="s">
        <v>2</v>
      </c>
      <c r="K16" s="11" t="s">
        <v>37</v>
      </c>
      <c r="L16" s="10"/>
      <c r="M16" s="10"/>
      <c r="N16" s="8" t="e">
        <f t="shared" si="3"/>
        <v>#DIV/0!</v>
      </c>
    </row>
    <row r="17" spans="1:14" x14ac:dyDescent="0.25">
      <c r="A17" s="13" t="s">
        <v>38</v>
      </c>
      <c r="B17" s="10">
        <v>3337</v>
      </c>
      <c r="C17" s="10">
        <v>-65</v>
      </c>
      <c r="D17" s="8">
        <f t="shared" si="0"/>
        <v>-1.947857356907402E-2</v>
      </c>
      <c r="E17" s="4"/>
      <c r="F17" s="5" t="s">
        <v>39</v>
      </c>
      <c r="G17" s="6"/>
      <c r="H17" s="6"/>
      <c r="I17" s="7"/>
      <c r="K17" s="11" t="s">
        <v>40</v>
      </c>
      <c r="L17" s="10"/>
      <c r="M17" s="10"/>
      <c r="N17" s="8" t="e">
        <f t="shared" si="3"/>
        <v>#DIV/0!</v>
      </c>
    </row>
    <row r="18" spans="1:14" x14ac:dyDescent="0.25">
      <c r="A18" s="13" t="s">
        <v>41</v>
      </c>
      <c r="B18" s="10">
        <v>6537</v>
      </c>
      <c r="C18" s="10">
        <v>-3634</v>
      </c>
      <c r="D18" s="8">
        <f t="shared" si="0"/>
        <v>-0.55591249808780785</v>
      </c>
      <c r="E18" s="4"/>
      <c r="F18" s="11" t="s">
        <v>42</v>
      </c>
      <c r="G18" s="10">
        <v>0</v>
      </c>
      <c r="H18" s="10">
        <v>0</v>
      </c>
      <c r="I18" s="8" t="e">
        <f t="shared" ref="I18:I28" si="4">(H18/G18)</f>
        <v>#DIV/0!</v>
      </c>
      <c r="K18" s="11" t="s">
        <v>43</v>
      </c>
      <c r="L18" s="10"/>
      <c r="M18" s="10"/>
      <c r="N18" s="8" t="e">
        <f t="shared" si="3"/>
        <v>#DIV/0!</v>
      </c>
    </row>
    <row r="19" spans="1:14" x14ac:dyDescent="0.25">
      <c r="A19" s="11" t="s">
        <v>44</v>
      </c>
      <c r="B19" s="10">
        <v>10671.99</v>
      </c>
      <c r="C19" s="10">
        <v>1109.01</v>
      </c>
      <c r="D19" s="8">
        <f t="shared" si="0"/>
        <v>0.1039178260099569</v>
      </c>
      <c r="E19" s="4"/>
      <c r="F19" s="11" t="s">
        <v>45</v>
      </c>
      <c r="G19" s="10">
        <v>4437</v>
      </c>
      <c r="H19" s="10">
        <v>-315</v>
      </c>
      <c r="I19" s="8">
        <f t="shared" si="4"/>
        <v>-7.099391480730223E-2</v>
      </c>
      <c r="K19" s="11" t="s">
        <v>46</v>
      </c>
      <c r="L19" s="10"/>
      <c r="M19" s="10"/>
      <c r="N19" s="8" t="e">
        <f t="shared" si="3"/>
        <v>#DIV/0!</v>
      </c>
    </row>
    <row r="20" spans="1:14" x14ac:dyDescent="0.25">
      <c r="A20" s="11" t="s">
        <v>47</v>
      </c>
      <c r="B20" s="10">
        <v>262</v>
      </c>
      <c r="C20" s="10">
        <v>-262</v>
      </c>
      <c r="D20" s="8">
        <f t="shared" si="0"/>
        <v>-1</v>
      </c>
      <c r="E20" s="4"/>
      <c r="F20" s="11" t="s">
        <v>48</v>
      </c>
      <c r="G20" s="10">
        <v>1147</v>
      </c>
      <c r="H20" s="10">
        <v>-873</v>
      </c>
      <c r="I20" s="8">
        <f>(H20/G20)</f>
        <v>-0.76111595466434179</v>
      </c>
      <c r="K20" s="11" t="s">
        <v>49</v>
      </c>
      <c r="L20" s="10"/>
      <c r="M20" s="10"/>
      <c r="N20" s="8" t="e">
        <f t="shared" si="3"/>
        <v>#DIV/0!</v>
      </c>
    </row>
    <row r="21" spans="1:14" x14ac:dyDescent="0.25">
      <c r="A21" s="11" t="s">
        <v>50</v>
      </c>
      <c r="B21" s="10">
        <v>0</v>
      </c>
      <c r="C21" s="10">
        <v>0</v>
      </c>
      <c r="D21" s="8" t="e">
        <f t="shared" si="0"/>
        <v>#DIV/0!</v>
      </c>
      <c r="E21" s="4"/>
      <c r="F21" s="13" t="s">
        <v>51</v>
      </c>
      <c r="G21" s="10"/>
      <c r="H21" s="10"/>
      <c r="I21" s="8" t="e">
        <f>(H21/G21)</f>
        <v>#DIV/0!</v>
      </c>
      <c r="K21" s="11" t="s">
        <v>52</v>
      </c>
      <c r="L21" s="10"/>
      <c r="M21" s="10"/>
      <c r="N21" s="8" t="e">
        <f t="shared" si="3"/>
        <v>#DIV/0!</v>
      </c>
    </row>
    <row r="22" spans="1:14" x14ac:dyDescent="0.25">
      <c r="A22" s="18" t="s">
        <v>53</v>
      </c>
      <c r="B22" s="10">
        <v>51</v>
      </c>
      <c r="C22" s="10">
        <v>-51</v>
      </c>
      <c r="D22" s="8">
        <f t="shared" si="0"/>
        <v>-1</v>
      </c>
      <c r="E22" s="4"/>
      <c r="F22" s="13" t="s">
        <v>54</v>
      </c>
      <c r="G22" s="10">
        <v>1825</v>
      </c>
      <c r="H22" s="10">
        <v>1416</v>
      </c>
      <c r="I22" s="8">
        <f t="shared" si="4"/>
        <v>0.7758904109589041</v>
      </c>
      <c r="K22" s="11" t="s">
        <v>55</v>
      </c>
      <c r="L22" s="10"/>
      <c r="M22" s="10"/>
      <c r="N22" s="8" t="e">
        <f t="shared" si="3"/>
        <v>#DIV/0!</v>
      </c>
    </row>
    <row r="23" spans="1:14" ht="16.5" thickBot="1" x14ac:dyDescent="0.3">
      <c r="A23" s="15" t="s">
        <v>12</v>
      </c>
      <c r="B23" s="16">
        <f>SUM(B3:B22)</f>
        <v>203150.99</v>
      </c>
      <c r="C23" s="16">
        <f>SUM(C3:C22)</f>
        <v>960.01</v>
      </c>
      <c r="D23" s="8">
        <f t="shared" si="0"/>
        <v>4.7255984329685032E-3</v>
      </c>
      <c r="E23" s="4"/>
      <c r="F23" s="13" t="s">
        <v>56</v>
      </c>
      <c r="G23" s="10">
        <v>2569</v>
      </c>
      <c r="H23" s="10">
        <v>360</v>
      </c>
      <c r="I23" s="8">
        <f t="shared" si="4"/>
        <v>0.14013234721681589</v>
      </c>
      <c r="K23" s="11" t="s">
        <v>57</v>
      </c>
      <c r="L23" s="10"/>
      <c r="M23" s="10"/>
      <c r="N23" s="8" t="e">
        <f t="shared" si="3"/>
        <v>#DIV/0!</v>
      </c>
    </row>
    <row r="24" spans="1:14" ht="15.75" thickBot="1" x14ac:dyDescent="0.3">
      <c r="A24" s="4"/>
      <c r="B24" s="4"/>
      <c r="C24" s="4"/>
      <c r="D24" s="4"/>
      <c r="E24" s="4"/>
      <c r="F24" s="13" t="s">
        <v>58</v>
      </c>
      <c r="G24" s="10">
        <v>200</v>
      </c>
      <c r="H24" s="10">
        <v>96</v>
      </c>
      <c r="I24" s="8">
        <f t="shared" si="4"/>
        <v>0.48</v>
      </c>
      <c r="K24" s="19" t="s">
        <v>59</v>
      </c>
      <c r="L24" s="10">
        <f>SUM(L11:L23)</f>
        <v>0</v>
      </c>
      <c r="M24" s="10">
        <f>SUM(M11:M23)</f>
        <v>0</v>
      </c>
      <c r="N24" s="8" t="e">
        <f>(M24/L24)</f>
        <v>#DIV/0!</v>
      </c>
    </row>
    <row r="25" spans="1:14" x14ac:dyDescent="0.25">
      <c r="A25" s="1" t="s">
        <v>68</v>
      </c>
      <c r="B25" s="2" t="s">
        <v>0</v>
      </c>
      <c r="C25" s="2" t="s">
        <v>1</v>
      </c>
      <c r="D25" s="3" t="s">
        <v>2</v>
      </c>
      <c r="E25" s="4"/>
      <c r="F25" s="13" t="s">
        <v>60</v>
      </c>
      <c r="G25" s="10">
        <v>1825</v>
      </c>
      <c r="H25" s="10">
        <v>-1395</v>
      </c>
      <c r="I25" s="8">
        <f t="shared" si="4"/>
        <v>-0.76438356164383559</v>
      </c>
    </row>
    <row r="26" spans="1:14" x14ac:dyDescent="0.25">
      <c r="A26" s="20" t="s">
        <v>61</v>
      </c>
      <c r="B26" s="6"/>
      <c r="C26" s="6"/>
      <c r="D26" s="7"/>
      <c r="E26" s="4"/>
      <c r="F26" s="13" t="s">
        <v>62</v>
      </c>
      <c r="G26" s="10">
        <v>2564</v>
      </c>
      <c r="H26" s="10">
        <v>-323</v>
      </c>
      <c r="I26" s="8">
        <f t="shared" si="4"/>
        <v>-0.12597503900156007</v>
      </c>
    </row>
    <row r="27" spans="1:14" x14ac:dyDescent="0.25">
      <c r="A27" s="11" t="s">
        <v>63</v>
      </c>
      <c r="B27" s="10">
        <v>5558</v>
      </c>
      <c r="C27" s="10">
        <v>-2028</v>
      </c>
      <c r="D27" s="8">
        <f>(C27/B27)</f>
        <v>-0.36487945304066211</v>
      </c>
      <c r="E27" s="4"/>
      <c r="F27" s="11" t="s">
        <v>64</v>
      </c>
      <c r="G27" s="10">
        <v>524</v>
      </c>
      <c r="H27" s="10">
        <v>1251</v>
      </c>
      <c r="I27" s="8">
        <f t="shared" si="4"/>
        <v>2.3874045801526718</v>
      </c>
    </row>
    <row r="28" spans="1:14" ht="16.5" thickBot="1" x14ac:dyDescent="0.3">
      <c r="A28" s="15" t="s">
        <v>65</v>
      </c>
      <c r="B28" s="16"/>
      <c r="C28" s="16"/>
      <c r="D28" s="8" t="e">
        <f>(C28/B28)</f>
        <v>#DIV/0!</v>
      </c>
      <c r="E28" s="4"/>
      <c r="F28" s="15" t="s">
        <v>48</v>
      </c>
      <c r="G28" s="16">
        <f>SUM(G18:G27)</f>
        <v>15091</v>
      </c>
      <c r="H28" s="16">
        <f>SUM(H18:H27)</f>
        <v>217</v>
      </c>
      <c r="I28" s="17">
        <f t="shared" si="4"/>
        <v>1.4379431449208138E-2</v>
      </c>
    </row>
    <row r="29" spans="1:14" ht="15.75" thickBot="1" x14ac:dyDescent="0.3">
      <c r="E29" s="4"/>
    </row>
    <row r="30" spans="1:14" ht="21" x14ac:dyDescent="0.25">
      <c r="A30" s="1" t="s">
        <v>68</v>
      </c>
      <c r="B30" s="21" t="s">
        <v>0</v>
      </c>
      <c r="C30" s="21" t="s">
        <v>1</v>
      </c>
      <c r="D30" s="22" t="s">
        <v>2</v>
      </c>
      <c r="E30" s="4"/>
    </row>
    <row r="31" spans="1:14" ht="21" x14ac:dyDescent="0.25">
      <c r="A31" s="23"/>
      <c r="B31" s="24"/>
      <c r="C31" s="25"/>
      <c r="D31" s="26"/>
      <c r="E31" s="4"/>
    </row>
    <row r="32" spans="1:14" ht="21.75" thickBot="1" x14ac:dyDescent="0.3">
      <c r="A32" s="27" t="s">
        <v>66</v>
      </c>
      <c r="B32" s="28">
        <f>(B23+G13+L6+B27+G28+L24)</f>
        <v>227206.99</v>
      </c>
      <c r="C32" s="28">
        <f>(C23+C27+H28+H13+M6+M24)</f>
        <v>701.01</v>
      </c>
      <c r="D32" s="29">
        <f>(C32/B32)</f>
        <v>3.0853364150460337E-3</v>
      </c>
    </row>
  </sheetData>
  <conditionalFormatting sqref="C32:D32 C27:D28 C3:D23 H3:I13 H18:I28 M3:N6">
    <cfRule type="cellIs" dxfId="35" priority="5" operator="lessThan">
      <formula>0</formula>
    </cfRule>
    <cfRule type="cellIs" dxfId="34" priority="6" operator="greaterThan">
      <formula>0</formula>
    </cfRule>
  </conditionalFormatting>
  <conditionalFormatting sqref="M11:N23">
    <cfRule type="cellIs" dxfId="33" priority="3" operator="lessThan">
      <formula>0</formula>
    </cfRule>
    <cfRule type="cellIs" dxfId="32" priority="4" operator="greaterThan">
      <formula>0</formula>
    </cfRule>
  </conditionalFormatting>
  <conditionalFormatting sqref="M24:N24">
    <cfRule type="cellIs" dxfId="31" priority="1" operator="lessThan">
      <formula>0</formula>
    </cfRule>
    <cfRule type="cellIs" dxfId="30" priority="2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workbookViewId="0">
      <selection activeCell="I35" sqref="A1:XFD1048576"/>
    </sheetView>
  </sheetViews>
  <sheetFormatPr defaultRowHeight="15" x14ac:dyDescent="0.25"/>
  <cols>
    <col min="1" max="1" width="26.85546875" bestFit="1" customWidth="1"/>
    <col min="2" max="2" width="15.5703125" bestFit="1" customWidth="1"/>
    <col min="3" max="3" width="14.7109375" bestFit="1" customWidth="1"/>
    <col min="4" max="4" width="7.7109375" bestFit="1" customWidth="1"/>
    <col min="6" max="6" width="18.140625" bestFit="1" customWidth="1"/>
    <col min="8" max="8" width="10.42578125" bestFit="1" customWidth="1"/>
    <col min="9" max="9" width="7.7109375" bestFit="1" customWidth="1"/>
    <col min="11" max="11" width="20.42578125" bestFit="1" customWidth="1"/>
    <col min="12" max="12" width="9.140625" bestFit="1" customWidth="1"/>
    <col min="13" max="13" width="10.42578125" bestFit="1" customWidth="1"/>
    <col min="14" max="14" width="7.7109375" bestFit="1" customWidth="1"/>
  </cols>
  <sheetData>
    <row r="1" spans="1:14" x14ac:dyDescent="0.25">
      <c r="A1" s="1" t="s">
        <v>69</v>
      </c>
      <c r="B1" s="2" t="s">
        <v>0</v>
      </c>
      <c r="C1" s="2" t="s">
        <v>1</v>
      </c>
      <c r="D1" s="3" t="s">
        <v>2</v>
      </c>
      <c r="E1" s="4"/>
      <c r="F1" s="1" t="s">
        <v>69</v>
      </c>
      <c r="G1" s="2" t="s">
        <v>0</v>
      </c>
      <c r="H1" s="2" t="s">
        <v>1</v>
      </c>
      <c r="I1" s="3" t="s">
        <v>2</v>
      </c>
      <c r="K1" s="1" t="s">
        <v>69</v>
      </c>
      <c r="L1" s="2" t="s">
        <v>0</v>
      </c>
      <c r="M1" s="2" t="s">
        <v>1</v>
      </c>
      <c r="N1" s="3" t="s">
        <v>2</v>
      </c>
    </row>
    <row r="2" spans="1:14" x14ac:dyDescent="0.25">
      <c r="A2" s="5" t="s">
        <v>3</v>
      </c>
      <c r="B2" s="6"/>
      <c r="C2" s="6"/>
      <c r="D2" s="7"/>
      <c r="E2" s="4"/>
      <c r="F2" s="5" t="s">
        <v>4</v>
      </c>
      <c r="G2" s="6"/>
      <c r="H2" s="6"/>
      <c r="I2" s="8"/>
      <c r="K2" s="5" t="s">
        <v>5</v>
      </c>
      <c r="L2" s="6"/>
      <c r="M2" s="6"/>
      <c r="N2" s="7"/>
    </row>
    <row r="3" spans="1:14" x14ac:dyDescent="0.25">
      <c r="A3" s="9" t="s">
        <v>6</v>
      </c>
      <c r="B3" s="10">
        <v>127288</v>
      </c>
      <c r="C3" s="10">
        <v>5626</v>
      </c>
      <c r="D3" s="8">
        <f t="shared" ref="D3:D23" si="0">(C3/B3)</f>
        <v>4.419898183646534E-2</v>
      </c>
      <c r="E3" s="4"/>
      <c r="F3" s="11" t="s">
        <v>7</v>
      </c>
      <c r="G3" s="10">
        <v>2107</v>
      </c>
      <c r="H3" s="10">
        <v>-1820</v>
      </c>
      <c r="I3" s="8">
        <f>(H3/G3)</f>
        <v>-0.86378737541528239</v>
      </c>
      <c r="K3" s="11" t="s">
        <v>8</v>
      </c>
      <c r="L3" s="10"/>
      <c r="M3" s="10"/>
      <c r="N3" s="8" t="e">
        <f t="shared" ref="N3:N4" si="1">(M3/L3)</f>
        <v>#DIV/0!</v>
      </c>
    </row>
    <row r="4" spans="1:14" x14ac:dyDescent="0.25">
      <c r="A4" s="12" t="s">
        <v>9</v>
      </c>
      <c r="B4" s="10">
        <v>27667</v>
      </c>
      <c r="C4" s="10">
        <v>11839</v>
      </c>
      <c r="D4" s="8">
        <f t="shared" si="0"/>
        <v>0.42791050710232409</v>
      </c>
      <c r="E4" s="4"/>
      <c r="F4" s="11" t="s">
        <v>10</v>
      </c>
      <c r="G4" s="10">
        <v>11078</v>
      </c>
      <c r="H4" s="10">
        <v>788</v>
      </c>
      <c r="I4" s="8">
        <f t="shared" ref="I4:I13" si="2">(H4/G4)</f>
        <v>7.1131973280375516E-2</v>
      </c>
      <c r="K4" s="11" t="s">
        <v>11</v>
      </c>
      <c r="L4" s="10"/>
      <c r="M4" s="10"/>
      <c r="N4" s="8" t="e">
        <f t="shared" si="1"/>
        <v>#DIV/0!</v>
      </c>
    </row>
    <row r="5" spans="1:14" x14ac:dyDescent="0.25">
      <c r="A5" s="11" t="s">
        <v>12</v>
      </c>
      <c r="B5" s="10">
        <v>47252</v>
      </c>
      <c r="C5" s="10">
        <v>-14987</v>
      </c>
      <c r="D5" s="8">
        <f t="shared" si="0"/>
        <v>-0.31717175992550578</v>
      </c>
      <c r="E5" s="4"/>
      <c r="F5" s="11" t="s">
        <v>13</v>
      </c>
      <c r="G5" s="10">
        <v>9564</v>
      </c>
      <c r="H5" s="10">
        <v>456</v>
      </c>
      <c r="I5" s="8">
        <f t="shared" si="2"/>
        <v>4.7678795483061483E-2</v>
      </c>
      <c r="K5" s="11" t="s">
        <v>14</v>
      </c>
      <c r="L5" s="10"/>
      <c r="M5" s="10"/>
      <c r="N5" s="8" t="e">
        <f>(M5/L5)</f>
        <v>#DIV/0!</v>
      </c>
    </row>
    <row r="6" spans="1:14" x14ac:dyDescent="0.25">
      <c r="A6" s="13" t="s">
        <v>15</v>
      </c>
      <c r="B6" s="10">
        <v>16653</v>
      </c>
      <c r="C6" s="10">
        <v>413</v>
      </c>
      <c r="D6" s="8">
        <f t="shared" si="0"/>
        <v>2.4800336275746113E-2</v>
      </c>
      <c r="E6" s="4"/>
      <c r="F6" s="13" t="s">
        <v>16</v>
      </c>
      <c r="G6" s="10"/>
      <c r="H6" s="10"/>
      <c r="I6" s="8" t="e">
        <f t="shared" si="2"/>
        <v>#DIV/0!</v>
      </c>
      <c r="K6" s="11" t="s">
        <v>17</v>
      </c>
      <c r="L6" s="10">
        <v>0</v>
      </c>
      <c r="M6" s="10">
        <v>0</v>
      </c>
      <c r="N6" s="8" t="e">
        <f>(M6/L6)</f>
        <v>#DIV/0!</v>
      </c>
    </row>
    <row r="7" spans="1:14" x14ac:dyDescent="0.25">
      <c r="A7" s="13" t="s">
        <v>18</v>
      </c>
      <c r="B7" s="10">
        <v>2925</v>
      </c>
      <c r="C7" s="10">
        <v>1010</v>
      </c>
      <c r="D7" s="8">
        <f t="shared" si="0"/>
        <v>0.34529914529914529</v>
      </c>
      <c r="E7" s="4"/>
      <c r="F7" s="13" t="s">
        <v>19</v>
      </c>
      <c r="G7" s="10"/>
      <c r="H7" s="10"/>
      <c r="I7" s="8" t="e">
        <f t="shared" si="2"/>
        <v>#DIV/0!</v>
      </c>
    </row>
    <row r="8" spans="1:14" ht="15.75" thickBot="1" x14ac:dyDescent="0.3">
      <c r="A8" s="13" t="s">
        <v>20</v>
      </c>
      <c r="B8" s="10">
        <v>13254</v>
      </c>
      <c r="C8" s="10">
        <v>-3167</v>
      </c>
      <c r="D8" s="8">
        <f t="shared" si="0"/>
        <v>-0.23894673306171721</v>
      </c>
      <c r="E8" s="4"/>
      <c r="F8" s="13" t="s">
        <v>21</v>
      </c>
      <c r="G8" s="10"/>
      <c r="H8" s="10"/>
      <c r="I8" s="8" t="e">
        <f t="shared" si="2"/>
        <v>#DIV/0!</v>
      </c>
    </row>
    <row r="9" spans="1:14" x14ac:dyDescent="0.25">
      <c r="A9" s="13" t="s">
        <v>22</v>
      </c>
      <c r="B9" s="10">
        <v>0</v>
      </c>
      <c r="C9" s="10">
        <v>0</v>
      </c>
      <c r="D9" s="8" t="e">
        <f t="shared" si="0"/>
        <v>#DIV/0!</v>
      </c>
      <c r="E9" s="4"/>
      <c r="F9" s="13" t="s">
        <v>23</v>
      </c>
      <c r="G9" s="10"/>
      <c r="H9" s="10"/>
      <c r="I9" s="8" t="e">
        <f t="shared" si="2"/>
        <v>#DIV/0!</v>
      </c>
      <c r="K9" s="1" t="s">
        <v>69</v>
      </c>
      <c r="L9" s="2" t="s">
        <v>0</v>
      </c>
      <c r="M9" s="2" t="s">
        <v>1</v>
      </c>
      <c r="N9" s="3" t="s">
        <v>2</v>
      </c>
    </row>
    <row r="10" spans="1:14" x14ac:dyDescent="0.25">
      <c r="A10" s="13" t="s">
        <v>24</v>
      </c>
      <c r="B10" s="10">
        <v>0</v>
      </c>
      <c r="C10" s="10">
        <v>0</v>
      </c>
      <c r="D10" s="8" t="e">
        <f t="shared" si="0"/>
        <v>#DIV/0!</v>
      </c>
      <c r="E10" s="4"/>
      <c r="F10" s="13" t="s">
        <v>25</v>
      </c>
      <c r="G10" s="10"/>
      <c r="H10" s="10"/>
      <c r="I10" s="8" t="e">
        <f t="shared" si="2"/>
        <v>#DIV/0!</v>
      </c>
      <c r="K10" s="5" t="s">
        <v>26</v>
      </c>
      <c r="L10" s="6"/>
      <c r="M10" s="6"/>
      <c r="N10" s="7"/>
    </row>
    <row r="11" spans="1:14" x14ac:dyDescent="0.25">
      <c r="A11" s="13" t="s">
        <v>27</v>
      </c>
      <c r="B11" s="10">
        <v>0</v>
      </c>
      <c r="C11" s="10">
        <v>0</v>
      </c>
      <c r="D11" s="8" t="e">
        <f t="shared" si="0"/>
        <v>#DIV/0!</v>
      </c>
      <c r="E11" s="4"/>
      <c r="F11" s="13" t="s">
        <v>28</v>
      </c>
      <c r="G11" s="10"/>
      <c r="H11" s="10"/>
      <c r="I11" s="8" t="e">
        <f t="shared" si="2"/>
        <v>#DIV/0!</v>
      </c>
      <c r="K11" s="11" t="s">
        <v>8</v>
      </c>
      <c r="L11" s="10"/>
      <c r="M11" s="10"/>
      <c r="N11" s="8" t="e">
        <f t="shared" ref="N11:N23" si="3">(M11/L11)</f>
        <v>#DIV/0!</v>
      </c>
    </row>
    <row r="12" spans="1:14" x14ac:dyDescent="0.25">
      <c r="A12" s="13" t="s">
        <v>29</v>
      </c>
      <c r="B12" s="10">
        <v>1950</v>
      </c>
      <c r="C12" s="10">
        <v>261</v>
      </c>
      <c r="D12" s="8">
        <f t="shared" si="0"/>
        <v>0.13384615384615384</v>
      </c>
      <c r="E12" s="4"/>
      <c r="F12" s="11" t="s">
        <v>30</v>
      </c>
      <c r="G12" s="10">
        <v>886.67</v>
      </c>
      <c r="H12" s="14">
        <v>-886.67</v>
      </c>
      <c r="I12" s="8">
        <f t="shared" si="2"/>
        <v>-1</v>
      </c>
      <c r="K12" s="11" t="s">
        <v>11</v>
      </c>
      <c r="L12" s="10"/>
      <c r="M12" s="10"/>
      <c r="N12" s="8" t="e">
        <f t="shared" si="3"/>
        <v>#DIV/0!</v>
      </c>
    </row>
    <row r="13" spans="1:14" ht="16.5" thickBot="1" x14ac:dyDescent="0.3">
      <c r="A13" s="13" t="s">
        <v>31</v>
      </c>
      <c r="B13" s="10">
        <v>6454</v>
      </c>
      <c r="C13" s="10">
        <v>5379</v>
      </c>
      <c r="D13" s="8">
        <f t="shared" si="0"/>
        <v>0.83343662844747446</v>
      </c>
      <c r="E13" s="4"/>
      <c r="F13" s="15" t="s">
        <v>13</v>
      </c>
      <c r="G13" s="16">
        <f>SUM(G3:G12)</f>
        <v>23635.67</v>
      </c>
      <c r="H13" s="16">
        <f>SUM(H3:H12)</f>
        <v>-1462.67</v>
      </c>
      <c r="I13" s="17">
        <f t="shared" si="2"/>
        <v>-6.1884008365322422E-2</v>
      </c>
      <c r="K13" s="11" t="s">
        <v>14</v>
      </c>
      <c r="L13" s="10"/>
      <c r="M13" s="10"/>
      <c r="N13" s="8" t="e">
        <f t="shared" si="3"/>
        <v>#DIV/0!</v>
      </c>
    </row>
    <row r="14" spans="1:14" x14ac:dyDescent="0.25">
      <c r="A14" s="13" t="s">
        <v>32</v>
      </c>
      <c r="B14" s="10">
        <v>3107</v>
      </c>
      <c r="C14" s="10">
        <v>1335</v>
      </c>
      <c r="D14" s="8">
        <f t="shared" si="0"/>
        <v>0.4296749275828774</v>
      </c>
      <c r="E14" s="4"/>
      <c r="F14" s="4"/>
      <c r="G14" s="4"/>
      <c r="H14" s="4"/>
      <c r="I14" s="4"/>
      <c r="K14" s="11" t="s">
        <v>33</v>
      </c>
      <c r="L14" s="10"/>
      <c r="M14" s="10"/>
      <c r="N14" s="8" t="e">
        <f t="shared" si="3"/>
        <v>#DIV/0!</v>
      </c>
    </row>
    <row r="15" spans="1:14" ht="15.75" thickBot="1" x14ac:dyDescent="0.3">
      <c r="A15" s="13" t="s">
        <v>34</v>
      </c>
      <c r="B15" s="10">
        <v>0</v>
      </c>
      <c r="C15" s="10">
        <v>0</v>
      </c>
      <c r="D15" s="8" t="e">
        <f t="shared" si="0"/>
        <v>#DIV/0!</v>
      </c>
      <c r="E15" s="4"/>
      <c r="K15" s="11" t="s">
        <v>35</v>
      </c>
      <c r="L15" s="10"/>
      <c r="M15" s="10"/>
      <c r="N15" s="8" t="e">
        <f t="shared" si="3"/>
        <v>#DIV/0!</v>
      </c>
    </row>
    <row r="16" spans="1:14" x14ac:dyDescent="0.25">
      <c r="A16" s="13" t="s">
        <v>36</v>
      </c>
      <c r="B16" s="10">
        <v>2565</v>
      </c>
      <c r="C16" s="10">
        <v>-1718</v>
      </c>
      <c r="D16" s="8">
        <f t="shared" si="0"/>
        <v>-0.66978557504873293</v>
      </c>
      <c r="E16" s="4"/>
      <c r="F16" s="1" t="s">
        <v>69</v>
      </c>
      <c r="G16" s="2" t="s">
        <v>0</v>
      </c>
      <c r="H16" s="2" t="s">
        <v>1</v>
      </c>
      <c r="I16" s="3" t="s">
        <v>2</v>
      </c>
      <c r="K16" s="11" t="s">
        <v>37</v>
      </c>
      <c r="L16" s="10"/>
      <c r="M16" s="10"/>
      <c r="N16" s="8" t="e">
        <f t="shared" si="3"/>
        <v>#DIV/0!</v>
      </c>
    </row>
    <row r="17" spans="1:14" x14ac:dyDescent="0.25">
      <c r="A17" s="13" t="s">
        <v>38</v>
      </c>
      <c r="B17" s="10">
        <v>6935</v>
      </c>
      <c r="C17" s="10">
        <v>-2163</v>
      </c>
      <c r="D17" s="8">
        <f t="shared" si="0"/>
        <v>-0.31189617880317233</v>
      </c>
      <c r="E17" s="4"/>
      <c r="F17" s="5" t="s">
        <v>39</v>
      </c>
      <c r="G17" s="6"/>
      <c r="H17" s="6"/>
      <c r="I17" s="7"/>
      <c r="K17" s="11" t="s">
        <v>40</v>
      </c>
      <c r="L17" s="10"/>
      <c r="M17" s="10"/>
      <c r="N17" s="8" t="e">
        <f t="shared" si="3"/>
        <v>#DIV/0!</v>
      </c>
    </row>
    <row r="18" spans="1:14" x14ac:dyDescent="0.25">
      <c r="A18" s="13" t="s">
        <v>41</v>
      </c>
      <c r="B18" s="10">
        <v>5988</v>
      </c>
      <c r="C18" s="10">
        <v>-3667</v>
      </c>
      <c r="D18" s="8">
        <f t="shared" si="0"/>
        <v>-0.61239144956579827</v>
      </c>
      <c r="E18" s="4"/>
      <c r="F18" s="11" t="s">
        <v>42</v>
      </c>
      <c r="G18" s="10"/>
      <c r="H18" s="10"/>
      <c r="I18" s="8" t="e">
        <f t="shared" ref="I18:I28" si="4">(H18/G18)</f>
        <v>#DIV/0!</v>
      </c>
      <c r="K18" s="11" t="s">
        <v>43</v>
      </c>
      <c r="L18" s="10"/>
      <c r="M18" s="10"/>
      <c r="N18" s="8" t="e">
        <f t="shared" si="3"/>
        <v>#DIV/0!</v>
      </c>
    </row>
    <row r="19" spans="1:14" x14ac:dyDescent="0.25">
      <c r="A19" s="11" t="s">
        <v>44</v>
      </c>
      <c r="B19" s="10">
        <v>13012.66</v>
      </c>
      <c r="C19" s="10">
        <v>-637.66</v>
      </c>
      <c r="D19" s="8">
        <f t="shared" si="0"/>
        <v>-4.9003047801141349E-2</v>
      </c>
      <c r="E19" s="4"/>
      <c r="F19" s="11" t="s">
        <v>45</v>
      </c>
      <c r="G19" s="10"/>
      <c r="H19" s="10"/>
      <c r="I19" s="8" t="e">
        <f t="shared" si="4"/>
        <v>#DIV/0!</v>
      </c>
      <c r="K19" s="11" t="s">
        <v>46</v>
      </c>
      <c r="L19" s="10"/>
      <c r="M19" s="10"/>
      <c r="N19" s="8" t="e">
        <f t="shared" si="3"/>
        <v>#DIV/0!</v>
      </c>
    </row>
    <row r="20" spans="1:14" x14ac:dyDescent="0.25">
      <c r="A20" s="11" t="s">
        <v>47</v>
      </c>
      <c r="B20" s="10">
        <v>0</v>
      </c>
      <c r="C20" s="10">
        <v>0</v>
      </c>
      <c r="D20" s="8" t="e">
        <f t="shared" si="0"/>
        <v>#DIV/0!</v>
      </c>
      <c r="E20" s="4"/>
      <c r="F20" s="11" t="s">
        <v>48</v>
      </c>
      <c r="G20" s="10"/>
      <c r="H20" s="10"/>
      <c r="I20" s="8" t="e">
        <f>(H20/G20)</f>
        <v>#DIV/0!</v>
      </c>
      <c r="K20" s="11" t="s">
        <v>49</v>
      </c>
      <c r="L20" s="10"/>
      <c r="M20" s="10"/>
      <c r="N20" s="8" t="e">
        <f t="shared" si="3"/>
        <v>#DIV/0!</v>
      </c>
    </row>
    <row r="21" spans="1:14" x14ac:dyDescent="0.25">
      <c r="A21" s="11" t="s">
        <v>50</v>
      </c>
      <c r="B21" s="10">
        <v>201</v>
      </c>
      <c r="C21" s="10">
        <v>100</v>
      </c>
      <c r="D21" s="8">
        <f t="shared" si="0"/>
        <v>0.49751243781094528</v>
      </c>
      <c r="E21" s="4"/>
      <c r="F21" s="13" t="s">
        <v>51</v>
      </c>
      <c r="G21" s="10"/>
      <c r="H21" s="10"/>
      <c r="I21" s="8" t="e">
        <f>(H21/G21)</f>
        <v>#DIV/0!</v>
      </c>
      <c r="K21" s="11" t="s">
        <v>52</v>
      </c>
      <c r="L21" s="10"/>
      <c r="M21" s="10"/>
      <c r="N21" s="8" t="e">
        <f t="shared" si="3"/>
        <v>#DIV/0!</v>
      </c>
    </row>
    <row r="22" spans="1:14" x14ac:dyDescent="0.25">
      <c r="A22" s="18" t="s">
        <v>53</v>
      </c>
      <c r="B22" s="10">
        <v>710</v>
      </c>
      <c r="C22" s="10">
        <v>154</v>
      </c>
      <c r="D22" s="8">
        <f t="shared" si="0"/>
        <v>0.21690140845070421</v>
      </c>
      <c r="E22" s="4"/>
      <c r="F22" s="13" t="s">
        <v>54</v>
      </c>
      <c r="G22" s="10"/>
      <c r="H22" s="10"/>
      <c r="I22" s="8" t="e">
        <f t="shared" si="4"/>
        <v>#DIV/0!</v>
      </c>
      <c r="K22" s="11" t="s">
        <v>55</v>
      </c>
      <c r="L22" s="10"/>
      <c r="M22" s="10"/>
      <c r="N22" s="8" t="e">
        <f t="shared" si="3"/>
        <v>#DIV/0!</v>
      </c>
    </row>
    <row r="23" spans="1:14" ht="16.5" thickBot="1" x14ac:dyDescent="0.3">
      <c r="A23" s="15" t="s">
        <v>12</v>
      </c>
      <c r="B23" s="16">
        <f>SUM(B3:B22)</f>
        <v>275961.65999999997</v>
      </c>
      <c r="C23" s="16">
        <f>SUM(C3:C22)</f>
        <v>-222.65999999999997</v>
      </c>
      <c r="D23" s="8">
        <f t="shared" si="0"/>
        <v>-8.0685121259235792E-4</v>
      </c>
      <c r="E23" s="4"/>
      <c r="F23" s="13" t="s">
        <v>56</v>
      </c>
      <c r="G23" s="10"/>
      <c r="H23" s="10"/>
      <c r="I23" s="8" t="e">
        <f t="shared" si="4"/>
        <v>#DIV/0!</v>
      </c>
      <c r="K23" s="11" t="s">
        <v>57</v>
      </c>
      <c r="L23" s="10">
        <v>26.67</v>
      </c>
      <c r="M23" s="10">
        <v>-26.67</v>
      </c>
      <c r="N23" s="8">
        <f t="shared" si="3"/>
        <v>-1</v>
      </c>
    </row>
    <row r="24" spans="1:14" ht="15.75" thickBot="1" x14ac:dyDescent="0.3">
      <c r="A24" s="4"/>
      <c r="B24" s="4"/>
      <c r="C24" s="4"/>
      <c r="D24" s="4"/>
      <c r="E24" s="4"/>
      <c r="F24" s="13" t="s">
        <v>58</v>
      </c>
      <c r="G24" s="10"/>
      <c r="H24" s="10"/>
      <c r="I24" s="8" t="e">
        <f t="shared" si="4"/>
        <v>#DIV/0!</v>
      </c>
      <c r="K24" s="19" t="s">
        <v>59</v>
      </c>
      <c r="L24" s="10">
        <f>SUM(L11:L23)</f>
        <v>26.67</v>
      </c>
      <c r="M24" s="10">
        <f>SUM(M11:M23)</f>
        <v>-26.67</v>
      </c>
      <c r="N24" s="8">
        <f>(M24/L24)</f>
        <v>-1</v>
      </c>
    </row>
    <row r="25" spans="1:14" x14ac:dyDescent="0.25">
      <c r="A25" s="1" t="s">
        <v>69</v>
      </c>
      <c r="B25" s="2" t="s">
        <v>0</v>
      </c>
      <c r="C25" s="2" t="s">
        <v>1</v>
      </c>
      <c r="D25" s="3" t="s">
        <v>2</v>
      </c>
      <c r="E25" s="4"/>
      <c r="F25" s="13" t="s">
        <v>60</v>
      </c>
      <c r="G25" s="10"/>
      <c r="H25" s="10"/>
      <c r="I25" s="8" t="e">
        <f t="shared" si="4"/>
        <v>#DIV/0!</v>
      </c>
    </row>
    <row r="26" spans="1:14" x14ac:dyDescent="0.25">
      <c r="A26" s="20" t="s">
        <v>61</v>
      </c>
      <c r="B26" s="6"/>
      <c r="C26" s="6"/>
      <c r="D26" s="7"/>
      <c r="E26" s="4"/>
      <c r="F26" s="13" t="s">
        <v>62</v>
      </c>
      <c r="G26" s="10"/>
      <c r="H26" s="10"/>
      <c r="I26" s="8" t="e">
        <f t="shared" si="4"/>
        <v>#DIV/0!</v>
      </c>
    </row>
    <row r="27" spans="1:14" x14ac:dyDescent="0.25">
      <c r="A27" s="11" t="s">
        <v>63</v>
      </c>
      <c r="B27" s="10">
        <v>3850</v>
      </c>
      <c r="C27" s="10">
        <v>-1555</v>
      </c>
      <c r="D27" s="8">
        <f>(C27/B27)</f>
        <v>-0.40389610389610392</v>
      </c>
      <c r="E27" s="4"/>
      <c r="F27" s="11" t="s">
        <v>64</v>
      </c>
      <c r="G27" s="10"/>
      <c r="H27" s="10"/>
      <c r="I27" s="8" t="e">
        <f t="shared" si="4"/>
        <v>#DIV/0!</v>
      </c>
    </row>
    <row r="28" spans="1:14" ht="16.5" thickBot="1" x14ac:dyDescent="0.3">
      <c r="A28" s="15" t="s">
        <v>65</v>
      </c>
      <c r="B28" s="16"/>
      <c r="C28" s="16"/>
      <c r="D28" s="8" t="e">
        <f>(C28/B28)</f>
        <v>#DIV/0!</v>
      </c>
      <c r="E28" s="4"/>
      <c r="F28" s="15" t="s">
        <v>48</v>
      </c>
      <c r="G28" s="16">
        <f>SUM(G18:G27)</f>
        <v>0</v>
      </c>
      <c r="H28" s="16">
        <f>SUM(H18:H27)</f>
        <v>0</v>
      </c>
      <c r="I28" s="17" t="e">
        <f t="shared" si="4"/>
        <v>#DIV/0!</v>
      </c>
    </row>
    <row r="29" spans="1:14" ht="15.75" thickBot="1" x14ac:dyDescent="0.3">
      <c r="E29" s="4"/>
    </row>
    <row r="30" spans="1:14" ht="21" x14ac:dyDescent="0.25">
      <c r="A30" s="1" t="s">
        <v>69</v>
      </c>
      <c r="B30" s="21" t="s">
        <v>0</v>
      </c>
      <c r="C30" s="21" t="s">
        <v>1</v>
      </c>
      <c r="D30" s="22" t="s">
        <v>2</v>
      </c>
      <c r="E30" s="4"/>
    </row>
    <row r="31" spans="1:14" ht="21" x14ac:dyDescent="0.25">
      <c r="A31" s="23"/>
      <c r="B31" s="24"/>
      <c r="C31" s="25"/>
      <c r="D31" s="26"/>
      <c r="E31" s="4"/>
    </row>
    <row r="32" spans="1:14" ht="21.75" thickBot="1" x14ac:dyDescent="0.3">
      <c r="A32" s="27" t="s">
        <v>66</v>
      </c>
      <c r="B32" s="28">
        <f>(B23+G13+L6+B27+G28+L24)</f>
        <v>303473.99999999994</v>
      </c>
      <c r="C32" s="28">
        <f>(C23+C27+H28+H13+M6+M24)</f>
        <v>-3267</v>
      </c>
      <c r="D32" s="29">
        <f>(C32/B32)</f>
        <v>-1.0765337392989188E-2</v>
      </c>
    </row>
  </sheetData>
  <conditionalFormatting sqref="C32:D32 C27:D28 C3:D23 H3:I13 H18:I28 M3:N6">
    <cfRule type="cellIs" dxfId="29" priority="5" operator="lessThan">
      <formula>0</formula>
    </cfRule>
    <cfRule type="cellIs" dxfId="28" priority="6" operator="greaterThan">
      <formula>0</formula>
    </cfRule>
  </conditionalFormatting>
  <conditionalFormatting sqref="M11:N23">
    <cfRule type="cellIs" dxfId="27" priority="3" operator="lessThan">
      <formula>0</formula>
    </cfRule>
    <cfRule type="cellIs" dxfId="26" priority="4" operator="greaterThan">
      <formula>0</formula>
    </cfRule>
  </conditionalFormatting>
  <conditionalFormatting sqref="M24:N24">
    <cfRule type="cellIs" dxfId="25" priority="1" operator="lessThan">
      <formula>0</formula>
    </cfRule>
    <cfRule type="cellIs" dxfId="24" priority="2" operator="greater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workbookViewId="0">
      <selection activeCell="A4" sqref="A4"/>
    </sheetView>
  </sheetViews>
  <sheetFormatPr defaultRowHeight="15" x14ac:dyDescent="0.25"/>
  <cols>
    <col min="1" max="1" width="26.85546875" bestFit="1" customWidth="1"/>
    <col min="2" max="2" width="15.5703125" bestFit="1" customWidth="1"/>
    <col min="3" max="3" width="14.7109375" bestFit="1" customWidth="1"/>
    <col min="4" max="4" width="7.7109375" bestFit="1" customWidth="1"/>
    <col min="6" max="6" width="18.140625" bestFit="1" customWidth="1"/>
    <col min="8" max="8" width="10.42578125" bestFit="1" customWidth="1"/>
    <col min="9" max="9" width="7.7109375" bestFit="1" customWidth="1"/>
    <col min="11" max="11" width="20.42578125" bestFit="1" customWidth="1"/>
    <col min="12" max="12" width="9.140625" bestFit="1" customWidth="1"/>
    <col min="13" max="13" width="10.42578125" bestFit="1" customWidth="1"/>
    <col min="14" max="14" width="7.7109375" bestFit="1" customWidth="1"/>
  </cols>
  <sheetData>
    <row r="1" spans="1:14" x14ac:dyDescent="0.25">
      <c r="A1" s="1" t="s">
        <v>70</v>
      </c>
      <c r="B1" s="2" t="s">
        <v>0</v>
      </c>
      <c r="C1" s="2" t="s">
        <v>1</v>
      </c>
      <c r="D1" s="3" t="s">
        <v>2</v>
      </c>
      <c r="E1" s="4"/>
      <c r="F1" s="1" t="s">
        <v>70</v>
      </c>
      <c r="G1" s="2" t="s">
        <v>0</v>
      </c>
      <c r="H1" s="2" t="s">
        <v>1</v>
      </c>
      <c r="I1" s="3" t="s">
        <v>2</v>
      </c>
      <c r="K1" s="1" t="s">
        <v>70</v>
      </c>
      <c r="L1" s="2" t="s">
        <v>0</v>
      </c>
      <c r="M1" s="2" t="s">
        <v>1</v>
      </c>
      <c r="N1" s="3" t="s">
        <v>2</v>
      </c>
    </row>
    <row r="2" spans="1:14" x14ac:dyDescent="0.25">
      <c r="A2" s="5" t="s">
        <v>71</v>
      </c>
      <c r="B2" s="6"/>
      <c r="C2" s="6"/>
      <c r="D2" s="7"/>
      <c r="E2" s="4"/>
      <c r="F2" s="5" t="s">
        <v>4</v>
      </c>
      <c r="G2" s="6"/>
      <c r="H2" s="6"/>
      <c r="I2" s="8"/>
      <c r="K2" s="5" t="s">
        <v>5</v>
      </c>
      <c r="L2" s="6"/>
      <c r="M2" s="6"/>
      <c r="N2" s="7"/>
    </row>
    <row r="3" spans="1:14" x14ac:dyDescent="0.25">
      <c r="A3" s="9" t="s">
        <v>6</v>
      </c>
      <c r="B3" s="10">
        <v>81653</v>
      </c>
      <c r="C3" s="10">
        <v>-12134</v>
      </c>
      <c r="D3" s="8">
        <f t="shared" ref="D3:D23" si="0">(C3/B3)</f>
        <v>-0.14860446033826069</v>
      </c>
      <c r="E3" s="4"/>
      <c r="F3" s="11" t="s">
        <v>7</v>
      </c>
      <c r="G3" s="10"/>
      <c r="H3" s="10"/>
      <c r="I3" s="8" t="e">
        <f>(H3/G3)</f>
        <v>#DIV/0!</v>
      </c>
      <c r="K3" s="11" t="s">
        <v>8</v>
      </c>
      <c r="L3" s="10"/>
      <c r="M3" s="10"/>
      <c r="N3" s="8" t="e">
        <f t="shared" ref="N3:N4" si="1">(M3/L3)</f>
        <v>#DIV/0!</v>
      </c>
    </row>
    <row r="4" spans="1:14" x14ac:dyDescent="0.25">
      <c r="A4" s="12" t="s">
        <v>9</v>
      </c>
      <c r="B4" s="10">
        <v>47632</v>
      </c>
      <c r="C4" s="10">
        <v>-2443</v>
      </c>
      <c r="D4" s="8">
        <f t="shared" si="0"/>
        <v>-5.1289049378569027E-2</v>
      </c>
      <c r="E4" s="4"/>
      <c r="F4" s="11" t="s">
        <v>10</v>
      </c>
      <c r="G4" s="10">
        <v>5475</v>
      </c>
      <c r="H4" s="10">
        <v>-2667</v>
      </c>
      <c r="I4" s="8">
        <f t="shared" ref="I4:I13" si="2">(H4/G4)</f>
        <v>-0.48712328767123286</v>
      </c>
      <c r="K4" s="11" t="s">
        <v>11</v>
      </c>
      <c r="L4" s="10"/>
      <c r="M4" s="10"/>
      <c r="N4" s="8" t="e">
        <f t="shared" si="1"/>
        <v>#DIV/0!</v>
      </c>
    </row>
    <row r="5" spans="1:14" x14ac:dyDescent="0.25">
      <c r="A5" s="11" t="s">
        <v>12</v>
      </c>
      <c r="B5" s="10">
        <v>41462</v>
      </c>
      <c r="C5" s="10">
        <v>8827</v>
      </c>
      <c r="D5" s="8">
        <f t="shared" si="0"/>
        <v>0.21289373402151368</v>
      </c>
      <c r="E5" s="4"/>
      <c r="F5" s="11" t="s">
        <v>13</v>
      </c>
      <c r="G5" s="10">
        <v>5252</v>
      </c>
      <c r="H5" s="10">
        <v>-68</v>
      </c>
      <c r="I5" s="8">
        <f t="shared" si="2"/>
        <v>-1.2947448591012947E-2</v>
      </c>
      <c r="K5" s="11" t="s">
        <v>14</v>
      </c>
      <c r="L5" s="10"/>
      <c r="M5" s="10"/>
      <c r="N5" s="8" t="e">
        <f>(M5/L5)</f>
        <v>#DIV/0!</v>
      </c>
    </row>
    <row r="6" spans="1:14" x14ac:dyDescent="0.25">
      <c r="A6" s="13" t="s">
        <v>15</v>
      </c>
      <c r="B6" s="10">
        <v>14449</v>
      </c>
      <c r="C6" s="10">
        <v>-430</v>
      </c>
      <c r="D6" s="8">
        <f t="shared" si="0"/>
        <v>-2.975984497197038E-2</v>
      </c>
      <c r="E6" s="4"/>
      <c r="F6" s="13" t="s">
        <v>16</v>
      </c>
      <c r="G6" s="10"/>
      <c r="H6" s="10"/>
      <c r="I6" s="8" t="e">
        <f t="shared" si="2"/>
        <v>#DIV/0!</v>
      </c>
      <c r="K6" s="11" t="s">
        <v>17</v>
      </c>
      <c r="L6" s="10">
        <v>0</v>
      </c>
      <c r="M6" s="10">
        <v>0</v>
      </c>
      <c r="N6" s="8" t="e">
        <f>(M6/L6)</f>
        <v>#DIV/0!</v>
      </c>
    </row>
    <row r="7" spans="1:14" x14ac:dyDescent="0.25">
      <c r="A7" s="13" t="s">
        <v>18</v>
      </c>
      <c r="B7" s="10">
        <v>9740</v>
      </c>
      <c r="C7" s="10">
        <v>-8223</v>
      </c>
      <c r="D7" s="8">
        <f t="shared" si="0"/>
        <v>-0.84425051334702261</v>
      </c>
      <c r="E7" s="4"/>
      <c r="F7" s="13" t="s">
        <v>19</v>
      </c>
      <c r="G7" s="10"/>
      <c r="H7" s="10"/>
      <c r="I7" s="8" t="e">
        <f t="shared" si="2"/>
        <v>#DIV/0!</v>
      </c>
    </row>
    <row r="8" spans="1:14" ht="15.75" thickBot="1" x14ac:dyDescent="0.3">
      <c r="A8" s="13" t="s">
        <v>20</v>
      </c>
      <c r="B8" s="10">
        <v>4070</v>
      </c>
      <c r="C8" s="10">
        <v>-349</v>
      </c>
      <c r="D8" s="8">
        <f t="shared" si="0"/>
        <v>-8.5749385749385745E-2</v>
      </c>
      <c r="E8" s="4"/>
      <c r="F8" s="13" t="s">
        <v>21</v>
      </c>
      <c r="G8" s="10"/>
      <c r="H8" s="10"/>
      <c r="I8" s="8" t="e">
        <f t="shared" si="2"/>
        <v>#DIV/0!</v>
      </c>
    </row>
    <row r="9" spans="1:14" x14ac:dyDescent="0.25">
      <c r="A9" s="13" t="s">
        <v>22</v>
      </c>
      <c r="B9" s="10">
        <v>0</v>
      </c>
      <c r="C9" s="10">
        <v>0</v>
      </c>
      <c r="D9" s="8" t="e">
        <f t="shared" si="0"/>
        <v>#DIV/0!</v>
      </c>
      <c r="E9" s="4"/>
      <c r="F9" s="13" t="s">
        <v>23</v>
      </c>
      <c r="G9" s="10"/>
      <c r="H9" s="10"/>
      <c r="I9" s="8" t="e">
        <f t="shared" si="2"/>
        <v>#DIV/0!</v>
      </c>
      <c r="K9" s="1" t="s">
        <v>70</v>
      </c>
      <c r="L9" s="2" t="s">
        <v>0</v>
      </c>
      <c r="M9" s="2" t="s">
        <v>1</v>
      </c>
      <c r="N9" s="3" t="s">
        <v>2</v>
      </c>
    </row>
    <row r="10" spans="1:14" x14ac:dyDescent="0.25">
      <c r="A10" s="13" t="s">
        <v>24</v>
      </c>
      <c r="B10" s="10">
        <v>0</v>
      </c>
      <c r="C10" s="10">
        <v>0</v>
      </c>
      <c r="D10" s="8" t="e">
        <f t="shared" si="0"/>
        <v>#DIV/0!</v>
      </c>
      <c r="E10" s="4"/>
      <c r="F10" s="13" t="s">
        <v>25</v>
      </c>
      <c r="G10" s="10"/>
      <c r="H10" s="10"/>
      <c r="I10" s="8" t="e">
        <f t="shared" si="2"/>
        <v>#DIV/0!</v>
      </c>
      <c r="K10" s="5" t="s">
        <v>26</v>
      </c>
      <c r="L10" s="6"/>
      <c r="M10" s="6"/>
      <c r="N10" s="7"/>
    </row>
    <row r="11" spans="1:14" x14ac:dyDescent="0.25">
      <c r="A11" s="13" t="s">
        <v>27</v>
      </c>
      <c r="B11" s="10">
        <v>0</v>
      </c>
      <c r="C11" s="10">
        <v>0</v>
      </c>
      <c r="D11" s="8" t="e">
        <f t="shared" si="0"/>
        <v>#DIV/0!</v>
      </c>
      <c r="E11" s="4"/>
      <c r="F11" s="13" t="s">
        <v>28</v>
      </c>
      <c r="G11" s="10"/>
      <c r="H11" s="10"/>
      <c r="I11" s="8" t="e">
        <f t="shared" si="2"/>
        <v>#DIV/0!</v>
      </c>
      <c r="K11" s="11" t="s">
        <v>8</v>
      </c>
      <c r="L11" s="10">
        <v>19001</v>
      </c>
      <c r="M11" s="10">
        <v>11198</v>
      </c>
      <c r="N11" s="8">
        <f t="shared" ref="N11:N23" si="3">(M11/L11)</f>
        <v>0.58933740329456341</v>
      </c>
    </row>
    <row r="12" spans="1:14" x14ac:dyDescent="0.25">
      <c r="A12" s="13" t="s">
        <v>29</v>
      </c>
      <c r="B12" s="10">
        <v>3131</v>
      </c>
      <c r="C12" s="10">
        <v>-1548</v>
      </c>
      <c r="D12" s="8">
        <f t="shared" si="0"/>
        <v>-0.49441073139572023</v>
      </c>
      <c r="E12" s="4"/>
      <c r="F12" s="11" t="s">
        <v>30</v>
      </c>
      <c r="G12" s="10">
        <v>350</v>
      </c>
      <c r="H12" s="14">
        <v>-350</v>
      </c>
      <c r="I12" s="8">
        <f t="shared" si="2"/>
        <v>-1</v>
      </c>
      <c r="K12" s="11" t="s">
        <v>11</v>
      </c>
      <c r="L12" s="10">
        <v>9000</v>
      </c>
      <c r="M12" s="10">
        <v>-800</v>
      </c>
      <c r="N12" s="8">
        <f t="shared" si="3"/>
        <v>-8.8888888888888892E-2</v>
      </c>
    </row>
    <row r="13" spans="1:14" ht="16.5" thickBot="1" x14ac:dyDescent="0.3">
      <c r="A13" s="13" t="s">
        <v>31</v>
      </c>
      <c r="B13" s="10">
        <v>5170</v>
      </c>
      <c r="C13" s="10">
        <v>3638</v>
      </c>
      <c r="D13" s="8">
        <f t="shared" si="0"/>
        <v>0.70367504835589945</v>
      </c>
      <c r="E13" s="4"/>
      <c r="F13" s="15" t="s">
        <v>13</v>
      </c>
      <c r="G13" s="16">
        <f>SUM(G3:G12)</f>
        <v>11077</v>
      </c>
      <c r="H13" s="16">
        <f>SUM(H3:H12)</f>
        <v>-3085</v>
      </c>
      <c r="I13" s="17">
        <f t="shared" si="2"/>
        <v>-0.27850501038187236</v>
      </c>
      <c r="K13" s="11" t="s">
        <v>14</v>
      </c>
      <c r="L13" s="10">
        <v>4057</v>
      </c>
      <c r="M13" s="10">
        <v>2640</v>
      </c>
      <c r="N13" s="8">
        <f t="shared" si="3"/>
        <v>0.65072713827951689</v>
      </c>
    </row>
    <row r="14" spans="1:14" x14ac:dyDescent="0.25">
      <c r="A14" s="13" t="s">
        <v>32</v>
      </c>
      <c r="B14" s="10">
        <v>2365</v>
      </c>
      <c r="C14" s="10">
        <v>1635</v>
      </c>
      <c r="D14" s="8">
        <f t="shared" si="0"/>
        <v>0.69133192389006337</v>
      </c>
      <c r="E14" s="4"/>
      <c r="F14" s="4"/>
      <c r="G14" s="4"/>
      <c r="H14" s="4"/>
      <c r="I14" s="4"/>
      <c r="K14" s="11" t="s">
        <v>33</v>
      </c>
      <c r="L14" s="10">
        <v>2183</v>
      </c>
      <c r="M14" s="10">
        <v>-2183</v>
      </c>
      <c r="N14" s="8">
        <f t="shared" si="3"/>
        <v>-1</v>
      </c>
    </row>
    <row r="15" spans="1:14" ht="15.75" thickBot="1" x14ac:dyDescent="0.3">
      <c r="A15" s="13" t="s">
        <v>34</v>
      </c>
      <c r="B15" s="10">
        <v>0</v>
      </c>
      <c r="C15" s="10">
        <v>0</v>
      </c>
      <c r="D15" s="8" t="e">
        <f t="shared" si="0"/>
        <v>#DIV/0!</v>
      </c>
      <c r="E15" s="4"/>
      <c r="K15" s="11" t="s">
        <v>35</v>
      </c>
      <c r="L15" s="10">
        <v>864</v>
      </c>
      <c r="M15" s="10">
        <v>-385</v>
      </c>
      <c r="N15" s="8">
        <f t="shared" si="3"/>
        <v>-0.44560185185185186</v>
      </c>
    </row>
    <row r="16" spans="1:14" x14ac:dyDescent="0.25">
      <c r="A16" s="13" t="s">
        <v>36</v>
      </c>
      <c r="B16" s="10">
        <v>1425</v>
      </c>
      <c r="C16" s="10">
        <v>-448</v>
      </c>
      <c r="D16" s="8">
        <f t="shared" si="0"/>
        <v>-0.31438596491228071</v>
      </c>
      <c r="E16" s="4"/>
      <c r="F16" s="1" t="s">
        <v>70</v>
      </c>
      <c r="G16" s="2" t="s">
        <v>0</v>
      </c>
      <c r="H16" s="2" t="s">
        <v>1</v>
      </c>
      <c r="I16" s="3" t="s">
        <v>2</v>
      </c>
      <c r="K16" s="11" t="s">
        <v>37</v>
      </c>
      <c r="L16" s="10">
        <v>1191</v>
      </c>
      <c r="M16" s="10">
        <v>877</v>
      </c>
      <c r="N16" s="8">
        <f t="shared" si="3"/>
        <v>0.73635600335852225</v>
      </c>
    </row>
    <row r="17" spans="1:14" x14ac:dyDescent="0.25">
      <c r="A17" s="13" t="s">
        <v>38</v>
      </c>
      <c r="B17" s="10">
        <v>2545</v>
      </c>
      <c r="C17" s="10">
        <v>-1302</v>
      </c>
      <c r="D17" s="8">
        <f t="shared" si="0"/>
        <v>-0.51159135559921409</v>
      </c>
      <c r="E17" s="4"/>
      <c r="F17" s="5" t="s">
        <v>39</v>
      </c>
      <c r="G17" s="6"/>
      <c r="H17" s="6"/>
      <c r="I17" s="7"/>
      <c r="K17" s="11" t="s">
        <v>40</v>
      </c>
      <c r="L17" s="10">
        <v>1613</v>
      </c>
      <c r="M17" s="10">
        <v>750</v>
      </c>
      <c r="N17" s="8">
        <f t="shared" si="3"/>
        <v>0.46497210167389957</v>
      </c>
    </row>
    <row r="18" spans="1:14" x14ac:dyDescent="0.25">
      <c r="A18" s="13" t="s">
        <v>41</v>
      </c>
      <c r="B18" s="10">
        <v>7135</v>
      </c>
      <c r="C18" s="10">
        <v>-315</v>
      </c>
      <c r="D18" s="8">
        <f t="shared" si="0"/>
        <v>-4.4148563419761741E-2</v>
      </c>
      <c r="E18" s="4"/>
      <c r="F18" s="11" t="s">
        <v>42</v>
      </c>
      <c r="G18" s="10"/>
      <c r="H18" s="10"/>
      <c r="I18" s="8" t="e">
        <f t="shared" ref="I18:I28" si="4">(H18/G18)</f>
        <v>#DIV/0!</v>
      </c>
      <c r="K18" s="11" t="s">
        <v>43</v>
      </c>
      <c r="L18" s="10">
        <v>1772</v>
      </c>
      <c r="M18" s="10">
        <v>560</v>
      </c>
      <c r="N18" s="8">
        <f t="shared" si="3"/>
        <v>0.3160270880361174</v>
      </c>
    </row>
    <row r="19" spans="1:14" x14ac:dyDescent="0.25">
      <c r="A19" s="11" t="s">
        <v>44</v>
      </c>
      <c r="B19" s="10">
        <v>4647.33</v>
      </c>
      <c r="C19" s="10">
        <v>-518.33000000000004</v>
      </c>
      <c r="D19" s="8">
        <f t="shared" si="0"/>
        <v>-0.11153285865217233</v>
      </c>
      <c r="E19" s="4"/>
      <c r="F19" s="11" t="s">
        <v>45</v>
      </c>
      <c r="G19" s="10"/>
      <c r="H19" s="10"/>
      <c r="I19" s="8" t="e">
        <f t="shared" si="4"/>
        <v>#DIV/0!</v>
      </c>
      <c r="K19" s="11" t="s">
        <v>46</v>
      </c>
      <c r="L19" s="10">
        <v>2463</v>
      </c>
      <c r="M19" s="10">
        <v>-174</v>
      </c>
      <c r="N19" s="8">
        <f t="shared" si="3"/>
        <v>-7.0645554202192443E-2</v>
      </c>
    </row>
    <row r="20" spans="1:14" x14ac:dyDescent="0.25">
      <c r="A20" s="11" t="s">
        <v>47</v>
      </c>
      <c r="B20" s="10">
        <v>0</v>
      </c>
      <c r="C20" s="10">
        <v>0</v>
      </c>
      <c r="D20" s="8" t="e">
        <f t="shared" si="0"/>
        <v>#DIV/0!</v>
      </c>
      <c r="E20" s="4"/>
      <c r="F20" s="11" t="s">
        <v>48</v>
      </c>
      <c r="G20" s="10"/>
      <c r="H20" s="10"/>
      <c r="I20" s="8" t="e">
        <f>(H20/G20)</f>
        <v>#DIV/0!</v>
      </c>
      <c r="K20" s="11" t="s">
        <v>49</v>
      </c>
      <c r="L20" s="10">
        <v>272</v>
      </c>
      <c r="M20" s="10">
        <v>-272</v>
      </c>
      <c r="N20" s="8">
        <f t="shared" si="3"/>
        <v>-1</v>
      </c>
    </row>
    <row r="21" spans="1:14" x14ac:dyDescent="0.25">
      <c r="A21" s="11" t="s">
        <v>50</v>
      </c>
      <c r="B21" s="10">
        <v>0</v>
      </c>
      <c r="C21" s="10">
        <v>0</v>
      </c>
      <c r="D21" s="8" t="e">
        <f t="shared" si="0"/>
        <v>#DIV/0!</v>
      </c>
      <c r="E21" s="4"/>
      <c r="F21" s="13" t="s">
        <v>51</v>
      </c>
      <c r="G21" s="10"/>
      <c r="H21" s="10"/>
      <c r="I21" s="8" t="e">
        <f>(H21/G21)</f>
        <v>#DIV/0!</v>
      </c>
      <c r="K21" s="11" t="s">
        <v>52</v>
      </c>
      <c r="L21" s="10">
        <v>120</v>
      </c>
      <c r="M21" s="10">
        <v>-120</v>
      </c>
      <c r="N21" s="8">
        <f t="shared" si="3"/>
        <v>-1</v>
      </c>
    </row>
    <row r="22" spans="1:14" x14ac:dyDescent="0.25">
      <c r="A22" s="18" t="s">
        <v>53</v>
      </c>
      <c r="B22" s="10">
        <v>609</v>
      </c>
      <c r="C22" s="10">
        <v>96</v>
      </c>
      <c r="D22" s="8">
        <f t="shared" si="0"/>
        <v>0.15763546798029557</v>
      </c>
      <c r="E22" s="4"/>
      <c r="F22" s="13" t="s">
        <v>54</v>
      </c>
      <c r="G22" s="10"/>
      <c r="H22" s="10"/>
      <c r="I22" s="8" t="e">
        <f t="shared" si="4"/>
        <v>#DIV/0!</v>
      </c>
      <c r="K22" s="11" t="s">
        <v>55</v>
      </c>
      <c r="L22" s="10">
        <v>378</v>
      </c>
      <c r="M22" s="10">
        <v>-378</v>
      </c>
      <c r="N22" s="8">
        <f t="shared" si="3"/>
        <v>-1</v>
      </c>
    </row>
    <row r="23" spans="1:14" ht="16.5" thickBot="1" x14ac:dyDescent="0.3">
      <c r="A23" s="15" t="s">
        <v>12</v>
      </c>
      <c r="B23" s="16">
        <f>SUM(B3:B22)</f>
        <v>226033.33</v>
      </c>
      <c r="C23" s="16">
        <f>SUM(C3:C22)</f>
        <v>-13514.33</v>
      </c>
      <c r="D23" s="8">
        <f t="shared" si="0"/>
        <v>-5.9789102784089408E-2</v>
      </c>
      <c r="E23" s="4"/>
      <c r="F23" s="13" t="s">
        <v>56</v>
      </c>
      <c r="G23" s="10"/>
      <c r="H23" s="10"/>
      <c r="I23" s="8" t="e">
        <f t="shared" si="4"/>
        <v>#DIV/0!</v>
      </c>
      <c r="K23" s="11" t="s">
        <v>57</v>
      </c>
      <c r="L23" s="10">
        <v>2471.67</v>
      </c>
      <c r="M23" s="10">
        <v>-1440.67</v>
      </c>
      <c r="N23" s="8">
        <f t="shared" si="3"/>
        <v>-0.58287311817516096</v>
      </c>
    </row>
    <row r="24" spans="1:14" ht="15.75" thickBot="1" x14ac:dyDescent="0.3">
      <c r="A24" s="4"/>
      <c r="B24" s="4"/>
      <c r="C24" s="4"/>
      <c r="D24" s="4"/>
      <c r="E24" s="4"/>
      <c r="F24" s="13" t="s">
        <v>58</v>
      </c>
      <c r="G24" s="10"/>
      <c r="H24" s="10"/>
      <c r="I24" s="8" t="e">
        <f t="shared" si="4"/>
        <v>#DIV/0!</v>
      </c>
      <c r="K24" s="19" t="s">
        <v>59</v>
      </c>
      <c r="L24" s="10">
        <f>SUM(L11:L23)</f>
        <v>45385.67</v>
      </c>
      <c r="M24" s="10">
        <f>SUM(M11:M23)</f>
        <v>10272.33</v>
      </c>
      <c r="N24" s="8">
        <f>(M24/L24)</f>
        <v>0.22633421518289804</v>
      </c>
    </row>
    <row r="25" spans="1:14" x14ac:dyDescent="0.25">
      <c r="A25" s="1" t="s">
        <v>70</v>
      </c>
      <c r="B25" s="2" t="s">
        <v>0</v>
      </c>
      <c r="C25" s="2" t="s">
        <v>1</v>
      </c>
      <c r="D25" s="3" t="s">
        <v>2</v>
      </c>
      <c r="E25" s="4"/>
      <c r="F25" s="13" t="s">
        <v>60</v>
      </c>
      <c r="G25" s="10"/>
      <c r="H25" s="10"/>
      <c r="I25" s="8" t="e">
        <f t="shared" si="4"/>
        <v>#DIV/0!</v>
      </c>
    </row>
    <row r="26" spans="1:14" x14ac:dyDescent="0.25">
      <c r="A26" s="20" t="s">
        <v>61</v>
      </c>
      <c r="B26" s="6"/>
      <c r="C26" s="6"/>
      <c r="D26" s="7"/>
      <c r="E26" s="4"/>
      <c r="F26" s="13" t="s">
        <v>62</v>
      </c>
      <c r="G26" s="10"/>
      <c r="H26" s="10"/>
      <c r="I26" s="8" t="e">
        <f t="shared" si="4"/>
        <v>#DIV/0!</v>
      </c>
    </row>
    <row r="27" spans="1:14" x14ac:dyDescent="0.25">
      <c r="A27" s="11" t="s">
        <v>63</v>
      </c>
      <c r="B27" s="10">
        <v>2791</v>
      </c>
      <c r="C27" s="10">
        <v>-482</v>
      </c>
      <c r="D27" s="8">
        <f>(C27/B27)</f>
        <v>-0.17269795772124685</v>
      </c>
      <c r="E27" s="4"/>
      <c r="F27" s="11" t="s">
        <v>64</v>
      </c>
      <c r="G27" s="10"/>
      <c r="H27" s="10"/>
      <c r="I27" s="8" t="e">
        <f t="shared" si="4"/>
        <v>#DIV/0!</v>
      </c>
    </row>
    <row r="28" spans="1:14" ht="16.5" thickBot="1" x14ac:dyDescent="0.3">
      <c r="A28" s="15" t="s">
        <v>65</v>
      </c>
      <c r="B28" s="16"/>
      <c r="C28" s="16"/>
      <c r="D28" s="8" t="e">
        <f>(C28/B28)</f>
        <v>#DIV/0!</v>
      </c>
      <c r="E28" s="4"/>
      <c r="F28" s="15" t="s">
        <v>48</v>
      </c>
      <c r="G28" s="16">
        <f>SUM(G18:G27)</f>
        <v>0</v>
      </c>
      <c r="H28" s="16">
        <f>SUM(H18:H27)</f>
        <v>0</v>
      </c>
      <c r="I28" s="17" t="e">
        <f t="shared" si="4"/>
        <v>#DIV/0!</v>
      </c>
    </row>
    <row r="29" spans="1:14" ht="15.75" thickBot="1" x14ac:dyDescent="0.3">
      <c r="E29" s="4"/>
    </row>
    <row r="30" spans="1:14" ht="21" x14ac:dyDescent="0.25">
      <c r="A30" s="1" t="s">
        <v>70</v>
      </c>
      <c r="B30" s="21" t="s">
        <v>0</v>
      </c>
      <c r="C30" s="21" t="s">
        <v>1</v>
      </c>
      <c r="D30" s="22" t="s">
        <v>2</v>
      </c>
      <c r="E30" s="4"/>
    </row>
    <row r="31" spans="1:14" ht="21" x14ac:dyDescent="0.25">
      <c r="A31" s="23"/>
      <c r="B31" s="24"/>
      <c r="C31" s="25"/>
      <c r="D31" s="26"/>
      <c r="E31" s="4"/>
    </row>
    <row r="32" spans="1:14" ht="21.75" thickBot="1" x14ac:dyDescent="0.3">
      <c r="A32" s="27" t="s">
        <v>66</v>
      </c>
      <c r="B32" s="28">
        <f>(B23+G13+L6+B27+G28+L24)</f>
        <v>285287</v>
      </c>
      <c r="C32" s="28">
        <f>(C23+C27+H28+H13+M6+M24)</f>
        <v>-6809.0000000000018</v>
      </c>
      <c r="D32" s="29">
        <f>(C32/B32)</f>
        <v>-2.386719338771133E-2</v>
      </c>
    </row>
  </sheetData>
  <conditionalFormatting sqref="C32:D32 C27:D28 C3:D23 H3:I13 H18:I28 M3:N6">
    <cfRule type="cellIs" dxfId="23" priority="5" operator="lessThan">
      <formula>0</formula>
    </cfRule>
    <cfRule type="cellIs" dxfId="22" priority="6" operator="greaterThan">
      <formula>0</formula>
    </cfRule>
  </conditionalFormatting>
  <conditionalFormatting sqref="M11:N23">
    <cfRule type="cellIs" dxfId="21" priority="3" operator="lessThan">
      <formula>0</formula>
    </cfRule>
    <cfRule type="cellIs" dxfId="20" priority="4" operator="greaterThan">
      <formula>0</formula>
    </cfRule>
  </conditionalFormatting>
  <conditionalFormatting sqref="M24:N24">
    <cfRule type="cellIs" dxfId="19" priority="1" operator="lessThan">
      <formula>0</formula>
    </cfRule>
    <cfRule type="cellIs" dxfId="18" priority="2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workbookViewId="0">
      <selection activeCell="L23" sqref="L23"/>
    </sheetView>
  </sheetViews>
  <sheetFormatPr defaultRowHeight="15" x14ac:dyDescent="0.25"/>
  <cols>
    <col min="1" max="1" width="26.85546875" bestFit="1" customWidth="1"/>
    <col min="2" max="2" width="15.5703125" bestFit="1" customWidth="1"/>
    <col min="3" max="3" width="14.7109375" bestFit="1" customWidth="1"/>
    <col min="4" max="4" width="7.7109375" bestFit="1" customWidth="1"/>
    <col min="6" max="6" width="18.140625" bestFit="1" customWidth="1"/>
    <col min="8" max="8" width="10.42578125" bestFit="1" customWidth="1"/>
    <col min="9" max="9" width="7.7109375" bestFit="1" customWidth="1"/>
    <col min="11" max="11" width="20.42578125" bestFit="1" customWidth="1"/>
    <col min="12" max="12" width="9.140625" bestFit="1" customWidth="1"/>
    <col min="13" max="13" width="10.42578125" bestFit="1" customWidth="1"/>
    <col min="14" max="14" width="7.7109375" bestFit="1" customWidth="1"/>
  </cols>
  <sheetData>
    <row r="1" spans="1:14" x14ac:dyDescent="0.25">
      <c r="A1" s="1" t="s">
        <v>73</v>
      </c>
      <c r="B1" s="2" t="s">
        <v>0</v>
      </c>
      <c r="C1" s="2" t="s">
        <v>1</v>
      </c>
      <c r="D1" s="3" t="s">
        <v>2</v>
      </c>
      <c r="E1" s="4"/>
      <c r="F1" s="1" t="s">
        <v>73</v>
      </c>
      <c r="G1" s="2" t="s">
        <v>0</v>
      </c>
      <c r="H1" s="2" t="s">
        <v>1</v>
      </c>
      <c r="I1" s="3" t="s">
        <v>2</v>
      </c>
      <c r="K1" s="1" t="s">
        <v>73</v>
      </c>
      <c r="L1" s="2" t="s">
        <v>0</v>
      </c>
      <c r="M1" s="2" t="s">
        <v>1</v>
      </c>
      <c r="N1" s="3" t="s">
        <v>2</v>
      </c>
    </row>
    <row r="2" spans="1:14" x14ac:dyDescent="0.25">
      <c r="A2" s="5" t="s">
        <v>71</v>
      </c>
      <c r="B2" s="6"/>
      <c r="C2" s="6"/>
      <c r="D2" s="7"/>
      <c r="E2" s="4"/>
      <c r="F2" s="5" t="s">
        <v>4</v>
      </c>
      <c r="G2" s="6"/>
      <c r="H2" s="6"/>
      <c r="I2" s="8"/>
      <c r="K2" s="5" t="s">
        <v>5</v>
      </c>
      <c r="L2" s="6"/>
      <c r="M2" s="6"/>
      <c r="N2" s="7"/>
    </row>
    <row r="3" spans="1:14" x14ac:dyDescent="0.25">
      <c r="A3" s="9" t="s">
        <v>6</v>
      </c>
      <c r="B3" s="10">
        <v>87661</v>
      </c>
      <c r="C3" s="10">
        <v>-10404</v>
      </c>
      <c r="D3" s="8">
        <f t="shared" ref="D3:D22" si="0">(C3/B3)</f>
        <v>-0.118684477703882</v>
      </c>
      <c r="E3" s="4"/>
      <c r="F3" s="11" t="s">
        <v>7</v>
      </c>
      <c r="G3" s="10">
        <v>300</v>
      </c>
      <c r="H3" s="10">
        <v>455</v>
      </c>
      <c r="I3" s="8">
        <f>(H3/G3)</f>
        <v>1.5166666666666666</v>
      </c>
      <c r="K3" s="11" t="s">
        <v>8</v>
      </c>
      <c r="L3" s="10"/>
      <c r="M3" s="10"/>
      <c r="N3" s="8" t="e">
        <f t="shared" ref="N3:N4" si="1">(M3/L3)</f>
        <v>#DIV/0!</v>
      </c>
    </row>
    <row r="4" spans="1:14" x14ac:dyDescent="0.25">
      <c r="A4" s="12" t="s">
        <v>9</v>
      </c>
      <c r="B4" s="10">
        <v>13225</v>
      </c>
      <c r="C4" s="10">
        <v>1836</v>
      </c>
      <c r="D4" s="8">
        <f t="shared" si="0"/>
        <v>0.13882797731568999</v>
      </c>
      <c r="E4" s="4"/>
      <c r="F4" s="11" t="s">
        <v>10</v>
      </c>
      <c r="G4" s="10">
        <v>763</v>
      </c>
      <c r="H4" s="10">
        <v>-339</v>
      </c>
      <c r="I4" s="8">
        <f t="shared" ref="I4:I13" si="2">(H4/G4)</f>
        <v>-0.44429882044560942</v>
      </c>
      <c r="K4" s="11" t="s">
        <v>11</v>
      </c>
      <c r="L4" s="10"/>
      <c r="M4" s="10"/>
      <c r="N4" s="8" t="e">
        <f t="shared" si="1"/>
        <v>#DIV/0!</v>
      </c>
    </row>
    <row r="5" spans="1:14" x14ac:dyDescent="0.25">
      <c r="A5" s="11" t="s">
        <v>12</v>
      </c>
      <c r="B5" s="10">
        <v>18858</v>
      </c>
      <c r="C5" s="10">
        <v>3200</v>
      </c>
      <c r="D5" s="8">
        <f t="shared" si="0"/>
        <v>0.16968925654894473</v>
      </c>
      <c r="E5" s="4"/>
      <c r="F5" s="11" t="s">
        <v>13</v>
      </c>
      <c r="G5" s="10">
        <v>980</v>
      </c>
      <c r="H5" s="10">
        <v>-724</v>
      </c>
      <c r="I5" s="8">
        <f t="shared" si="2"/>
        <v>-0.73877551020408161</v>
      </c>
      <c r="K5" s="11" t="s">
        <v>14</v>
      </c>
      <c r="L5" s="10"/>
      <c r="M5" s="10"/>
      <c r="N5" s="8" t="e">
        <f>(M5/L5)</f>
        <v>#DIV/0!</v>
      </c>
    </row>
    <row r="6" spans="1:14" x14ac:dyDescent="0.25">
      <c r="A6" s="13" t="s">
        <v>15</v>
      </c>
      <c r="B6" s="10">
        <v>7159</v>
      </c>
      <c r="C6" s="10">
        <v>986</v>
      </c>
      <c r="D6" s="8">
        <f t="shared" si="0"/>
        <v>0.13772873306327699</v>
      </c>
      <c r="E6" s="4"/>
      <c r="F6" s="13" t="s">
        <v>16</v>
      </c>
      <c r="G6" s="10">
        <v>0</v>
      </c>
      <c r="H6" s="10">
        <v>0</v>
      </c>
      <c r="I6" s="8" t="e">
        <f t="shared" si="2"/>
        <v>#DIV/0!</v>
      </c>
      <c r="K6" s="11" t="s">
        <v>17</v>
      </c>
      <c r="L6" s="10">
        <v>0</v>
      </c>
      <c r="M6" s="10">
        <v>0</v>
      </c>
      <c r="N6" s="8" t="e">
        <f>(M6/L6)</f>
        <v>#DIV/0!</v>
      </c>
    </row>
    <row r="7" spans="1:14" x14ac:dyDescent="0.25">
      <c r="A7" s="13" t="s">
        <v>18</v>
      </c>
      <c r="B7" s="10">
        <v>6739</v>
      </c>
      <c r="C7" s="10">
        <v>2117</v>
      </c>
      <c r="D7" s="8">
        <f t="shared" si="0"/>
        <v>0.31414156403027155</v>
      </c>
      <c r="E7" s="4"/>
      <c r="F7" s="13" t="s">
        <v>19</v>
      </c>
      <c r="G7" s="10">
        <v>0</v>
      </c>
      <c r="H7" s="10">
        <v>0</v>
      </c>
      <c r="I7" s="8" t="e">
        <f t="shared" si="2"/>
        <v>#DIV/0!</v>
      </c>
    </row>
    <row r="8" spans="1:14" ht="15.75" thickBot="1" x14ac:dyDescent="0.3">
      <c r="A8" s="13" t="s">
        <v>20</v>
      </c>
      <c r="B8" s="10">
        <v>5915</v>
      </c>
      <c r="C8" s="10">
        <v>743</v>
      </c>
      <c r="D8" s="8">
        <f t="shared" si="0"/>
        <v>0.12561284868977177</v>
      </c>
      <c r="E8" s="4"/>
      <c r="F8" s="13" t="s">
        <v>21</v>
      </c>
      <c r="G8" s="10">
        <v>0</v>
      </c>
      <c r="H8" s="10">
        <v>0</v>
      </c>
      <c r="I8" s="8" t="e">
        <f t="shared" si="2"/>
        <v>#DIV/0!</v>
      </c>
    </row>
    <row r="9" spans="1:14" x14ac:dyDescent="0.25">
      <c r="A9" s="13" t="s">
        <v>22</v>
      </c>
      <c r="B9" s="10">
        <v>0</v>
      </c>
      <c r="C9" s="10">
        <v>0</v>
      </c>
      <c r="D9" s="8" t="e">
        <f t="shared" si="0"/>
        <v>#DIV/0!</v>
      </c>
      <c r="E9" s="4"/>
      <c r="F9" s="13" t="s">
        <v>23</v>
      </c>
      <c r="G9" s="10">
        <v>0</v>
      </c>
      <c r="H9" s="10">
        <v>0</v>
      </c>
      <c r="I9" s="8" t="e">
        <f t="shared" si="2"/>
        <v>#DIV/0!</v>
      </c>
      <c r="K9" s="1" t="s">
        <v>73</v>
      </c>
      <c r="L9" s="2" t="s">
        <v>0</v>
      </c>
      <c r="M9" s="2" t="s">
        <v>1</v>
      </c>
      <c r="N9" s="3" t="s">
        <v>2</v>
      </c>
    </row>
    <row r="10" spans="1:14" x14ac:dyDescent="0.25">
      <c r="A10" s="13" t="s">
        <v>24</v>
      </c>
      <c r="B10" s="10">
        <v>0</v>
      </c>
      <c r="C10" s="10">
        <v>0</v>
      </c>
      <c r="D10" s="8" t="e">
        <f t="shared" si="0"/>
        <v>#DIV/0!</v>
      </c>
      <c r="E10" s="4"/>
      <c r="F10" s="13" t="s">
        <v>25</v>
      </c>
      <c r="G10" s="10">
        <v>0</v>
      </c>
      <c r="H10" s="10">
        <v>0</v>
      </c>
      <c r="I10" s="8" t="e">
        <f t="shared" si="2"/>
        <v>#DIV/0!</v>
      </c>
      <c r="K10" s="5" t="s">
        <v>26</v>
      </c>
      <c r="L10" s="6"/>
      <c r="M10" s="6"/>
      <c r="N10" s="7"/>
    </row>
    <row r="11" spans="1:14" x14ac:dyDescent="0.25">
      <c r="A11" s="13" t="s">
        <v>27</v>
      </c>
      <c r="B11" s="10">
        <v>0</v>
      </c>
      <c r="C11" s="10">
        <v>0</v>
      </c>
      <c r="D11" s="8" t="e">
        <f t="shared" si="0"/>
        <v>#DIV/0!</v>
      </c>
      <c r="E11" s="4"/>
      <c r="F11" s="13" t="s">
        <v>28</v>
      </c>
      <c r="G11" s="10">
        <v>0</v>
      </c>
      <c r="H11" s="10">
        <v>0</v>
      </c>
      <c r="I11" s="8" t="e">
        <f t="shared" si="2"/>
        <v>#DIV/0!</v>
      </c>
      <c r="K11" s="11" t="s">
        <v>8</v>
      </c>
      <c r="L11" s="10">
        <v>1551</v>
      </c>
      <c r="M11" s="10">
        <v>964</v>
      </c>
      <c r="N11" s="8">
        <f t="shared" ref="N11:N23" si="3">(M11/L11)</f>
        <v>0.62153449387491944</v>
      </c>
    </row>
    <row r="12" spans="1:14" x14ac:dyDescent="0.25">
      <c r="A12" s="13" t="s">
        <v>29</v>
      </c>
      <c r="B12" s="10">
        <v>4249</v>
      </c>
      <c r="C12" s="10">
        <v>-347</v>
      </c>
      <c r="D12" s="8">
        <f t="shared" si="0"/>
        <v>-8.1666274417509996E-2</v>
      </c>
      <c r="E12" s="4"/>
      <c r="F12" s="11" t="s">
        <v>30</v>
      </c>
      <c r="G12" s="10">
        <v>320</v>
      </c>
      <c r="H12" s="14">
        <v>-320</v>
      </c>
      <c r="I12" s="8">
        <f t="shared" si="2"/>
        <v>-1</v>
      </c>
      <c r="K12" s="11" t="s">
        <v>11</v>
      </c>
      <c r="L12" s="10">
        <v>4749</v>
      </c>
      <c r="M12" s="10">
        <v>1878</v>
      </c>
      <c r="N12" s="8">
        <f t="shared" si="3"/>
        <v>0.39545167403663928</v>
      </c>
    </row>
    <row r="13" spans="1:14" ht="16.5" thickBot="1" x14ac:dyDescent="0.3">
      <c r="A13" s="13" t="s">
        <v>31</v>
      </c>
      <c r="B13" s="10">
        <v>1470</v>
      </c>
      <c r="C13" s="10">
        <v>-1372</v>
      </c>
      <c r="D13" s="8">
        <f t="shared" si="0"/>
        <v>-0.93333333333333335</v>
      </c>
      <c r="E13" s="4"/>
      <c r="F13" s="15" t="s">
        <v>13</v>
      </c>
      <c r="G13" s="16">
        <f>SUM(G3:G12)</f>
        <v>2363</v>
      </c>
      <c r="H13" s="16">
        <f>SUM(H3:H12)</f>
        <v>-928</v>
      </c>
      <c r="I13" s="17">
        <f t="shared" si="2"/>
        <v>-0.39272111722386799</v>
      </c>
      <c r="K13" s="11" t="s">
        <v>14</v>
      </c>
      <c r="L13" s="10">
        <v>4737</v>
      </c>
      <c r="M13" s="10">
        <v>2068</v>
      </c>
      <c r="N13" s="8">
        <f t="shared" si="3"/>
        <v>0.43656322567025546</v>
      </c>
    </row>
    <row r="14" spans="1:14" x14ac:dyDescent="0.25">
      <c r="A14" s="13" t="s">
        <v>32</v>
      </c>
      <c r="B14" s="10">
        <v>2878</v>
      </c>
      <c r="C14" s="10">
        <v>2190</v>
      </c>
      <c r="D14" s="8">
        <f t="shared" si="0"/>
        <v>0.76094510076441979</v>
      </c>
      <c r="E14" s="4"/>
      <c r="F14" s="4"/>
      <c r="G14" s="4"/>
      <c r="H14" s="4"/>
      <c r="I14" s="4"/>
      <c r="K14" s="11" t="s">
        <v>33</v>
      </c>
      <c r="L14" s="10">
        <v>645</v>
      </c>
      <c r="M14" s="10">
        <v>500</v>
      </c>
      <c r="N14" s="8">
        <f t="shared" si="3"/>
        <v>0.77519379844961245</v>
      </c>
    </row>
    <row r="15" spans="1:14" ht="15.75" thickBot="1" x14ac:dyDescent="0.3">
      <c r="A15" s="13" t="s">
        <v>36</v>
      </c>
      <c r="B15" s="10">
        <v>1558</v>
      </c>
      <c r="C15" s="10">
        <v>-333</v>
      </c>
      <c r="D15" s="8">
        <f t="shared" si="0"/>
        <v>-0.21373555840821565</v>
      </c>
      <c r="E15" s="4"/>
      <c r="K15" s="11" t="s">
        <v>35</v>
      </c>
      <c r="L15" s="10">
        <v>846</v>
      </c>
      <c r="M15" s="10">
        <v>-85</v>
      </c>
      <c r="N15" s="8">
        <f t="shared" si="3"/>
        <v>-0.10047281323877069</v>
      </c>
    </row>
    <row r="16" spans="1:14" x14ac:dyDescent="0.25">
      <c r="A16" s="13" t="s">
        <v>38</v>
      </c>
      <c r="B16" s="10">
        <v>3676</v>
      </c>
      <c r="C16" s="10">
        <v>1674</v>
      </c>
      <c r="D16" s="8">
        <f t="shared" si="0"/>
        <v>0.45538628944504894</v>
      </c>
      <c r="E16" s="4"/>
      <c r="F16" s="1" t="s">
        <v>73</v>
      </c>
      <c r="G16" s="2" t="s">
        <v>0</v>
      </c>
      <c r="H16" s="2" t="s">
        <v>1</v>
      </c>
      <c r="I16" s="3" t="s">
        <v>2</v>
      </c>
      <c r="K16" s="11" t="s">
        <v>37</v>
      </c>
      <c r="L16" s="10">
        <v>985</v>
      </c>
      <c r="M16" s="10">
        <v>650</v>
      </c>
      <c r="N16" s="8">
        <f t="shared" si="3"/>
        <v>0.65989847715736039</v>
      </c>
    </row>
    <row r="17" spans="1:14" x14ac:dyDescent="0.25">
      <c r="A17" s="13" t="s">
        <v>41</v>
      </c>
      <c r="B17" s="10">
        <v>4968</v>
      </c>
      <c r="C17" s="10">
        <v>-807</v>
      </c>
      <c r="D17" s="8">
        <f t="shared" si="0"/>
        <v>-0.16243961352657005</v>
      </c>
      <c r="E17" s="4"/>
      <c r="F17" s="5" t="s">
        <v>39</v>
      </c>
      <c r="G17" s="6"/>
      <c r="H17" s="6"/>
      <c r="I17" s="7"/>
      <c r="K17" s="11" t="s">
        <v>40</v>
      </c>
      <c r="L17" s="10">
        <v>5550</v>
      </c>
      <c r="M17" s="10">
        <v>5050</v>
      </c>
      <c r="N17" s="8">
        <f t="shared" si="3"/>
        <v>0.90990990990990994</v>
      </c>
    </row>
    <row r="18" spans="1:14" x14ac:dyDescent="0.25">
      <c r="A18" s="11" t="s">
        <v>44</v>
      </c>
      <c r="B18" s="10">
        <v>10610.83</v>
      </c>
      <c r="C18" s="10">
        <v>9626.17</v>
      </c>
      <c r="D18" s="8">
        <f t="shared" si="0"/>
        <v>0.90720235834520013</v>
      </c>
      <c r="E18" s="4"/>
      <c r="F18" s="11" t="s">
        <v>42</v>
      </c>
      <c r="G18" s="10">
        <v>638</v>
      </c>
      <c r="H18" s="10">
        <v>100</v>
      </c>
      <c r="I18" s="8">
        <f t="shared" ref="I18:I28" si="4">(H18/G18)</f>
        <v>0.15673981191222572</v>
      </c>
      <c r="K18" s="11" t="s">
        <v>43</v>
      </c>
      <c r="L18" s="10">
        <v>6743</v>
      </c>
      <c r="M18" s="10">
        <v>3757</v>
      </c>
      <c r="N18" s="8">
        <f t="shared" si="3"/>
        <v>0.55717039893222597</v>
      </c>
    </row>
    <row r="19" spans="1:14" x14ac:dyDescent="0.25">
      <c r="A19" s="11" t="s">
        <v>47</v>
      </c>
      <c r="B19" s="10">
        <v>0</v>
      </c>
      <c r="C19" s="10">
        <v>0</v>
      </c>
      <c r="D19" s="8" t="e">
        <f t="shared" si="0"/>
        <v>#DIV/0!</v>
      </c>
      <c r="E19" s="4"/>
      <c r="F19" s="11" t="s">
        <v>45</v>
      </c>
      <c r="G19" s="10">
        <v>1504</v>
      </c>
      <c r="H19" s="10">
        <v>159</v>
      </c>
      <c r="I19" s="8">
        <f t="shared" si="4"/>
        <v>0.10571808510638298</v>
      </c>
      <c r="K19" s="11" t="s">
        <v>46</v>
      </c>
      <c r="L19" s="10">
        <v>1092</v>
      </c>
      <c r="M19" s="10">
        <v>900</v>
      </c>
      <c r="N19" s="8">
        <f t="shared" si="3"/>
        <v>0.82417582417582413</v>
      </c>
    </row>
    <row r="20" spans="1:14" x14ac:dyDescent="0.25">
      <c r="A20" s="11" t="s">
        <v>50</v>
      </c>
      <c r="B20" s="10">
        <v>0</v>
      </c>
      <c r="C20" s="10">
        <v>0</v>
      </c>
      <c r="D20" s="8" t="e">
        <f t="shared" si="0"/>
        <v>#DIV/0!</v>
      </c>
      <c r="E20" s="4"/>
      <c r="F20" s="11" t="s">
        <v>48</v>
      </c>
      <c r="G20" s="10">
        <v>998</v>
      </c>
      <c r="H20" s="10">
        <v>-18</v>
      </c>
      <c r="I20" s="8">
        <f>(H20/G20)</f>
        <v>-1.8036072144288578E-2</v>
      </c>
      <c r="K20" s="11" t="s">
        <v>49</v>
      </c>
      <c r="L20" s="10">
        <v>0</v>
      </c>
      <c r="M20" s="10">
        <v>0</v>
      </c>
      <c r="N20" s="8" t="e">
        <f t="shared" si="3"/>
        <v>#DIV/0!</v>
      </c>
    </row>
    <row r="21" spans="1:14" x14ac:dyDescent="0.25">
      <c r="A21" s="18" t="s">
        <v>53</v>
      </c>
      <c r="B21" s="10">
        <v>540</v>
      </c>
      <c r="C21" s="10">
        <v>-340</v>
      </c>
      <c r="D21" s="8">
        <f t="shared" si="0"/>
        <v>-0.62962962962962965</v>
      </c>
      <c r="E21" s="4"/>
      <c r="F21" s="13" t="s">
        <v>51</v>
      </c>
      <c r="G21" s="10">
        <v>100</v>
      </c>
      <c r="H21" s="10">
        <v>29</v>
      </c>
      <c r="I21" s="8">
        <f>(H21/G21)</f>
        <v>0.28999999999999998</v>
      </c>
      <c r="K21" s="11" t="s">
        <v>52</v>
      </c>
      <c r="L21" s="10">
        <v>0</v>
      </c>
      <c r="M21" s="10">
        <v>0</v>
      </c>
      <c r="N21" s="8" t="e">
        <f t="shared" si="3"/>
        <v>#DIV/0!</v>
      </c>
    </row>
    <row r="22" spans="1:14" ht="16.5" thickBot="1" x14ac:dyDescent="0.3">
      <c r="A22" s="15" t="s">
        <v>12</v>
      </c>
      <c r="B22" s="16">
        <f>SUM(B3:B21)</f>
        <v>169506.83</v>
      </c>
      <c r="C22" s="16">
        <f>SUM(C3:C21)</f>
        <v>8769.17</v>
      </c>
      <c r="D22" s="8">
        <f t="shared" si="0"/>
        <v>5.173343162632444E-2</v>
      </c>
      <c r="E22" s="4"/>
      <c r="F22" s="13" t="s">
        <v>54</v>
      </c>
      <c r="G22" s="10">
        <v>1555</v>
      </c>
      <c r="H22" s="10">
        <v>-303</v>
      </c>
      <c r="I22" s="8">
        <f t="shared" si="4"/>
        <v>-0.19485530546623794</v>
      </c>
      <c r="K22" s="11" t="s">
        <v>55</v>
      </c>
      <c r="L22" s="10">
        <v>330</v>
      </c>
      <c r="M22" s="10">
        <v>-330</v>
      </c>
      <c r="N22" s="8">
        <f t="shared" si="3"/>
        <v>-1</v>
      </c>
    </row>
    <row r="23" spans="1:14" ht="15.75" thickBot="1" x14ac:dyDescent="0.3">
      <c r="A23" s="4"/>
      <c r="B23" s="4"/>
      <c r="C23" s="4"/>
      <c r="D23" s="4"/>
      <c r="E23" s="4"/>
      <c r="F23" s="13" t="s">
        <v>56</v>
      </c>
      <c r="G23" s="10">
        <v>1501</v>
      </c>
      <c r="H23" s="10">
        <v>-653</v>
      </c>
      <c r="I23" s="8">
        <f t="shared" si="4"/>
        <v>-0.43504330446369088</v>
      </c>
      <c r="K23" s="11" t="s">
        <v>57</v>
      </c>
      <c r="L23" s="10">
        <f>1967.17+4148</f>
        <v>6115.17</v>
      </c>
      <c r="M23" s="10">
        <f>1172.83-1058</f>
        <v>114.82999999999993</v>
      </c>
      <c r="N23" s="8">
        <f t="shared" si="3"/>
        <v>1.8777891702111294E-2</v>
      </c>
    </row>
    <row r="24" spans="1:14" x14ac:dyDescent="0.25">
      <c r="A24" s="1" t="s">
        <v>73</v>
      </c>
      <c r="B24" s="2" t="s">
        <v>0</v>
      </c>
      <c r="C24" s="2" t="s">
        <v>1</v>
      </c>
      <c r="D24" s="3" t="s">
        <v>2</v>
      </c>
      <c r="E24" s="4"/>
      <c r="F24" s="13" t="s">
        <v>58</v>
      </c>
      <c r="G24" s="10">
        <v>200</v>
      </c>
      <c r="H24" s="10">
        <v>91</v>
      </c>
      <c r="I24" s="8">
        <f t="shared" si="4"/>
        <v>0.45500000000000002</v>
      </c>
      <c r="K24" s="19" t="s">
        <v>59</v>
      </c>
      <c r="L24" s="10">
        <f>SUM(L11:L23)</f>
        <v>33343.17</v>
      </c>
      <c r="M24" s="10">
        <f>SUM(M11:M23)</f>
        <v>15466.83</v>
      </c>
      <c r="N24" s="8">
        <f>(M24/L24)</f>
        <v>0.46386801254949667</v>
      </c>
    </row>
    <row r="25" spans="1:14" x14ac:dyDescent="0.25">
      <c r="A25" s="20" t="s">
        <v>61</v>
      </c>
      <c r="B25" s="6"/>
      <c r="C25" s="6"/>
      <c r="D25" s="7"/>
      <c r="E25" s="4"/>
      <c r="F25" s="13" t="s">
        <v>60</v>
      </c>
      <c r="G25" s="10">
        <v>1953</v>
      </c>
      <c r="H25" s="10">
        <v>57</v>
      </c>
      <c r="I25" s="8">
        <f t="shared" si="4"/>
        <v>2.9185867895545316E-2</v>
      </c>
    </row>
    <row r="26" spans="1:14" x14ac:dyDescent="0.25">
      <c r="A26" s="11" t="s">
        <v>63</v>
      </c>
      <c r="B26" s="10">
        <v>2469</v>
      </c>
      <c r="C26" s="10">
        <v>134</v>
      </c>
      <c r="D26" s="8">
        <f>(C26/B26)</f>
        <v>5.4272985014175781E-2</v>
      </c>
      <c r="E26" s="4"/>
      <c r="F26" s="13" t="s">
        <v>62</v>
      </c>
      <c r="G26" s="10">
        <v>2361</v>
      </c>
      <c r="H26" s="10">
        <v>-752</v>
      </c>
      <c r="I26" s="8">
        <f t="shared" si="4"/>
        <v>-0.31850910631088519</v>
      </c>
    </row>
    <row r="27" spans="1:14" ht="16.5" thickBot="1" x14ac:dyDescent="0.3">
      <c r="A27" s="15" t="s">
        <v>65</v>
      </c>
      <c r="B27" s="16">
        <f>SUM(B26)</f>
        <v>2469</v>
      </c>
      <c r="C27" s="16">
        <f>SUM(C26)</f>
        <v>134</v>
      </c>
      <c r="D27" s="8">
        <f>(C27/B27)</f>
        <v>5.4272985014175781E-2</v>
      </c>
      <c r="E27" s="4"/>
      <c r="F27" s="11" t="s">
        <v>64</v>
      </c>
      <c r="G27" s="10">
        <f>1450+390</f>
        <v>1840</v>
      </c>
      <c r="H27" s="10">
        <f>-1090-390</f>
        <v>-1480</v>
      </c>
      <c r="I27" s="8">
        <f t="shared" si="4"/>
        <v>-0.80434782608695654</v>
      </c>
    </row>
    <row r="28" spans="1:14" ht="16.5" thickBot="1" x14ac:dyDescent="0.3">
      <c r="E28" s="4"/>
      <c r="F28" s="15" t="s">
        <v>48</v>
      </c>
      <c r="G28" s="16">
        <f>SUM(G18:G27)</f>
        <v>12650</v>
      </c>
      <c r="H28" s="16">
        <f>SUM(H18:H27)</f>
        <v>-2770</v>
      </c>
      <c r="I28" s="17">
        <f t="shared" si="4"/>
        <v>-0.21897233201581029</v>
      </c>
    </row>
    <row r="29" spans="1:14" ht="21" x14ac:dyDescent="0.25">
      <c r="A29" s="1" t="s">
        <v>73</v>
      </c>
      <c r="B29" s="21" t="s">
        <v>0</v>
      </c>
      <c r="C29" s="21" t="s">
        <v>1</v>
      </c>
      <c r="D29" s="22" t="s">
        <v>2</v>
      </c>
      <c r="E29" s="4"/>
    </row>
    <row r="30" spans="1:14" ht="21" x14ac:dyDescent="0.25">
      <c r="A30" s="23"/>
      <c r="B30" s="24"/>
      <c r="C30" s="25"/>
      <c r="D30" s="26"/>
      <c r="E30" s="4"/>
    </row>
    <row r="31" spans="1:14" ht="21.75" thickBot="1" x14ac:dyDescent="0.3">
      <c r="A31" s="27" t="s">
        <v>66</v>
      </c>
      <c r="B31" s="28">
        <f>(B22+G13+L6+B26+G28+L24)</f>
        <v>220332</v>
      </c>
      <c r="C31" s="28">
        <f>(C22+C26+H28+H13+M6+M24)</f>
        <v>20672</v>
      </c>
      <c r="D31" s="29">
        <f>(C31/B31)</f>
        <v>9.3822050360365269E-2</v>
      </c>
      <c r="E31" s="4"/>
    </row>
  </sheetData>
  <conditionalFormatting sqref="C31:D31 C26:D27 H3:I13 H18:I28 M3:N6 C3:D22">
    <cfRule type="cellIs" dxfId="17" priority="5" operator="lessThan">
      <formula>0</formula>
    </cfRule>
    <cfRule type="cellIs" dxfId="16" priority="6" operator="greaterThan">
      <formula>0</formula>
    </cfRule>
  </conditionalFormatting>
  <conditionalFormatting sqref="M11:N23">
    <cfRule type="cellIs" dxfId="15" priority="3" operator="lessThan">
      <formula>0</formula>
    </cfRule>
    <cfRule type="cellIs" dxfId="14" priority="4" operator="greaterThan">
      <formula>0</formula>
    </cfRule>
  </conditionalFormatting>
  <conditionalFormatting sqref="M24:N24">
    <cfRule type="cellIs" dxfId="13" priority="1" operator="lessThan">
      <formula>0</formula>
    </cfRule>
    <cfRule type="cellIs" dxfId="12" priority="2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workbookViewId="0">
      <selection activeCell="K28" sqref="A1:XFD1048576"/>
    </sheetView>
  </sheetViews>
  <sheetFormatPr defaultRowHeight="15" x14ac:dyDescent="0.25"/>
  <cols>
    <col min="1" max="1" width="26.85546875" bestFit="1" customWidth="1"/>
    <col min="2" max="2" width="15.5703125" bestFit="1" customWidth="1"/>
    <col min="3" max="3" width="14.7109375" bestFit="1" customWidth="1"/>
    <col min="4" max="4" width="11" bestFit="1" customWidth="1"/>
    <col min="6" max="6" width="18.140625" bestFit="1" customWidth="1"/>
    <col min="8" max="8" width="10.42578125" bestFit="1" customWidth="1"/>
    <col min="9" max="9" width="7.7109375" bestFit="1" customWidth="1"/>
    <col min="11" max="11" width="20.42578125" bestFit="1" customWidth="1"/>
    <col min="12" max="12" width="9.140625" bestFit="1" customWidth="1"/>
    <col min="13" max="13" width="10.42578125" bestFit="1" customWidth="1"/>
    <col min="14" max="14" width="7.7109375" bestFit="1" customWidth="1"/>
  </cols>
  <sheetData>
    <row r="1" spans="1:14" x14ac:dyDescent="0.25">
      <c r="A1" s="1" t="s">
        <v>72</v>
      </c>
      <c r="B1" s="2" t="s">
        <v>0</v>
      </c>
      <c r="C1" s="2" t="s">
        <v>1</v>
      </c>
      <c r="D1" s="3" t="s">
        <v>2</v>
      </c>
      <c r="E1" s="4"/>
      <c r="F1" s="1" t="s">
        <v>72</v>
      </c>
      <c r="G1" s="2" t="s">
        <v>0</v>
      </c>
      <c r="H1" s="2" t="s">
        <v>1</v>
      </c>
      <c r="I1" s="3" t="s">
        <v>2</v>
      </c>
      <c r="K1" s="1" t="s">
        <v>72</v>
      </c>
      <c r="L1" s="2" t="s">
        <v>0</v>
      </c>
      <c r="M1" s="2" t="s">
        <v>1</v>
      </c>
      <c r="N1" s="3" t="s">
        <v>2</v>
      </c>
    </row>
    <row r="2" spans="1:14" x14ac:dyDescent="0.25">
      <c r="A2" s="5" t="s">
        <v>71</v>
      </c>
      <c r="B2" s="6"/>
      <c r="C2" s="6"/>
      <c r="D2" s="7"/>
      <c r="E2" s="4"/>
      <c r="F2" s="5" t="s">
        <v>4</v>
      </c>
      <c r="G2" s="6"/>
      <c r="H2" s="6"/>
      <c r="I2" s="8"/>
      <c r="K2" s="5" t="s">
        <v>5</v>
      </c>
      <c r="L2" s="6"/>
      <c r="M2" s="6"/>
      <c r="N2" s="7"/>
    </row>
    <row r="3" spans="1:14" x14ac:dyDescent="0.25">
      <c r="A3" s="9" t="s">
        <v>6</v>
      </c>
      <c r="B3" s="10">
        <v>95800</v>
      </c>
      <c r="C3" s="10">
        <v>-65</v>
      </c>
      <c r="D3" s="8">
        <f t="shared" ref="D3:D22" si="0">(C3/B3)</f>
        <v>-6.7849686847599165E-4</v>
      </c>
      <c r="E3" s="4"/>
      <c r="F3" s="11" t="s">
        <v>7</v>
      </c>
      <c r="G3" s="10">
        <v>1554</v>
      </c>
      <c r="H3" s="10">
        <v>-599</v>
      </c>
      <c r="I3" s="8">
        <f>(H3/G3)</f>
        <v>-0.38545688545688545</v>
      </c>
      <c r="K3" s="11" t="s">
        <v>8</v>
      </c>
      <c r="L3" s="10">
        <v>0</v>
      </c>
      <c r="M3" s="10">
        <v>0</v>
      </c>
      <c r="N3" s="8" t="e">
        <f t="shared" ref="N3:N4" si="1">(M3/L3)</f>
        <v>#DIV/0!</v>
      </c>
    </row>
    <row r="4" spans="1:14" x14ac:dyDescent="0.25">
      <c r="A4" s="12" t="s">
        <v>9</v>
      </c>
      <c r="B4" s="10">
        <v>12678</v>
      </c>
      <c r="C4" s="10">
        <v>-8411</v>
      </c>
      <c r="D4" s="8">
        <f t="shared" si="0"/>
        <v>-0.66343271809433668</v>
      </c>
      <c r="E4" s="4"/>
      <c r="F4" s="11" t="s">
        <v>10</v>
      </c>
      <c r="G4" s="10">
        <v>11623</v>
      </c>
      <c r="H4" s="10">
        <v>-552</v>
      </c>
      <c r="I4" s="8">
        <f t="shared" ref="I4:I13" si="2">(H4/G4)</f>
        <v>-4.7492041641572745E-2</v>
      </c>
      <c r="K4" s="11" t="s">
        <v>11</v>
      </c>
      <c r="L4" s="10">
        <v>525</v>
      </c>
      <c r="M4" s="10">
        <v>-525</v>
      </c>
      <c r="N4" s="8">
        <f t="shared" si="1"/>
        <v>-1</v>
      </c>
    </row>
    <row r="5" spans="1:14" x14ac:dyDescent="0.25">
      <c r="A5" s="11" t="s">
        <v>12</v>
      </c>
      <c r="B5" s="10">
        <v>36228</v>
      </c>
      <c r="C5" s="10">
        <v>7853</v>
      </c>
      <c r="D5" s="8">
        <f t="shared" si="0"/>
        <v>0.21676603731920061</v>
      </c>
      <c r="E5" s="4"/>
      <c r="F5" s="11" t="s">
        <v>13</v>
      </c>
      <c r="G5" s="10">
        <v>7638</v>
      </c>
      <c r="H5" s="10">
        <v>-3068</v>
      </c>
      <c r="I5" s="8">
        <f t="shared" si="2"/>
        <v>-0.40167583136946844</v>
      </c>
      <c r="K5" s="11" t="s">
        <v>14</v>
      </c>
      <c r="L5" s="10">
        <v>0</v>
      </c>
      <c r="M5" s="10">
        <v>0</v>
      </c>
      <c r="N5" s="8" t="e">
        <f>(M5/L5)</f>
        <v>#DIV/0!</v>
      </c>
    </row>
    <row r="6" spans="1:14" x14ac:dyDescent="0.25">
      <c r="A6" s="13" t="s">
        <v>15</v>
      </c>
      <c r="B6" s="10">
        <v>12287</v>
      </c>
      <c r="C6" s="10">
        <v>3591</v>
      </c>
      <c r="D6" s="8">
        <f t="shared" si="0"/>
        <v>0.29226011231382765</v>
      </c>
      <c r="E6" s="4"/>
      <c r="F6" s="13" t="s">
        <v>16</v>
      </c>
      <c r="G6" s="10">
        <v>0</v>
      </c>
      <c r="H6" s="10">
        <v>0</v>
      </c>
      <c r="I6" s="8" t="e">
        <f t="shared" si="2"/>
        <v>#DIV/0!</v>
      </c>
      <c r="K6" s="19" t="s">
        <v>17</v>
      </c>
      <c r="L6" s="10">
        <f>SUM(L3:L5)</f>
        <v>525</v>
      </c>
      <c r="M6" s="10">
        <f>SUM(M3:M5)</f>
        <v>-525</v>
      </c>
      <c r="N6" s="8">
        <f>(M6/L6)</f>
        <v>-1</v>
      </c>
    </row>
    <row r="7" spans="1:14" x14ac:dyDescent="0.25">
      <c r="A7" s="13" t="s">
        <v>18</v>
      </c>
      <c r="B7" s="10">
        <v>10849</v>
      </c>
      <c r="C7" s="10">
        <v>-9252</v>
      </c>
      <c r="D7" s="8">
        <f t="shared" si="0"/>
        <v>-0.85279749285648443</v>
      </c>
      <c r="E7" s="4"/>
      <c r="F7" s="13" t="s">
        <v>19</v>
      </c>
      <c r="G7" s="10">
        <v>0</v>
      </c>
      <c r="H7" s="10">
        <v>0</v>
      </c>
      <c r="I7" s="8" t="e">
        <f t="shared" si="2"/>
        <v>#DIV/0!</v>
      </c>
    </row>
    <row r="8" spans="1:14" ht="15.75" thickBot="1" x14ac:dyDescent="0.3">
      <c r="A8" s="13" t="s">
        <v>20</v>
      </c>
      <c r="B8" s="10">
        <v>5454</v>
      </c>
      <c r="C8" s="10">
        <v>954</v>
      </c>
      <c r="D8" s="8">
        <f t="shared" si="0"/>
        <v>0.17491749174917492</v>
      </c>
      <c r="E8" s="4"/>
      <c r="F8" s="13" t="s">
        <v>21</v>
      </c>
      <c r="G8" s="10">
        <v>0</v>
      </c>
      <c r="H8" s="10">
        <v>0</v>
      </c>
      <c r="I8" s="8" t="e">
        <f t="shared" si="2"/>
        <v>#DIV/0!</v>
      </c>
    </row>
    <row r="9" spans="1:14" x14ac:dyDescent="0.25">
      <c r="A9" s="13" t="s">
        <v>22</v>
      </c>
      <c r="B9" s="10">
        <v>0</v>
      </c>
      <c r="C9" s="10">
        <v>0</v>
      </c>
      <c r="D9" s="8" t="e">
        <f t="shared" si="0"/>
        <v>#DIV/0!</v>
      </c>
      <c r="E9" s="4"/>
      <c r="F9" s="13" t="s">
        <v>23</v>
      </c>
      <c r="G9" s="10">
        <v>0</v>
      </c>
      <c r="H9" s="10">
        <v>0</v>
      </c>
      <c r="I9" s="8" t="e">
        <f t="shared" si="2"/>
        <v>#DIV/0!</v>
      </c>
      <c r="K9" s="1" t="s">
        <v>72</v>
      </c>
      <c r="L9" s="2" t="s">
        <v>0</v>
      </c>
      <c r="M9" s="2" t="s">
        <v>1</v>
      </c>
      <c r="N9" s="3" t="s">
        <v>2</v>
      </c>
    </row>
    <row r="10" spans="1:14" x14ac:dyDescent="0.25">
      <c r="A10" s="13" t="s">
        <v>24</v>
      </c>
      <c r="B10" s="10">
        <v>0</v>
      </c>
      <c r="C10" s="10">
        <v>0</v>
      </c>
      <c r="D10" s="8" t="e">
        <f t="shared" si="0"/>
        <v>#DIV/0!</v>
      </c>
      <c r="E10" s="4"/>
      <c r="F10" s="13" t="s">
        <v>25</v>
      </c>
      <c r="G10" s="10">
        <v>0</v>
      </c>
      <c r="H10" s="10">
        <v>0</v>
      </c>
      <c r="I10" s="8" t="e">
        <f t="shared" si="2"/>
        <v>#DIV/0!</v>
      </c>
      <c r="K10" s="5" t="s">
        <v>26</v>
      </c>
      <c r="L10" s="6"/>
      <c r="M10" s="6"/>
      <c r="N10" s="7"/>
    </row>
    <row r="11" spans="1:14" x14ac:dyDescent="0.25">
      <c r="A11" s="13" t="s">
        <v>27</v>
      </c>
      <c r="B11" s="10">
        <v>0</v>
      </c>
      <c r="C11" s="10">
        <v>0</v>
      </c>
      <c r="D11" s="8" t="e">
        <f t="shared" si="0"/>
        <v>#DIV/0!</v>
      </c>
      <c r="E11" s="4"/>
      <c r="F11" s="13" t="s">
        <v>28</v>
      </c>
      <c r="G11" s="10">
        <v>0</v>
      </c>
      <c r="H11" s="10">
        <v>0</v>
      </c>
      <c r="I11" s="8" t="e">
        <f t="shared" si="2"/>
        <v>#DIV/0!</v>
      </c>
      <c r="K11" s="11" t="s">
        <v>8</v>
      </c>
      <c r="L11" s="10">
        <v>116</v>
      </c>
      <c r="M11" s="10">
        <v>70</v>
      </c>
      <c r="N11" s="8">
        <f t="shared" ref="N11:N23" si="3">(M11/L11)</f>
        <v>0.60344827586206895</v>
      </c>
    </row>
    <row r="12" spans="1:14" x14ac:dyDescent="0.25">
      <c r="A12" s="13" t="s">
        <v>29</v>
      </c>
      <c r="B12" s="10">
        <v>2825</v>
      </c>
      <c r="C12" s="10">
        <v>-345</v>
      </c>
      <c r="D12" s="8">
        <f t="shared" si="0"/>
        <v>-0.12212389380530973</v>
      </c>
      <c r="E12" s="4"/>
      <c r="F12" s="11" t="s">
        <v>30</v>
      </c>
      <c r="G12" s="10">
        <v>600</v>
      </c>
      <c r="H12" s="14">
        <v>-39</v>
      </c>
      <c r="I12" s="8">
        <f t="shared" si="2"/>
        <v>-6.5000000000000002E-2</v>
      </c>
      <c r="K12" s="11" t="s">
        <v>11</v>
      </c>
      <c r="L12" s="10">
        <v>15587</v>
      </c>
      <c r="M12" s="10">
        <v>-4228</v>
      </c>
      <c r="N12" s="8">
        <f t="shared" si="3"/>
        <v>-0.27125168409572081</v>
      </c>
    </row>
    <row r="13" spans="1:14" ht="16.5" thickBot="1" x14ac:dyDescent="0.3">
      <c r="A13" s="13" t="s">
        <v>31</v>
      </c>
      <c r="B13" s="10">
        <v>193</v>
      </c>
      <c r="C13" s="10">
        <v>-193</v>
      </c>
      <c r="D13" s="8">
        <f t="shared" si="0"/>
        <v>-1</v>
      </c>
      <c r="E13" s="4"/>
      <c r="F13" s="15" t="s">
        <v>13</v>
      </c>
      <c r="G13" s="16">
        <f>SUM(G3:G12)</f>
        <v>21415</v>
      </c>
      <c r="H13" s="16">
        <f>SUM(H3:H12)</f>
        <v>-4258</v>
      </c>
      <c r="I13" s="17">
        <f t="shared" si="2"/>
        <v>-0.19883259397618491</v>
      </c>
      <c r="K13" s="11" t="s">
        <v>14</v>
      </c>
      <c r="L13" s="10">
        <v>17247</v>
      </c>
      <c r="M13" s="10">
        <v>13133</v>
      </c>
      <c r="N13" s="8">
        <f t="shared" si="3"/>
        <v>0.76146576216153539</v>
      </c>
    </row>
    <row r="14" spans="1:14" x14ac:dyDescent="0.25">
      <c r="A14" s="13" t="s">
        <v>32</v>
      </c>
      <c r="B14" s="10">
        <v>2333</v>
      </c>
      <c r="C14" s="10">
        <v>397</v>
      </c>
      <c r="D14" s="8">
        <f t="shared" si="0"/>
        <v>0.17016716673810545</v>
      </c>
      <c r="E14" s="4"/>
      <c r="F14" s="4"/>
      <c r="G14" s="4"/>
      <c r="H14" s="4"/>
      <c r="I14" s="4"/>
      <c r="K14" s="11" t="s">
        <v>33</v>
      </c>
      <c r="L14" s="10">
        <v>1590</v>
      </c>
      <c r="M14" s="10">
        <v>500</v>
      </c>
      <c r="N14" s="8">
        <f t="shared" si="3"/>
        <v>0.31446540880503143</v>
      </c>
    </row>
    <row r="15" spans="1:14" ht="15.75" thickBot="1" x14ac:dyDescent="0.3">
      <c r="A15" s="13" t="s">
        <v>36</v>
      </c>
      <c r="B15" s="10">
        <v>1369</v>
      </c>
      <c r="C15" s="10">
        <v>-542</v>
      </c>
      <c r="D15" s="8">
        <f t="shared" si="0"/>
        <v>-0.39590942293644998</v>
      </c>
      <c r="E15" s="4"/>
      <c r="K15" s="11" t="s">
        <v>35</v>
      </c>
      <c r="L15" s="10">
        <v>2535</v>
      </c>
      <c r="M15" s="10">
        <v>2300</v>
      </c>
      <c r="N15" s="8">
        <f t="shared" si="3"/>
        <v>0.90729783037475342</v>
      </c>
    </row>
    <row r="16" spans="1:14" x14ac:dyDescent="0.25">
      <c r="A16" s="13" t="s">
        <v>38</v>
      </c>
      <c r="B16" s="10">
        <v>5098</v>
      </c>
      <c r="C16" s="10">
        <v>-1148</v>
      </c>
      <c r="D16" s="8">
        <f t="shared" si="0"/>
        <v>-0.22518634758728914</v>
      </c>
      <c r="E16" s="4"/>
      <c r="F16" s="1" t="s">
        <v>72</v>
      </c>
      <c r="G16" s="2" t="s">
        <v>0</v>
      </c>
      <c r="H16" s="2" t="s">
        <v>1</v>
      </c>
      <c r="I16" s="3" t="s">
        <v>2</v>
      </c>
      <c r="K16" s="11" t="s">
        <v>37</v>
      </c>
      <c r="L16" s="10">
        <v>2169</v>
      </c>
      <c r="M16" s="10">
        <v>178</v>
      </c>
      <c r="N16" s="8">
        <f t="shared" si="3"/>
        <v>8.206546795758414E-2</v>
      </c>
    </row>
    <row r="17" spans="1:14" x14ac:dyDescent="0.25">
      <c r="A17" s="13" t="s">
        <v>41</v>
      </c>
      <c r="B17" s="10">
        <v>5030</v>
      </c>
      <c r="C17" s="10">
        <v>785</v>
      </c>
      <c r="D17" s="8">
        <f t="shared" si="0"/>
        <v>0.15606361829025844</v>
      </c>
      <c r="E17" s="4"/>
      <c r="F17" s="5" t="s">
        <v>39</v>
      </c>
      <c r="G17" s="6"/>
      <c r="H17" s="6"/>
      <c r="I17" s="7"/>
      <c r="K17" s="11" t="s">
        <v>40</v>
      </c>
      <c r="L17" s="10">
        <v>0</v>
      </c>
      <c r="M17" s="10">
        <v>0</v>
      </c>
      <c r="N17" s="8" t="e">
        <f t="shared" si="3"/>
        <v>#DIV/0!</v>
      </c>
    </row>
    <row r="18" spans="1:14" x14ac:dyDescent="0.25">
      <c r="A18" s="11" t="s">
        <v>44</v>
      </c>
      <c r="B18" s="10">
        <v>10006.33</v>
      </c>
      <c r="C18" s="10">
        <v>-3861.33</v>
      </c>
      <c r="D18" s="8">
        <f t="shared" si="0"/>
        <v>-0.38588873243237032</v>
      </c>
      <c r="E18" s="4"/>
      <c r="F18" s="11" t="s">
        <v>42</v>
      </c>
      <c r="G18" s="10">
        <v>0</v>
      </c>
      <c r="H18" s="10">
        <v>0</v>
      </c>
      <c r="I18" s="8" t="e">
        <f t="shared" ref="I18:I28" si="4">(H18/G18)</f>
        <v>#DIV/0!</v>
      </c>
      <c r="K18" s="11" t="s">
        <v>43</v>
      </c>
      <c r="L18" s="10">
        <v>2500</v>
      </c>
      <c r="M18" s="10">
        <v>2324</v>
      </c>
      <c r="N18" s="8">
        <f t="shared" si="3"/>
        <v>0.92959999999999998</v>
      </c>
    </row>
    <row r="19" spans="1:14" x14ac:dyDescent="0.25">
      <c r="A19" s="11" t="s">
        <v>47</v>
      </c>
      <c r="B19" s="10">
        <v>110</v>
      </c>
      <c r="C19" s="10">
        <v>-110</v>
      </c>
      <c r="D19" s="8">
        <f t="shared" si="0"/>
        <v>-1</v>
      </c>
      <c r="E19" s="4"/>
      <c r="F19" s="11" t="s">
        <v>45</v>
      </c>
      <c r="G19" s="10">
        <v>0</v>
      </c>
      <c r="H19" s="10">
        <v>0</v>
      </c>
      <c r="I19" s="8" t="e">
        <f t="shared" si="4"/>
        <v>#DIV/0!</v>
      </c>
      <c r="K19" s="11" t="s">
        <v>46</v>
      </c>
      <c r="L19" s="10">
        <v>850</v>
      </c>
      <c r="M19" s="10">
        <v>-850</v>
      </c>
      <c r="N19" s="8">
        <f t="shared" si="3"/>
        <v>-1</v>
      </c>
    </row>
    <row r="20" spans="1:14" x14ac:dyDescent="0.25">
      <c r="A20" s="11" t="s">
        <v>50</v>
      </c>
      <c r="B20" s="10">
        <v>0</v>
      </c>
      <c r="C20" s="10">
        <v>0</v>
      </c>
      <c r="D20" s="8" t="e">
        <f t="shared" si="0"/>
        <v>#DIV/0!</v>
      </c>
      <c r="E20" s="4"/>
      <c r="F20" s="11" t="s">
        <v>48</v>
      </c>
      <c r="G20" s="10">
        <v>0</v>
      </c>
      <c r="H20" s="10">
        <v>0</v>
      </c>
      <c r="I20" s="8" t="e">
        <f>(H20/G20)</f>
        <v>#DIV/0!</v>
      </c>
      <c r="K20" s="11" t="s">
        <v>49</v>
      </c>
      <c r="L20" s="10">
        <v>0</v>
      </c>
      <c r="M20" s="10">
        <v>0</v>
      </c>
      <c r="N20" s="8" t="e">
        <f t="shared" si="3"/>
        <v>#DIV/0!</v>
      </c>
    </row>
    <row r="21" spans="1:14" x14ac:dyDescent="0.25">
      <c r="A21" s="18" t="s">
        <v>53</v>
      </c>
      <c r="B21" s="10">
        <v>0</v>
      </c>
      <c r="C21" s="10">
        <v>0</v>
      </c>
      <c r="D21" s="8" t="e">
        <f t="shared" si="0"/>
        <v>#DIV/0!</v>
      </c>
      <c r="E21" s="4"/>
      <c r="F21" s="13" t="s">
        <v>51</v>
      </c>
      <c r="G21" s="10">
        <v>0</v>
      </c>
      <c r="H21" s="10">
        <v>0</v>
      </c>
      <c r="I21" s="8" t="e">
        <f>(H21/G21)</f>
        <v>#DIV/0!</v>
      </c>
      <c r="K21" s="11" t="s">
        <v>52</v>
      </c>
      <c r="L21" s="10">
        <v>0</v>
      </c>
      <c r="M21" s="10">
        <v>0</v>
      </c>
      <c r="N21" s="8" t="e">
        <f t="shared" si="3"/>
        <v>#DIV/0!</v>
      </c>
    </row>
    <row r="22" spans="1:14" ht="16.5" thickBot="1" x14ac:dyDescent="0.3">
      <c r="A22" s="15" t="s">
        <v>12</v>
      </c>
      <c r="B22" s="16">
        <f>SUM(B3:B21)</f>
        <v>200260.33</v>
      </c>
      <c r="C22" s="16">
        <f>SUM(C3:C21)</f>
        <v>-10347.33</v>
      </c>
      <c r="D22" s="8">
        <f t="shared" si="0"/>
        <v>-5.1669394532606633E-2</v>
      </c>
      <c r="E22" s="4"/>
      <c r="F22" s="13" t="s">
        <v>54</v>
      </c>
      <c r="G22" s="10">
        <v>0</v>
      </c>
      <c r="H22" s="10">
        <v>0</v>
      </c>
      <c r="I22" s="8" t="e">
        <f t="shared" si="4"/>
        <v>#DIV/0!</v>
      </c>
      <c r="K22" s="11" t="s">
        <v>55</v>
      </c>
      <c r="L22" s="10">
        <v>636</v>
      </c>
      <c r="M22" s="10">
        <v>-30</v>
      </c>
      <c r="N22" s="8">
        <f t="shared" si="3"/>
        <v>-4.716981132075472E-2</v>
      </c>
    </row>
    <row r="23" spans="1:14" ht="15.75" thickBot="1" x14ac:dyDescent="0.3">
      <c r="A23" s="4"/>
      <c r="B23" s="4"/>
      <c r="C23" s="4"/>
      <c r="D23" s="4"/>
      <c r="E23" s="4"/>
      <c r="F23" s="13" t="s">
        <v>56</v>
      </c>
      <c r="G23" s="10">
        <v>0</v>
      </c>
      <c r="H23" s="10">
        <v>0</v>
      </c>
      <c r="I23" s="8" t="e">
        <f t="shared" si="4"/>
        <v>#DIV/0!</v>
      </c>
      <c r="K23" s="11" t="s">
        <v>57</v>
      </c>
      <c r="L23" s="10">
        <f>1133.67+4511+400+1200</f>
        <v>7244.67</v>
      </c>
      <c r="M23" s="10">
        <f>-324.67+615+283+257</f>
        <v>830.32999999999993</v>
      </c>
      <c r="N23" s="8">
        <f t="shared" si="3"/>
        <v>0.11461253583669097</v>
      </c>
    </row>
    <row r="24" spans="1:14" x14ac:dyDescent="0.25">
      <c r="A24" s="1" t="s">
        <v>72</v>
      </c>
      <c r="B24" s="2" t="s">
        <v>0</v>
      </c>
      <c r="C24" s="2" t="s">
        <v>1</v>
      </c>
      <c r="D24" s="3" t="s">
        <v>2</v>
      </c>
      <c r="E24" s="4"/>
      <c r="F24" s="13" t="s">
        <v>58</v>
      </c>
      <c r="G24" s="10">
        <v>0</v>
      </c>
      <c r="H24" s="10">
        <v>0</v>
      </c>
      <c r="I24" s="8" t="e">
        <f t="shared" si="4"/>
        <v>#DIV/0!</v>
      </c>
      <c r="K24" s="19" t="s">
        <v>59</v>
      </c>
      <c r="L24" s="10">
        <f>SUM(L11:L23)</f>
        <v>50474.67</v>
      </c>
      <c r="M24" s="10">
        <f>SUM(M11:M23)</f>
        <v>14227.33</v>
      </c>
      <c r="N24" s="8">
        <f>(M24/L24)</f>
        <v>0.28187068880291838</v>
      </c>
    </row>
    <row r="25" spans="1:14" x14ac:dyDescent="0.25">
      <c r="A25" s="20" t="s">
        <v>61</v>
      </c>
      <c r="B25" s="6"/>
      <c r="C25" s="6"/>
      <c r="D25" s="7"/>
      <c r="E25" s="4"/>
      <c r="F25" s="13" t="s">
        <v>60</v>
      </c>
      <c r="G25" s="10">
        <v>0</v>
      </c>
      <c r="H25" s="10">
        <v>0</v>
      </c>
      <c r="I25" s="8" t="e">
        <f t="shared" si="4"/>
        <v>#DIV/0!</v>
      </c>
    </row>
    <row r="26" spans="1:14" x14ac:dyDescent="0.25">
      <c r="A26" s="11" t="s">
        <v>63</v>
      </c>
      <c r="B26" s="10">
        <v>15373</v>
      </c>
      <c r="C26" s="10">
        <v>-1865</v>
      </c>
      <c r="D26" s="8">
        <f>(C26/B26)</f>
        <v>-0.12131659402849151</v>
      </c>
      <c r="E26" s="4"/>
      <c r="F26" s="13" t="s">
        <v>62</v>
      </c>
      <c r="G26" s="10">
        <v>0</v>
      </c>
      <c r="H26" s="10">
        <v>0</v>
      </c>
      <c r="I26" s="8" t="e">
        <f t="shared" si="4"/>
        <v>#DIV/0!</v>
      </c>
    </row>
    <row r="27" spans="1:14" ht="16.5" thickBot="1" x14ac:dyDescent="0.3">
      <c r="A27" s="15" t="s">
        <v>65</v>
      </c>
      <c r="B27" s="16">
        <f>SUM(B26)</f>
        <v>15373</v>
      </c>
      <c r="C27" s="16">
        <f>SUM(C26)</f>
        <v>-1865</v>
      </c>
      <c r="D27" s="8">
        <f>(C27/B27)</f>
        <v>-0.12131659402849151</v>
      </c>
      <c r="E27" s="4"/>
      <c r="F27" s="11" t="s">
        <v>64</v>
      </c>
      <c r="G27" s="10">
        <v>0</v>
      </c>
      <c r="H27" s="10">
        <v>0</v>
      </c>
      <c r="I27" s="8" t="e">
        <f t="shared" si="4"/>
        <v>#DIV/0!</v>
      </c>
    </row>
    <row r="28" spans="1:14" ht="16.5" thickBot="1" x14ac:dyDescent="0.3">
      <c r="E28" s="4"/>
      <c r="F28" s="15" t="s">
        <v>48</v>
      </c>
      <c r="G28" s="16">
        <f>SUM(G18:G27)</f>
        <v>0</v>
      </c>
      <c r="H28" s="16">
        <f>SUM(H18:H27)</f>
        <v>0</v>
      </c>
      <c r="I28" s="17" t="e">
        <f t="shared" si="4"/>
        <v>#DIV/0!</v>
      </c>
    </row>
    <row r="29" spans="1:14" ht="21" x14ac:dyDescent="0.25">
      <c r="A29" s="1" t="s">
        <v>70</v>
      </c>
      <c r="B29" s="21" t="s">
        <v>0</v>
      </c>
      <c r="C29" s="21" t="s">
        <v>1</v>
      </c>
      <c r="D29" s="22" t="s">
        <v>2</v>
      </c>
      <c r="E29" s="4"/>
    </row>
    <row r="30" spans="1:14" ht="21" x14ac:dyDescent="0.25">
      <c r="A30" s="23"/>
      <c r="B30" s="24"/>
      <c r="C30" s="25"/>
      <c r="D30" s="26"/>
      <c r="E30" s="4"/>
    </row>
    <row r="31" spans="1:14" ht="21.75" thickBot="1" x14ac:dyDescent="0.3">
      <c r="A31" s="27" t="s">
        <v>66</v>
      </c>
      <c r="B31" s="28">
        <f>(B22+G13+L6+B26+G28+L24)</f>
        <v>288048</v>
      </c>
      <c r="C31" s="28">
        <f>(C22+C26+H28+H13+M6+M24)</f>
        <v>-2768.0000000000018</v>
      </c>
      <c r="D31" s="29">
        <f>(C31/B31)</f>
        <v>-9.609509526190085E-3</v>
      </c>
      <c r="E31" s="4"/>
    </row>
  </sheetData>
  <conditionalFormatting sqref="C31:D31 C26:D27 H3:I13 H18:I28 M3:N6 C3:D22">
    <cfRule type="cellIs" dxfId="11" priority="5" operator="lessThan">
      <formula>0</formula>
    </cfRule>
    <cfRule type="cellIs" dxfId="10" priority="6" operator="greaterThan">
      <formula>0</formula>
    </cfRule>
  </conditionalFormatting>
  <conditionalFormatting sqref="M11:N23">
    <cfRule type="cellIs" dxfId="9" priority="3" operator="lessThan">
      <formula>0</formula>
    </cfRule>
    <cfRule type="cellIs" dxfId="8" priority="4" operator="greaterThan">
      <formula>0</formula>
    </cfRule>
  </conditionalFormatting>
  <conditionalFormatting sqref="M24:N24">
    <cfRule type="cellIs" dxfId="7" priority="1" operator="lessThan">
      <formula>0</formula>
    </cfRule>
    <cfRule type="cellIs" dxfId="6" priority="2" operator="greaterThan">
      <formula>0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tabSelected="1" workbookViewId="0">
      <selection activeCell="G13" sqref="G13"/>
    </sheetView>
  </sheetViews>
  <sheetFormatPr defaultRowHeight="15" x14ac:dyDescent="0.25"/>
  <cols>
    <col min="1" max="1" width="26.85546875" bestFit="1" customWidth="1"/>
    <col min="2" max="2" width="15.5703125" bestFit="1" customWidth="1"/>
    <col min="3" max="3" width="14.7109375" bestFit="1" customWidth="1"/>
    <col min="4" max="4" width="11" bestFit="1" customWidth="1"/>
    <col min="6" max="6" width="18.140625" bestFit="1" customWidth="1"/>
    <col min="8" max="8" width="10.42578125" bestFit="1" customWidth="1"/>
    <col min="9" max="9" width="7.7109375" bestFit="1" customWidth="1"/>
    <col min="11" max="11" width="20.42578125" bestFit="1" customWidth="1"/>
    <col min="12" max="12" width="9.140625" bestFit="1" customWidth="1"/>
    <col min="13" max="13" width="10.42578125" bestFit="1" customWidth="1"/>
    <col min="14" max="14" width="7.7109375" bestFit="1" customWidth="1"/>
  </cols>
  <sheetData>
    <row r="1" spans="1:14" x14ac:dyDescent="0.25">
      <c r="A1" s="1" t="s">
        <v>74</v>
      </c>
      <c r="B1" s="2" t="s">
        <v>0</v>
      </c>
      <c r="C1" s="2" t="s">
        <v>1</v>
      </c>
      <c r="D1" s="3" t="s">
        <v>2</v>
      </c>
      <c r="E1" s="4"/>
      <c r="F1" s="1" t="s">
        <v>74</v>
      </c>
      <c r="G1" s="2" t="s">
        <v>0</v>
      </c>
      <c r="H1" s="2" t="s">
        <v>1</v>
      </c>
      <c r="I1" s="3" t="s">
        <v>2</v>
      </c>
      <c r="K1" s="1" t="s">
        <v>74</v>
      </c>
      <c r="L1" s="2" t="s">
        <v>0</v>
      </c>
      <c r="M1" s="2" t="s">
        <v>1</v>
      </c>
      <c r="N1" s="3" t="s">
        <v>2</v>
      </c>
    </row>
    <row r="2" spans="1:14" x14ac:dyDescent="0.25">
      <c r="A2" s="5" t="s">
        <v>71</v>
      </c>
      <c r="B2" s="6"/>
      <c r="C2" s="6"/>
      <c r="D2" s="7"/>
      <c r="E2" s="4"/>
      <c r="F2" s="5" t="s">
        <v>4</v>
      </c>
      <c r="G2" s="6"/>
      <c r="H2" s="6"/>
      <c r="I2" s="8"/>
      <c r="K2" s="5" t="s">
        <v>5</v>
      </c>
      <c r="L2" s="6"/>
      <c r="M2" s="6"/>
      <c r="N2" s="7"/>
    </row>
    <row r="3" spans="1:14" x14ac:dyDescent="0.25">
      <c r="A3" s="9" t="s">
        <v>6</v>
      </c>
      <c r="B3" s="10">
        <v>101285</v>
      </c>
      <c r="C3" s="10">
        <v>-27409</v>
      </c>
      <c r="D3" s="8">
        <f t="shared" ref="D3:D22" si="0">(C3/B3)</f>
        <v>-0.27061262773362293</v>
      </c>
      <c r="E3" s="4"/>
      <c r="F3" s="11" t="s">
        <v>7</v>
      </c>
      <c r="G3" s="10">
        <v>1589</v>
      </c>
      <c r="H3" s="10">
        <v>-218</v>
      </c>
      <c r="I3" s="8">
        <f>(H3/G3)</f>
        <v>-0.13719320327249843</v>
      </c>
      <c r="K3" s="11" t="s">
        <v>8</v>
      </c>
      <c r="L3" s="10"/>
      <c r="M3" s="10"/>
      <c r="N3" s="8" t="e">
        <f t="shared" ref="N3:N4" si="1">(M3/L3)</f>
        <v>#DIV/0!</v>
      </c>
    </row>
    <row r="4" spans="1:14" x14ac:dyDescent="0.25">
      <c r="A4" s="12" t="s">
        <v>9</v>
      </c>
      <c r="B4" s="10">
        <v>20595</v>
      </c>
      <c r="C4" s="10">
        <v>-16859</v>
      </c>
      <c r="D4" s="8">
        <f t="shared" si="0"/>
        <v>-0.81859674678319982</v>
      </c>
      <c r="E4" s="4"/>
      <c r="F4" s="11" t="s">
        <v>10</v>
      </c>
      <c r="G4" s="10">
        <v>5011</v>
      </c>
      <c r="H4" s="10">
        <v>-1260</v>
      </c>
      <c r="I4" s="8">
        <f t="shared" ref="I4:I13" si="2">(H4/G4)</f>
        <v>-0.2514468170025943</v>
      </c>
      <c r="K4" s="11" t="s">
        <v>11</v>
      </c>
      <c r="L4" s="10"/>
      <c r="M4" s="10"/>
      <c r="N4" s="8" t="e">
        <f t="shared" si="1"/>
        <v>#DIV/0!</v>
      </c>
    </row>
    <row r="5" spans="1:14" x14ac:dyDescent="0.25">
      <c r="A5" s="11" t="s">
        <v>12</v>
      </c>
      <c r="B5" s="10">
        <v>23696</v>
      </c>
      <c r="C5" s="10">
        <v>2836</v>
      </c>
      <c r="D5" s="8">
        <f t="shared" si="0"/>
        <v>0.11968264686022957</v>
      </c>
      <c r="E5" s="4"/>
      <c r="F5" s="11" t="s">
        <v>13</v>
      </c>
      <c r="G5" s="10">
        <v>2576</v>
      </c>
      <c r="H5" s="10">
        <v>138</v>
      </c>
      <c r="I5" s="8">
        <f t="shared" si="2"/>
        <v>5.3571428571428568E-2</v>
      </c>
      <c r="K5" s="11" t="s">
        <v>14</v>
      </c>
      <c r="L5" s="10"/>
      <c r="M5" s="10"/>
      <c r="N5" s="8" t="e">
        <f>(M5/L5)</f>
        <v>#DIV/0!</v>
      </c>
    </row>
    <row r="6" spans="1:14" x14ac:dyDescent="0.25">
      <c r="A6" s="13" t="s">
        <v>15</v>
      </c>
      <c r="B6" s="10">
        <v>7926</v>
      </c>
      <c r="C6" s="10">
        <v>-5483</v>
      </c>
      <c r="D6" s="8">
        <f t="shared" si="0"/>
        <v>-0.69177390865505928</v>
      </c>
      <c r="E6" s="4"/>
      <c r="F6" s="13" t="s">
        <v>16</v>
      </c>
      <c r="G6" s="10"/>
      <c r="H6" s="10"/>
      <c r="I6" s="8" t="e">
        <f t="shared" si="2"/>
        <v>#DIV/0!</v>
      </c>
      <c r="K6" s="19" t="s">
        <v>17</v>
      </c>
      <c r="L6" s="10">
        <f>SUM(L3:L5)</f>
        <v>0</v>
      </c>
      <c r="M6" s="10">
        <f>SUM(M3:M5)</f>
        <v>0</v>
      </c>
      <c r="N6" s="8" t="e">
        <f>(M6/L6)</f>
        <v>#DIV/0!</v>
      </c>
    </row>
    <row r="7" spans="1:14" x14ac:dyDescent="0.25">
      <c r="A7" s="13" t="s">
        <v>18</v>
      </c>
      <c r="B7" s="10">
        <v>10950</v>
      </c>
      <c r="C7" s="10">
        <v>6347</v>
      </c>
      <c r="D7" s="8">
        <f t="shared" si="0"/>
        <v>0.57963470319634702</v>
      </c>
      <c r="E7" s="4"/>
      <c r="F7" s="13" t="s">
        <v>19</v>
      </c>
      <c r="G7" s="10"/>
      <c r="H7" s="10"/>
      <c r="I7" s="8" t="e">
        <f t="shared" si="2"/>
        <v>#DIV/0!</v>
      </c>
    </row>
    <row r="8" spans="1:14" ht="15.75" thickBot="1" x14ac:dyDescent="0.3">
      <c r="A8" s="13" t="s">
        <v>20</v>
      </c>
      <c r="B8" s="10">
        <v>6079</v>
      </c>
      <c r="C8" s="10">
        <v>3256</v>
      </c>
      <c r="D8" s="8">
        <f t="shared" si="0"/>
        <v>0.53561441026484624</v>
      </c>
      <c r="E8" s="4"/>
      <c r="F8" s="13" t="s">
        <v>21</v>
      </c>
      <c r="G8" s="10"/>
      <c r="H8" s="10"/>
      <c r="I8" s="8" t="e">
        <f t="shared" si="2"/>
        <v>#DIV/0!</v>
      </c>
    </row>
    <row r="9" spans="1:14" x14ac:dyDescent="0.25">
      <c r="A9" s="13" t="s">
        <v>22</v>
      </c>
      <c r="B9" s="10">
        <v>0</v>
      </c>
      <c r="C9" s="10">
        <v>0</v>
      </c>
      <c r="D9" s="8" t="e">
        <f t="shared" si="0"/>
        <v>#DIV/0!</v>
      </c>
      <c r="E9" s="4"/>
      <c r="F9" s="13" t="s">
        <v>23</v>
      </c>
      <c r="G9" s="10"/>
      <c r="H9" s="10"/>
      <c r="I9" s="8" t="e">
        <f t="shared" si="2"/>
        <v>#DIV/0!</v>
      </c>
      <c r="K9" s="1" t="s">
        <v>74</v>
      </c>
      <c r="L9" s="2" t="s">
        <v>0</v>
      </c>
      <c r="M9" s="2" t="s">
        <v>1</v>
      </c>
      <c r="N9" s="3" t="s">
        <v>2</v>
      </c>
    </row>
    <row r="10" spans="1:14" x14ac:dyDescent="0.25">
      <c r="A10" s="13" t="s">
        <v>24</v>
      </c>
      <c r="B10" s="10">
        <v>0</v>
      </c>
      <c r="C10" s="10">
        <v>0</v>
      </c>
      <c r="D10" s="8" t="e">
        <f t="shared" si="0"/>
        <v>#DIV/0!</v>
      </c>
      <c r="E10" s="4"/>
      <c r="F10" s="13" t="s">
        <v>25</v>
      </c>
      <c r="G10" s="10"/>
      <c r="H10" s="10"/>
      <c r="I10" s="8" t="e">
        <f t="shared" si="2"/>
        <v>#DIV/0!</v>
      </c>
      <c r="K10" s="5" t="s">
        <v>26</v>
      </c>
      <c r="L10" s="6"/>
      <c r="M10" s="6"/>
      <c r="N10" s="7"/>
    </row>
    <row r="11" spans="1:14" x14ac:dyDescent="0.25">
      <c r="A11" s="13" t="s">
        <v>27</v>
      </c>
      <c r="B11" s="10">
        <v>0</v>
      </c>
      <c r="C11" s="10">
        <v>0</v>
      </c>
      <c r="D11" s="8" t="e">
        <f t="shared" si="0"/>
        <v>#DIV/0!</v>
      </c>
      <c r="E11" s="4"/>
      <c r="F11" s="13" t="s">
        <v>28</v>
      </c>
      <c r="G11" s="10"/>
      <c r="H11" s="10"/>
      <c r="I11" s="8" t="e">
        <f t="shared" si="2"/>
        <v>#DIV/0!</v>
      </c>
      <c r="K11" s="11" t="s">
        <v>8</v>
      </c>
      <c r="L11" s="10"/>
      <c r="M11" s="10"/>
      <c r="N11" s="8" t="e">
        <f t="shared" ref="N11:N23" si="3">(M11/L11)</f>
        <v>#DIV/0!</v>
      </c>
    </row>
    <row r="12" spans="1:14" x14ac:dyDescent="0.25">
      <c r="A12" s="13" t="s">
        <v>29</v>
      </c>
      <c r="B12" s="10">
        <v>2845</v>
      </c>
      <c r="C12" s="10">
        <v>-526</v>
      </c>
      <c r="D12" s="8">
        <f t="shared" si="0"/>
        <v>-0.18488576449912125</v>
      </c>
      <c r="E12" s="4"/>
      <c r="F12" s="11" t="s">
        <v>30</v>
      </c>
      <c r="G12" s="10">
        <v>100</v>
      </c>
      <c r="H12" s="14">
        <v>-100</v>
      </c>
      <c r="I12" s="8">
        <f t="shared" si="2"/>
        <v>-1</v>
      </c>
      <c r="K12" s="11" t="s">
        <v>11</v>
      </c>
      <c r="L12" s="10"/>
      <c r="M12" s="10"/>
      <c r="N12" s="8" t="e">
        <f t="shared" si="3"/>
        <v>#DIV/0!</v>
      </c>
    </row>
    <row r="13" spans="1:14" ht="16.5" thickBot="1" x14ac:dyDescent="0.3">
      <c r="A13" s="13" t="s">
        <v>31</v>
      </c>
      <c r="B13" s="10">
        <v>971</v>
      </c>
      <c r="C13" s="10">
        <v>-971</v>
      </c>
      <c r="D13" s="8">
        <f t="shared" si="0"/>
        <v>-1</v>
      </c>
      <c r="E13" s="4"/>
      <c r="F13" s="15" t="s">
        <v>13</v>
      </c>
      <c r="G13" s="16">
        <f>SUM(G3:G12)</f>
        <v>9276</v>
      </c>
      <c r="H13" s="16">
        <f>SUM(H3:H12)</f>
        <v>-1440</v>
      </c>
      <c r="I13" s="17">
        <f t="shared" si="2"/>
        <v>-0.15523932729624837</v>
      </c>
      <c r="K13" s="11" t="s">
        <v>14</v>
      </c>
      <c r="L13" s="10"/>
      <c r="M13" s="10"/>
      <c r="N13" s="8" t="e">
        <f t="shared" si="3"/>
        <v>#DIV/0!</v>
      </c>
    </row>
    <row r="14" spans="1:14" x14ac:dyDescent="0.25">
      <c r="A14" s="13" t="s">
        <v>32</v>
      </c>
      <c r="B14" s="10">
        <v>2846</v>
      </c>
      <c r="C14" s="10">
        <v>-287</v>
      </c>
      <c r="D14" s="8">
        <f t="shared" si="0"/>
        <v>-0.10084328882642304</v>
      </c>
      <c r="E14" s="4"/>
      <c r="F14" s="4"/>
      <c r="G14" s="4"/>
      <c r="H14" s="4"/>
      <c r="I14" s="4"/>
      <c r="K14" s="11" t="s">
        <v>33</v>
      </c>
      <c r="L14" s="10"/>
      <c r="M14" s="10"/>
      <c r="N14" s="8" t="e">
        <f t="shared" si="3"/>
        <v>#DIV/0!</v>
      </c>
    </row>
    <row r="15" spans="1:14" ht="15.75" thickBot="1" x14ac:dyDescent="0.3">
      <c r="A15" s="13" t="s">
        <v>36</v>
      </c>
      <c r="B15" s="10">
        <v>3560</v>
      </c>
      <c r="C15" s="10">
        <v>960</v>
      </c>
      <c r="D15" s="8">
        <f t="shared" si="0"/>
        <v>0.2696629213483146</v>
      </c>
      <c r="E15" s="4"/>
      <c r="K15" s="11" t="s">
        <v>35</v>
      </c>
      <c r="L15" s="10"/>
      <c r="M15" s="10"/>
      <c r="N15" s="8" t="e">
        <f t="shared" si="3"/>
        <v>#DIV/0!</v>
      </c>
    </row>
    <row r="16" spans="1:14" x14ac:dyDescent="0.25">
      <c r="A16" s="13" t="s">
        <v>38</v>
      </c>
      <c r="B16" s="10">
        <v>3384</v>
      </c>
      <c r="C16" s="10">
        <v>-952</v>
      </c>
      <c r="D16" s="8">
        <f t="shared" si="0"/>
        <v>-0.28132387706855794</v>
      </c>
      <c r="E16" s="4"/>
      <c r="F16" s="1" t="s">
        <v>74</v>
      </c>
      <c r="G16" s="2" t="s">
        <v>0</v>
      </c>
      <c r="H16" s="2" t="s">
        <v>1</v>
      </c>
      <c r="I16" s="3" t="s">
        <v>2</v>
      </c>
      <c r="K16" s="11" t="s">
        <v>37</v>
      </c>
      <c r="L16" s="10"/>
      <c r="M16" s="10"/>
      <c r="N16" s="8" t="e">
        <f t="shared" si="3"/>
        <v>#DIV/0!</v>
      </c>
    </row>
    <row r="17" spans="1:14" x14ac:dyDescent="0.25">
      <c r="A17" s="13" t="s">
        <v>41</v>
      </c>
      <c r="B17" s="10">
        <v>5300</v>
      </c>
      <c r="C17" s="10">
        <v>2019</v>
      </c>
      <c r="D17" s="8">
        <f t="shared" si="0"/>
        <v>0.3809433962264151</v>
      </c>
      <c r="E17" s="4"/>
      <c r="F17" s="5" t="s">
        <v>39</v>
      </c>
      <c r="G17" s="6"/>
      <c r="H17" s="6"/>
      <c r="I17" s="7"/>
      <c r="K17" s="11" t="s">
        <v>40</v>
      </c>
      <c r="L17" s="10"/>
      <c r="M17" s="10"/>
      <c r="N17" s="8" t="e">
        <f t="shared" si="3"/>
        <v>#DIV/0!</v>
      </c>
    </row>
    <row r="18" spans="1:14" x14ac:dyDescent="0.25">
      <c r="A18" s="11" t="s">
        <v>44</v>
      </c>
      <c r="B18" s="10">
        <v>9618</v>
      </c>
      <c r="C18" s="10">
        <v>-1652</v>
      </c>
      <c r="D18" s="8">
        <f t="shared" si="0"/>
        <v>-0.1717612809315866</v>
      </c>
      <c r="E18" s="4"/>
      <c r="F18" s="11" t="s">
        <v>42</v>
      </c>
      <c r="G18" s="10">
        <v>0</v>
      </c>
      <c r="H18" s="10">
        <v>0</v>
      </c>
      <c r="I18" s="8" t="e">
        <f t="shared" ref="I18:I28" si="4">(H18/G18)</f>
        <v>#DIV/0!</v>
      </c>
      <c r="K18" s="11" t="s">
        <v>43</v>
      </c>
      <c r="L18" s="10"/>
      <c r="M18" s="10"/>
      <c r="N18" s="8" t="e">
        <f t="shared" si="3"/>
        <v>#DIV/0!</v>
      </c>
    </row>
    <row r="19" spans="1:14" x14ac:dyDescent="0.25">
      <c r="A19" s="11" t="s">
        <v>47</v>
      </c>
      <c r="B19" s="10">
        <v>110</v>
      </c>
      <c r="C19" s="10">
        <v>-110</v>
      </c>
      <c r="D19" s="8">
        <f t="shared" si="0"/>
        <v>-1</v>
      </c>
      <c r="E19" s="4"/>
      <c r="F19" s="11" t="s">
        <v>45</v>
      </c>
      <c r="G19" s="10">
        <v>2882</v>
      </c>
      <c r="H19" s="10">
        <v>679</v>
      </c>
      <c r="I19" s="8">
        <f t="shared" si="4"/>
        <v>0.2356002775850104</v>
      </c>
      <c r="K19" s="11" t="s">
        <v>46</v>
      </c>
      <c r="L19" s="10"/>
      <c r="M19" s="10"/>
      <c r="N19" s="8" t="e">
        <f t="shared" si="3"/>
        <v>#DIV/0!</v>
      </c>
    </row>
    <row r="20" spans="1:14" x14ac:dyDescent="0.25">
      <c r="A20" s="11" t="s">
        <v>50</v>
      </c>
      <c r="B20" s="10">
        <v>617</v>
      </c>
      <c r="C20" s="10">
        <v>-101</v>
      </c>
      <c r="D20" s="8">
        <f t="shared" si="0"/>
        <v>-0.16369529983792544</v>
      </c>
      <c r="E20" s="4"/>
      <c r="F20" s="11" t="s">
        <v>48</v>
      </c>
      <c r="G20" s="10">
        <v>2042</v>
      </c>
      <c r="H20" s="10">
        <v>-1392</v>
      </c>
      <c r="I20" s="8">
        <f>(H20/G20)</f>
        <v>-0.68168462291870713</v>
      </c>
      <c r="K20" s="11" t="s">
        <v>49</v>
      </c>
      <c r="L20" s="10"/>
      <c r="M20" s="10"/>
      <c r="N20" s="8" t="e">
        <f t="shared" si="3"/>
        <v>#DIV/0!</v>
      </c>
    </row>
    <row r="21" spans="1:14" x14ac:dyDescent="0.25">
      <c r="A21" s="18" t="s">
        <v>53</v>
      </c>
      <c r="B21" s="10">
        <v>1355</v>
      </c>
      <c r="C21" s="10">
        <v>-294</v>
      </c>
      <c r="D21" s="8">
        <f t="shared" si="0"/>
        <v>-0.21697416974169742</v>
      </c>
      <c r="E21" s="4"/>
      <c r="F21" s="13" t="s">
        <v>51</v>
      </c>
      <c r="G21" s="10">
        <v>1613</v>
      </c>
      <c r="H21" s="10">
        <v>1100</v>
      </c>
      <c r="I21" s="8">
        <f>(H21/G21)</f>
        <v>0.68195908245505266</v>
      </c>
      <c r="K21" s="11" t="s">
        <v>52</v>
      </c>
      <c r="L21" s="10"/>
      <c r="M21" s="10"/>
      <c r="N21" s="8" t="e">
        <f t="shared" si="3"/>
        <v>#DIV/0!</v>
      </c>
    </row>
    <row r="22" spans="1:14" ht="16.5" thickBot="1" x14ac:dyDescent="0.3">
      <c r="A22" s="15" t="s">
        <v>12</v>
      </c>
      <c r="B22" s="16">
        <f>SUM(B3:B21)</f>
        <v>201137</v>
      </c>
      <c r="C22" s="16">
        <f>SUM(C3:C21)</f>
        <v>-39226</v>
      </c>
      <c r="D22" s="8">
        <f t="shared" si="0"/>
        <v>-0.19502130388740013</v>
      </c>
      <c r="E22" s="4"/>
      <c r="F22" s="13" t="s">
        <v>54</v>
      </c>
      <c r="G22" s="10">
        <v>2847</v>
      </c>
      <c r="H22" s="10">
        <v>1550</v>
      </c>
      <c r="I22" s="8">
        <f t="shared" si="4"/>
        <v>0.54443273621355814</v>
      </c>
      <c r="K22" s="11" t="s">
        <v>55</v>
      </c>
      <c r="L22" s="10"/>
      <c r="M22" s="10"/>
      <c r="N22" s="8" t="e">
        <f t="shared" si="3"/>
        <v>#DIV/0!</v>
      </c>
    </row>
    <row r="23" spans="1:14" ht="15.75" thickBot="1" x14ac:dyDescent="0.3">
      <c r="A23" s="4"/>
      <c r="B23" s="4"/>
      <c r="C23" s="4"/>
      <c r="D23" s="4"/>
      <c r="E23" s="4"/>
      <c r="F23" s="13" t="s">
        <v>56</v>
      </c>
      <c r="G23" s="10">
        <v>5371</v>
      </c>
      <c r="H23" s="10">
        <v>388</v>
      </c>
      <c r="I23" s="8">
        <f t="shared" si="4"/>
        <v>7.223980636752933E-2</v>
      </c>
      <c r="K23" s="11" t="s">
        <v>57</v>
      </c>
      <c r="L23" s="10"/>
      <c r="M23" s="10"/>
      <c r="N23" s="8" t="e">
        <f t="shared" si="3"/>
        <v>#DIV/0!</v>
      </c>
    </row>
    <row r="24" spans="1:14" x14ac:dyDescent="0.25">
      <c r="A24" s="1" t="s">
        <v>74</v>
      </c>
      <c r="B24" s="2" t="s">
        <v>0</v>
      </c>
      <c r="C24" s="2" t="s">
        <v>1</v>
      </c>
      <c r="D24" s="3" t="s">
        <v>2</v>
      </c>
      <c r="E24" s="4"/>
      <c r="F24" s="13" t="s">
        <v>58</v>
      </c>
      <c r="G24" s="10">
        <v>900</v>
      </c>
      <c r="H24" s="10">
        <v>-535</v>
      </c>
      <c r="I24" s="8">
        <f t="shared" si="4"/>
        <v>-0.59444444444444444</v>
      </c>
      <c r="K24" s="19" t="s">
        <v>59</v>
      </c>
      <c r="L24" s="10">
        <f>SUM(L11:L23)</f>
        <v>0</v>
      </c>
      <c r="M24" s="10">
        <f>SUM(M11:M23)</f>
        <v>0</v>
      </c>
      <c r="N24" s="8" t="e">
        <f>(M24/L24)</f>
        <v>#DIV/0!</v>
      </c>
    </row>
    <row r="25" spans="1:14" x14ac:dyDescent="0.25">
      <c r="A25" s="20" t="s">
        <v>61</v>
      </c>
      <c r="B25" s="6"/>
      <c r="C25" s="6"/>
      <c r="D25" s="7"/>
      <c r="E25" s="4"/>
      <c r="F25" s="13" t="s">
        <v>60</v>
      </c>
      <c r="G25" s="10">
        <v>1438</v>
      </c>
      <c r="H25" s="10">
        <v>-608</v>
      </c>
      <c r="I25" s="8">
        <f t="shared" si="4"/>
        <v>-0.42280945757997218</v>
      </c>
    </row>
    <row r="26" spans="1:14" x14ac:dyDescent="0.25">
      <c r="A26" s="11" t="s">
        <v>63</v>
      </c>
      <c r="B26" s="10">
        <v>9117</v>
      </c>
      <c r="C26" s="10">
        <v>802</v>
      </c>
      <c r="D26" s="8">
        <f>(C26/B26)</f>
        <v>8.7967533179774043E-2</v>
      </c>
      <c r="E26" s="4"/>
      <c r="F26" s="13" t="s">
        <v>62</v>
      </c>
      <c r="G26" s="10">
        <v>1379</v>
      </c>
      <c r="H26" s="10">
        <v>313</v>
      </c>
      <c r="I26" s="8">
        <f t="shared" si="4"/>
        <v>0.22697606961566352</v>
      </c>
    </row>
    <row r="27" spans="1:14" ht="16.5" thickBot="1" x14ac:dyDescent="0.3">
      <c r="A27" s="15" t="s">
        <v>65</v>
      </c>
      <c r="B27" s="16">
        <f>SUM(B26)</f>
        <v>9117</v>
      </c>
      <c r="C27" s="16">
        <f>SUM(C26)</f>
        <v>802</v>
      </c>
      <c r="D27" s="8">
        <f>(C27/B27)</f>
        <v>8.7967533179774043E-2</v>
      </c>
      <c r="E27" s="4"/>
      <c r="F27" s="11" t="s">
        <v>64</v>
      </c>
      <c r="G27" s="10">
        <v>490</v>
      </c>
      <c r="H27" s="10">
        <v>310</v>
      </c>
      <c r="I27" s="8">
        <f t="shared" si="4"/>
        <v>0.63265306122448983</v>
      </c>
    </row>
    <row r="28" spans="1:14" ht="16.5" thickBot="1" x14ac:dyDescent="0.3">
      <c r="E28" s="4"/>
      <c r="F28" s="15" t="s">
        <v>48</v>
      </c>
      <c r="G28" s="16">
        <f>SUM(G18:G27)</f>
        <v>18962</v>
      </c>
      <c r="H28" s="16">
        <f>SUM(H18:H27)</f>
        <v>1805</v>
      </c>
      <c r="I28" s="17">
        <f t="shared" si="4"/>
        <v>9.5190380761523044E-2</v>
      </c>
    </row>
    <row r="29" spans="1:14" ht="21" x14ac:dyDescent="0.25">
      <c r="A29" s="1" t="s">
        <v>74</v>
      </c>
      <c r="B29" s="21" t="s">
        <v>0</v>
      </c>
      <c r="C29" s="21" t="s">
        <v>1</v>
      </c>
      <c r="D29" s="22" t="s">
        <v>2</v>
      </c>
      <c r="E29" s="4"/>
    </row>
    <row r="30" spans="1:14" ht="21" x14ac:dyDescent="0.25">
      <c r="A30" s="23"/>
      <c r="B30" s="24"/>
      <c r="C30" s="25"/>
      <c r="D30" s="26"/>
      <c r="E30" s="4"/>
    </row>
    <row r="31" spans="1:14" ht="21.75" thickBot="1" x14ac:dyDescent="0.3">
      <c r="A31" s="27" t="s">
        <v>66</v>
      </c>
      <c r="B31" s="28">
        <f>(B22+G13+L6+B26+G28+L24)</f>
        <v>238492</v>
      </c>
      <c r="C31" s="28">
        <f>(C22+C26+H28+H13+M6+M24)</f>
        <v>-38059</v>
      </c>
      <c r="D31" s="29">
        <f>(C31/B31)</f>
        <v>-0.15958187276722072</v>
      </c>
      <c r="E31" s="4"/>
    </row>
  </sheetData>
  <conditionalFormatting sqref="C31:D31 C26:D27 H3:I13 H18:I28 M3:N6 C3:D22">
    <cfRule type="cellIs" dxfId="5" priority="5" operator="lessThan">
      <formula>0</formula>
    </cfRule>
    <cfRule type="cellIs" dxfId="4" priority="6" operator="greaterThan">
      <formula>0</formula>
    </cfRule>
  </conditionalFormatting>
  <conditionalFormatting sqref="M11:N23">
    <cfRule type="cellIs" dxfId="3" priority="3" operator="lessThan">
      <formula>0</formula>
    </cfRule>
    <cfRule type="cellIs" dxfId="2" priority="4" operator="greaterThan">
      <formula>0</formula>
    </cfRule>
  </conditionalFormatting>
  <conditionalFormatting sqref="M24:N24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JUL 24TH</vt:lpstr>
      <vt:lpstr>JUL 25TH</vt:lpstr>
      <vt:lpstr>JULY 26TH</vt:lpstr>
      <vt:lpstr>JUL 27TH </vt:lpstr>
      <vt:lpstr>JUL 28th</vt:lpstr>
      <vt:lpstr>JUL 29TH</vt:lpstr>
      <vt:lpstr>JUL 30TH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orozco</dc:creator>
  <cp:lastModifiedBy>Luis Matamoros Araya</cp:lastModifiedBy>
  <dcterms:created xsi:type="dcterms:W3CDTF">2017-07-25T13:15:07Z</dcterms:created>
  <dcterms:modified xsi:type="dcterms:W3CDTF">2017-08-02T16:07:55Z</dcterms:modified>
</cp:coreProperties>
</file>