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LINES\SYSTEM\"/>
    </mc:Choice>
  </mc:AlternateContent>
  <bookViews>
    <workbookView xWindow="0" yWindow="0" windowWidth="25725" windowHeight="10410" activeTab="6"/>
  </bookViews>
  <sheets>
    <sheet name="JULY 31ST" sheetId="1" r:id="rId1"/>
    <sheet name="AUG 1ST " sheetId="2" r:id="rId2"/>
    <sheet name="AUG 2ND " sheetId="3" r:id="rId3"/>
    <sheet name="AUG 3RD" sheetId="4" r:id="rId4"/>
    <sheet name="AUG 4TH" sheetId="5" r:id="rId5"/>
    <sheet name="AUG 5TH" sheetId="6" r:id="rId6"/>
    <sheet name="AUG 6T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7" l="1"/>
  <c r="N42" i="7" s="1"/>
  <c r="L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H28" i="7"/>
  <c r="G28" i="7"/>
  <c r="I27" i="7"/>
  <c r="C27" i="7"/>
  <c r="B27" i="7"/>
  <c r="I26" i="7"/>
  <c r="D26" i="7"/>
  <c r="I25" i="7"/>
  <c r="M24" i="7"/>
  <c r="L24" i="7"/>
  <c r="N24" i="7" s="1"/>
  <c r="I24" i="7"/>
  <c r="N23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N6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B31" i="7"/>
  <c r="C31" i="7"/>
  <c r="D22" i="7"/>
  <c r="M42" i="6"/>
  <c r="L42" i="6"/>
  <c r="N42" i="6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H28" i="6"/>
  <c r="G28" i="6"/>
  <c r="I27" i="6"/>
  <c r="C27" i="6"/>
  <c r="B27" i="6"/>
  <c r="I26" i="6"/>
  <c r="D26" i="6"/>
  <c r="I25" i="6"/>
  <c r="M24" i="6"/>
  <c r="L24" i="6"/>
  <c r="I24" i="6"/>
  <c r="N23" i="6"/>
  <c r="I23" i="6"/>
  <c r="N22" i="6"/>
  <c r="I22" i="6"/>
  <c r="C22" i="6"/>
  <c r="B22" i="6"/>
  <c r="N21" i="6"/>
  <c r="I21" i="6"/>
  <c r="D21" i="6"/>
  <c r="N20" i="6"/>
  <c r="I20" i="6"/>
  <c r="D20" i="6"/>
  <c r="N19" i="6"/>
  <c r="I19" i="6"/>
  <c r="D19" i="6"/>
  <c r="N18" i="6"/>
  <c r="I18" i="6"/>
  <c r="D18" i="6"/>
  <c r="N17" i="6"/>
  <c r="D17" i="6"/>
  <c r="N16" i="6"/>
  <c r="D16" i="6"/>
  <c r="N15" i="6"/>
  <c r="D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M6" i="6"/>
  <c r="N6" i="6" s="1"/>
  <c r="L6" i="6"/>
  <c r="I6" i="6"/>
  <c r="D6" i="6"/>
  <c r="N5" i="6"/>
  <c r="I5" i="6"/>
  <c r="D5" i="6"/>
  <c r="N4" i="6"/>
  <c r="I4" i="6"/>
  <c r="D4" i="6"/>
  <c r="N3" i="6"/>
  <c r="I3" i="6"/>
  <c r="D3" i="6"/>
  <c r="D31" i="7" l="1"/>
  <c r="N24" i="6"/>
  <c r="I13" i="6"/>
  <c r="I28" i="6"/>
  <c r="B31" i="6"/>
  <c r="D27" i="6"/>
  <c r="D22" i="6"/>
  <c r="C31" i="6"/>
  <c r="C27" i="5"/>
  <c r="D3" i="5"/>
  <c r="M42" i="5"/>
  <c r="L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H28" i="5"/>
  <c r="G28" i="5"/>
  <c r="I27" i="5"/>
  <c r="B27" i="5"/>
  <c r="I26" i="5"/>
  <c r="D26" i="5"/>
  <c r="I25" i="5"/>
  <c r="M24" i="5"/>
  <c r="L24" i="5"/>
  <c r="I24" i="5"/>
  <c r="N23" i="5"/>
  <c r="I23" i="5"/>
  <c r="N22" i="5"/>
  <c r="I22" i="5"/>
  <c r="C22" i="5"/>
  <c r="B22" i="5"/>
  <c r="N21" i="5"/>
  <c r="I21" i="5"/>
  <c r="D21" i="5"/>
  <c r="N20" i="5"/>
  <c r="I20" i="5"/>
  <c r="D20" i="5"/>
  <c r="N19" i="5"/>
  <c r="I19" i="5"/>
  <c r="D19" i="5"/>
  <c r="N18" i="5"/>
  <c r="I18" i="5"/>
  <c r="D18" i="5"/>
  <c r="N17" i="5"/>
  <c r="D17" i="5"/>
  <c r="N16" i="5"/>
  <c r="D16" i="5"/>
  <c r="N15" i="5"/>
  <c r="D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M6" i="5"/>
  <c r="L6" i="5"/>
  <c r="I6" i="5"/>
  <c r="D6" i="5"/>
  <c r="N5" i="5"/>
  <c r="I5" i="5"/>
  <c r="D5" i="5"/>
  <c r="N4" i="5"/>
  <c r="I4" i="5"/>
  <c r="D4" i="5"/>
  <c r="N3" i="5"/>
  <c r="I3" i="5"/>
  <c r="D31" i="6" l="1"/>
  <c r="N6" i="5"/>
  <c r="D27" i="5"/>
  <c r="N42" i="5"/>
  <c r="N24" i="5"/>
  <c r="I28" i="5"/>
  <c r="B31" i="5"/>
  <c r="C31" i="5"/>
  <c r="I13" i="5"/>
  <c r="D22" i="5"/>
  <c r="C31" i="4"/>
  <c r="B31" i="4"/>
  <c r="M42" i="4"/>
  <c r="L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H28" i="4"/>
  <c r="G28" i="4"/>
  <c r="I27" i="4"/>
  <c r="C27" i="4"/>
  <c r="B27" i="4"/>
  <c r="I26" i="4"/>
  <c r="D26" i="4"/>
  <c r="I25" i="4"/>
  <c r="M24" i="4"/>
  <c r="L24" i="4"/>
  <c r="I24" i="4"/>
  <c r="N23" i="4"/>
  <c r="I23" i="4"/>
  <c r="N22" i="4"/>
  <c r="I22" i="4"/>
  <c r="C22" i="4"/>
  <c r="B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M6" i="4"/>
  <c r="L6" i="4"/>
  <c r="N6" i="4" s="1"/>
  <c r="I6" i="4"/>
  <c r="D6" i="4"/>
  <c r="N5" i="4"/>
  <c r="I5" i="4"/>
  <c r="D5" i="4"/>
  <c r="N4" i="4"/>
  <c r="I4" i="4"/>
  <c r="D4" i="4"/>
  <c r="N3" i="4"/>
  <c r="I3" i="4"/>
  <c r="D3" i="4"/>
  <c r="D31" i="5" l="1"/>
  <c r="N42" i="4"/>
  <c r="N24" i="4"/>
  <c r="I28" i="4"/>
  <c r="D27" i="4"/>
  <c r="I13" i="4"/>
  <c r="D22" i="4"/>
  <c r="H28" i="3"/>
  <c r="I28" i="3" s="1"/>
  <c r="G28" i="3"/>
  <c r="I27" i="3"/>
  <c r="C27" i="3"/>
  <c r="B27" i="3"/>
  <c r="I26" i="3"/>
  <c r="D26" i="3"/>
  <c r="I25" i="3"/>
  <c r="M24" i="3"/>
  <c r="N24" i="3" s="1"/>
  <c r="L24" i="3"/>
  <c r="I24" i="3"/>
  <c r="N23" i="3"/>
  <c r="I23" i="3"/>
  <c r="N22" i="3"/>
  <c r="I22" i="3"/>
  <c r="C22" i="3"/>
  <c r="B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M6" i="3"/>
  <c r="N6" i="3" s="1"/>
  <c r="L6" i="3"/>
  <c r="I6" i="3"/>
  <c r="D6" i="3"/>
  <c r="N5" i="3"/>
  <c r="I5" i="3"/>
  <c r="D5" i="3"/>
  <c r="N4" i="3"/>
  <c r="I4" i="3"/>
  <c r="D4" i="3"/>
  <c r="N3" i="3"/>
  <c r="I3" i="3"/>
  <c r="D3" i="3"/>
  <c r="D31" i="4" l="1"/>
  <c r="D27" i="3"/>
  <c r="I13" i="3"/>
  <c r="C31" i="3"/>
  <c r="B31" i="3"/>
  <c r="D22" i="3"/>
  <c r="H28" i="2"/>
  <c r="G28" i="2"/>
  <c r="I27" i="2"/>
  <c r="C27" i="2"/>
  <c r="B27" i="2"/>
  <c r="I26" i="2"/>
  <c r="D26" i="2"/>
  <c r="I25" i="2"/>
  <c r="M24" i="2"/>
  <c r="N24" i="2" s="1"/>
  <c r="L24" i="2"/>
  <c r="I24" i="2"/>
  <c r="N23" i="2"/>
  <c r="I23" i="2"/>
  <c r="N22" i="2"/>
  <c r="I22" i="2"/>
  <c r="C22" i="2"/>
  <c r="B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M6" i="2"/>
  <c r="N6" i="2" s="1"/>
  <c r="L6" i="2"/>
  <c r="I6" i="2"/>
  <c r="D6" i="2"/>
  <c r="N5" i="2"/>
  <c r="I5" i="2"/>
  <c r="D5" i="2"/>
  <c r="N4" i="2"/>
  <c r="I4" i="2"/>
  <c r="D4" i="2"/>
  <c r="N3" i="2"/>
  <c r="I3" i="2"/>
  <c r="D3" i="2"/>
  <c r="D31" i="3" l="1"/>
  <c r="C31" i="2"/>
  <c r="I28" i="2"/>
  <c r="D22" i="2"/>
  <c r="D27" i="2"/>
  <c r="I13" i="2"/>
  <c r="B31" i="2"/>
  <c r="H28" i="1"/>
  <c r="I28" i="1" s="1"/>
  <c r="G28" i="1"/>
  <c r="I27" i="1"/>
  <c r="C27" i="1"/>
  <c r="B27" i="1"/>
  <c r="I26" i="1"/>
  <c r="D26" i="1"/>
  <c r="I25" i="1"/>
  <c r="M24" i="1"/>
  <c r="N24" i="1" s="1"/>
  <c r="L24" i="1"/>
  <c r="I24" i="1"/>
  <c r="N23" i="1"/>
  <c r="I23" i="1"/>
  <c r="N22" i="1"/>
  <c r="I22" i="1"/>
  <c r="C22" i="1"/>
  <c r="B22" i="1"/>
  <c r="B31" i="1" s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M6" i="1"/>
  <c r="L6" i="1"/>
  <c r="I6" i="1"/>
  <c r="D6" i="1"/>
  <c r="N5" i="1"/>
  <c r="I5" i="1"/>
  <c r="D5" i="1"/>
  <c r="N4" i="1"/>
  <c r="I4" i="1"/>
  <c r="D4" i="1"/>
  <c r="N3" i="1"/>
  <c r="I3" i="1"/>
  <c r="D3" i="1"/>
  <c r="D31" i="2" l="1"/>
  <c r="D27" i="1"/>
  <c r="C31" i="1"/>
  <c r="D31" i="1" s="1"/>
  <c r="I13" i="1"/>
  <c r="D22" i="1"/>
</calcChain>
</file>

<file path=xl/sharedStrings.xml><?xml version="1.0" encoding="utf-8"?>
<sst xmlns="http://schemas.openxmlformats.org/spreadsheetml/2006/main" count="755" uniqueCount="74">
  <si>
    <t>Volume</t>
  </si>
  <si>
    <t>Win / Lose</t>
  </si>
  <si>
    <t>Hold</t>
  </si>
  <si>
    <t>MLB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</si>
  <si>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</si>
  <si>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</si>
  <si>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</si>
  <si>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</si>
  <si>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</si>
  <si>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</si>
  <si>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</si>
  <si>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</si>
  <si>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</si>
  <si>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</si>
  <si>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</si>
  <si>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</si>
  <si>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</si>
  <si>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</si>
  <si>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</si>
  <si>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</si>
  <si>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</si>
  <si>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</si>
  <si>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</si>
  <si>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</si>
  <si>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</si>
  <si>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</si>
  <si>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</si>
  <si>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</si>
  <si>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</si>
  <si>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</si>
  <si>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</si>
  <si>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</si>
  <si>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</si>
  <si>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</si>
  <si>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LIVE ML</t>
  </si>
  <si>
    <t>1H SP</t>
  </si>
  <si>
    <t>MLB LIVE SP</t>
  </si>
  <si>
    <t>1H TOT</t>
  </si>
  <si>
    <t>MLB LIVE TOT</t>
  </si>
  <si>
    <t>WNBA</t>
  </si>
  <si>
    <t>2H ML</t>
  </si>
  <si>
    <t>MLB EXOTICS</t>
  </si>
  <si>
    <t>WNBA ML</t>
  </si>
  <si>
    <t>2H SP</t>
  </si>
  <si>
    <t>MLB GRAND SALAMI</t>
  </si>
  <si>
    <t>WNBA SPREAD</t>
  </si>
  <si>
    <t>2H TOT</t>
  </si>
  <si>
    <t>MLB SERIES</t>
  </si>
  <si>
    <t>WNBA TOTAL</t>
  </si>
  <si>
    <t>1Q ML</t>
  </si>
  <si>
    <t>JAP BASEBALL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</si>
  <si>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</si>
  <si>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</si>
  <si>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</si>
  <si>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</si>
  <si>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</si>
  <si>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</si>
  <si>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</si>
  <si>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</si>
  <si>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MATCHUPS</t>
  </si>
  <si>
    <t>WNBA 2H SPREAD</t>
  </si>
  <si>
    <t>TENNIS/MMA/BOXING/GOLF</t>
  </si>
  <si>
    <t>WNBA 2ND TOTAL</t>
  </si>
  <si>
    <t>MATCHUPS TOTAL</t>
  </si>
  <si>
    <t>WNBA EXOTICS</t>
  </si>
  <si>
    <t>Total</t>
  </si>
  <si>
    <t>JULY 31ST</t>
  </si>
  <si>
    <t>AUG 1ST</t>
  </si>
  <si>
    <t>AUG 2ND</t>
  </si>
  <si>
    <t>AUG 3RD</t>
  </si>
  <si>
    <t xml:space="preserve">NFL PRESEASON </t>
  </si>
  <si>
    <t>AUG 4TH</t>
  </si>
  <si>
    <t>AUG 5TH</t>
  </si>
  <si>
    <t>AUG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</si>
</sst>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workbookViewId="0">
      <selection activeCell="K29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66</v>
      </c>
      <c r="B1" s="2" t="s">
        <v>0</v>
      </c>
      <c r="C1" s="2" t="s">
        <v>1</v>
      </c>
      <c r="D1" s="3" t="s">
        <v>2</v>
      </c>
      <c r="E1" s="4"/>
      <c r="F1" s="1" t="s">
        <v>66</v>
      </c>
      <c r="G1" s="2" t="s">
        <v>0</v>
      </c>
      <c r="H1" s="2" t="s">
        <v>1</v>
      </c>
      <c r="I1" s="3" t="s">
        <v>2</v>
      </c>
      <c r="K1" s="1" t="s">
        <v>66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91724</v>
      </c>
      <c r="C3" s="10">
        <v>-17372</v>
      </c>
      <c r="D3" s="8">
        <f t="shared" ref="D3:D22" si="0">(C3/B3)</f>
        <v>-0.18939426976581919</v>
      </c>
      <c r="E3" s="4"/>
      <c r="F3" s="11" t="s">
        <v>7</v>
      </c>
      <c r="G3" s="10">
        <v>20</v>
      </c>
      <c r="H3" s="10">
        <v>-20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12359</v>
      </c>
      <c r="C4" s="10">
        <v>-1224</v>
      </c>
      <c r="D4" s="8">
        <f t="shared" si="0"/>
        <v>-9.9037138927097659E-2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36127</v>
      </c>
      <c r="C5" s="10">
        <v>6993</v>
      </c>
      <c r="D5" s="8">
        <f t="shared" si="0"/>
        <v>0.19356713815152102</v>
      </c>
      <c r="E5" s="4"/>
      <c r="F5" s="11" t="s">
        <v>13</v>
      </c>
      <c r="G5" s="10">
        <v>100</v>
      </c>
      <c r="H5" s="10">
        <v>-100</v>
      </c>
      <c r="I5" s="8">
        <f t="shared" si="2"/>
        <v>-1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12836</v>
      </c>
      <c r="C6" s="10">
        <v>-9958</v>
      </c>
      <c r="D6" s="8">
        <f t="shared" si="0"/>
        <v>-0.77578684948582111</v>
      </c>
      <c r="E6" s="4"/>
      <c r="F6" s="13" t="s">
        <v>16</v>
      </c>
      <c r="G6" s="10"/>
      <c r="H6" s="10"/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1298</v>
      </c>
      <c r="C7" s="10">
        <v>-862</v>
      </c>
      <c r="D7" s="8">
        <f t="shared" si="0"/>
        <v>-0.6640986132511556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4216</v>
      </c>
      <c r="C8" s="10">
        <v>-1067</v>
      </c>
      <c r="D8" s="8">
        <f t="shared" si="0"/>
        <v>-0.2530834914611006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66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200</v>
      </c>
      <c r="C12" s="10">
        <v>100</v>
      </c>
      <c r="D12" s="8">
        <f t="shared" si="0"/>
        <v>0.5</v>
      </c>
      <c r="E12" s="4"/>
      <c r="F12" s="11" t="s">
        <v>30</v>
      </c>
      <c r="G12" s="10"/>
      <c r="H12" s="15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656</v>
      </c>
      <c r="C13" s="10">
        <v>559</v>
      </c>
      <c r="D13" s="8">
        <f t="shared" si="0"/>
        <v>0.85213414634146345</v>
      </c>
      <c r="E13" s="4"/>
      <c r="F13" s="16" t="s">
        <v>13</v>
      </c>
      <c r="G13" s="17">
        <f>SUM(G3:G12)</f>
        <v>120</v>
      </c>
      <c r="H13" s="17">
        <f>SUM(H3:H12)</f>
        <v>-120</v>
      </c>
      <c r="I13" s="18">
        <f t="shared" si="2"/>
        <v>-1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2144</v>
      </c>
      <c r="C14" s="10">
        <v>574</v>
      </c>
      <c r="D14" s="8">
        <f t="shared" si="0"/>
        <v>0.26772388059701491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1357</v>
      </c>
      <c r="C15" s="10">
        <v>489</v>
      </c>
      <c r="D15" s="8">
        <f t="shared" si="0"/>
        <v>0.36035372144436256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3669</v>
      </c>
      <c r="C16" s="10">
        <v>901</v>
      </c>
      <c r="D16" s="8">
        <f t="shared" si="0"/>
        <v>0.24557100027255382</v>
      </c>
      <c r="E16" s="4"/>
      <c r="F16" s="1" t="s">
        <v>66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4775</v>
      </c>
      <c r="C17" s="10">
        <v>-200</v>
      </c>
      <c r="D17" s="8">
        <f t="shared" si="0"/>
        <v>-4.1884816753926704E-2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41</v>
      </c>
      <c r="B18" s="10">
        <v>10164.99</v>
      </c>
      <c r="C18" s="10">
        <v>-6187.99</v>
      </c>
      <c r="D18" s="8">
        <f t="shared" si="0"/>
        <v>-0.60875514879994963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</v>
      </c>
      <c r="C19" s="10">
        <v>100</v>
      </c>
      <c r="D19" s="8">
        <f t="shared" si="0"/>
        <v>0.94339622641509435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9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6" t="s">
        <v>12</v>
      </c>
      <c r="B22" s="17">
        <f>SUM(B3:B21)</f>
        <v>181631.99</v>
      </c>
      <c r="C22" s="17">
        <f>SUM(C3:C21)</f>
        <v>-27154.989999999998</v>
      </c>
      <c r="D22" s="8">
        <f t="shared" si="0"/>
        <v>-0.14950554690283357</v>
      </c>
      <c r="E22" s="4"/>
      <c r="F22" s="13" t="s">
        <v>53</v>
      </c>
      <c r="G22" s="10"/>
      <c r="H22" s="10"/>
      <c r="I22" s="8" t="e">
        <f t="shared" si="4"/>
        <v>#DIV/0!</v>
      </c>
      <c r="K22" s="11" t="s">
        <v>54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/>
      <c r="H23" s="10"/>
      <c r="I23" s="8" t="e">
        <f t="shared" si="4"/>
        <v>#DIV/0!</v>
      </c>
      <c r="K23" s="11" t="s">
        <v>56</v>
      </c>
      <c r="L23" s="10"/>
      <c r="M23" s="10"/>
      <c r="N23" s="8" t="e">
        <f t="shared" si="3"/>
        <v>#DIV/0!</v>
      </c>
    </row>
    <row r="24" spans="1:14" x14ac:dyDescent="0.25">
      <c r="A24" s="1" t="s">
        <v>66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/>
      <c r="H24" s="10"/>
      <c r="I24" s="8" t="e">
        <f t="shared" si="4"/>
        <v>#DIV/0!</v>
      </c>
      <c r="K24" s="14" t="s">
        <v>58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61</v>
      </c>
      <c r="B26" s="10">
        <v>3119</v>
      </c>
      <c r="C26" s="10">
        <v>1987</v>
      </c>
      <c r="D26" s="8">
        <f>(C26/B26)</f>
        <v>0.63706316126963769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6" t="s">
        <v>63</v>
      </c>
      <c r="B27" s="17">
        <f>SUM(B26)</f>
        <v>3119</v>
      </c>
      <c r="C27" s="17">
        <f>SUM(C26)</f>
        <v>1987</v>
      </c>
      <c r="D27" s="8">
        <f>(C27/B27)</f>
        <v>0.63706316126963769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6" t="s">
        <v>48</v>
      </c>
      <c r="G28" s="17">
        <f>SUM(G18:G27)</f>
        <v>0</v>
      </c>
      <c r="H28" s="17">
        <f>SUM(H18:H27)</f>
        <v>0</v>
      </c>
      <c r="I28" s="18" t="e">
        <f t="shared" si="4"/>
        <v>#DIV/0!</v>
      </c>
    </row>
    <row r="29" spans="1:14" ht="21" x14ac:dyDescent="0.25">
      <c r="A29" s="1" t="s">
        <v>66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65</v>
      </c>
      <c r="B31" s="28">
        <f>(B22+G13+L6+B26+G28+L24)</f>
        <v>184870.99</v>
      </c>
      <c r="C31" s="28">
        <f>(C22+C26+H28+H13+M6+M24)</f>
        <v>-25287.989999999998</v>
      </c>
      <c r="D31" s="29">
        <f>(C31/B31)</f>
        <v>-0.13678722659515158</v>
      </c>
      <c r="E31" s="4"/>
    </row>
  </sheetData>
  <conditionalFormatting sqref="C31:D31 C26:D27 H3:I13 H18:I28 M3:N6 C3:D22">
    <cfRule type="cellIs" dxfId="57" priority="5" operator="lessThan">
      <formula>0</formula>
    </cfRule>
    <cfRule type="cellIs" dxfId="56" priority="6" operator="greaterThan">
      <formula>0</formula>
    </cfRule>
  </conditionalFormatting>
  <conditionalFormatting sqref="M11:N23">
    <cfRule type="cellIs" dxfId="55" priority="3" operator="lessThan">
      <formula>0</formula>
    </cfRule>
    <cfRule type="cellIs" dxfId="54" priority="4" operator="greaterThan">
      <formula>0</formula>
    </cfRule>
  </conditionalFormatting>
  <conditionalFormatting sqref="M24:N24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3" workbookViewId="0">
      <selection activeCell="F33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119166</v>
      </c>
      <c r="C3" s="10">
        <v>-13080</v>
      </c>
      <c r="D3" s="8">
        <f t="shared" ref="D3:D22" si="0">(C3/B3)</f>
        <v>-0.10976285182015004</v>
      </c>
      <c r="E3" s="4"/>
      <c r="F3" s="11" t="s">
        <v>7</v>
      </c>
      <c r="G3" s="10">
        <v>142</v>
      </c>
      <c r="H3" s="10">
        <v>-31</v>
      </c>
      <c r="I3" s="8">
        <f>(H3/G3)</f>
        <v>-0.21830985915492956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41280</v>
      </c>
      <c r="C4" s="10">
        <v>-20496</v>
      </c>
      <c r="D4" s="8">
        <f t="shared" si="0"/>
        <v>-0.49651162790697673</v>
      </c>
      <c r="E4" s="4"/>
      <c r="F4" s="11" t="s">
        <v>10</v>
      </c>
      <c r="G4" s="10">
        <v>307</v>
      </c>
      <c r="H4" s="10">
        <v>300</v>
      </c>
      <c r="I4" s="8">
        <f t="shared" ref="I4:I13" si="2">(H4/G4)</f>
        <v>0.9771986970684039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53409</v>
      </c>
      <c r="C5" s="10">
        <v>-13224</v>
      </c>
      <c r="D5" s="8">
        <f t="shared" si="0"/>
        <v>-0.24759871931696906</v>
      </c>
      <c r="E5" s="4"/>
      <c r="F5" s="11" t="s">
        <v>13</v>
      </c>
      <c r="G5" s="10">
        <v>364</v>
      </c>
      <c r="H5" s="10">
        <v>40</v>
      </c>
      <c r="I5" s="8">
        <f t="shared" si="2"/>
        <v>0.10989010989010989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12371</v>
      </c>
      <c r="C6" s="10">
        <v>-4713</v>
      </c>
      <c r="D6" s="8">
        <f t="shared" si="0"/>
        <v>-0.38097162719262789</v>
      </c>
      <c r="E6" s="4"/>
      <c r="F6" s="13" t="s">
        <v>16</v>
      </c>
      <c r="G6" s="10"/>
      <c r="H6" s="10"/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6359</v>
      </c>
      <c r="C7" s="10">
        <v>-6181</v>
      </c>
      <c r="D7" s="8">
        <f t="shared" si="0"/>
        <v>-0.97200817738638146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1822</v>
      </c>
      <c r="C8" s="10">
        <v>-708</v>
      </c>
      <c r="D8" s="8">
        <f t="shared" si="0"/>
        <v>-0.38858397365532382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1045</v>
      </c>
      <c r="C12" s="10">
        <v>500</v>
      </c>
      <c r="D12" s="8">
        <f t="shared" si="0"/>
        <v>0.4784688995215311</v>
      </c>
      <c r="E12" s="4"/>
      <c r="F12" s="11" t="s">
        <v>30</v>
      </c>
      <c r="G12" s="10"/>
      <c r="H12" s="15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1250</v>
      </c>
      <c r="C13" s="10">
        <v>1932</v>
      </c>
      <c r="D13" s="8">
        <f t="shared" si="0"/>
        <v>1.5456000000000001</v>
      </c>
      <c r="E13" s="4"/>
      <c r="F13" s="16" t="s">
        <v>13</v>
      </c>
      <c r="G13" s="17">
        <f>SUM(G3:G12)</f>
        <v>813</v>
      </c>
      <c r="H13" s="17">
        <f>SUM(H3:H12)</f>
        <v>309</v>
      </c>
      <c r="I13" s="18">
        <f t="shared" si="2"/>
        <v>0.38007380073800739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3908</v>
      </c>
      <c r="C14" s="10">
        <v>-3135</v>
      </c>
      <c r="D14" s="8">
        <f t="shared" si="0"/>
        <v>-0.80220061412487209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3618</v>
      </c>
      <c r="C15" s="10">
        <v>97</v>
      </c>
      <c r="D15" s="8">
        <f t="shared" si="0"/>
        <v>2.6810392482034272E-2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3879</v>
      </c>
      <c r="C16" s="10">
        <v>1251</v>
      </c>
      <c r="D16" s="8">
        <f t="shared" si="0"/>
        <v>0.3225058004640371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5808</v>
      </c>
      <c r="C17" s="10">
        <v>-557</v>
      </c>
      <c r="D17" s="8">
        <f t="shared" si="0"/>
        <v>-9.5902203856749316E-2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41</v>
      </c>
      <c r="B18" s="10">
        <v>8527.99</v>
      </c>
      <c r="C18" s="10">
        <v>-7106.99</v>
      </c>
      <c r="D18" s="8">
        <f t="shared" si="0"/>
        <v>-0.83337222487362206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740</v>
      </c>
      <c r="C19" s="10">
        <v>580</v>
      </c>
      <c r="D19" s="8">
        <f t="shared" si="0"/>
        <v>0.78378378378378377</v>
      </c>
      <c r="E19" s="4"/>
      <c r="F19" s="11" t="s">
        <v>45</v>
      </c>
      <c r="G19" s="10">
        <v>1009</v>
      </c>
      <c r="H19" s="10">
        <v>-800</v>
      </c>
      <c r="I19" s="8">
        <f t="shared" si="4"/>
        <v>-0.79286422200198214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424</v>
      </c>
      <c r="H20" s="10">
        <v>-14</v>
      </c>
      <c r="I20" s="8">
        <f>(H20/G20)</f>
        <v>-3.3018867924528301E-2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9" t="s">
        <v>50</v>
      </c>
      <c r="B21" s="10">
        <v>352</v>
      </c>
      <c r="C21" s="10">
        <v>-8</v>
      </c>
      <c r="D21" s="8">
        <f t="shared" si="0"/>
        <v>-2.2727272727272728E-2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6" t="s">
        <v>12</v>
      </c>
      <c r="B22" s="17">
        <f>SUM(B3:B21)</f>
        <v>263534.99</v>
      </c>
      <c r="C22" s="17">
        <f>SUM(C3:C21)</f>
        <v>-64848.99</v>
      </c>
      <c r="D22" s="8">
        <f t="shared" si="0"/>
        <v>-0.24607354795657305</v>
      </c>
      <c r="E22" s="4"/>
      <c r="F22" s="13" t="s">
        <v>53</v>
      </c>
      <c r="G22" s="10"/>
      <c r="H22" s="10"/>
      <c r="I22" s="8" t="e">
        <f t="shared" si="4"/>
        <v>#DIV/0!</v>
      </c>
      <c r="K22" s="11" t="s">
        <v>54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>
        <v>119</v>
      </c>
      <c r="H23" s="10">
        <v>-119</v>
      </c>
      <c r="I23" s="8">
        <f t="shared" si="4"/>
        <v>-1</v>
      </c>
      <c r="K23" s="11" t="s">
        <v>56</v>
      </c>
      <c r="L23" s="10"/>
      <c r="M23" s="10"/>
      <c r="N23" s="8" t="e">
        <f t="shared" si="3"/>
        <v>#DIV/0!</v>
      </c>
    </row>
    <row r="24" spans="1:14" x14ac:dyDescent="0.25">
      <c r="A24" s="1" t="s">
        <v>67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/>
      <c r="H24" s="10"/>
      <c r="I24" s="8" t="e">
        <f t="shared" si="4"/>
        <v>#DIV/0!</v>
      </c>
      <c r="K24" s="14" t="s">
        <v>58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>
        <v>165</v>
      </c>
      <c r="H25" s="10">
        <v>150</v>
      </c>
      <c r="I25" s="8">
        <f t="shared" si="4"/>
        <v>0.90909090909090906</v>
      </c>
    </row>
    <row r="26" spans="1:14" x14ac:dyDescent="0.25">
      <c r="A26" s="11" t="s">
        <v>61</v>
      </c>
      <c r="B26" s="10">
        <v>10274</v>
      </c>
      <c r="C26" s="10">
        <v>1359</v>
      </c>
      <c r="D26" s="8">
        <f>(C26/B26)</f>
        <v>0.13227564726494062</v>
      </c>
      <c r="E26" s="4"/>
      <c r="F26" s="13" t="s">
        <v>62</v>
      </c>
      <c r="G26" s="10">
        <v>825</v>
      </c>
      <c r="H26" s="10">
        <v>225</v>
      </c>
      <c r="I26" s="8">
        <f t="shared" si="4"/>
        <v>0.27272727272727271</v>
      </c>
    </row>
    <row r="27" spans="1:14" ht="16.5" thickBot="1" x14ac:dyDescent="0.3">
      <c r="A27" s="16" t="s">
        <v>63</v>
      </c>
      <c r="B27" s="17">
        <f>SUM(B26)</f>
        <v>10274</v>
      </c>
      <c r="C27" s="17">
        <f>SUM(C26)</f>
        <v>1359</v>
      </c>
      <c r="D27" s="8">
        <f>(C27/B27)</f>
        <v>0.13227564726494062</v>
      </c>
      <c r="E27" s="4"/>
      <c r="F27" s="11" t="s">
        <v>64</v>
      </c>
      <c r="G27" s="10">
        <v>300</v>
      </c>
      <c r="H27" s="10">
        <v>56</v>
      </c>
      <c r="I27" s="8">
        <f t="shared" si="4"/>
        <v>0.18666666666666668</v>
      </c>
    </row>
    <row r="28" spans="1:14" ht="16.5" thickBot="1" x14ac:dyDescent="0.3">
      <c r="E28" s="4"/>
      <c r="F28" s="16" t="s">
        <v>48</v>
      </c>
      <c r="G28" s="17">
        <f>SUM(G18:G27)</f>
        <v>2842</v>
      </c>
      <c r="H28" s="17">
        <f>SUM(H18:H27)</f>
        <v>-502</v>
      </c>
      <c r="I28" s="18">
        <f t="shared" si="4"/>
        <v>-0.17663617171006332</v>
      </c>
    </row>
    <row r="29" spans="1:14" ht="21" x14ac:dyDescent="0.25">
      <c r="A29" s="1" t="s">
        <v>67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65</v>
      </c>
      <c r="B31" s="28">
        <f>(B22+G13+L6+B26+G28+L24)</f>
        <v>277463.99</v>
      </c>
      <c r="C31" s="28">
        <f>(C22+C26+H28+H13+M6+M24)</f>
        <v>-63682.99</v>
      </c>
      <c r="D31" s="29">
        <f>(C31/B31)</f>
        <v>-0.22951803583592956</v>
      </c>
      <c r="E31" s="4"/>
    </row>
  </sheetData>
  <conditionalFormatting sqref="C31:D31 C26:D27 H3:I13 H18:I28 M3:N6 C3:D22">
    <cfRule type="cellIs" dxfId="51" priority="5" operator="lessThan">
      <formula>0</formula>
    </cfRule>
    <cfRule type="cellIs" dxfId="50" priority="6" operator="greaterThan">
      <formula>0</formula>
    </cfRule>
  </conditionalFormatting>
  <conditionalFormatting sqref="M11:N23">
    <cfRule type="cellIs" dxfId="49" priority="3" operator="lessThan">
      <formula>0</formula>
    </cfRule>
    <cfRule type="cellIs" dxfId="48" priority="4" operator="greaterThan">
      <formula>0</formula>
    </cfRule>
  </conditionalFormatting>
  <conditionalFormatting sqref="M24:N24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102891</v>
      </c>
      <c r="C3" s="10">
        <v>-32470</v>
      </c>
      <c r="D3" s="8">
        <f t="shared" ref="D3:D22" si="0">(C3/B3)</f>
        <v>-0.31557667823230406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29478</v>
      </c>
      <c r="C4" s="10">
        <v>-5582</v>
      </c>
      <c r="D4" s="8">
        <f t="shared" si="0"/>
        <v>-0.1893615577718977</v>
      </c>
      <c r="E4" s="4"/>
      <c r="F4" s="11" t="s">
        <v>10</v>
      </c>
      <c r="G4" s="10">
        <v>2517</v>
      </c>
      <c r="H4" s="10">
        <v>599</v>
      </c>
      <c r="I4" s="8">
        <f t="shared" ref="I4:I13" si="2">(H4/G4)</f>
        <v>0.23798172427493047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69493</v>
      </c>
      <c r="C5" s="10">
        <v>-12777</v>
      </c>
      <c r="D5" s="8">
        <f t="shared" si="0"/>
        <v>-0.18386024491675421</v>
      </c>
      <c r="E5" s="4"/>
      <c r="F5" s="11" t="s">
        <v>13</v>
      </c>
      <c r="G5" s="10">
        <v>2228</v>
      </c>
      <c r="H5" s="10">
        <v>58</v>
      </c>
      <c r="I5" s="8">
        <f t="shared" si="2"/>
        <v>2.6032315978456014E-2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16314</v>
      </c>
      <c r="C6" s="10">
        <v>34</v>
      </c>
      <c r="D6" s="8">
        <f t="shared" si="0"/>
        <v>2.0840995464018633E-3</v>
      </c>
      <c r="E6" s="4"/>
      <c r="F6" s="13" t="s">
        <v>16</v>
      </c>
      <c r="G6" s="10"/>
      <c r="H6" s="10"/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14656</v>
      </c>
      <c r="C7" s="10">
        <v>-11434</v>
      </c>
      <c r="D7" s="8">
        <f t="shared" si="0"/>
        <v>-0.78015829694323147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1827</v>
      </c>
      <c r="C8" s="10">
        <v>213</v>
      </c>
      <c r="D8" s="8">
        <f t="shared" si="0"/>
        <v>0.11658456486042693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4073</v>
      </c>
      <c r="C12" s="10">
        <v>-3847</v>
      </c>
      <c r="D12" s="8">
        <f t="shared" si="0"/>
        <v>-0.94451264424257309</v>
      </c>
      <c r="E12" s="4"/>
      <c r="F12" s="11" t="s">
        <v>30</v>
      </c>
      <c r="G12" s="10"/>
      <c r="H12" s="15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2294</v>
      </c>
      <c r="C13" s="10">
        <v>624</v>
      </c>
      <c r="D13" s="8">
        <f t="shared" si="0"/>
        <v>0.27201394943330426</v>
      </c>
      <c r="E13" s="4"/>
      <c r="F13" s="16" t="s">
        <v>13</v>
      </c>
      <c r="G13" s="17">
        <f>SUM(G3:G12)</f>
        <v>4745</v>
      </c>
      <c r="H13" s="17">
        <f>SUM(H3:H12)</f>
        <v>657</v>
      </c>
      <c r="I13" s="18">
        <f t="shared" si="2"/>
        <v>0.13846153846153847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3224</v>
      </c>
      <c r="C14" s="10">
        <v>520</v>
      </c>
      <c r="D14" s="8">
        <f t="shared" si="0"/>
        <v>0.16129032258064516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4872</v>
      </c>
      <c r="C15" s="10">
        <v>162</v>
      </c>
      <c r="D15" s="8">
        <f t="shared" si="0"/>
        <v>3.3251231527093597E-2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4161</v>
      </c>
      <c r="C16" s="10">
        <v>-1886</v>
      </c>
      <c r="D16" s="8">
        <f t="shared" si="0"/>
        <v>-0.45325642874309058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2876</v>
      </c>
      <c r="C17" s="10">
        <v>153</v>
      </c>
      <c r="D17" s="8">
        <f t="shared" si="0"/>
        <v>5.3198887343532682E-2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41</v>
      </c>
      <c r="B18" s="10">
        <v>9619.99</v>
      </c>
      <c r="C18" s="10">
        <v>-5884.99</v>
      </c>
      <c r="D18" s="8">
        <f t="shared" si="0"/>
        <v>-0.61174595815588162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9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6" t="s">
        <v>12</v>
      </c>
      <c r="B22" s="17">
        <f>SUM(B3:B21)</f>
        <v>265778.99</v>
      </c>
      <c r="C22" s="17">
        <f>SUM(C3:C21)</f>
        <v>-72174.990000000005</v>
      </c>
      <c r="D22" s="8">
        <f t="shared" si="0"/>
        <v>-0.27156017862811505</v>
      </c>
      <c r="E22" s="4"/>
      <c r="F22" s="13" t="s">
        <v>53</v>
      </c>
      <c r="G22" s="10"/>
      <c r="H22" s="10"/>
      <c r="I22" s="8" t="e">
        <f t="shared" si="4"/>
        <v>#DIV/0!</v>
      </c>
      <c r="K22" s="11" t="s">
        <v>54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/>
      <c r="H23" s="10"/>
      <c r="I23" s="8" t="e">
        <f t="shared" si="4"/>
        <v>#DIV/0!</v>
      </c>
      <c r="K23" s="11" t="s">
        <v>56</v>
      </c>
      <c r="L23" s="10"/>
      <c r="M23" s="10"/>
      <c r="N23" s="8" t="e">
        <f t="shared" si="3"/>
        <v>#DIV/0!</v>
      </c>
    </row>
    <row r="24" spans="1:14" x14ac:dyDescent="0.25">
      <c r="A24" s="1" t="s">
        <v>68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/>
      <c r="H24" s="10"/>
      <c r="I24" s="8" t="e">
        <f t="shared" si="4"/>
        <v>#DIV/0!</v>
      </c>
      <c r="K24" s="14" t="s">
        <v>58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61</v>
      </c>
      <c r="B26" s="10">
        <v>11703</v>
      </c>
      <c r="C26" s="10">
        <v>2273</v>
      </c>
      <c r="D26" s="8">
        <f>(C26/B26)</f>
        <v>0.19422370332393404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6" t="s">
        <v>63</v>
      </c>
      <c r="B27" s="17">
        <f>SUM(B26)</f>
        <v>11703</v>
      </c>
      <c r="C27" s="17">
        <f>SUM(C26)</f>
        <v>2273</v>
      </c>
      <c r="D27" s="8">
        <f>(C27/B27)</f>
        <v>0.19422370332393404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6" t="s">
        <v>48</v>
      </c>
      <c r="G28" s="17">
        <f>SUM(G18:G27)</f>
        <v>0</v>
      </c>
      <c r="H28" s="17">
        <f>SUM(H18:H27)</f>
        <v>0</v>
      </c>
      <c r="I28" s="18" t="e">
        <f t="shared" si="4"/>
        <v>#DIV/0!</v>
      </c>
    </row>
    <row r="29" spans="1:14" ht="21" x14ac:dyDescent="0.25">
      <c r="A29" s="1" t="s">
        <v>68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65</v>
      </c>
      <c r="B31" s="28">
        <f>(B22+G13+L6+B26+G28+L24)</f>
        <v>282226.99</v>
      </c>
      <c r="C31" s="28">
        <f>(C22+C26+H28+H13+M6+M24)</f>
        <v>-69244.990000000005</v>
      </c>
      <c r="D31" s="29">
        <f>(C31/B31)</f>
        <v>-0.24535211887424377</v>
      </c>
      <c r="E31" s="4"/>
    </row>
  </sheetData>
  <conditionalFormatting sqref="C31:D31 C26:D27 H3:I13 H18:I28 M3:N6 C3:D22">
    <cfRule type="cellIs" dxfId="45" priority="5" operator="lessThan">
      <formula>0</formula>
    </cfRule>
    <cfRule type="cellIs" dxfId="44" priority="6" operator="greaterThan">
      <formula>0</formula>
    </cfRule>
  </conditionalFormatting>
  <conditionalFormatting sqref="M11:N23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M24:N24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F46" sqref="F4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121500</v>
      </c>
      <c r="C3" s="10">
        <v>20661</v>
      </c>
      <c r="D3" s="8">
        <f t="shared" ref="D3:D22" si="0">(C3/B3)</f>
        <v>0.17004938271604939</v>
      </c>
      <c r="E3" s="4"/>
      <c r="F3" s="11" t="s">
        <v>7</v>
      </c>
      <c r="G3" s="10">
        <v>1103</v>
      </c>
      <c r="H3" s="10">
        <v>-1103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15686</v>
      </c>
      <c r="C4" s="10">
        <v>1780</v>
      </c>
      <c r="D4" s="8">
        <f t="shared" si="0"/>
        <v>0.11347698584725233</v>
      </c>
      <c r="E4" s="4"/>
      <c r="F4" s="11" t="s">
        <v>10</v>
      </c>
      <c r="G4" s="10">
        <v>2622</v>
      </c>
      <c r="H4" s="10">
        <v>-686</v>
      </c>
      <c r="I4" s="8">
        <f t="shared" ref="I4:I13" si="2">(H4/G4)</f>
        <v>-0.26163234172387489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69808</v>
      </c>
      <c r="C5" s="10">
        <v>5082</v>
      </c>
      <c r="D5" s="8">
        <f t="shared" si="0"/>
        <v>7.2799679119871646E-2</v>
      </c>
      <c r="E5" s="4"/>
      <c r="F5" s="11" t="s">
        <v>13</v>
      </c>
      <c r="G5" s="10">
        <v>2224</v>
      </c>
      <c r="H5" s="10">
        <v>-926</v>
      </c>
      <c r="I5" s="8">
        <f t="shared" si="2"/>
        <v>-0.41636690647482016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26350</v>
      </c>
      <c r="C6" s="10">
        <v>-10028</v>
      </c>
      <c r="D6" s="8">
        <f t="shared" si="0"/>
        <v>-0.38056925996204932</v>
      </c>
      <c r="E6" s="4"/>
      <c r="F6" s="13" t="s">
        <v>16</v>
      </c>
      <c r="G6" s="10"/>
      <c r="H6" s="10"/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342</v>
      </c>
      <c r="C7" s="10">
        <v>300</v>
      </c>
      <c r="D7" s="8">
        <f t="shared" si="0"/>
        <v>0.8771929824561403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8851</v>
      </c>
      <c r="C8" s="10">
        <v>5766</v>
      </c>
      <c r="D8" s="8">
        <f t="shared" si="0"/>
        <v>0.65145181335442326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29676</v>
      </c>
      <c r="M11" s="10">
        <v>12274</v>
      </c>
      <c r="N11" s="8">
        <f t="shared" ref="N11:N23" si="3">(M11/L11)</f>
        <v>0.41360021566248822</v>
      </c>
    </row>
    <row r="12" spans="1:14" x14ac:dyDescent="0.25">
      <c r="A12" s="13" t="s">
        <v>29</v>
      </c>
      <c r="B12" s="10">
        <v>1816</v>
      </c>
      <c r="C12" s="10">
        <v>2610</v>
      </c>
      <c r="D12" s="8">
        <f t="shared" si="0"/>
        <v>1.4372246696035242</v>
      </c>
      <c r="E12" s="4"/>
      <c r="F12" s="11" t="s">
        <v>30</v>
      </c>
      <c r="G12" s="10">
        <v>579.16999999999996</v>
      </c>
      <c r="H12" s="15">
        <v>-579.16999999999996</v>
      </c>
      <c r="I12" s="8">
        <f t="shared" si="2"/>
        <v>-1</v>
      </c>
      <c r="K12" s="11" t="s">
        <v>11</v>
      </c>
      <c r="L12" s="10">
        <v>18617</v>
      </c>
      <c r="M12" s="10">
        <v>12988</v>
      </c>
      <c r="N12" s="8">
        <f t="shared" si="3"/>
        <v>0.69764194016221737</v>
      </c>
    </row>
    <row r="13" spans="1:14" ht="16.5" thickBot="1" x14ac:dyDescent="0.3">
      <c r="A13" s="13" t="s">
        <v>31</v>
      </c>
      <c r="B13" s="10">
        <v>1387</v>
      </c>
      <c r="C13" s="10">
        <v>2152</v>
      </c>
      <c r="D13" s="8">
        <f>(C13/B13)</f>
        <v>1.5515501081470799</v>
      </c>
      <c r="E13" s="4"/>
      <c r="F13" s="16" t="s">
        <v>13</v>
      </c>
      <c r="G13" s="17">
        <f>SUM(G3:G12)</f>
        <v>6528.17</v>
      </c>
      <c r="H13" s="17">
        <f>SUM(H3:H12)</f>
        <v>-3294.17</v>
      </c>
      <c r="I13" s="18">
        <f t="shared" si="2"/>
        <v>-0.50460848905589162</v>
      </c>
      <c r="K13" s="11" t="s">
        <v>14</v>
      </c>
      <c r="L13" s="10">
        <v>7431</v>
      </c>
      <c r="M13" s="10">
        <v>3581</v>
      </c>
      <c r="N13" s="8">
        <f t="shared" si="3"/>
        <v>0.48190014802852915</v>
      </c>
    </row>
    <row r="14" spans="1:14" x14ac:dyDescent="0.25">
      <c r="A14" s="13" t="s">
        <v>32</v>
      </c>
      <c r="B14" s="10">
        <v>2795</v>
      </c>
      <c r="C14" s="10">
        <v>-575</v>
      </c>
      <c r="D14" s="8">
        <f>(C14/B14)</f>
        <v>-0.20572450805008943</v>
      </c>
      <c r="E14" s="4"/>
      <c r="F14" s="4"/>
      <c r="G14" s="4"/>
      <c r="H14" s="4"/>
      <c r="I14" s="4"/>
      <c r="K14" s="11" t="s">
        <v>33</v>
      </c>
      <c r="L14" s="10">
        <v>1499</v>
      </c>
      <c r="M14" s="10">
        <v>882</v>
      </c>
      <c r="N14" s="8">
        <f t="shared" si="3"/>
        <v>0.58839226150767177</v>
      </c>
    </row>
    <row r="15" spans="1:14" ht="15.75" thickBot="1" x14ac:dyDescent="0.3">
      <c r="A15" s="13" t="s">
        <v>34</v>
      </c>
      <c r="B15" s="10">
        <v>3131</v>
      </c>
      <c r="C15" s="10">
        <v>-368</v>
      </c>
      <c r="D15" s="8">
        <f t="shared" si="0"/>
        <v>-0.11753433407856914</v>
      </c>
      <c r="E15" s="4"/>
      <c r="K15" s="11" t="s">
        <v>35</v>
      </c>
      <c r="L15" s="10">
        <v>3453</v>
      </c>
      <c r="M15" s="10">
        <v>2866</v>
      </c>
      <c r="N15" s="8">
        <f t="shared" si="3"/>
        <v>0.8300028960324356</v>
      </c>
    </row>
    <row r="16" spans="1:14" x14ac:dyDescent="0.25">
      <c r="A16" s="13" t="s">
        <v>36</v>
      </c>
      <c r="B16" s="10">
        <v>3978</v>
      </c>
      <c r="C16" s="10">
        <v>-239</v>
      </c>
      <c r="D16" s="8">
        <f t="shared" si="0"/>
        <v>-6.0080442433383612E-2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3066</v>
      </c>
      <c r="M16" s="10">
        <v>2004</v>
      </c>
      <c r="N16" s="8">
        <f t="shared" si="3"/>
        <v>0.6536203522504892</v>
      </c>
    </row>
    <row r="17" spans="1:14" x14ac:dyDescent="0.25">
      <c r="A17" s="13" t="s">
        <v>38</v>
      </c>
      <c r="B17" s="10">
        <v>4045</v>
      </c>
      <c r="C17" s="10">
        <v>-1476</v>
      </c>
      <c r="D17" s="8">
        <f t="shared" si="0"/>
        <v>-0.36489493201483314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41</v>
      </c>
      <c r="B18" s="10">
        <v>4999.83</v>
      </c>
      <c r="C18" s="10">
        <v>241.17</v>
      </c>
      <c r="D18" s="8">
        <f t="shared" si="0"/>
        <v>4.8235640011760401E-2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7200</v>
      </c>
      <c r="M18" s="10">
        <v>-5724</v>
      </c>
      <c r="N18" s="8">
        <f t="shared" si="3"/>
        <v>-0.79500000000000004</v>
      </c>
    </row>
    <row r="19" spans="1:14" x14ac:dyDescent="0.25">
      <c r="A19" s="11" t="s">
        <v>44</v>
      </c>
      <c r="B19" s="10">
        <v>1180</v>
      </c>
      <c r="C19" s="10">
        <v>1000</v>
      </c>
      <c r="D19" s="8">
        <f t="shared" si="0"/>
        <v>0.84745762711864403</v>
      </c>
      <c r="E19" s="4"/>
      <c r="F19" s="11" t="s">
        <v>45</v>
      </c>
      <c r="G19" s="10">
        <v>3326</v>
      </c>
      <c r="H19" s="10">
        <v>-2916</v>
      </c>
      <c r="I19" s="8">
        <f t="shared" si="4"/>
        <v>-0.87672880336740833</v>
      </c>
      <c r="K19" s="11" t="s">
        <v>46</v>
      </c>
      <c r="L19" s="10">
        <v>1434</v>
      </c>
      <c r="M19" s="10">
        <v>1055</v>
      </c>
      <c r="N19" s="8">
        <f t="shared" si="3"/>
        <v>0.73570432357043236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813</v>
      </c>
      <c r="H20" s="10">
        <v>408</v>
      </c>
      <c r="I20" s="8">
        <f>(H20/G20)</f>
        <v>0.50184501845018448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9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6" t="s">
        <v>12</v>
      </c>
      <c r="B22" s="17">
        <f>SUM(B3:B21)</f>
        <v>265868.83</v>
      </c>
      <c r="C22" s="17">
        <f>SUM(C3:C21)</f>
        <v>26906.17</v>
      </c>
      <c r="D22" s="8">
        <f t="shared" si="0"/>
        <v>0.10120091926533846</v>
      </c>
      <c r="E22" s="4"/>
      <c r="F22" s="13" t="s">
        <v>53</v>
      </c>
      <c r="G22" s="10">
        <v>495</v>
      </c>
      <c r="H22" s="10">
        <v>-495</v>
      </c>
      <c r="I22" s="8">
        <f t="shared" si="4"/>
        <v>-1</v>
      </c>
      <c r="K22" s="11" t="s">
        <v>54</v>
      </c>
      <c r="L22" s="10">
        <v>100</v>
      </c>
      <c r="M22" s="10">
        <v>116</v>
      </c>
      <c r="N22" s="8">
        <f t="shared" si="3"/>
        <v>1.1599999999999999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>
        <v>480</v>
      </c>
      <c r="H23" s="10">
        <v>-480</v>
      </c>
      <c r="I23" s="8">
        <f t="shared" si="4"/>
        <v>-1</v>
      </c>
      <c r="K23" s="11" t="s">
        <v>56</v>
      </c>
      <c r="L23" s="10">
        <v>2975.5</v>
      </c>
      <c r="M23" s="10">
        <v>1691.5</v>
      </c>
      <c r="N23" s="8">
        <f t="shared" si="3"/>
        <v>0.56847588640564606</v>
      </c>
    </row>
    <row r="24" spans="1:14" x14ac:dyDescent="0.25">
      <c r="A24" s="1" t="s">
        <v>69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/>
      <c r="H24" s="10"/>
      <c r="I24" s="8" t="e">
        <f t="shared" si="4"/>
        <v>#DIV/0!</v>
      </c>
      <c r="K24" s="14" t="s">
        <v>58</v>
      </c>
      <c r="L24" s="10">
        <f>SUM(L11:L23)</f>
        <v>75451.5</v>
      </c>
      <c r="M24" s="10">
        <f>SUM(M11:M23)</f>
        <v>31733.5</v>
      </c>
      <c r="N24" s="8">
        <f>(M24/L24)</f>
        <v>0.42058143310603502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>
        <v>308</v>
      </c>
      <c r="H25" s="10">
        <v>308</v>
      </c>
      <c r="I25" s="8">
        <f t="shared" si="4"/>
        <v>1</v>
      </c>
    </row>
    <row r="26" spans="1:14" ht="15.75" thickBot="1" x14ac:dyDescent="0.3">
      <c r="A26" s="11" t="s">
        <v>61</v>
      </c>
      <c r="B26" s="10">
        <v>7651</v>
      </c>
      <c r="C26" s="10">
        <v>3792</v>
      </c>
      <c r="D26" s="8">
        <f>(C26/B26)</f>
        <v>0.49562148738726963</v>
      </c>
      <c r="E26" s="4"/>
      <c r="F26" s="13" t="s">
        <v>62</v>
      </c>
      <c r="G26" s="10">
        <v>1027</v>
      </c>
      <c r="H26" s="10">
        <v>424</v>
      </c>
      <c r="I26" s="8">
        <f t="shared" si="4"/>
        <v>0.41285296981499514</v>
      </c>
    </row>
    <row r="27" spans="1:14" ht="16.5" thickBot="1" x14ac:dyDescent="0.3">
      <c r="A27" s="16" t="s">
        <v>63</v>
      </c>
      <c r="B27" s="17">
        <f>SUM(B26)</f>
        <v>7651</v>
      </c>
      <c r="C27" s="17">
        <f>SUM(C26)</f>
        <v>3792</v>
      </c>
      <c r="D27" s="8">
        <f>(C27/B27)</f>
        <v>0.49562148738726963</v>
      </c>
      <c r="E27" s="4"/>
      <c r="F27" s="11" t="s">
        <v>64</v>
      </c>
      <c r="G27" s="10">
        <v>265.83</v>
      </c>
      <c r="H27" s="10">
        <v>94.17</v>
      </c>
      <c r="I27" s="8">
        <f t="shared" si="4"/>
        <v>0.35424895609976303</v>
      </c>
      <c r="K27" s="1" t="s">
        <v>69</v>
      </c>
      <c r="L27" s="2" t="s">
        <v>0</v>
      </c>
      <c r="M27" s="2" t="s">
        <v>1</v>
      </c>
      <c r="N27" s="3" t="s">
        <v>2</v>
      </c>
    </row>
    <row r="28" spans="1:14" ht="16.5" thickBot="1" x14ac:dyDescent="0.3">
      <c r="E28" s="4"/>
      <c r="F28" s="16" t="s">
        <v>48</v>
      </c>
      <c r="G28" s="17">
        <f>SUM(G18:G27)</f>
        <v>6714.83</v>
      </c>
      <c r="H28" s="17">
        <f>SUM(H18:H27)</f>
        <v>-2656.83</v>
      </c>
      <c r="I28" s="18">
        <f t="shared" si="4"/>
        <v>-0.39566601090422243</v>
      </c>
      <c r="K28" s="5" t="s">
        <v>70</v>
      </c>
      <c r="L28" s="6"/>
      <c r="M28" s="6"/>
      <c r="N28" s="7"/>
    </row>
    <row r="29" spans="1:14" ht="21" x14ac:dyDescent="0.25">
      <c r="A29" s="1" t="s">
        <v>69</v>
      </c>
      <c r="B29" s="21" t="s">
        <v>0</v>
      </c>
      <c r="C29" s="21" t="s">
        <v>1</v>
      </c>
      <c r="D29" s="22" t="s">
        <v>2</v>
      </c>
      <c r="E29" s="4"/>
      <c r="K29" s="11" t="s">
        <v>8</v>
      </c>
      <c r="L29" s="10">
        <v>1050</v>
      </c>
      <c r="M29" s="10">
        <v>-1050</v>
      </c>
      <c r="N29" s="8">
        <f t="shared" ref="N29:N41" si="5">(M29/L29)</f>
        <v>-1</v>
      </c>
    </row>
    <row r="30" spans="1:14" ht="21" x14ac:dyDescent="0.25">
      <c r="A30" s="23"/>
      <c r="B30" s="24"/>
      <c r="C30" s="25"/>
      <c r="D30" s="26"/>
      <c r="E30" s="4"/>
      <c r="K30" s="11" t="s">
        <v>11</v>
      </c>
      <c r="L30" s="10">
        <v>1340</v>
      </c>
      <c r="M30" s="10">
        <v>1000</v>
      </c>
      <c r="N30" s="8">
        <f t="shared" si="5"/>
        <v>0.74626865671641796</v>
      </c>
    </row>
    <row r="31" spans="1:14" ht="21.75" thickBot="1" x14ac:dyDescent="0.3">
      <c r="A31" s="27" t="s">
        <v>65</v>
      </c>
      <c r="B31" s="28">
        <f>(B22+G13+L6+B26+G28+L24+L42)</f>
        <v>367978</v>
      </c>
      <c r="C31" s="28">
        <f>(C22+C26+H28+H13+M6+M24+M42)</f>
        <v>55454</v>
      </c>
      <c r="D31" s="29">
        <f>(C31/B31)</f>
        <v>0.15069922658419796</v>
      </c>
      <c r="E31" s="4"/>
      <c r="K31" s="11" t="s">
        <v>14</v>
      </c>
      <c r="L31" s="10">
        <v>950</v>
      </c>
      <c r="M31" s="10">
        <v>888</v>
      </c>
      <c r="N31" s="8">
        <f t="shared" si="5"/>
        <v>0.9347368421052632</v>
      </c>
    </row>
    <row r="32" spans="1:14" x14ac:dyDescent="0.25">
      <c r="K32" s="11" t="s">
        <v>33</v>
      </c>
      <c r="L32" s="10"/>
      <c r="M32" s="10"/>
      <c r="N32" s="8" t="e">
        <f t="shared" si="5"/>
        <v>#DIV/0!</v>
      </c>
    </row>
    <row r="33" spans="11:14" x14ac:dyDescent="0.25">
      <c r="K33" s="11" t="s">
        <v>35</v>
      </c>
      <c r="L33" s="10"/>
      <c r="M33" s="10"/>
      <c r="N33" s="8" t="e">
        <f t="shared" si="5"/>
        <v>#DIV/0!</v>
      </c>
    </row>
    <row r="34" spans="11:14" x14ac:dyDescent="0.25">
      <c r="K34" s="11" t="s">
        <v>37</v>
      </c>
      <c r="L34" s="10">
        <v>1414</v>
      </c>
      <c r="M34" s="10">
        <v>-1206</v>
      </c>
      <c r="N34" s="8">
        <f t="shared" si="5"/>
        <v>-0.85289957567185293</v>
      </c>
    </row>
    <row r="35" spans="11:14" x14ac:dyDescent="0.25">
      <c r="K35" s="11" t="s">
        <v>40</v>
      </c>
      <c r="L35" s="10"/>
      <c r="M35" s="10"/>
      <c r="N35" s="8" t="e">
        <f t="shared" si="5"/>
        <v>#DIV/0!</v>
      </c>
    </row>
    <row r="36" spans="11:14" x14ac:dyDescent="0.25">
      <c r="K36" s="11" t="s">
        <v>43</v>
      </c>
      <c r="L36" s="10">
        <v>758</v>
      </c>
      <c r="M36" s="10">
        <v>-407</v>
      </c>
      <c r="N36" s="8">
        <f t="shared" si="5"/>
        <v>-0.53693931398416883</v>
      </c>
    </row>
    <row r="37" spans="11:14" x14ac:dyDescent="0.25">
      <c r="K37" s="11" t="s">
        <v>46</v>
      </c>
      <c r="L37" s="10"/>
      <c r="M37" s="10"/>
      <c r="N37" s="8" t="e">
        <f t="shared" si="5"/>
        <v>#DIV/0!</v>
      </c>
    </row>
    <row r="38" spans="11:14" x14ac:dyDescent="0.25">
      <c r="K38" s="11" t="s">
        <v>49</v>
      </c>
      <c r="L38" s="10"/>
      <c r="M38" s="10"/>
      <c r="N38" s="8" t="e">
        <f t="shared" si="5"/>
        <v>#DIV/0!</v>
      </c>
    </row>
    <row r="39" spans="11:14" x14ac:dyDescent="0.25">
      <c r="K39" s="11" t="s">
        <v>52</v>
      </c>
      <c r="L39" s="10"/>
      <c r="M39" s="10"/>
      <c r="N39" s="8" t="e">
        <f t="shared" si="5"/>
        <v>#DIV/0!</v>
      </c>
    </row>
    <row r="40" spans="11:14" x14ac:dyDescent="0.25">
      <c r="K40" s="11" t="s">
        <v>54</v>
      </c>
      <c r="L40" s="10"/>
      <c r="M40" s="10"/>
      <c r="N40" s="8" t="e">
        <f t="shared" si="5"/>
        <v>#DIV/0!</v>
      </c>
    </row>
    <row r="41" spans="11:14" x14ac:dyDescent="0.25">
      <c r="K41" s="11" t="s">
        <v>56</v>
      </c>
      <c r="L41" s="10">
        <v>251.67</v>
      </c>
      <c r="M41" s="10">
        <v>-251.67</v>
      </c>
      <c r="N41" s="8">
        <f t="shared" si="5"/>
        <v>-1</v>
      </c>
    </row>
    <row r="42" spans="11:14" x14ac:dyDescent="0.25">
      <c r="K42" s="14" t="s">
        <v>58</v>
      </c>
      <c r="L42" s="10">
        <f>SUM(L29:L41)</f>
        <v>5763.67</v>
      </c>
      <c r="M42" s="10">
        <f>SUM(M29:M41)</f>
        <v>-1026.67</v>
      </c>
      <c r="N42" s="8">
        <f>(M42/L42)</f>
        <v>-0.17812782480606976</v>
      </c>
    </row>
  </sheetData>
  <conditionalFormatting sqref="C31:D31 C26:D27 H3:I13 H18:I28 M3:N6 C3:D22">
    <cfRule type="cellIs" dxfId="39" priority="9" operator="lessThan">
      <formula>0</formula>
    </cfRule>
    <cfRule type="cellIs" dxfId="38" priority="10" operator="greaterThan">
      <formula>0</formula>
    </cfRule>
  </conditionalFormatting>
  <conditionalFormatting sqref="M11:N23">
    <cfRule type="cellIs" dxfId="37" priority="7" operator="lessThan">
      <formula>0</formula>
    </cfRule>
    <cfRule type="cellIs" dxfId="36" priority="8" operator="greaterThan">
      <formula>0</formula>
    </cfRule>
  </conditionalFormatting>
  <conditionalFormatting sqref="M24:N24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29:N41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42:N42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31" sqref="G31"/>
    </sheetView>
  </sheetViews>
  <sheetFormatPr defaultRowHeight="15" x14ac:dyDescent="0.25"/>
  <cols>
    <col min="1" max="1" width="21.28515625" customWidth="1"/>
    <col min="2" max="2" width="17" customWidth="1"/>
    <col min="3" max="3" width="14.7109375" customWidth="1"/>
    <col min="6" max="6" width="17.85546875" customWidth="1"/>
    <col min="7" max="7" width="12.28515625" customWidth="1"/>
    <col min="8" max="8" width="11.140625" customWidth="1"/>
    <col min="11" max="11" width="14.7109375" customWidth="1"/>
  </cols>
  <sheetData>
    <row r="1" spans="1:14" x14ac:dyDescent="0.25">
      <c r="A1" s="1" t="s">
        <v>71</v>
      </c>
      <c r="B1" s="2" t="s">
        <v>0</v>
      </c>
      <c r="C1" s="2" t="s">
        <v>1</v>
      </c>
      <c r="D1" s="3" t="s">
        <v>2</v>
      </c>
      <c r="E1" s="4"/>
      <c r="F1" s="1" t="s">
        <v>71</v>
      </c>
      <c r="G1" s="2" t="s">
        <v>0</v>
      </c>
      <c r="H1" s="2" t="s">
        <v>1</v>
      </c>
      <c r="I1" s="3" t="s">
        <v>2</v>
      </c>
      <c r="K1" s="1" t="s">
        <v>71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90850</v>
      </c>
      <c r="C3" s="10">
        <v>17307</v>
      </c>
      <c r="D3" s="8">
        <f t="shared" ref="D3:D22" si="0">(C3/B3)</f>
        <v>0.19050082553659878</v>
      </c>
      <c r="E3" s="4"/>
      <c r="F3" s="11" t="s">
        <v>7</v>
      </c>
      <c r="G3" s="10">
        <v>313</v>
      </c>
      <c r="H3" s="10">
        <v>-151</v>
      </c>
      <c r="I3" s="8">
        <f>(H3/G3)</f>
        <v>-0.48242811501597443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11141</v>
      </c>
      <c r="C4" s="10">
        <v>1377</v>
      </c>
      <c r="D4" s="8">
        <f t="shared" si="0"/>
        <v>0.12359752266403375</v>
      </c>
      <c r="E4" s="4"/>
      <c r="F4" s="11" t="s">
        <v>10</v>
      </c>
      <c r="G4" s="10">
        <v>2450</v>
      </c>
      <c r="H4" s="10">
        <v>571</v>
      </c>
      <c r="I4" s="8">
        <f t="shared" ref="I4:I13" si="2">(H4/G4)</f>
        <v>0.23306122448979591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28998</v>
      </c>
      <c r="C5" s="10">
        <v>4407</v>
      </c>
      <c r="D5" s="8">
        <f t="shared" si="0"/>
        <v>0.15197599834471343</v>
      </c>
      <c r="E5" s="4"/>
      <c r="F5" s="11" t="s">
        <v>13</v>
      </c>
      <c r="G5" s="10">
        <v>1967</v>
      </c>
      <c r="H5" s="10">
        <v>-207</v>
      </c>
      <c r="I5" s="8">
        <f t="shared" si="2"/>
        <v>-0.10523640061006609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14470</v>
      </c>
      <c r="C6" s="10">
        <v>11830</v>
      </c>
      <c r="D6" s="8">
        <f t="shared" si="0"/>
        <v>0.81755355908776783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25602</v>
      </c>
      <c r="C7" s="10">
        <v>-6510</v>
      </c>
      <c r="D7" s="8">
        <f t="shared" si="0"/>
        <v>-0.25427700960862432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1614</v>
      </c>
      <c r="C8" s="10">
        <v>-715</v>
      </c>
      <c r="D8" s="8">
        <f t="shared" si="0"/>
        <v>-0.44299876084262702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110</v>
      </c>
      <c r="C9" s="10">
        <v>100</v>
      </c>
      <c r="D9" s="8">
        <f t="shared" si="0"/>
        <v>0.90909090909090906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71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2099</v>
      </c>
      <c r="M11" s="10">
        <v>-1850</v>
      </c>
      <c r="N11" s="8">
        <f t="shared" ref="N11:N23" si="3">(M11/L11)</f>
        <v>-0.8813720819437828</v>
      </c>
    </row>
    <row r="12" spans="1:14" x14ac:dyDescent="0.25">
      <c r="A12" s="13" t="s">
        <v>29</v>
      </c>
      <c r="B12" s="10">
        <v>845</v>
      </c>
      <c r="C12" s="10">
        <v>-283</v>
      </c>
      <c r="D12" s="8">
        <f t="shared" si="0"/>
        <v>-0.33491124260355032</v>
      </c>
      <c r="E12" s="4"/>
      <c r="F12" s="11" t="s">
        <v>30</v>
      </c>
      <c r="G12" s="10">
        <v>62</v>
      </c>
      <c r="H12" s="15">
        <v>-62</v>
      </c>
      <c r="I12" s="8">
        <f t="shared" si="2"/>
        <v>-1</v>
      </c>
      <c r="K12" s="11" t="s">
        <v>11</v>
      </c>
      <c r="L12" s="10">
        <v>20703</v>
      </c>
      <c r="M12" s="10">
        <v>6446</v>
      </c>
      <c r="N12" s="8">
        <f t="shared" si="3"/>
        <v>0.31135584214848089</v>
      </c>
    </row>
    <row r="13" spans="1:14" ht="16.5" thickBot="1" x14ac:dyDescent="0.3">
      <c r="A13" s="13" t="s">
        <v>31</v>
      </c>
      <c r="B13" s="10">
        <v>503</v>
      </c>
      <c r="C13" s="10">
        <v>-15</v>
      </c>
      <c r="D13" s="8">
        <f>(C13/B13)</f>
        <v>-2.982107355864811E-2</v>
      </c>
      <c r="E13" s="4"/>
      <c r="F13" s="16" t="s">
        <v>13</v>
      </c>
      <c r="G13" s="17">
        <f>SUM(G3:G12)</f>
        <v>4792</v>
      </c>
      <c r="H13" s="17">
        <f>SUM(H3:H12)</f>
        <v>151</v>
      </c>
      <c r="I13" s="18">
        <f t="shared" si="2"/>
        <v>3.1510851419031718E-2</v>
      </c>
      <c r="K13" s="11" t="s">
        <v>14</v>
      </c>
      <c r="L13" s="10">
        <v>32226</v>
      </c>
      <c r="M13" s="10">
        <v>26636</v>
      </c>
      <c r="N13" s="8">
        <f t="shared" si="3"/>
        <v>0.82653757835288277</v>
      </c>
    </row>
    <row r="14" spans="1:14" x14ac:dyDescent="0.25">
      <c r="A14" s="13" t="s">
        <v>32</v>
      </c>
      <c r="B14" s="10">
        <v>1237</v>
      </c>
      <c r="C14" s="10">
        <v>331</v>
      </c>
      <c r="D14" s="8">
        <f>(C14/B14)</f>
        <v>0.26758286176232821</v>
      </c>
      <c r="E14" s="4"/>
      <c r="F14" s="4"/>
      <c r="G14" s="4"/>
      <c r="H14" s="4"/>
      <c r="I14" s="4"/>
      <c r="K14" s="11" t="s">
        <v>33</v>
      </c>
      <c r="L14" s="10">
        <v>3338</v>
      </c>
      <c r="M14" s="10">
        <v>147</v>
      </c>
      <c r="N14" s="8">
        <f t="shared" si="3"/>
        <v>4.403834631515878E-2</v>
      </c>
    </row>
    <row r="15" spans="1:14" ht="15.75" thickBot="1" x14ac:dyDescent="0.3">
      <c r="A15" s="13" t="s">
        <v>34</v>
      </c>
      <c r="B15" s="10">
        <v>5301</v>
      </c>
      <c r="C15" s="10">
        <v>191</v>
      </c>
      <c r="D15" s="8">
        <f t="shared" si="0"/>
        <v>3.6030937558951141E-2</v>
      </c>
      <c r="E15" s="4"/>
      <c r="K15" s="11" t="s">
        <v>35</v>
      </c>
      <c r="L15" s="10">
        <v>4594</v>
      </c>
      <c r="M15" s="10">
        <v>2465</v>
      </c>
      <c r="N15" s="8">
        <f t="shared" si="3"/>
        <v>0.53656943839791027</v>
      </c>
    </row>
    <row r="16" spans="1:14" x14ac:dyDescent="0.25">
      <c r="A16" s="13" t="s">
        <v>36</v>
      </c>
      <c r="B16" s="10">
        <v>5744</v>
      </c>
      <c r="C16" s="10">
        <v>624</v>
      </c>
      <c r="D16" s="8">
        <f t="shared" si="0"/>
        <v>0.10863509749303621</v>
      </c>
      <c r="E16" s="4"/>
      <c r="F16" s="1" t="s">
        <v>71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789</v>
      </c>
      <c r="M16" s="10">
        <v>-685</v>
      </c>
      <c r="N16" s="8">
        <f t="shared" si="3"/>
        <v>-0.8681875792141952</v>
      </c>
    </row>
    <row r="17" spans="1:14" x14ac:dyDescent="0.25">
      <c r="A17" s="13" t="s">
        <v>38</v>
      </c>
      <c r="B17" s="10">
        <v>4899</v>
      </c>
      <c r="C17" s="10">
        <v>1430</v>
      </c>
      <c r="D17" s="8">
        <f t="shared" si="0"/>
        <v>0.29189630536844252</v>
      </c>
      <c r="E17" s="4"/>
      <c r="F17" s="5" t="s">
        <v>39</v>
      </c>
      <c r="G17" s="6"/>
      <c r="H17" s="6"/>
      <c r="I17" s="7"/>
      <c r="K17" s="11" t="s">
        <v>40</v>
      </c>
      <c r="L17" s="10">
        <v>4158</v>
      </c>
      <c r="M17" s="10">
        <v>-1803</v>
      </c>
      <c r="N17" s="8">
        <f t="shared" si="3"/>
        <v>-0.43362193362193363</v>
      </c>
    </row>
    <row r="18" spans="1:14" x14ac:dyDescent="0.25">
      <c r="A18" s="11" t="s">
        <v>41</v>
      </c>
      <c r="B18" s="10">
        <v>6099.66</v>
      </c>
      <c r="C18" s="10">
        <v>-2209.66</v>
      </c>
      <c r="D18" s="8">
        <f t="shared" si="0"/>
        <v>-0.362259535777404</v>
      </c>
      <c r="E18" s="4"/>
      <c r="F18" s="11" t="s">
        <v>42</v>
      </c>
      <c r="G18" s="10">
        <v>796</v>
      </c>
      <c r="H18" s="10">
        <v>100</v>
      </c>
      <c r="I18" s="8">
        <f t="shared" ref="I18:I28" si="4">(H18/G18)</f>
        <v>0.12562814070351758</v>
      </c>
      <c r="K18" s="11" t="s">
        <v>43</v>
      </c>
      <c r="L18" s="10">
        <v>4362</v>
      </c>
      <c r="M18" s="10">
        <v>201</v>
      </c>
      <c r="N18" s="8">
        <f t="shared" si="3"/>
        <v>4.6079779917469053E-2</v>
      </c>
    </row>
    <row r="19" spans="1:14" x14ac:dyDescent="0.25">
      <c r="A19" s="11" t="s">
        <v>44</v>
      </c>
      <c r="B19" s="10">
        <v>1050</v>
      </c>
      <c r="C19" s="10">
        <v>-1050</v>
      </c>
      <c r="D19" s="8">
        <f t="shared" si="0"/>
        <v>-1</v>
      </c>
      <c r="E19" s="4"/>
      <c r="F19" s="11" t="s">
        <v>45</v>
      </c>
      <c r="G19" s="10">
        <v>3326</v>
      </c>
      <c r="H19" s="10">
        <v>1458</v>
      </c>
      <c r="I19" s="8">
        <f t="shared" si="4"/>
        <v>0.43836440168370416</v>
      </c>
      <c r="K19" s="11" t="s">
        <v>46</v>
      </c>
      <c r="L19" s="10">
        <v>3404</v>
      </c>
      <c r="M19" s="10">
        <v>-2431</v>
      </c>
      <c r="N19" s="8">
        <f t="shared" si="3"/>
        <v>-0.71415981198589895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1346</v>
      </c>
      <c r="H20" s="10">
        <v>678</v>
      </c>
      <c r="I20" s="8">
        <f>(H20/G20)</f>
        <v>0.50371471025260028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9" t="s">
        <v>50</v>
      </c>
      <c r="B21" s="10">
        <v>804</v>
      </c>
      <c r="C21" s="10">
        <v>-120</v>
      </c>
      <c r="D21" s="8">
        <f t="shared" si="0"/>
        <v>-0.14925373134328357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720</v>
      </c>
      <c r="M21" s="10">
        <v>380</v>
      </c>
      <c r="N21" s="8">
        <f t="shared" si="3"/>
        <v>0.52777777777777779</v>
      </c>
    </row>
    <row r="22" spans="1:14" ht="16.5" thickBot="1" x14ac:dyDescent="0.3">
      <c r="A22" s="16" t="s">
        <v>12</v>
      </c>
      <c r="B22" s="17">
        <f>SUM(B3:B21)</f>
        <v>199267.66</v>
      </c>
      <c r="C22" s="17">
        <f>SUM(C3:C21)</f>
        <v>26694.34</v>
      </c>
      <c r="D22" s="8">
        <f t="shared" si="0"/>
        <v>0.13396222949574457</v>
      </c>
      <c r="E22" s="4"/>
      <c r="F22" s="13" t="s">
        <v>53</v>
      </c>
      <c r="G22" s="10">
        <v>2657</v>
      </c>
      <c r="H22" s="10">
        <v>-1695</v>
      </c>
      <c r="I22" s="8">
        <f t="shared" si="4"/>
        <v>-0.63793752352277</v>
      </c>
      <c r="K22" s="11" t="s">
        <v>54</v>
      </c>
      <c r="L22" s="10">
        <v>570</v>
      </c>
      <c r="M22" s="10">
        <v>500</v>
      </c>
      <c r="N22" s="8">
        <f t="shared" si="3"/>
        <v>0.8771929824561403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>
        <v>2120</v>
      </c>
      <c r="H23" s="10">
        <v>1203</v>
      </c>
      <c r="I23" s="8">
        <f t="shared" si="4"/>
        <v>0.5674528301886792</v>
      </c>
      <c r="K23" s="11" t="s">
        <v>56</v>
      </c>
      <c r="L23" s="10">
        <v>6527.67</v>
      </c>
      <c r="M23" s="10">
        <v>2528.33</v>
      </c>
      <c r="N23" s="8">
        <f t="shared" si="3"/>
        <v>0.38732503328140055</v>
      </c>
    </row>
    <row r="24" spans="1:14" x14ac:dyDescent="0.25">
      <c r="A24" s="1" t="s">
        <v>71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>
        <v>0</v>
      </c>
      <c r="H24" s="10">
        <v>0</v>
      </c>
      <c r="I24" s="8" t="e">
        <f t="shared" si="4"/>
        <v>#DIV/0!</v>
      </c>
      <c r="K24" s="14" t="s">
        <v>58</v>
      </c>
      <c r="L24" s="10">
        <f>SUM(L11:L23)</f>
        <v>83490.67</v>
      </c>
      <c r="M24" s="10">
        <f>SUM(M11:M23)</f>
        <v>32534.33</v>
      </c>
      <c r="N24" s="8">
        <f>(M24/L24)</f>
        <v>0.38967623567998677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>
        <v>1410</v>
      </c>
      <c r="H25" s="10">
        <v>470</v>
      </c>
      <c r="I25" s="8">
        <f t="shared" si="4"/>
        <v>0.33333333333333331</v>
      </c>
    </row>
    <row r="26" spans="1:14" ht="15.75" thickBot="1" x14ac:dyDescent="0.3">
      <c r="A26" s="11" t="s">
        <v>61</v>
      </c>
      <c r="B26" s="10">
        <v>13922</v>
      </c>
      <c r="C26" s="10">
        <v>-280</v>
      </c>
      <c r="D26" s="8">
        <f>(C26/B26)</f>
        <v>-2.0112052865967532E-2</v>
      </c>
      <c r="E26" s="4"/>
      <c r="F26" s="13" t="s">
        <v>62</v>
      </c>
      <c r="G26" s="10">
        <v>1790</v>
      </c>
      <c r="H26" s="10">
        <v>716</v>
      </c>
      <c r="I26" s="8">
        <f t="shared" si="4"/>
        <v>0.4</v>
      </c>
    </row>
    <row r="27" spans="1:14" ht="16.5" thickBot="1" x14ac:dyDescent="0.3">
      <c r="A27" s="16" t="s">
        <v>63</v>
      </c>
      <c r="B27" s="17">
        <f>SUM(B26)</f>
        <v>13922</v>
      </c>
      <c r="C27" s="17">
        <f>SUM(C26)</f>
        <v>-280</v>
      </c>
      <c r="D27" s="8">
        <f>(C27/B27)</f>
        <v>-2.0112052865967532E-2</v>
      </c>
      <c r="E27" s="4"/>
      <c r="F27" s="11" t="s">
        <v>64</v>
      </c>
      <c r="G27" s="10">
        <v>766.67</v>
      </c>
      <c r="H27" s="10">
        <v>-416.67</v>
      </c>
      <c r="I27" s="8">
        <f t="shared" si="4"/>
        <v>-0.54348024573806208</v>
      </c>
      <c r="K27" s="1" t="s">
        <v>71</v>
      </c>
      <c r="L27" s="2" t="s">
        <v>0</v>
      </c>
      <c r="M27" s="2" t="s">
        <v>1</v>
      </c>
      <c r="N27" s="3" t="s">
        <v>2</v>
      </c>
    </row>
    <row r="28" spans="1:14" ht="16.5" thickBot="1" x14ac:dyDescent="0.3">
      <c r="E28" s="4"/>
      <c r="F28" s="16" t="s">
        <v>48</v>
      </c>
      <c r="G28" s="17">
        <f>SUM(G18:G27)</f>
        <v>14211.67</v>
      </c>
      <c r="H28" s="17">
        <f>SUM(H18:H27)</f>
        <v>2513.33</v>
      </c>
      <c r="I28" s="18">
        <f t="shared" si="4"/>
        <v>0.17684972983470626</v>
      </c>
      <c r="K28" s="5" t="s">
        <v>70</v>
      </c>
      <c r="L28" s="6"/>
      <c r="M28" s="6"/>
      <c r="N28" s="7"/>
    </row>
    <row r="29" spans="1:14" ht="21" x14ac:dyDescent="0.25">
      <c r="A29" s="1" t="s">
        <v>71</v>
      </c>
      <c r="B29" s="21" t="s">
        <v>0</v>
      </c>
      <c r="C29" s="21" t="s">
        <v>1</v>
      </c>
      <c r="D29" s="22" t="s">
        <v>2</v>
      </c>
      <c r="E29" s="4"/>
      <c r="K29" s="11" t="s">
        <v>8</v>
      </c>
      <c r="L29" s="10">
        <v>0</v>
      </c>
      <c r="M29" s="10">
        <v>0</v>
      </c>
      <c r="N29" s="8" t="e">
        <f t="shared" ref="N29:N41" si="5">(M29/L29)</f>
        <v>#DIV/0!</v>
      </c>
    </row>
    <row r="30" spans="1:14" ht="21" x14ac:dyDescent="0.25">
      <c r="A30" s="23"/>
      <c r="B30" s="24"/>
      <c r="C30" s="25"/>
      <c r="D30" s="26"/>
      <c r="E30" s="4"/>
      <c r="K30" s="11" t="s">
        <v>11</v>
      </c>
      <c r="L30" s="10">
        <v>0</v>
      </c>
      <c r="M30" s="10">
        <v>0</v>
      </c>
      <c r="N30" s="8" t="e">
        <f t="shared" si="5"/>
        <v>#DIV/0!</v>
      </c>
    </row>
    <row r="31" spans="1:14" ht="21.75" thickBot="1" x14ac:dyDescent="0.3">
      <c r="A31" s="27" t="s">
        <v>65</v>
      </c>
      <c r="B31" s="28">
        <f>(B22+G13+L6+B26+G28+L24+L42)</f>
        <v>315684</v>
      </c>
      <c r="C31" s="28">
        <f>(C22+C26+H28+H13+M6+M24+M42)</f>
        <v>61613</v>
      </c>
      <c r="D31" s="29">
        <f>(C31/B31)</f>
        <v>0.19517302112238821</v>
      </c>
      <c r="E31" s="4"/>
      <c r="K31" s="11" t="s">
        <v>14</v>
      </c>
      <c r="L31" s="10">
        <v>0</v>
      </c>
      <c r="M31" s="10">
        <v>0</v>
      </c>
      <c r="N31" s="8" t="e">
        <f t="shared" si="5"/>
        <v>#DIV/0!</v>
      </c>
    </row>
    <row r="32" spans="1:14" x14ac:dyDescent="0.25">
      <c r="K32" s="11" t="s">
        <v>33</v>
      </c>
      <c r="L32" s="10">
        <v>0</v>
      </c>
      <c r="M32" s="10">
        <v>0</v>
      </c>
      <c r="N32" s="8" t="e">
        <f t="shared" si="5"/>
        <v>#DIV/0!</v>
      </c>
    </row>
    <row r="33" spans="11:14" x14ac:dyDescent="0.25">
      <c r="K33" s="11" t="s">
        <v>35</v>
      </c>
      <c r="L33" s="10">
        <v>0</v>
      </c>
      <c r="M33" s="10">
        <v>0</v>
      </c>
      <c r="N33" s="8" t="e">
        <f t="shared" si="5"/>
        <v>#DIV/0!</v>
      </c>
    </row>
    <row r="34" spans="11:14" x14ac:dyDescent="0.25">
      <c r="K34" s="11" t="s">
        <v>37</v>
      </c>
      <c r="L34" s="10">
        <v>0</v>
      </c>
      <c r="M34" s="10">
        <v>0</v>
      </c>
      <c r="N34" s="8" t="e">
        <f t="shared" si="5"/>
        <v>#DIV/0!</v>
      </c>
    </row>
    <row r="35" spans="11:14" x14ac:dyDescent="0.25">
      <c r="K35" s="11" t="s">
        <v>40</v>
      </c>
      <c r="L35" s="10">
        <v>0</v>
      </c>
      <c r="M35" s="10">
        <v>0</v>
      </c>
      <c r="N35" s="8" t="e">
        <f t="shared" si="5"/>
        <v>#DIV/0!</v>
      </c>
    </row>
    <row r="36" spans="11:14" x14ac:dyDescent="0.25">
      <c r="K36" s="11" t="s">
        <v>43</v>
      </c>
      <c r="L36" s="10">
        <v>0</v>
      </c>
      <c r="M36" s="10">
        <v>0</v>
      </c>
      <c r="N36" s="8" t="e">
        <f t="shared" si="5"/>
        <v>#DIV/0!</v>
      </c>
    </row>
    <row r="37" spans="11:14" x14ac:dyDescent="0.25">
      <c r="K37" s="11" t="s">
        <v>46</v>
      </c>
      <c r="L37" s="10">
        <v>0</v>
      </c>
      <c r="M37" s="10">
        <v>0</v>
      </c>
      <c r="N37" s="8" t="e">
        <f t="shared" si="5"/>
        <v>#DIV/0!</v>
      </c>
    </row>
    <row r="38" spans="11:14" x14ac:dyDescent="0.25">
      <c r="K38" s="11" t="s">
        <v>49</v>
      </c>
      <c r="L38" s="10">
        <v>0</v>
      </c>
      <c r="M38" s="10">
        <v>0</v>
      </c>
      <c r="N38" s="8" t="e">
        <f t="shared" si="5"/>
        <v>#DIV/0!</v>
      </c>
    </row>
    <row r="39" spans="11:14" x14ac:dyDescent="0.25">
      <c r="K39" s="11" t="s">
        <v>52</v>
      </c>
      <c r="L39" s="10">
        <v>0</v>
      </c>
      <c r="M39" s="10">
        <v>0</v>
      </c>
      <c r="N39" s="8" t="e">
        <f t="shared" si="5"/>
        <v>#DIV/0!</v>
      </c>
    </row>
    <row r="40" spans="11:14" x14ac:dyDescent="0.25">
      <c r="K40" s="11" t="s">
        <v>54</v>
      </c>
      <c r="L40" s="10">
        <v>0</v>
      </c>
      <c r="M40" s="10">
        <v>0</v>
      </c>
      <c r="N40" s="8" t="e">
        <f t="shared" si="5"/>
        <v>#DIV/0!</v>
      </c>
    </row>
    <row r="41" spans="11:14" x14ac:dyDescent="0.25">
      <c r="K41" s="11" t="s">
        <v>56</v>
      </c>
      <c r="L41" s="10">
        <v>0</v>
      </c>
      <c r="M41" s="10">
        <v>0</v>
      </c>
      <c r="N41" s="8" t="e">
        <f t="shared" si="5"/>
        <v>#DIV/0!</v>
      </c>
    </row>
    <row r="42" spans="11:14" x14ac:dyDescent="0.25">
      <c r="K42" s="14" t="s">
        <v>58</v>
      </c>
      <c r="L42" s="10">
        <f>SUM(L29:L41)</f>
        <v>0</v>
      </c>
      <c r="M42" s="10">
        <f>SUM(M29:M41)</f>
        <v>0</v>
      </c>
      <c r="N42" s="8" t="e">
        <f>(M42/L42)</f>
        <v>#DIV/0!</v>
      </c>
    </row>
  </sheetData>
  <conditionalFormatting sqref="C31:D31 C26:D27 H3:I13 H18:I28 M3:N6 C3:D22">
    <cfRule type="cellIs" dxfId="29" priority="9" operator="lessThan">
      <formula>0</formula>
    </cfRule>
    <cfRule type="cellIs" dxfId="28" priority="10" operator="greaterThan">
      <formula>0</formula>
    </cfRule>
  </conditionalFormatting>
  <conditionalFormatting sqref="M11:N23">
    <cfRule type="cellIs" dxfId="27" priority="7" operator="lessThan">
      <formula>0</formula>
    </cfRule>
    <cfRule type="cellIs" dxfId="26" priority="8" operator="greaterThan">
      <formula>0</formula>
    </cfRule>
  </conditionalFormatting>
  <conditionalFormatting sqref="M24:N24"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M29:N41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M42:N42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C14" sqref="C14"/>
    </sheetView>
  </sheetViews>
  <sheetFormatPr defaultRowHeight="15" x14ac:dyDescent="0.25"/>
  <cols>
    <col min="1" max="1" width="16.85546875" customWidth="1"/>
    <col min="2" max="2" width="18" customWidth="1"/>
    <col min="3" max="3" width="15.42578125" customWidth="1"/>
    <col min="4" max="4" width="12" customWidth="1"/>
    <col min="6" max="6" width="18.5703125" customWidth="1"/>
    <col min="11" max="11" width="19.140625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75461</v>
      </c>
      <c r="C3" s="10">
        <v>-3601</v>
      </c>
      <c r="D3" s="8">
        <f t="shared" ref="D3:D22" si="0">(C3/B3)</f>
        <v>-4.7720014312028727E-2</v>
      </c>
      <c r="E3" s="4"/>
      <c r="F3" s="11" t="s">
        <v>7</v>
      </c>
      <c r="G3" s="10">
        <v>7645</v>
      </c>
      <c r="H3" s="10">
        <v>-128</v>
      </c>
      <c r="I3" s="8">
        <f>(H3/G3)</f>
        <v>-1.6742969260954872E-2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14253</v>
      </c>
      <c r="C4" s="10">
        <v>2939</v>
      </c>
      <c r="D4" s="8">
        <f t="shared" si="0"/>
        <v>0.206202203044973</v>
      </c>
      <c r="E4" s="4"/>
      <c r="F4" s="11" t="s">
        <v>10</v>
      </c>
      <c r="G4" s="10">
        <v>11369</v>
      </c>
      <c r="H4" s="10">
        <v>1542</v>
      </c>
      <c r="I4" s="8">
        <f t="shared" ref="I4:I13" si="2">(H4/G4)</f>
        <v>0.13563198170463542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26572</v>
      </c>
      <c r="C5" s="10">
        <v>-7535</v>
      </c>
      <c r="D5" s="8">
        <f t="shared" si="0"/>
        <v>-0.28356917055547193</v>
      </c>
      <c r="E5" s="4"/>
      <c r="F5" s="11" t="s">
        <v>13</v>
      </c>
      <c r="G5" s="10">
        <v>5964</v>
      </c>
      <c r="H5" s="10">
        <v>536</v>
      </c>
      <c r="I5" s="8">
        <f t="shared" si="2"/>
        <v>8.9872568745808179E-2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19996</v>
      </c>
      <c r="C6" s="10">
        <v>-1081</v>
      </c>
      <c r="D6" s="8">
        <f t="shared" si="0"/>
        <v>-5.4060812162432484E-2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760</v>
      </c>
      <c r="C7" s="10">
        <v>6</v>
      </c>
      <c r="D7" s="8">
        <f t="shared" si="0"/>
        <v>7.8947368421052634E-3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4466</v>
      </c>
      <c r="C8" s="10">
        <v>3587</v>
      </c>
      <c r="D8" s="8">
        <f t="shared" si="0"/>
        <v>0.80317957904164805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30</v>
      </c>
      <c r="C11" s="10">
        <v>-30</v>
      </c>
      <c r="D11" s="8">
        <f t="shared" si="0"/>
        <v>-1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2999</v>
      </c>
      <c r="M11" s="10">
        <v>1167</v>
      </c>
      <c r="N11" s="8">
        <f t="shared" ref="N11:N23" si="3">(M11/L11)</f>
        <v>0.38912970990330109</v>
      </c>
    </row>
    <row r="12" spans="1:14" x14ac:dyDescent="0.25">
      <c r="A12" s="13" t="s">
        <v>29</v>
      </c>
      <c r="B12" s="10">
        <v>287</v>
      </c>
      <c r="C12" s="10">
        <v>100</v>
      </c>
      <c r="D12" s="8">
        <f t="shared" si="0"/>
        <v>0.34843205574912894</v>
      </c>
      <c r="E12" s="4"/>
      <c r="F12" s="11" t="s">
        <v>30</v>
      </c>
      <c r="G12" s="10"/>
      <c r="H12" s="15"/>
      <c r="I12" s="8" t="e">
        <f t="shared" si="2"/>
        <v>#DIV/0!</v>
      </c>
      <c r="K12" s="11" t="s">
        <v>11</v>
      </c>
      <c r="L12" s="10">
        <v>4531</v>
      </c>
      <c r="M12" s="10">
        <v>4037</v>
      </c>
      <c r="N12" s="8">
        <f t="shared" si="3"/>
        <v>0.8909732950783491</v>
      </c>
    </row>
    <row r="13" spans="1:14" ht="16.5" thickBot="1" x14ac:dyDescent="0.3">
      <c r="A13" s="13" t="s">
        <v>31</v>
      </c>
      <c r="B13" s="10">
        <v>1332</v>
      </c>
      <c r="C13" s="10">
        <v>1263</v>
      </c>
      <c r="D13" s="8">
        <f>(C13/B13)</f>
        <v>0.94819819819819817</v>
      </c>
      <c r="E13" s="4"/>
      <c r="F13" s="16" t="s">
        <v>13</v>
      </c>
      <c r="G13" s="17">
        <f>SUM(G3:G12)</f>
        <v>24978</v>
      </c>
      <c r="H13" s="17">
        <f>SUM(H3:H12)</f>
        <v>1950</v>
      </c>
      <c r="I13" s="18">
        <f t="shared" si="2"/>
        <v>7.806870045640163E-2</v>
      </c>
      <c r="K13" s="11" t="s">
        <v>14</v>
      </c>
      <c r="L13" s="10">
        <v>5555</v>
      </c>
      <c r="M13" s="10">
        <v>-2712</v>
      </c>
      <c r="N13" s="8">
        <f t="shared" si="3"/>
        <v>-0.48820882088208822</v>
      </c>
    </row>
    <row r="14" spans="1:14" x14ac:dyDescent="0.25">
      <c r="A14" s="13" t="s">
        <v>32</v>
      </c>
      <c r="B14" s="10">
        <v>2434</v>
      </c>
      <c r="C14" s="10">
        <v>-1690</v>
      </c>
      <c r="D14" s="8">
        <f>(C14/B14)</f>
        <v>-0.69433032046014787</v>
      </c>
      <c r="E14" s="4"/>
      <c r="F14" s="4"/>
      <c r="G14" s="4"/>
      <c r="H14" s="4"/>
      <c r="I14" s="4"/>
      <c r="K14" s="11" t="s">
        <v>33</v>
      </c>
      <c r="L14" s="10">
        <v>1545</v>
      </c>
      <c r="M14" s="10">
        <v>750</v>
      </c>
      <c r="N14" s="8">
        <f t="shared" si="3"/>
        <v>0.4854368932038835</v>
      </c>
    </row>
    <row r="15" spans="1:14" ht="15.75" thickBot="1" x14ac:dyDescent="0.3">
      <c r="A15" s="13" t="s">
        <v>34</v>
      </c>
      <c r="B15" s="10">
        <v>4684</v>
      </c>
      <c r="C15" s="10">
        <v>196</v>
      </c>
      <c r="D15" s="8">
        <f t="shared" si="0"/>
        <v>4.1844577284372332E-2</v>
      </c>
      <c r="E15" s="4"/>
      <c r="K15" s="11" t="s">
        <v>35</v>
      </c>
      <c r="L15" s="10">
        <v>1063</v>
      </c>
      <c r="M15" s="10">
        <v>598</v>
      </c>
      <c r="N15" s="8">
        <f t="shared" si="3"/>
        <v>0.5625587958607714</v>
      </c>
    </row>
    <row r="16" spans="1:14" x14ac:dyDescent="0.25">
      <c r="A16" s="13" t="s">
        <v>36</v>
      </c>
      <c r="B16" s="10">
        <v>2366</v>
      </c>
      <c r="C16" s="10">
        <v>-93</v>
      </c>
      <c r="D16" s="8">
        <f t="shared" si="0"/>
        <v>-3.9306846999154689E-2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1298</v>
      </c>
      <c r="M16" s="10">
        <v>-710</v>
      </c>
      <c r="N16" s="8">
        <f t="shared" si="3"/>
        <v>-0.54699537750385208</v>
      </c>
    </row>
    <row r="17" spans="1:14" x14ac:dyDescent="0.25">
      <c r="A17" s="13" t="s">
        <v>38</v>
      </c>
      <c r="B17" s="10">
        <v>6386</v>
      </c>
      <c r="C17" s="10">
        <v>-233</v>
      </c>
      <c r="D17" s="8">
        <f t="shared" si="0"/>
        <v>-3.6486063263388664E-2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41</v>
      </c>
      <c r="B18" s="10">
        <v>7471.66</v>
      </c>
      <c r="C18" s="10">
        <v>-4142.66</v>
      </c>
      <c r="D18" s="8">
        <f t="shared" si="0"/>
        <v>-0.55444974744568143</v>
      </c>
      <c r="E18" s="4"/>
      <c r="F18" s="11" t="s">
        <v>42</v>
      </c>
      <c r="G18" s="10">
        <v>1814</v>
      </c>
      <c r="H18" s="10">
        <v>-602</v>
      </c>
      <c r="I18" s="8">
        <f t="shared" ref="I18:I28" si="4">(H18/G18)</f>
        <v>-0.33186328555678057</v>
      </c>
      <c r="K18" s="11" t="s">
        <v>43</v>
      </c>
      <c r="L18" s="10">
        <v>220</v>
      </c>
      <c r="M18" s="10">
        <v>-220</v>
      </c>
      <c r="N18" s="8">
        <f t="shared" si="3"/>
        <v>-1</v>
      </c>
    </row>
    <row r="19" spans="1:14" x14ac:dyDescent="0.25">
      <c r="A19" s="11" t="s">
        <v>44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0</v>
      </c>
      <c r="M19" s="10">
        <v>0</v>
      </c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383</v>
      </c>
      <c r="H20" s="10">
        <v>150</v>
      </c>
      <c r="I20" s="8">
        <f>(H20/G20)</f>
        <v>0.391644908616188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9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2000</v>
      </c>
      <c r="H21" s="10">
        <v>-2000</v>
      </c>
      <c r="I21" s="8">
        <f>(H21/G21)</f>
        <v>-1</v>
      </c>
      <c r="K21" s="11" t="s">
        <v>52</v>
      </c>
      <c r="L21" s="10">
        <v>140</v>
      </c>
      <c r="M21" s="10">
        <v>83</v>
      </c>
      <c r="N21" s="8">
        <f t="shared" si="3"/>
        <v>0.59285714285714286</v>
      </c>
    </row>
    <row r="22" spans="1:14" ht="16.5" thickBot="1" x14ac:dyDescent="0.3">
      <c r="A22" s="16" t="s">
        <v>12</v>
      </c>
      <c r="B22" s="17">
        <f>SUM(B3:B21)</f>
        <v>166498.66</v>
      </c>
      <c r="C22" s="17">
        <f>SUM(C3:C21)</f>
        <v>-10314.66</v>
      </c>
      <c r="D22" s="8">
        <f t="shared" si="0"/>
        <v>-6.1950408489774032E-2</v>
      </c>
      <c r="E22" s="4"/>
      <c r="F22" s="13" t="s">
        <v>53</v>
      </c>
      <c r="G22" s="10">
        <v>1320</v>
      </c>
      <c r="H22" s="10">
        <v>-270</v>
      </c>
      <c r="I22" s="8">
        <f t="shared" si="4"/>
        <v>-0.20454545454545456</v>
      </c>
      <c r="K22" s="11" t="s">
        <v>54</v>
      </c>
      <c r="L22" s="10">
        <v>61</v>
      </c>
      <c r="M22" s="10">
        <v>60</v>
      </c>
      <c r="N22" s="8">
        <f t="shared" si="3"/>
        <v>0.98360655737704916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>
        <v>1188</v>
      </c>
      <c r="H23" s="10">
        <v>-90</v>
      </c>
      <c r="I23" s="8">
        <f t="shared" si="4"/>
        <v>-7.575757575757576E-2</v>
      </c>
      <c r="K23" s="11" t="s">
        <v>56</v>
      </c>
      <c r="L23" s="10">
        <v>2675</v>
      </c>
      <c r="M23" s="10">
        <v>-1525</v>
      </c>
      <c r="N23" s="8">
        <f t="shared" si="3"/>
        <v>-0.57009345794392519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>
        <v>0</v>
      </c>
      <c r="H24" s="10">
        <v>0</v>
      </c>
      <c r="I24" s="8" t="e">
        <f t="shared" si="4"/>
        <v>#DIV/0!</v>
      </c>
      <c r="K24" s="14" t="s">
        <v>58</v>
      </c>
      <c r="L24" s="10">
        <f>SUM(L11:L23)</f>
        <v>20087</v>
      </c>
      <c r="M24" s="10">
        <f>SUM(M11:M23)</f>
        <v>1528</v>
      </c>
      <c r="N24" s="8">
        <f>(M24/L24)</f>
        <v>7.6069099417533731E-2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>
        <v>850</v>
      </c>
      <c r="H25" s="10">
        <v>800</v>
      </c>
      <c r="I25" s="8">
        <f t="shared" si="4"/>
        <v>0.94117647058823528</v>
      </c>
    </row>
    <row r="26" spans="1:14" ht="15.75" thickBot="1" x14ac:dyDescent="0.3">
      <c r="A26" s="11" t="s">
        <v>61</v>
      </c>
      <c r="B26" s="10">
        <v>12670</v>
      </c>
      <c r="C26" s="10">
        <v>-1636</v>
      </c>
      <c r="D26" s="8">
        <f>(C26/B26)</f>
        <v>-0.12912391475927387</v>
      </c>
      <c r="E26" s="4"/>
      <c r="F26" s="13" t="s">
        <v>62</v>
      </c>
      <c r="G26" s="10">
        <v>330</v>
      </c>
      <c r="H26" s="10">
        <v>90</v>
      </c>
      <c r="I26" s="8">
        <f t="shared" si="4"/>
        <v>0.27272727272727271</v>
      </c>
    </row>
    <row r="27" spans="1:14" ht="16.5" thickBot="1" x14ac:dyDescent="0.3">
      <c r="A27" s="16" t="s">
        <v>63</v>
      </c>
      <c r="B27" s="17">
        <f>SUM(B26)</f>
        <v>12670</v>
      </c>
      <c r="C27" s="17">
        <f>SUM(C26)</f>
        <v>-1636</v>
      </c>
      <c r="D27" s="8">
        <f>(C27/B27)</f>
        <v>-0.12912391475927387</v>
      </c>
      <c r="E27" s="4"/>
      <c r="F27" s="11" t="s">
        <v>64</v>
      </c>
      <c r="G27" s="10">
        <v>313.33</v>
      </c>
      <c r="H27" s="10">
        <v>-313.33</v>
      </c>
      <c r="I27" s="8">
        <f t="shared" si="4"/>
        <v>-1</v>
      </c>
      <c r="K27" s="1" t="s">
        <v>72</v>
      </c>
      <c r="L27" s="2" t="s">
        <v>0</v>
      </c>
      <c r="M27" s="2" t="s">
        <v>1</v>
      </c>
      <c r="N27" s="3" t="s">
        <v>2</v>
      </c>
    </row>
    <row r="28" spans="1:14" ht="16.5" thickBot="1" x14ac:dyDescent="0.3">
      <c r="E28" s="4"/>
      <c r="F28" s="16" t="s">
        <v>48</v>
      </c>
      <c r="G28" s="17">
        <f>SUM(G18:G27)</f>
        <v>8198.33</v>
      </c>
      <c r="H28" s="17">
        <f>SUM(H18:H27)</f>
        <v>-2235.33</v>
      </c>
      <c r="I28" s="18">
        <f t="shared" si="4"/>
        <v>-0.27265674838656162</v>
      </c>
      <c r="K28" s="5" t="s">
        <v>70</v>
      </c>
      <c r="L28" s="6"/>
      <c r="M28" s="6"/>
      <c r="N28" s="7"/>
    </row>
    <row r="29" spans="1:14" ht="21" x14ac:dyDescent="0.25">
      <c r="A29" s="1" t="s">
        <v>72</v>
      </c>
      <c r="B29" s="21" t="s">
        <v>0</v>
      </c>
      <c r="C29" s="21" t="s">
        <v>1</v>
      </c>
      <c r="D29" s="22" t="s">
        <v>2</v>
      </c>
      <c r="E29" s="4"/>
      <c r="K29" s="11" t="s">
        <v>8</v>
      </c>
      <c r="L29" s="10">
        <v>0</v>
      </c>
      <c r="M29" s="10">
        <v>0</v>
      </c>
      <c r="N29" s="8" t="e">
        <f t="shared" ref="N29:N41" si="5">(M29/L29)</f>
        <v>#DIV/0!</v>
      </c>
    </row>
    <row r="30" spans="1:14" ht="21" x14ac:dyDescent="0.25">
      <c r="A30" s="23"/>
      <c r="B30" s="24"/>
      <c r="C30" s="25"/>
      <c r="D30" s="26"/>
      <c r="E30" s="4"/>
      <c r="K30" s="11" t="s">
        <v>11</v>
      </c>
      <c r="L30" s="10">
        <v>0</v>
      </c>
      <c r="M30" s="10">
        <v>0</v>
      </c>
      <c r="N30" s="8" t="e">
        <f t="shared" si="5"/>
        <v>#DIV/0!</v>
      </c>
    </row>
    <row r="31" spans="1:14" ht="21.75" thickBot="1" x14ac:dyDescent="0.3">
      <c r="A31" s="27" t="s">
        <v>65</v>
      </c>
      <c r="B31" s="28">
        <f>(B22+G13+L6+B26+G28+L24+L42)</f>
        <v>232431.99</v>
      </c>
      <c r="C31" s="28">
        <f>(C22+C26+H28+H13+M6+M24+M42)</f>
        <v>-10707.99</v>
      </c>
      <c r="D31" s="29">
        <f>(C31/B31)</f>
        <v>-4.6069346994791899E-2</v>
      </c>
      <c r="E31" s="4"/>
      <c r="K31" s="11" t="s">
        <v>14</v>
      </c>
      <c r="L31" s="10">
        <v>0</v>
      </c>
      <c r="M31" s="10">
        <v>0</v>
      </c>
      <c r="N31" s="8" t="e">
        <f t="shared" si="5"/>
        <v>#DIV/0!</v>
      </c>
    </row>
    <row r="32" spans="1:14" x14ac:dyDescent="0.25">
      <c r="K32" s="11" t="s">
        <v>33</v>
      </c>
      <c r="L32" s="10">
        <v>0</v>
      </c>
      <c r="M32" s="10">
        <v>0</v>
      </c>
      <c r="N32" s="8" t="e">
        <f t="shared" si="5"/>
        <v>#DIV/0!</v>
      </c>
    </row>
    <row r="33" spans="11:14" x14ac:dyDescent="0.25">
      <c r="K33" s="11" t="s">
        <v>35</v>
      </c>
      <c r="L33" s="10">
        <v>0</v>
      </c>
      <c r="M33" s="10">
        <v>0</v>
      </c>
      <c r="N33" s="8" t="e">
        <f t="shared" si="5"/>
        <v>#DIV/0!</v>
      </c>
    </row>
    <row r="34" spans="11:14" x14ac:dyDescent="0.25">
      <c r="K34" s="11" t="s">
        <v>37</v>
      </c>
      <c r="L34" s="10">
        <v>0</v>
      </c>
      <c r="M34" s="10">
        <v>0</v>
      </c>
      <c r="N34" s="8" t="e">
        <f t="shared" si="5"/>
        <v>#DIV/0!</v>
      </c>
    </row>
    <row r="35" spans="11:14" x14ac:dyDescent="0.25">
      <c r="K35" s="11" t="s">
        <v>40</v>
      </c>
      <c r="L35" s="10">
        <v>0</v>
      </c>
      <c r="M35" s="10">
        <v>0</v>
      </c>
      <c r="N35" s="8" t="e">
        <f t="shared" si="5"/>
        <v>#DIV/0!</v>
      </c>
    </row>
    <row r="36" spans="11:14" x14ac:dyDescent="0.25">
      <c r="K36" s="11" t="s">
        <v>43</v>
      </c>
      <c r="L36" s="10">
        <v>0</v>
      </c>
      <c r="M36" s="10">
        <v>0</v>
      </c>
      <c r="N36" s="8" t="e">
        <f t="shared" si="5"/>
        <v>#DIV/0!</v>
      </c>
    </row>
    <row r="37" spans="11:14" x14ac:dyDescent="0.25">
      <c r="K37" s="11" t="s">
        <v>46</v>
      </c>
      <c r="L37" s="10">
        <v>0</v>
      </c>
      <c r="M37" s="10">
        <v>0</v>
      </c>
      <c r="N37" s="8" t="e">
        <f t="shared" si="5"/>
        <v>#DIV/0!</v>
      </c>
    </row>
    <row r="38" spans="11:14" x14ac:dyDescent="0.25">
      <c r="K38" s="11" t="s">
        <v>49</v>
      </c>
      <c r="L38" s="10">
        <v>0</v>
      </c>
      <c r="M38" s="10">
        <v>0</v>
      </c>
      <c r="N38" s="8" t="e">
        <f t="shared" si="5"/>
        <v>#DIV/0!</v>
      </c>
    </row>
    <row r="39" spans="11:14" x14ac:dyDescent="0.25">
      <c r="K39" s="11" t="s">
        <v>52</v>
      </c>
      <c r="L39" s="10">
        <v>0</v>
      </c>
      <c r="M39" s="10">
        <v>0</v>
      </c>
      <c r="N39" s="8" t="e">
        <f t="shared" si="5"/>
        <v>#DIV/0!</v>
      </c>
    </row>
    <row r="40" spans="11:14" x14ac:dyDescent="0.25">
      <c r="K40" s="11" t="s">
        <v>54</v>
      </c>
      <c r="L40" s="10">
        <v>0</v>
      </c>
      <c r="M40" s="10">
        <v>0</v>
      </c>
      <c r="N40" s="8" t="e">
        <f t="shared" si="5"/>
        <v>#DIV/0!</v>
      </c>
    </row>
    <row r="41" spans="11:14" x14ac:dyDescent="0.25">
      <c r="K41" s="11" t="s">
        <v>56</v>
      </c>
      <c r="L41" s="10">
        <v>0</v>
      </c>
      <c r="M41" s="10">
        <v>0</v>
      </c>
      <c r="N41" s="8" t="e">
        <f t="shared" si="5"/>
        <v>#DIV/0!</v>
      </c>
    </row>
    <row r="42" spans="11:14" x14ac:dyDescent="0.25">
      <c r="K42" s="14" t="s">
        <v>58</v>
      </c>
      <c r="L42" s="10">
        <f>SUM(L29:L41)</f>
        <v>0</v>
      </c>
      <c r="M42" s="10">
        <f>SUM(M29:M41)</f>
        <v>0</v>
      </c>
      <c r="N42" s="8" t="e">
        <f>(M42/L42)</f>
        <v>#DIV/0!</v>
      </c>
    </row>
  </sheetData>
  <conditionalFormatting sqref="C31:D31 C26:D27 H3:I13 H18:I28 M3:N6 C3:D22">
    <cfRule type="cellIs" dxfId="19" priority="9" operator="lessThan">
      <formula>0</formula>
    </cfRule>
    <cfRule type="cellIs" dxfId="18" priority="10" operator="greaterThan">
      <formula>0</formula>
    </cfRule>
  </conditionalFormatting>
  <conditionalFormatting sqref="M11:N23">
    <cfRule type="cellIs" dxfId="17" priority="7" operator="lessThan">
      <formula>0</formula>
    </cfRule>
    <cfRule type="cellIs" dxfId="16" priority="8" operator="greaterThan">
      <formula>0</formula>
    </cfRule>
  </conditionalFormatting>
  <conditionalFormatting sqref="M24:N24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M29:N41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M42:N42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G30" sqref="G30"/>
    </sheetView>
  </sheetViews>
  <sheetFormatPr defaultRowHeight="15" x14ac:dyDescent="0.25"/>
  <cols>
    <col min="1" max="1" width="16.85546875" customWidth="1"/>
    <col min="2" max="2" width="18" customWidth="1"/>
    <col min="3" max="3" width="15.42578125" customWidth="1"/>
    <col min="4" max="4" width="12" customWidth="1"/>
    <col min="6" max="6" width="18.5703125" customWidth="1"/>
    <col min="11" max="11" width="19.140625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123341</v>
      </c>
      <c r="C3" s="10">
        <v>3470</v>
      </c>
      <c r="D3" s="8">
        <f t="shared" ref="D3:D22" si="0">(C3/B3)</f>
        <v>2.8133386303013597E-2</v>
      </c>
      <c r="E3" s="4"/>
      <c r="F3" s="11" t="s">
        <v>7</v>
      </c>
      <c r="G3" s="10">
        <v>1169</v>
      </c>
      <c r="H3" s="10">
        <v>364</v>
      </c>
      <c r="I3" s="8">
        <f>(H3/G3)</f>
        <v>0.31137724550898205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8327</v>
      </c>
      <c r="C4" s="10">
        <v>3017</v>
      </c>
      <c r="D4" s="8">
        <f t="shared" si="0"/>
        <v>0.36231535967335177</v>
      </c>
      <c r="E4" s="4"/>
      <c r="F4" s="11" t="s">
        <v>10</v>
      </c>
      <c r="G4" s="10">
        <v>9813</v>
      </c>
      <c r="H4" s="10">
        <v>407</v>
      </c>
      <c r="I4" s="8">
        <f t="shared" ref="I4:I13" si="2">(H4/G4)</f>
        <v>4.1475593600326099E-2</v>
      </c>
      <c r="K4" s="11" t="s">
        <v>11</v>
      </c>
      <c r="L4" s="10">
        <v>0</v>
      </c>
      <c r="M4" s="10">
        <v>0</v>
      </c>
      <c r="N4" s="8" t="e">
        <f t="shared" si="1"/>
        <v>#DIV/0!</v>
      </c>
    </row>
    <row r="5" spans="1:14" x14ac:dyDescent="0.25">
      <c r="A5" s="11" t="s">
        <v>12</v>
      </c>
      <c r="B5" s="10">
        <v>46928</v>
      </c>
      <c r="C5" s="10">
        <v>-18045</v>
      </c>
      <c r="D5" s="8">
        <f t="shared" si="0"/>
        <v>-0.38452523013978862</v>
      </c>
      <c r="E5" s="4"/>
      <c r="F5" s="11" t="s">
        <v>13</v>
      </c>
      <c r="G5" s="10">
        <v>4621</v>
      </c>
      <c r="H5" s="10">
        <v>552</v>
      </c>
      <c r="I5" s="8">
        <f t="shared" si="2"/>
        <v>0.11945466349275048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37708</v>
      </c>
      <c r="C6" s="10">
        <v>19716</v>
      </c>
      <c r="D6" s="8">
        <f t="shared" si="0"/>
        <v>0.52285987058449135</v>
      </c>
      <c r="E6" s="4"/>
      <c r="F6" s="13" t="s">
        <v>16</v>
      </c>
      <c r="G6" s="10"/>
      <c r="H6" s="10"/>
      <c r="I6" s="8" t="e">
        <f t="shared" si="2"/>
        <v>#DIV/0!</v>
      </c>
      <c r="K6" s="14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0</v>
      </c>
      <c r="C7" s="10">
        <v>0</v>
      </c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647</v>
      </c>
      <c r="C8" s="10">
        <v>-49</v>
      </c>
      <c r="D8" s="8">
        <f t="shared" si="0"/>
        <v>-7.5734157650695522E-2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1884</v>
      </c>
      <c r="C12" s="10">
        <v>236</v>
      </c>
      <c r="D12" s="8">
        <f t="shared" si="0"/>
        <v>0.12526539278131635</v>
      </c>
      <c r="E12" s="4"/>
      <c r="F12" s="11" t="s">
        <v>30</v>
      </c>
      <c r="G12" s="10">
        <v>68</v>
      </c>
      <c r="H12" s="15">
        <v>-68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8608</v>
      </c>
      <c r="C13" s="10">
        <v>-1373</v>
      </c>
      <c r="D13" s="8">
        <f>(C13/B13)</f>
        <v>-0.15950278810408922</v>
      </c>
      <c r="E13" s="4"/>
      <c r="F13" s="16" t="s">
        <v>13</v>
      </c>
      <c r="G13" s="17">
        <f>SUM(G3:G12)</f>
        <v>15671</v>
      </c>
      <c r="H13" s="17">
        <f>SUM(H3:H12)</f>
        <v>1255</v>
      </c>
      <c r="I13" s="18">
        <f t="shared" si="2"/>
        <v>8.0084232020930388E-2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2917</v>
      </c>
      <c r="C14" s="10">
        <v>597</v>
      </c>
      <c r="D14" s="8">
        <f>(C14/B14)</f>
        <v>0.20466232430579362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2810</v>
      </c>
      <c r="C15" s="10">
        <v>-2183</v>
      </c>
      <c r="D15" s="8">
        <f t="shared" si="0"/>
        <v>-0.77686832740213518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5587</v>
      </c>
      <c r="C16" s="10">
        <v>-2377</v>
      </c>
      <c r="D16" s="8">
        <f t="shared" si="0"/>
        <v>-0.42545194200823339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8920</v>
      </c>
      <c r="C17" s="10">
        <v>-2774</v>
      </c>
      <c r="D17" s="8">
        <f t="shared" si="0"/>
        <v>-0.31098654708520179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41</v>
      </c>
      <c r="B18" s="10">
        <v>6107</v>
      </c>
      <c r="C18" s="10">
        <v>2133</v>
      </c>
      <c r="D18" s="8">
        <f t="shared" si="0"/>
        <v>0.34927132798428034</v>
      </c>
      <c r="E18" s="4"/>
      <c r="F18" s="11" t="s">
        <v>42</v>
      </c>
      <c r="G18" s="10">
        <v>100</v>
      </c>
      <c r="H18" s="10">
        <v>268</v>
      </c>
      <c r="I18" s="8">
        <f t="shared" ref="I18:I28" si="4">(H18/G18)</f>
        <v>2.68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2162</v>
      </c>
      <c r="C19" s="10">
        <v>-2162</v>
      </c>
      <c r="D19" s="8">
        <f t="shared" si="0"/>
        <v>-1</v>
      </c>
      <c r="E19" s="4"/>
      <c r="F19" s="11" t="s">
        <v>45</v>
      </c>
      <c r="G19" s="10">
        <v>878</v>
      </c>
      <c r="H19" s="10">
        <v>750</v>
      </c>
      <c r="I19" s="8">
        <f t="shared" si="4"/>
        <v>0.85421412300683375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340</v>
      </c>
      <c r="C20" s="10">
        <v>200</v>
      </c>
      <c r="D20" s="8">
        <f t="shared" si="0"/>
        <v>0.58823529411764708</v>
      </c>
      <c r="E20" s="4"/>
      <c r="F20" s="11" t="s">
        <v>48</v>
      </c>
      <c r="G20" s="10">
        <v>2206</v>
      </c>
      <c r="H20" s="10">
        <v>-900</v>
      </c>
      <c r="I20" s="8">
        <f>(H20/G20)</f>
        <v>-0.40797824116047143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9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6" t="s">
        <v>12</v>
      </c>
      <c r="B22" s="17">
        <f>SUM(B3:B21)</f>
        <v>256286</v>
      </c>
      <c r="C22" s="17">
        <f>SUM(C3:C21)</f>
        <v>406</v>
      </c>
      <c r="D22" s="8">
        <f t="shared" si="0"/>
        <v>1.5841676876614406E-3</v>
      </c>
      <c r="E22" s="4"/>
      <c r="F22" s="13" t="s">
        <v>53</v>
      </c>
      <c r="G22" s="10">
        <v>2739</v>
      </c>
      <c r="H22" s="10">
        <v>-1485</v>
      </c>
      <c r="I22" s="8">
        <f t="shared" si="4"/>
        <v>-0.54216867469879515</v>
      </c>
      <c r="K22" s="11" t="s">
        <v>54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55</v>
      </c>
      <c r="G23" s="10">
        <v>3086</v>
      </c>
      <c r="H23" s="10">
        <v>-472</v>
      </c>
      <c r="I23" s="8">
        <f t="shared" si="4"/>
        <v>-0.15294880103694103</v>
      </c>
      <c r="K23" s="11" t="s">
        <v>56</v>
      </c>
      <c r="L23" s="10"/>
      <c r="M23" s="10"/>
      <c r="N23" s="8" t="e">
        <f t="shared" si="3"/>
        <v>#DIV/0!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57</v>
      </c>
      <c r="G24" s="10"/>
      <c r="H24" s="10"/>
      <c r="I24" s="8" t="e">
        <f t="shared" si="4"/>
        <v>#DIV/0!</v>
      </c>
      <c r="K24" s="14" t="s">
        <v>58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60</v>
      </c>
      <c r="G25" s="10">
        <v>2526</v>
      </c>
      <c r="H25" s="10">
        <v>-856</v>
      </c>
      <c r="I25" s="8">
        <f t="shared" si="4"/>
        <v>-0.33887569279493268</v>
      </c>
    </row>
    <row r="26" spans="1:14" ht="15.75" thickBot="1" x14ac:dyDescent="0.3">
      <c r="A26" s="11" t="s">
        <v>61</v>
      </c>
      <c r="B26" s="10">
        <v>11023</v>
      </c>
      <c r="C26" s="10">
        <v>3614</v>
      </c>
      <c r="D26" s="8">
        <f>(C26/B26)</f>
        <v>0.3278599292388642</v>
      </c>
      <c r="E26" s="4"/>
      <c r="F26" s="13" t="s">
        <v>62</v>
      </c>
      <c r="G26" s="10">
        <v>1518</v>
      </c>
      <c r="H26" s="10">
        <v>444</v>
      </c>
      <c r="I26" s="8">
        <f t="shared" si="4"/>
        <v>0.29249011857707508</v>
      </c>
    </row>
    <row r="27" spans="1:14" ht="16.5" thickBot="1" x14ac:dyDescent="0.3">
      <c r="A27" s="16" t="s">
        <v>63</v>
      </c>
      <c r="B27" s="17">
        <f>SUM(B26)</f>
        <v>11023</v>
      </c>
      <c r="C27" s="17">
        <f>SUM(C26)</f>
        <v>3614</v>
      </c>
      <c r="D27" s="8">
        <f>(C27/B27)</f>
        <v>0.3278599292388642</v>
      </c>
      <c r="E27" s="4"/>
      <c r="F27" s="11" t="s">
        <v>64</v>
      </c>
      <c r="G27" s="10">
        <v>1140</v>
      </c>
      <c r="H27" s="10">
        <v>-23</v>
      </c>
      <c r="I27" s="8">
        <f t="shared" si="4"/>
        <v>-2.0175438596491228E-2</v>
      </c>
      <c r="K27" s="1" t="s">
        <v>73</v>
      </c>
      <c r="L27" s="2" t="s">
        <v>0</v>
      </c>
      <c r="M27" s="2" t="s">
        <v>1</v>
      </c>
      <c r="N27" s="3" t="s">
        <v>2</v>
      </c>
    </row>
    <row r="28" spans="1:14" ht="16.5" thickBot="1" x14ac:dyDescent="0.3">
      <c r="E28" s="4"/>
      <c r="F28" s="16" t="s">
        <v>48</v>
      </c>
      <c r="G28" s="17">
        <f>SUM(G18:G27)</f>
        <v>14193</v>
      </c>
      <c r="H28" s="17">
        <f>SUM(H18:H27)</f>
        <v>-2274</v>
      </c>
      <c r="I28" s="18">
        <f t="shared" si="4"/>
        <v>-0.16021982667512155</v>
      </c>
      <c r="K28" s="5" t="s">
        <v>70</v>
      </c>
      <c r="L28" s="6"/>
      <c r="M28" s="6"/>
      <c r="N28" s="7"/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  <c r="K29" s="11" t="s">
        <v>8</v>
      </c>
      <c r="L29" s="10">
        <v>0</v>
      </c>
      <c r="M29" s="10">
        <v>0</v>
      </c>
      <c r="N29" s="8" t="e">
        <f t="shared" ref="N29:N41" si="5">(M29/L29)</f>
        <v>#DIV/0!</v>
      </c>
    </row>
    <row r="30" spans="1:14" ht="21" x14ac:dyDescent="0.25">
      <c r="A30" s="23"/>
      <c r="B30" s="24"/>
      <c r="C30" s="25"/>
      <c r="D30" s="26"/>
      <c r="E30" s="4"/>
      <c r="K30" s="11" t="s">
        <v>11</v>
      </c>
      <c r="L30" s="10">
        <v>0</v>
      </c>
      <c r="M30" s="10">
        <v>0</v>
      </c>
      <c r="N30" s="8" t="e">
        <f t="shared" si="5"/>
        <v>#DIV/0!</v>
      </c>
    </row>
    <row r="31" spans="1:14" ht="21.75" thickBot="1" x14ac:dyDescent="0.3">
      <c r="A31" s="27" t="s">
        <v>65</v>
      </c>
      <c r="B31" s="28">
        <f>(B22+G13+L6+B26+G28+L24+L42)</f>
        <v>297173</v>
      </c>
      <c r="C31" s="28">
        <f>(C22+C26+H28+H13+M6+M24+M42)</f>
        <v>3001</v>
      </c>
      <c r="D31" s="29">
        <f>(C31/B31)</f>
        <v>1.0098494816150862E-2</v>
      </c>
      <c r="E31" s="4"/>
      <c r="K31" s="11" t="s">
        <v>14</v>
      </c>
      <c r="L31" s="10">
        <v>0</v>
      </c>
      <c r="M31" s="10">
        <v>0</v>
      </c>
      <c r="N31" s="8" t="e">
        <f t="shared" si="5"/>
        <v>#DIV/0!</v>
      </c>
    </row>
    <row r="32" spans="1:14" x14ac:dyDescent="0.25">
      <c r="K32" s="11" t="s">
        <v>33</v>
      </c>
      <c r="L32" s="10">
        <v>0</v>
      </c>
      <c r="M32" s="10">
        <v>0</v>
      </c>
      <c r="N32" s="8" t="e">
        <f t="shared" si="5"/>
        <v>#DIV/0!</v>
      </c>
    </row>
    <row r="33" spans="11:14" x14ac:dyDescent="0.25">
      <c r="K33" s="11" t="s">
        <v>35</v>
      </c>
      <c r="L33" s="10">
        <v>0</v>
      </c>
      <c r="M33" s="10">
        <v>0</v>
      </c>
      <c r="N33" s="8" t="e">
        <f t="shared" si="5"/>
        <v>#DIV/0!</v>
      </c>
    </row>
    <row r="34" spans="11:14" x14ac:dyDescent="0.25">
      <c r="K34" s="11" t="s">
        <v>37</v>
      </c>
      <c r="L34" s="10">
        <v>0</v>
      </c>
      <c r="M34" s="10">
        <v>0</v>
      </c>
      <c r="N34" s="8" t="e">
        <f t="shared" si="5"/>
        <v>#DIV/0!</v>
      </c>
    </row>
    <row r="35" spans="11:14" x14ac:dyDescent="0.25">
      <c r="K35" s="11" t="s">
        <v>40</v>
      </c>
      <c r="L35" s="10">
        <v>0</v>
      </c>
      <c r="M35" s="10">
        <v>0</v>
      </c>
      <c r="N35" s="8" t="e">
        <f t="shared" si="5"/>
        <v>#DIV/0!</v>
      </c>
    </row>
    <row r="36" spans="11:14" x14ac:dyDescent="0.25">
      <c r="K36" s="11" t="s">
        <v>43</v>
      </c>
      <c r="L36" s="10">
        <v>0</v>
      </c>
      <c r="M36" s="10">
        <v>0</v>
      </c>
      <c r="N36" s="8" t="e">
        <f t="shared" si="5"/>
        <v>#DIV/0!</v>
      </c>
    </row>
    <row r="37" spans="11:14" x14ac:dyDescent="0.25">
      <c r="K37" s="11" t="s">
        <v>46</v>
      </c>
      <c r="L37" s="10">
        <v>0</v>
      </c>
      <c r="M37" s="10">
        <v>0</v>
      </c>
      <c r="N37" s="8" t="e">
        <f t="shared" si="5"/>
        <v>#DIV/0!</v>
      </c>
    </row>
    <row r="38" spans="11:14" x14ac:dyDescent="0.25">
      <c r="K38" s="11" t="s">
        <v>49</v>
      </c>
      <c r="L38" s="10">
        <v>0</v>
      </c>
      <c r="M38" s="10">
        <v>0</v>
      </c>
      <c r="N38" s="8" t="e">
        <f t="shared" si="5"/>
        <v>#DIV/0!</v>
      </c>
    </row>
    <row r="39" spans="11:14" x14ac:dyDescent="0.25">
      <c r="K39" s="11" t="s">
        <v>52</v>
      </c>
      <c r="L39" s="10">
        <v>0</v>
      </c>
      <c r="M39" s="10">
        <v>0</v>
      </c>
      <c r="N39" s="8" t="e">
        <f t="shared" si="5"/>
        <v>#DIV/0!</v>
      </c>
    </row>
    <row r="40" spans="11:14" x14ac:dyDescent="0.25">
      <c r="K40" s="11" t="s">
        <v>54</v>
      </c>
      <c r="L40" s="10">
        <v>0</v>
      </c>
      <c r="M40" s="10">
        <v>0</v>
      </c>
      <c r="N40" s="8" t="e">
        <f t="shared" si="5"/>
        <v>#DIV/0!</v>
      </c>
    </row>
    <row r="41" spans="11:14" x14ac:dyDescent="0.25">
      <c r="K41" s="11" t="s">
        <v>56</v>
      </c>
      <c r="L41" s="10">
        <v>0</v>
      </c>
      <c r="M41" s="10">
        <v>0</v>
      </c>
      <c r="N41" s="8" t="e">
        <f t="shared" si="5"/>
        <v>#DIV/0!</v>
      </c>
    </row>
    <row r="42" spans="11:14" x14ac:dyDescent="0.25">
      <c r="K42" s="14" t="s">
        <v>58</v>
      </c>
      <c r="L42" s="10">
        <f>SUM(L29:L41)</f>
        <v>0</v>
      </c>
      <c r="M42" s="10">
        <f>SUM(M29:M41)</f>
        <v>0</v>
      </c>
      <c r="N42" s="8" t="e">
        <f>(M42/L42)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9:N4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2:N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 31ST</vt:lpstr>
      <vt:lpstr>AUG 1ST </vt:lpstr>
      <vt:lpstr>AUG 2ND </vt:lpstr>
      <vt:lpstr>AUG 3RD</vt:lpstr>
      <vt:lpstr>AUG 4TH</vt:lpstr>
      <vt:lpstr>AUG 5TH</vt:lpstr>
      <vt:lpstr>AUG 6TH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pablo orozco</cp:lastModifiedBy>
  <dcterms:created xsi:type="dcterms:W3CDTF">2017-08-01T12:59:46Z</dcterms:created>
  <dcterms:modified xsi:type="dcterms:W3CDTF">2017-08-07T15:54:04Z</dcterms:modified>
</cp:coreProperties>
</file>