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yfinance_stocks_project\"/>
    </mc:Choice>
  </mc:AlternateContent>
  <xr:revisionPtr revIDLastSave="0" documentId="13_ncr:1_{6250735C-40D1-4517-B0C7-F5D5688BFC34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yfinance_mean_data_python" sheetId="1" r:id="rId1"/>
    <sheet name="Volatility" sheetId="2" r:id="rId2"/>
    <sheet name="Adj Close Price" sheetId="4" r:id="rId3"/>
    <sheet name="Dashboard" sheetId="6" r:id="rId4"/>
  </sheet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2" i="2" l="1"/>
  <c r="P53" i="6"/>
  <c r="Q53" i="6" s="1"/>
  <c r="B38" i="2" a="1"/>
  <c r="B38" i="2" s="1"/>
  <c r="C38" i="2" a="1"/>
  <c r="C38" i="2" s="1"/>
  <c r="G5" i="2"/>
  <c r="G4" i="2"/>
  <c r="G8" i="2" s="1"/>
  <c r="H8" i="2" s="1"/>
  <c r="G3" i="2"/>
  <c r="Q11" i="6"/>
  <c r="Q12" i="6"/>
  <c r="Q10" i="6"/>
  <c r="R53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<sst xmlns="http://schemas.openxmlformats.org/spreadsheetml/2006/main" count="77" uniqueCount="58">
  <si>
    <t>Month</t>
  </si>
  <si>
    <t>Adj Close AAPL</t>
  </si>
  <si>
    <t>Adj Close MSFT</t>
  </si>
  <si>
    <t>Adj Close TSLA</t>
  </si>
  <si>
    <t>Close AAPL</t>
  </si>
  <si>
    <t>Close MSFT</t>
  </si>
  <si>
    <t>Close TSLA</t>
  </si>
  <si>
    <t>High AAPL</t>
  </si>
  <si>
    <t>High MSFT</t>
  </si>
  <si>
    <t>High TSLA</t>
  </si>
  <si>
    <t>Low AAPL</t>
  </si>
  <si>
    <t>Low MSFT</t>
  </si>
  <si>
    <t>Low TSLA</t>
  </si>
  <si>
    <t>Open AAPL</t>
  </si>
  <si>
    <t>Open MSFT</t>
  </si>
  <si>
    <t>Open TSLA</t>
  </si>
  <si>
    <t>Volume AAPL</t>
  </si>
  <si>
    <t>Volume MSFT</t>
  </si>
  <si>
    <t>Volume TSLA</t>
  </si>
  <si>
    <t>Row Labels</t>
  </si>
  <si>
    <t>Grand Total</t>
  </si>
  <si>
    <t>Average of Adj Close AAPL</t>
  </si>
  <si>
    <t>Average of Adj Close TSLA</t>
  </si>
  <si>
    <t>Average of Adj Close MSFT</t>
  </si>
  <si>
    <t>VHLC</t>
  </si>
  <si>
    <t>MSFT</t>
  </si>
  <si>
    <t>Volume</t>
  </si>
  <si>
    <t>High</t>
  </si>
  <si>
    <t>Low</t>
  </si>
  <si>
    <t>Close</t>
  </si>
  <si>
    <t>Average of Volume MSFT</t>
  </si>
  <si>
    <t>Average of Volume TSLA</t>
  </si>
  <si>
    <t>Average of Volume AAPL</t>
  </si>
  <si>
    <t>Average of High TSLA</t>
  </si>
  <si>
    <t>Average of High MSFT</t>
  </si>
  <si>
    <t>Average of High AAPL</t>
  </si>
  <si>
    <t>Average of Low TSLA</t>
  </si>
  <si>
    <t>Average of Low MSFT</t>
  </si>
  <si>
    <t>Average of Low AAPL</t>
  </si>
  <si>
    <t>AAPL</t>
  </si>
  <si>
    <t>TSLA</t>
  </si>
  <si>
    <t>Because some do not have the stock history function this is the information that is used to create a our VHLC chart</t>
  </si>
  <si>
    <t>Standard deviation</t>
  </si>
  <si>
    <t>Anualized Volatility</t>
  </si>
  <si>
    <t>Average of Close AAPL</t>
  </si>
  <si>
    <t>Average of Close MSFT</t>
  </si>
  <si>
    <t>Average of Close TSLA</t>
  </si>
  <si>
    <t>Volatility</t>
  </si>
  <si>
    <t xml:space="preserve">Adj Close price </t>
  </si>
  <si>
    <t>Click on worksheet</t>
  </si>
  <si>
    <t>Average close</t>
  </si>
  <si>
    <t>This chart shows the average close each month from April-2022 to April-2023</t>
  </si>
  <si>
    <t>Adj Close price</t>
  </si>
  <si>
    <t>Choose Ticker</t>
  </si>
  <si>
    <t>Stock:</t>
  </si>
  <si>
    <t>Graph changes based on ticker</t>
  </si>
  <si>
    <t>Stock Close &amp; Volatility</t>
  </si>
  <si>
    <t>Chart shows a graph with volume, high, low, and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</si>
</sst>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7" fontId="0" fillId="0" borderId="0" xfId="0" applyNumberFormat="1"/>
    <xf numFmtId="0" fontId="0" fillId="0" borderId="0" xfId="0" pivotButton="1"/>
    <xf numFmtId="17" fontId="0" fillId="0" borderId="0" xfId="0" applyNumberFormat="1" applyAlignment="1">
      <alignment horizontal="left"/>
    </xf>
    <xf numFmtId="10" fontId="0" fillId="0" borderId="0" xfId="0" applyNumberFormat="1"/>
    <xf numFmtId="9" fontId="0" fillId="0" borderId="0" xfId="43" applyFont="1"/>
    <xf numFmtId="44" fontId="0" fillId="0" borderId="0" xfId="42" applyFont="1"/>
    <xf numFmtId="164" fontId="0" fillId="0" borderId="0" xfId="0" applyNumberFormat="1"/>
    <xf numFmtId="44" fontId="0" fillId="0" borderId="0" xfId="0" applyNumberFormat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/>
    <xf numFmtId="0" fontId="0" fillId="0" borderId="0" xfId="0" applyProtection="1">
      <protection locked="0"/>
    </xf>
    <xf numFmtId="0" fontId="0" fillId="35" borderId="0" xfId="0" applyFill="1" applyProtection="1">
      <protection locked="0"/>
    </xf>
    <xf numFmtId="0" fontId="0" fillId="36" borderId="0" xfId="0" applyFill="1" applyProtection="1">
      <protection locked="0"/>
    </xf>
    <xf numFmtId="0" fontId="0" fillId="34" borderId="0" xfId="0" applyFill="1" applyProtection="1">
      <protection locked="0"/>
    </xf>
    <xf numFmtId="0" fontId="19" fillId="36" borderId="0" xfId="0" applyFont="1" applyFill="1" applyAlignment="1" applyProtection="1">
      <alignment horizontal="center"/>
      <protection locked="0"/>
    </xf>
    <xf numFmtId="0" fontId="18" fillId="37" borderId="12" xfId="0" applyFont="1" applyFill="1" applyBorder="1" applyAlignment="1" applyProtection="1">
      <alignment horizontal="center"/>
      <protection locked="0"/>
    </xf>
    <xf numFmtId="0" fontId="18" fillId="37" borderId="13" xfId="0" applyFont="1" applyFill="1" applyBorder="1" applyAlignment="1" applyProtection="1">
      <alignment horizontal="center"/>
      <protection locked="0"/>
    </xf>
    <xf numFmtId="0" fontId="0" fillId="36" borderId="0" xfId="0" applyFill="1" applyAlignment="1" applyProtection="1">
      <protection locked="0"/>
    </xf>
    <xf numFmtId="0" fontId="0" fillId="38" borderId="11" xfId="0" applyFill="1" applyBorder="1" applyProtection="1">
      <protection locked="0"/>
    </xf>
    <xf numFmtId="0" fontId="0" fillId="38" borderId="10" xfId="0" applyFill="1" applyBorder="1" applyProtection="1">
      <protection locked="0"/>
    </xf>
    <xf numFmtId="0" fontId="0" fillId="38" borderId="10" xfId="0" applyFill="1" applyBorder="1" applyAlignment="1">
      <alignment horizontal="center"/>
    </xf>
    <xf numFmtId="0" fontId="0" fillId="34" borderId="0" xfId="0" applyFill="1" applyAlignment="1"/>
    <xf numFmtId="0" fontId="0" fillId="38" borderId="1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0" fillId="39" borderId="11" xfId="0" applyFill="1" applyBorder="1"/>
    <xf numFmtId="9" fontId="0" fillId="39" borderId="11" xfId="43" applyFont="1" applyFill="1" applyBorder="1"/>
    <xf numFmtId="0" fontId="0" fillId="39" borderId="10" xfId="0" applyFill="1" applyBorder="1"/>
    <xf numFmtId="9" fontId="0" fillId="39" borderId="10" xfId="43" applyFont="1" applyFill="1" applyBorder="1"/>
    <xf numFmtId="0" fontId="20" fillId="36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6" borderId="0" xfId="0" applyFill="1" applyAlignment="1">
      <alignment wrapText="1"/>
    </xf>
    <xf numFmtId="0" fontId="0" fillId="38" borderId="16" xfId="0" applyFill="1" applyBorder="1" applyAlignment="1">
      <alignment horizontal="center" wrapText="1"/>
    </xf>
    <xf numFmtId="0" fontId="0" fillId="38" borderId="17" xfId="0" applyFill="1" applyBorder="1" applyAlignment="1">
      <alignment horizontal="center" wrapText="1"/>
    </xf>
    <xf numFmtId="0" fontId="0" fillId="38" borderId="14" xfId="0" applyFill="1" applyBorder="1" applyAlignment="1">
      <alignment horizontal="center" wrapText="1"/>
    </xf>
    <xf numFmtId="0" fontId="0" fillId="38" borderId="20" xfId="0" applyFill="1" applyBorder="1" applyAlignment="1">
      <alignment horizontal="center" wrapText="1"/>
    </xf>
    <xf numFmtId="0" fontId="0" fillId="38" borderId="21" xfId="0" applyFill="1" applyBorder="1" applyAlignment="1">
      <alignment horizontal="center" wrapText="1"/>
    </xf>
    <xf numFmtId="0" fontId="0" fillId="38" borderId="22" xfId="0" applyFill="1" applyBorder="1" applyAlignment="1">
      <alignment horizontal="center" wrapText="1"/>
    </xf>
    <xf numFmtId="0" fontId="21" fillId="34" borderId="0" xfId="0" applyFont="1" applyFill="1" applyAlignment="1">
      <alignment horizontal="center" vertical="center"/>
    </xf>
    <xf numFmtId="0" fontId="0" fillId="38" borderId="12" xfId="0" applyFill="1" applyBorder="1" applyAlignment="1" applyProtection="1">
      <alignment horizontal="center" vertical="center" wrapText="1"/>
      <protection locked="0"/>
    </xf>
    <xf numFmtId="0" fontId="0" fillId="38" borderId="15" xfId="0" applyFill="1" applyBorder="1" applyAlignment="1" applyProtection="1">
      <alignment horizontal="center" vertical="center" wrapText="1"/>
      <protection locked="0"/>
    </xf>
    <xf numFmtId="0" fontId="0" fillId="38" borderId="13" xfId="0" applyFill="1" applyBorder="1" applyAlignment="1" applyProtection="1">
      <alignment horizontal="center" vertical="center" wrapText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[Excel_Dashboard_stocks.xlsx]Adj Close Price!PivotTable1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</a:t>
            </a:r>
            <a:r>
              <a:rPr lang="en-US" baseline="0"/>
              <a:t> Close Price Monthly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'Adj Close Price'!$B$1</c:f>
              <c:strCache>
                <c:ptCount val="1"/>
                <c:pt idx="0">
                  <c:v>Average of Adj Close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'Adj Close Price'!$A$2:$A$15</c:f>
              <c:strCache>
                <c:ptCount val="13"/>
                <c:pt idx="0">
                  <c:v>Apr-22</c:v>
                </c:pt>
                <c:pt idx="1">
                  <c:v>May-22</c:v>
                </c:pt>
                <c:pt idx="2">
                  <c:v>Jun-22</c:v>
                </c:pt>
                <c:pt idx="3">
                  <c:v>Jul-22</c:v>
                </c:pt>
                <c:pt idx="4">
                  <c:v>Aug-22</c:v>
                </c:pt>
                <c:pt idx="5">
                  <c:v>Sep-22</c:v>
                </c:pt>
                <c:pt idx="6">
                  <c:v>Oct-22</c:v>
                </c:pt>
                <c:pt idx="7">
                  <c:v>Nov-22</c:v>
                </c:pt>
                <c:pt idx="8">
                  <c:v>Dec-22</c:v>
                </c:pt>
                <c:pt idx="9">
                  <c:v>Jan-23</c:v>
                </c:pt>
                <c:pt idx="10">
                  <c:v>Feb-23</c:v>
                </c:pt>
                <c:pt idx="11">
                  <c:v>Mar-23</c:v>
                </c:pt>
                <c:pt idx="12">
                  <c:v>Apr-23</c:v>
                </c:pt>
              </c:strCache>
            </c:strRef>
          </c:cat>
          <c:val>
            <c:numRef>
              <c:f>'Adj Close Price'!$B$2:$B$15</c:f>
              <c:numCache>
                <c:formatCode>_("$"* #,##0.00_);_("$"* \(#,##0.00\);_("$"* "-"??_);_(@_)</c:formatCode>
                <c:ptCount val="13"/>
                <c:pt idx="0">
                  <c:v>162.44429397582999</c:v>
                </c:pt>
                <c:pt idx="1">
                  <c:v>147.708993094308</c:v>
                </c:pt>
                <c:pt idx="2">
                  <c:v>139.16097949799999</c:v>
                </c:pt>
                <c:pt idx="3">
                  <c:v>148.98788146972601</c:v>
                </c:pt>
                <c:pt idx="4">
                  <c:v>166.31555573836599</c:v>
                </c:pt>
                <c:pt idx="5">
                  <c:v>152.51659429640901</c:v>
                </c:pt>
                <c:pt idx="6">
                  <c:v>144.55246552966801</c:v>
                </c:pt>
                <c:pt idx="7">
                  <c:v>145.58677164713501</c:v>
                </c:pt>
                <c:pt idx="8">
                  <c:v>137.66647338867099</c:v>
                </c:pt>
                <c:pt idx="9">
                  <c:v>135.57200355529699</c:v>
                </c:pt>
                <c:pt idx="10">
                  <c:v>150.883377075195</c:v>
                </c:pt>
                <c:pt idx="11">
                  <c:v>154.96478205141801</c:v>
                </c:pt>
                <c:pt idx="12">
                  <c:v>163.30714416503901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6-4AC5-A76B-C79B0C7E81EC}"/>
            </c:ext>
          </c:extLst>
        </c:ser>
        <c:ser>
          <c:idx val="1"/>
          <c:order val="1"/>
          <c:tx>
            <c:strRef>
              <c:f>'Adj Close Price'!$C$1</c:f>
              <c:strCache>
                <c:ptCount val="1"/>
                <c:pt idx="0">
                  <c:v>Average of Adj Close MSFT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'Adj Close Price'!$A$2:$A$15</c:f>
              <c:strCache>
                <c:ptCount val="13"/>
                <c:pt idx="0">
                  <c:v>Apr-22</c:v>
                </c:pt>
                <c:pt idx="1">
                  <c:v>May-22</c:v>
                </c:pt>
                <c:pt idx="2">
                  <c:v>Jun-22</c:v>
                </c:pt>
                <c:pt idx="3">
                  <c:v>Jul-22</c:v>
                </c:pt>
                <c:pt idx="4">
                  <c:v>Aug-22</c:v>
                </c:pt>
                <c:pt idx="5">
                  <c:v>Sep-22</c:v>
                </c:pt>
                <c:pt idx="6">
                  <c:v>Oct-22</c:v>
                </c:pt>
                <c:pt idx="7">
                  <c:v>Nov-22</c:v>
                </c:pt>
                <c:pt idx="8">
                  <c:v>Dec-22</c:v>
                </c:pt>
                <c:pt idx="9">
                  <c:v>Jan-23</c:v>
                </c:pt>
                <c:pt idx="10">
                  <c:v>Feb-23</c:v>
                </c:pt>
                <c:pt idx="11">
                  <c:v>Mar-23</c:v>
                </c:pt>
                <c:pt idx="12">
                  <c:v>Apr-23</c:v>
                </c:pt>
              </c:strCache>
            </c:strRef>
          </c:cat>
          <c:val>
            <c:numRef>
              <c:f>'Adj Close Price'!$C$2:$C$15</c:f>
              <c:numCache>
                <c:formatCode>_("$"* #,##0.00_);_("$"* \(#,##0.00\);_("$"* "-"??_);_(@_)</c:formatCode>
                <c:ptCount val="13"/>
                <c:pt idx="0">
                  <c:v>278.58201344807901</c:v>
                </c:pt>
                <c:pt idx="1">
                  <c:v>264.39626566569001</c:v>
                </c:pt>
                <c:pt idx="2">
                  <c:v>257.57653735932797</c:v>
                </c:pt>
                <c:pt idx="3">
                  <c:v>260.27087631225498</c:v>
                </c:pt>
                <c:pt idx="4">
                  <c:v>278.76371831479202</c:v>
                </c:pt>
                <c:pt idx="5">
                  <c:v>246.396723429361</c:v>
                </c:pt>
                <c:pt idx="6">
                  <c:v>235.78234499976699</c:v>
                </c:pt>
                <c:pt idx="7">
                  <c:v>236.34352620442701</c:v>
                </c:pt>
                <c:pt idx="8">
                  <c:v>245.02865382603201</c:v>
                </c:pt>
                <c:pt idx="9">
                  <c:v>236.68816604614199</c:v>
                </c:pt>
                <c:pt idx="10">
                  <c:v>259.350614045795</c:v>
                </c:pt>
                <c:pt idx="11">
                  <c:v>266.74261010211399</c:v>
                </c:pt>
                <c:pt idx="12">
                  <c:v>286.57999965122701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6-4AC5-A76B-C79B0C7E81EC}"/>
            </c:ext>
          </c:extLst>
        </c:ser>
        <c:ser>
          <c:idx val="2"/>
          <c:order val="2"/>
          <c:tx>
            <c:strRef>
              <c:f>'Adj Close Price'!$D$1</c:f>
              <c:strCache>
                <c:ptCount val="1"/>
                <c:pt idx="0">
                  <c:v>Average of Adj Close TSLA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'Adj Close Price'!$A$2:$A$15</c:f>
              <c:strCache>
                <c:ptCount val="13"/>
                <c:pt idx="0">
                  <c:v>Apr-22</c:v>
                </c:pt>
                <c:pt idx="1">
                  <c:v>May-22</c:v>
                </c:pt>
                <c:pt idx="2">
                  <c:v>Jun-22</c:v>
                </c:pt>
                <c:pt idx="3">
                  <c:v>Jul-22</c:v>
                </c:pt>
                <c:pt idx="4">
                  <c:v>Aug-22</c:v>
                </c:pt>
                <c:pt idx="5">
                  <c:v>Sep-22</c:v>
                </c:pt>
                <c:pt idx="6">
                  <c:v>Oct-22</c:v>
                </c:pt>
                <c:pt idx="7">
                  <c:v>Nov-22</c:v>
                </c:pt>
                <c:pt idx="8">
                  <c:v>Dec-22</c:v>
                </c:pt>
                <c:pt idx="9">
                  <c:v>Jan-23</c:v>
                </c:pt>
                <c:pt idx="10">
                  <c:v>Feb-23</c:v>
                </c:pt>
                <c:pt idx="11">
                  <c:v>Mar-23</c:v>
                </c:pt>
                <c:pt idx="12">
                  <c:v>Apr-23</c:v>
                </c:pt>
              </c:strCache>
            </c:strRef>
          </c:cat>
          <c:val>
            <c:numRef>
              <c:f>'Adj Close Price'!$D$2:$D$15</c:f>
              <c:numCache>
                <c:formatCode>_("$"* #,##0.00_);_("$"* \(#,##0.00\);_("$"* "-"??_);_(@_)</c:formatCode>
                <c:ptCount val="13"/>
                <c:pt idx="0">
                  <c:v>320.41833750406897</c:v>
                </c:pt>
                <c:pt idx="1">
                  <c:v>255.22333344959</c:v>
                </c:pt>
                <c:pt idx="2">
                  <c:v>234.02587309337699</c:v>
                </c:pt>
                <c:pt idx="3">
                  <c:v>251.394666290283</c:v>
                </c:pt>
                <c:pt idx="4">
                  <c:v>294.86985712465997</c:v>
                </c:pt>
                <c:pt idx="5">
                  <c:v>288.73476300920697</c:v>
                </c:pt>
                <c:pt idx="6">
                  <c:v>223.81047712053501</c:v>
                </c:pt>
                <c:pt idx="7">
                  <c:v>191.24666631789401</c:v>
                </c:pt>
                <c:pt idx="8">
                  <c:v>152.970476422991</c:v>
                </c:pt>
                <c:pt idx="9">
                  <c:v>134.19599914550699</c:v>
                </c:pt>
                <c:pt idx="10">
                  <c:v>199.77526373612201</c:v>
                </c:pt>
                <c:pt idx="11">
                  <c:v>188.522608881411</c:v>
                </c:pt>
                <c:pt idx="12">
                  <c:v>187.109998430524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A6-4AC5-A76B-C79B0C7E8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348575"/>
        <c:axId val="845373423"/>
      </c:lineChart>
      <c:catAx>
        <c:axId val="22834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Months</a:t>
                </a:r>
                <a:endParaRPr lang="en-US" sz="1100" baseline="0"/>
              </a:p>
            </c:rich>
          </c:tx>
          <c:layout>
            <c:manualLayout>
              <c:xMode val="edge"/>
              <c:yMode val="edge"/>
              <c:x val="0.41277467406481244"/>
              <c:y val="0.92112853098440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73423"/>
        <c:crosses val="autoZero"/>
        <c:auto val="1"/>
        <c:lblAlgn val="ctr"/>
        <c:lblOffset val="100"/>
        <c:noMultiLvlLbl val="0"/>
      </c:catAx>
      <c:valAx>
        <c:axId val="8453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Adj</a:t>
                </a:r>
                <a:r>
                  <a:rPr lang="en-US" sz="1100" baseline="0"/>
                  <a:t> Close price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4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VHLC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9588244144641"/>
          <c:y val="0.10376757242846937"/>
          <c:w val="0.76550481189851272"/>
          <c:h val="0.66056284631087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Volatility!$C$37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2700">
              <a:noFill/>
            </a:ln>
            <a:effectLst/>
          </c:spPr>
          <c:invertIfNegative val="0"/>
          <c:cat>
            <c:numRef>
              <c:f>Volatility!$B$38:$B$50</c:f>
              <c:numCache>
                <c:formatCode>[$-409]mmmm\-yy;@</c:formatCode>
                <c:ptCount val="1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</c:numCache>
            </c:numRef>
          </c:cat>
          <c:val>
            <c:numRef>
              <c:f>Volatility!$C$38:$C$50</c:f>
              <c:numCache>
                <c:formatCode>General</c:formatCode>
                <c:ptCount val="13"/>
                <c:pt idx="0">
                  <c:v>32613925</c:v>
                </c:pt>
                <c:pt idx="1">
                  <c:v>35376285.714285702</c:v>
                </c:pt>
                <c:pt idx="2">
                  <c:v>29589157.142857101</c:v>
                </c:pt>
                <c:pt idx="3">
                  <c:v>26744590</c:v>
                </c:pt>
                <c:pt idx="4">
                  <c:v>20745982.6086956</c:v>
                </c:pt>
                <c:pt idx="5">
                  <c:v>27408885.714285702</c:v>
                </c:pt>
                <c:pt idx="6">
                  <c:v>31963100</c:v>
                </c:pt>
                <c:pt idx="7">
                  <c:v>29299809.5238095</c:v>
                </c:pt>
                <c:pt idx="8">
                  <c:v>28159938.095238</c:v>
                </c:pt>
                <c:pt idx="9">
                  <c:v>33308405</c:v>
                </c:pt>
                <c:pt idx="10">
                  <c:v>32394789.473684199</c:v>
                </c:pt>
                <c:pt idx="11">
                  <c:v>32504752.173912998</c:v>
                </c:pt>
                <c:pt idx="12">
                  <c:v>25756528.5714285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B-46DD-95C3-E318B6D2F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492976"/>
        <c:axId val="476489616"/>
      </c:barChart>
      <c:stockChart>
        <c:ser>
          <c:idx val="1"/>
          <c:order val="1"/>
          <c:tx>
            <c:strRef>
              <c:f>Volatility!$D$37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92D050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Volatility!$B$38:$B$50</c:f>
              <c:numCache>
                <c:formatCode>[$-409]mmmm\-yy;@</c:formatCode>
                <c:ptCount val="1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</c:numCache>
            </c:numRef>
          </c:cat>
          <c:val>
            <c:numRef>
              <c:f>Volatility!$D$38:$D$50</c:f>
              <c:numCache>
                <c:formatCode>_("$"* #,##0.00_);_("$"* \(#,##0.00\);_("$"* "-"??_);_(@_)</c:formatCode>
                <c:ptCount val="13"/>
                <c:pt idx="0">
                  <c:v>286.918332417805</c:v>
                </c:pt>
                <c:pt idx="1">
                  <c:v>270.59666515531899</c:v>
                </c:pt>
                <c:pt idx="2">
                  <c:v>263.01666695731001</c:v>
                </c:pt>
                <c:pt idx="3">
                  <c:v>264.81749877929599</c:v>
                </c:pt>
                <c:pt idx="4">
                  <c:v>283.22825821586201</c:v>
                </c:pt>
                <c:pt idx="5">
                  <c:v>251.14761788504401</c:v>
                </c:pt>
                <c:pt idx="6">
                  <c:v>240.39190528506299</c:v>
                </c:pt>
                <c:pt idx="7">
                  <c:v>240.11809576125299</c:v>
                </c:pt>
                <c:pt idx="8">
                  <c:v>248.53761945452001</c:v>
                </c:pt>
                <c:pt idx="9">
                  <c:v>239.66800003051699</c:v>
                </c:pt>
                <c:pt idx="10">
                  <c:v>262.898948267886</c:v>
                </c:pt>
                <c:pt idx="11">
                  <c:v>269.37739098590299</c:v>
                </c:pt>
                <c:pt idx="12">
                  <c:v>288.648572649274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B-46DD-95C3-E318B6D2FBA8}"/>
            </c:ext>
          </c:extLst>
        </c:ser>
        <c:ser>
          <c:idx val="2"/>
          <c:order val="2"/>
          <c:tx>
            <c:strRef>
              <c:f>Volatility!$E$37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60000"/>
                  <a:lumOff val="40000"/>
                </a:schemeClr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Volatility!$B$38:$B$50</c:f>
              <c:numCache>
                <c:formatCode>[$-409]mmmm\-yy;@</c:formatCode>
                <c:ptCount val="1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</c:numCache>
            </c:numRef>
          </c:cat>
          <c:val>
            <c:numRef>
              <c:f>Volatility!$E$38:$E$50</c:f>
              <c:numCache>
                <c:formatCode>_("$"* #,##0.00_);_("$"* \(#,##0.00\);_("$"* "-"??_);_(@_)</c:formatCode>
                <c:ptCount val="13"/>
                <c:pt idx="0">
                  <c:v>277.83916473388598</c:v>
                </c:pt>
                <c:pt idx="1">
                  <c:v>262.05142793201202</c:v>
                </c:pt>
                <c:pt idx="2">
                  <c:v>256.18952360607301</c:v>
                </c:pt>
                <c:pt idx="3">
                  <c:v>257.74100036621002</c:v>
                </c:pt>
                <c:pt idx="4">
                  <c:v>278.33521569293401</c:v>
                </c:pt>
                <c:pt idx="5">
                  <c:v>245.15428597586401</c:v>
                </c:pt>
                <c:pt idx="6">
                  <c:v>233.31428527832</c:v>
                </c:pt>
                <c:pt idx="7">
                  <c:v>233.869047619047</c:v>
                </c:pt>
                <c:pt idx="8">
                  <c:v>242.60190473284001</c:v>
                </c:pt>
                <c:pt idx="9">
                  <c:v>234.02849884033199</c:v>
                </c:pt>
                <c:pt idx="10">
                  <c:v>257.025786550421</c:v>
                </c:pt>
                <c:pt idx="11">
                  <c:v>263.26260774031903</c:v>
                </c:pt>
                <c:pt idx="12">
                  <c:v>283.26857648576998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3B-46DD-95C3-E318B6D2FBA8}"/>
            </c:ext>
          </c:extLst>
        </c:ser>
        <c:ser>
          <c:idx val="3"/>
          <c:order val="3"/>
          <c:tx>
            <c:strRef>
              <c:f>Volatility!$F$37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12700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Volatility!$B$38:$B$50</c:f>
              <c:numCache>
                <c:formatCode>[$-409]mmmm\-yy;@</c:formatCode>
                <c:ptCount val="13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  <c:pt idx="12">
                  <c:v>45017</c:v>
                </c:pt>
              </c:numCache>
            </c:numRef>
          </c:cat>
          <c:val>
            <c:numRef>
              <c:f>Volatility!$F$38:$F$50</c:f>
              <c:numCache>
                <c:formatCode>_("$"* #,##0.00_);_("$"* \(#,##0.00\);_("$"* "-"??_);_(@_)</c:formatCode>
                <c:ptCount val="13"/>
                <c:pt idx="0">
                  <c:v>281.31499481201098</c:v>
                </c:pt>
                <c:pt idx="1">
                  <c:v>266.72904604957199</c:v>
                </c:pt>
                <c:pt idx="2">
                  <c:v>259.49904886881501</c:v>
                </c:pt>
                <c:pt idx="3">
                  <c:v>262.21349639892497</c:v>
                </c:pt>
                <c:pt idx="4">
                  <c:v>280.564349630604</c:v>
                </c:pt>
                <c:pt idx="5">
                  <c:v>247.70999872116801</c:v>
                </c:pt>
                <c:pt idx="6">
                  <c:v>237.03904796781899</c:v>
                </c:pt>
                <c:pt idx="7">
                  <c:v>237.27523731049999</c:v>
                </c:pt>
                <c:pt idx="8">
                  <c:v>245.64238048735101</c:v>
                </c:pt>
                <c:pt idx="9">
                  <c:v>237.280999755859</c:v>
                </c:pt>
                <c:pt idx="10">
                  <c:v>259.69737002724003</c:v>
                </c:pt>
                <c:pt idx="11">
                  <c:v>266.74261010211399</c:v>
                </c:pt>
                <c:pt idx="12">
                  <c:v>286.57999965122701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3B-46DD-95C3-E318B6D2F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476490096"/>
        <c:axId val="476489136"/>
      </c:stockChart>
      <c:dateAx>
        <c:axId val="47649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Month</a:t>
                </a:r>
                <a:r>
                  <a:rPr lang="en-US" sz="1100" baseline="0"/>
                  <a:t> - Year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2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89616"/>
        <c:crosses val="autoZero"/>
        <c:auto val="1"/>
        <c:lblOffset val="100"/>
        <c:baseTimeUnit val="months"/>
      </c:dateAx>
      <c:valAx>
        <c:axId val="47648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92976"/>
        <c:crosses val="autoZero"/>
        <c:crossBetween val="between"/>
      </c:valAx>
      <c:valAx>
        <c:axId val="476489136"/>
        <c:scaling>
          <c:orientation val="minMax"/>
          <c:max val="350"/>
          <c:min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Close</a:t>
                </a:r>
                <a:r>
                  <a:rPr lang="en-US" sz="1200" baseline="0"/>
                  <a:t> price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95222013240247805"/>
              <c:y val="0.37814596569656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90096"/>
        <c:crosses val="max"/>
        <c:crossBetween val="between"/>
      </c:valAx>
      <c:dateAx>
        <c:axId val="476490096"/>
        <c:scaling>
          <c:orientation val="minMax"/>
        </c:scaling>
        <c:delete val="1"/>
        <c:axPos val="b"/>
        <c:numFmt formatCode="[$-409]mmmm\-yy;@" sourceLinked="1"/>
        <c:majorTickMark val="out"/>
        <c:minorTickMark val="none"/>
        <c:tickLblPos val="nextTo"/>
        <c:crossAx val="476489136"/>
        <c:crosses val="autoZero"/>
        <c:auto val="1"/>
        <c:lblOffset val="100"/>
        <c:baseTimeUnit val="months"/>
      </c:dateAx>
      <c:spPr>
        <a:noFill/>
        <a:ln w="158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'Adj Close Price'!A1"/><Relationship Id="rId1" Type="http://schemas.openxmlformats.org/officeDocument/2006/relationships/hyperlink" Target="#Volatility!A1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24869</xdr:rowOff>
    </xdr:from>
    <xdr:to>
      <xdr:col>1</xdr:col>
      <xdr:colOff>323867</xdr:colOff>
      <xdr:row>6</xdr:row>
      <xdr:rowOff>25153</xdr:rowOff>
    </xdr:to>
    <xdr:grpSp>
      <xdr:nvGrpSpPr>
        <xdr:cNvPr id="16" name="Group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EDDD2-6423-2EEA-63AA-E921E2AC0109}"/>
            </a:ext>
          </a:extLst>
        </xdr:cNvPr>
        <xdr:cNvGrpSpPr/>
      </xdr:nvGrpSpPr>
      <xdr:grpSpPr>
        <a:xfrm>
          <a:off x="285750" y="1425044"/>
          <a:ext cx="647717" cy="571784"/>
          <a:chOff x="1619250" y="2406119"/>
          <a:chExt cx="647718" cy="571784"/>
        </a:xfrm>
      </xdr:grpSpPr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E665809B-4436-DAF6-2748-89F681ED4DD8}"/>
              </a:ext>
            </a:extLst>
          </xdr:cNvPr>
          <xdr:cNvSpPr/>
        </xdr:nvSpPr>
        <xdr:spPr>
          <a:xfrm flipH="1">
            <a:off x="1619554" y="2406119"/>
            <a:ext cx="647414" cy="571784"/>
          </a:xfrm>
          <a:custGeom>
            <a:avLst/>
            <a:gdLst>
              <a:gd name="connsiteX0" fmla="*/ 628364 w 647414"/>
              <a:gd name="connsiteY0" fmla="*/ 0 h 571784"/>
              <a:gd name="connsiteX1" fmla="*/ 647414 w 647414"/>
              <a:gd name="connsiteY1" fmla="*/ 0 h 571784"/>
              <a:gd name="connsiteX2" fmla="*/ 647414 w 647414"/>
              <a:gd name="connsiteY2" fmla="*/ 571784 h 571784"/>
              <a:gd name="connsiteX3" fmla="*/ 0 w 647414"/>
              <a:gd name="connsiteY3" fmla="*/ 571784 h 571784"/>
              <a:gd name="connsiteX4" fmla="*/ 0 w 647414"/>
              <a:gd name="connsiteY4" fmla="*/ 554967 h 571784"/>
              <a:gd name="connsiteX5" fmla="*/ 628364 w 647414"/>
              <a:gd name="connsiteY5" fmla="*/ 554967 h 571784"/>
              <a:gd name="connsiteX6" fmla="*/ 628364 w 647414"/>
              <a:gd name="connsiteY6" fmla="*/ 0 h 571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647414" h="571784">
                <a:moveTo>
                  <a:pt x="628364" y="0"/>
                </a:moveTo>
                <a:lnTo>
                  <a:pt x="647414" y="0"/>
                </a:lnTo>
                <a:lnTo>
                  <a:pt x="647414" y="571784"/>
                </a:lnTo>
                <a:lnTo>
                  <a:pt x="0" y="571784"/>
                </a:lnTo>
                <a:lnTo>
                  <a:pt x="0" y="554967"/>
                </a:lnTo>
                <a:lnTo>
                  <a:pt x="628364" y="554967"/>
                </a:lnTo>
                <a:lnTo>
                  <a:pt x="628364" y="0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CF200A31-63FC-C4FA-A583-428134C4D45F}"/>
              </a:ext>
            </a:extLst>
          </xdr:cNvPr>
          <xdr:cNvSpPr/>
        </xdr:nvSpPr>
        <xdr:spPr>
          <a:xfrm>
            <a:off x="2076450" y="2582750"/>
            <a:ext cx="114300" cy="328019"/>
          </a:xfrm>
          <a:custGeom>
            <a:avLst/>
            <a:gdLst>
              <a:gd name="connsiteX0" fmla="*/ 114300 w 114300"/>
              <a:gd name="connsiteY0" fmla="*/ 328019 h 328019"/>
              <a:gd name="connsiteX1" fmla="*/ 114300 w 114300"/>
              <a:gd name="connsiteY1" fmla="*/ 0 h 328019"/>
              <a:gd name="connsiteX2" fmla="*/ 0 w 114300"/>
              <a:gd name="connsiteY2" fmla="*/ 0 h 328019"/>
              <a:gd name="connsiteX3" fmla="*/ 0 w 114300"/>
              <a:gd name="connsiteY3" fmla="*/ 328019 h 328019"/>
              <a:gd name="connsiteX4" fmla="*/ 95250 w 114300"/>
              <a:gd name="connsiteY4" fmla="*/ 311202 h 328019"/>
              <a:gd name="connsiteX5" fmla="*/ 19050 w 114300"/>
              <a:gd name="connsiteY5" fmla="*/ 311202 h 328019"/>
              <a:gd name="connsiteX6" fmla="*/ 19050 w 114300"/>
              <a:gd name="connsiteY6" fmla="*/ 16817 h 328019"/>
              <a:gd name="connsiteX7" fmla="*/ 95250 w 114300"/>
              <a:gd name="connsiteY7" fmla="*/ 16817 h 328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4300" h="328019">
                <a:moveTo>
                  <a:pt x="114300" y="328019"/>
                </a:moveTo>
                <a:lnTo>
                  <a:pt x="114300" y="0"/>
                </a:lnTo>
                <a:lnTo>
                  <a:pt x="0" y="0"/>
                </a:lnTo>
                <a:lnTo>
                  <a:pt x="0" y="328019"/>
                </a:lnTo>
                <a:close/>
                <a:moveTo>
                  <a:pt x="95250" y="311202"/>
                </a:moveTo>
                <a:lnTo>
                  <a:pt x="19050" y="311202"/>
                </a:lnTo>
                <a:lnTo>
                  <a:pt x="19050" y="16817"/>
                </a:lnTo>
                <a:lnTo>
                  <a:pt x="95250" y="16817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9" name="Freeform: Shape 8">
            <a:extLst>
              <a:ext uri="{FF2B5EF4-FFF2-40B4-BE49-F238E27FC236}">
                <a16:creationId xmlns:a16="http://schemas.microsoft.com/office/drawing/2014/main" id="{71FCA2A8-31A2-46B5-DFCD-521FD571075D}"/>
              </a:ext>
            </a:extLst>
          </xdr:cNvPr>
          <xdr:cNvSpPr/>
        </xdr:nvSpPr>
        <xdr:spPr>
          <a:xfrm>
            <a:off x="1924050" y="2406119"/>
            <a:ext cx="114300" cy="504650"/>
          </a:xfrm>
          <a:custGeom>
            <a:avLst/>
            <a:gdLst>
              <a:gd name="connsiteX0" fmla="*/ 114300 w 114300"/>
              <a:gd name="connsiteY0" fmla="*/ 504650 h 504650"/>
              <a:gd name="connsiteX1" fmla="*/ 114300 w 114300"/>
              <a:gd name="connsiteY1" fmla="*/ 0 h 504650"/>
              <a:gd name="connsiteX2" fmla="*/ 0 w 114300"/>
              <a:gd name="connsiteY2" fmla="*/ 0 h 504650"/>
              <a:gd name="connsiteX3" fmla="*/ 0 w 114300"/>
              <a:gd name="connsiteY3" fmla="*/ 504650 h 504650"/>
              <a:gd name="connsiteX4" fmla="*/ 95250 w 114300"/>
              <a:gd name="connsiteY4" fmla="*/ 487833 h 504650"/>
              <a:gd name="connsiteX5" fmla="*/ 19050 w 114300"/>
              <a:gd name="connsiteY5" fmla="*/ 487833 h 504650"/>
              <a:gd name="connsiteX6" fmla="*/ 19050 w 114300"/>
              <a:gd name="connsiteY6" fmla="*/ 16817 h 504650"/>
              <a:gd name="connsiteX7" fmla="*/ 95250 w 114300"/>
              <a:gd name="connsiteY7" fmla="*/ 16817 h 5046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4300" h="504650">
                <a:moveTo>
                  <a:pt x="114300" y="504650"/>
                </a:moveTo>
                <a:lnTo>
                  <a:pt x="114300" y="0"/>
                </a:lnTo>
                <a:lnTo>
                  <a:pt x="0" y="0"/>
                </a:lnTo>
                <a:lnTo>
                  <a:pt x="0" y="504650"/>
                </a:lnTo>
                <a:close/>
                <a:moveTo>
                  <a:pt x="95250" y="487833"/>
                </a:moveTo>
                <a:lnTo>
                  <a:pt x="19050" y="487833"/>
                </a:lnTo>
                <a:lnTo>
                  <a:pt x="19050" y="16817"/>
                </a:lnTo>
                <a:lnTo>
                  <a:pt x="95250" y="16817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10" name="Freeform: Shape 9">
            <a:extLst>
              <a:ext uri="{FF2B5EF4-FFF2-40B4-BE49-F238E27FC236}">
                <a16:creationId xmlns:a16="http://schemas.microsoft.com/office/drawing/2014/main" id="{4CBD9F2D-3091-A9B6-7916-F9EE18C0C84D}"/>
              </a:ext>
            </a:extLst>
          </xdr:cNvPr>
          <xdr:cNvSpPr/>
        </xdr:nvSpPr>
        <xdr:spPr>
          <a:xfrm>
            <a:off x="1771650" y="2582750"/>
            <a:ext cx="114300" cy="328019"/>
          </a:xfrm>
          <a:custGeom>
            <a:avLst/>
            <a:gdLst>
              <a:gd name="connsiteX0" fmla="*/ 114300 w 114300"/>
              <a:gd name="connsiteY0" fmla="*/ 328019 h 328019"/>
              <a:gd name="connsiteX1" fmla="*/ 114300 w 114300"/>
              <a:gd name="connsiteY1" fmla="*/ 0 h 328019"/>
              <a:gd name="connsiteX2" fmla="*/ 0 w 114300"/>
              <a:gd name="connsiteY2" fmla="*/ 0 h 328019"/>
              <a:gd name="connsiteX3" fmla="*/ 0 w 114300"/>
              <a:gd name="connsiteY3" fmla="*/ 328019 h 328019"/>
              <a:gd name="connsiteX4" fmla="*/ 95250 w 114300"/>
              <a:gd name="connsiteY4" fmla="*/ 311202 h 328019"/>
              <a:gd name="connsiteX5" fmla="*/ 19050 w 114300"/>
              <a:gd name="connsiteY5" fmla="*/ 311202 h 328019"/>
              <a:gd name="connsiteX6" fmla="*/ 19050 w 114300"/>
              <a:gd name="connsiteY6" fmla="*/ 16817 h 328019"/>
              <a:gd name="connsiteX7" fmla="*/ 95250 w 114300"/>
              <a:gd name="connsiteY7" fmla="*/ 16817 h 3280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4300" h="328019">
                <a:moveTo>
                  <a:pt x="114300" y="328019"/>
                </a:moveTo>
                <a:lnTo>
                  <a:pt x="114300" y="0"/>
                </a:lnTo>
                <a:lnTo>
                  <a:pt x="0" y="0"/>
                </a:lnTo>
                <a:lnTo>
                  <a:pt x="0" y="328019"/>
                </a:lnTo>
                <a:close/>
                <a:moveTo>
                  <a:pt x="95250" y="311202"/>
                </a:moveTo>
                <a:lnTo>
                  <a:pt x="19050" y="311202"/>
                </a:lnTo>
                <a:lnTo>
                  <a:pt x="19050" y="16817"/>
                </a:lnTo>
                <a:lnTo>
                  <a:pt x="95250" y="16817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11" name="Freeform: Shape 10">
            <a:extLst>
              <a:ext uri="{FF2B5EF4-FFF2-40B4-BE49-F238E27FC236}">
                <a16:creationId xmlns:a16="http://schemas.microsoft.com/office/drawing/2014/main" id="{738A5D39-BA95-12B0-EBAB-F7D2242BB68C}"/>
              </a:ext>
            </a:extLst>
          </xdr:cNvPr>
          <xdr:cNvSpPr/>
        </xdr:nvSpPr>
        <xdr:spPr>
          <a:xfrm>
            <a:off x="1619250" y="2725738"/>
            <a:ext cx="114300" cy="185031"/>
          </a:xfrm>
          <a:custGeom>
            <a:avLst/>
            <a:gdLst>
              <a:gd name="connsiteX0" fmla="*/ 114300 w 114300"/>
              <a:gd name="connsiteY0" fmla="*/ 0 h 185031"/>
              <a:gd name="connsiteX1" fmla="*/ 0 w 114300"/>
              <a:gd name="connsiteY1" fmla="*/ 0 h 185031"/>
              <a:gd name="connsiteX2" fmla="*/ 0 w 114300"/>
              <a:gd name="connsiteY2" fmla="*/ 185031 h 185031"/>
              <a:gd name="connsiteX3" fmla="*/ 114300 w 114300"/>
              <a:gd name="connsiteY3" fmla="*/ 185031 h 185031"/>
              <a:gd name="connsiteX4" fmla="*/ 95250 w 114300"/>
              <a:gd name="connsiteY4" fmla="*/ 168214 h 185031"/>
              <a:gd name="connsiteX5" fmla="*/ 19050 w 114300"/>
              <a:gd name="connsiteY5" fmla="*/ 168214 h 185031"/>
              <a:gd name="connsiteX6" fmla="*/ 19050 w 114300"/>
              <a:gd name="connsiteY6" fmla="*/ 16817 h 185031"/>
              <a:gd name="connsiteX7" fmla="*/ 95250 w 114300"/>
              <a:gd name="connsiteY7" fmla="*/ 16817 h 1850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4300" h="185031">
                <a:moveTo>
                  <a:pt x="114300" y="0"/>
                </a:moveTo>
                <a:lnTo>
                  <a:pt x="0" y="0"/>
                </a:lnTo>
                <a:lnTo>
                  <a:pt x="0" y="185031"/>
                </a:lnTo>
                <a:lnTo>
                  <a:pt x="114300" y="185031"/>
                </a:lnTo>
                <a:close/>
                <a:moveTo>
                  <a:pt x="95250" y="168214"/>
                </a:moveTo>
                <a:lnTo>
                  <a:pt x="19050" y="168214"/>
                </a:lnTo>
                <a:lnTo>
                  <a:pt x="19050" y="16817"/>
                </a:lnTo>
                <a:lnTo>
                  <a:pt x="95250" y="16817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264700</xdr:colOff>
      <xdr:row>10</xdr:row>
      <xdr:rowOff>89144</xdr:rowOff>
    </xdr:from>
    <xdr:to>
      <xdr:col>1</xdr:col>
      <xdr:colOff>302514</xdr:colOff>
      <xdr:row>13</xdr:row>
      <xdr:rowOff>89428</xdr:rowOff>
    </xdr:to>
    <xdr:grpSp>
      <xdr:nvGrpSpPr>
        <xdr:cNvPr id="15" name="Group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851682-8513-80FC-1FAA-AD327FD39733}"/>
            </a:ext>
          </a:extLst>
        </xdr:cNvPr>
        <xdr:cNvGrpSpPr/>
      </xdr:nvGrpSpPr>
      <xdr:grpSpPr>
        <a:xfrm>
          <a:off x="264700" y="2956169"/>
          <a:ext cx="647414" cy="733709"/>
          <a:chOff x="3560350" y="2584694"/>
          <a:chExt cx="647414" cy="571784"/>
        </a:xfrm>
      </xdr:grpSpPr>
      <xdr:sp macro="" textlink="">
        <xdr:nvSpPr>
          <xdr:cNvPr id="13" name="Freeform: Shape 12">
            <a:extLst>
              <a:ext uri="{FF2B5EF4-FFF2-40B4-BE49-F238E27FC236}">
                <a16:creationId xmlns:a16="http://schemas.microsoft.com/office/drawing/2014/main" id="{E57A3618-7885-AB6C-FB4B-B125CECF76F5}"/>
              </a:ext>
            </a:extLst>
          </xdr:cNvPr>
          <xdr:cNvSpPr/>
        </xdr:nvSpPr>
        <xdr:spPr>
          <a:xfrm>
            <a:off x="3648875" y="2708578"/>
            <a:ext cx="556383" cy="319307"/>
          </a:xfrm>
          <a:custGeom>
            <a:avLst/>
            <a:gdLst>
              <a:gd name="connsiteX0" fmla="*/ 149200 w 556383"/>
              <a:gd name="connsiteY0" fmla="*/ 199443 h 319307"/>
              <a:gd name="connsiteX1" fmla="*/ 199682 w 556383"/>
              <a:gd name="connsiteY1" fmla="*/ 240881 h 319307"/>
              <a:gd name="connsiteX2" fmla="*/ 270577 w 556383"/>
              <a:gd name="connsiteY2" fmla="*/ 180036 h 319307"/>
              <a:gd name="connsiteX3" fmla="*/ 314935 w 556383"/>
              <a:gd name="connsiteY3" fmla="*/ 140987 h 319307"/>
              <a:gd name="connsiteX4" fmla="*/ 365541 w 556383"/>
              <a:gd name="connsiteY4" fmla="*/ 180406 h 319307"/>
              <a:gd name="connsiteX5" fmla="*/ 537172 w 556383"/>
              <a:gd name="connsiteY5" fmla="*/ 28833 h 319307"/>
              <a:gd name="connsiteX6" fmla="*/ 537306 w 556383"/>
              <a:gd name="connsiteY6" fmla="*/ 28834 h 319307"/>
              <a:gd name="connsiteX7" fmla="*/ 537334 w 556383"/>
              <a:gd name="connsiteY7" fmla="*/ 28892 h 319307"/>
              <a:gd name="connsiteX8" fmla="*/ 537334 w 556383"/>
              <a:gd name="connsiteY8" fmla="*/ 100903 h 319307"/>
              <a:gd name="connsiteX9" fmla="*/ 556384 w 556383"/>
              <a:gd name="connsiteY9" fmla="*/ 100903 h 319307"/>
              <a:gd name="connsiteX10" fmla="*/ 556384 w 556383"/>
              <a:gd name="connsiteY10" fmla="*/ 0 h 319307"/>
              <a:gd name="connsiteX11" fmla="*/ 442341 w 556383"/>
              <a:gd name="connsiteY11" fmla="*/ 0 h 319307"/>
              <a:gd name="connsiteX12" fmla="*/ 442341 w 556383"/>
              <a:gd name="connsiteY12" fmla="*/ 16817 h 319307"/>
              <a:gd name="connsiteX13" fmla="*/ 523599 w 556383"/>
              <a:gd name="connsiteY13" fmla="*/ 16817 h 319307"/>
              <a:gd name="connsiteX14" fmla="*/ 523703 w 556383"/>
              <a:gd name="connsiteY14" fmla="*/ 16894 h 319307"/>
              <a:gd name="connsiteX15" fmla="*/ 523675 w 556383"/>
              <a:gd name="connsiteY15" fmla="*/ 16960 h 319307"/>
              <a:gd name="connsiteX16" fmla="*/ 364703 w 556383"/>
              <a:gd name="connsiteY16" fmla="*/ 157308 h 319307"/>
              <a:gd name="connsiteX17" fmla="*/ 314096 w 556383"/>
              <a:gd name="connsiteY17" fmla="*/ 117888 h 319307"/>
              <a:gd name="connsiteX18" fmla="*/ 257261 w 556383"/>
              <a:gd name="connsiteY18" fmla="*/ 168063 h 319307"/>
              <a:gd name="connsiteX19" fmla="*/ 199454 w 556383"/>
              <a:gd name="connsiteY19" fmla="*/ 217673 h 319307"/>
              <a:gd name="connsiteX20" fmla="*/ 148761 w 556383"/>
              <a:gd name="connsiteY20" fmla="*/ 176084 h 319307"/>
              <a:gd name="connsiteX21" fmla="*/ 0 w 556383"/>
              <a:gd name="connsiteY21" fmla="*/ 307418 h 319307"/>
              <a:gd name="connsiteX22" fmla="*/ 13468 w 556383"/>
              <a:gd name="connsiteY22" fmla="*/ 319308 h 3193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</a:cxnLst>
            <a:rect l="l" t="t" r="r" b="b"/>
            <a:pathLst>
              <a:path w="556383" h="319307">
                <a:moveTo>
                  <a:pt x="149200" y="199443"/>
                </a:moveTo>
                <a:lnTo>
                  <a:pt x="199682" y="240881"/>
                </a:lnTo>
                <a:lnTo>
                  <a:pt x="270577" y="180036"/>
                </a:lnTo>
                <a:lnTo>
                  <a:pt x="314935" y="140987"/>
                </a:lnTo>
                <a:lnTo>
                  <a:pt x="365541" y="180406"/>
                </a:lnTo>
                <a:lnTo>
                  <a:pt x="537172" y="28833"/>
                </a:lnTo>
                <a:cubicBezTo>
                  <a:pt x="537209" y="28800"/>
                  <a:pt x="537270" y="28801"/>
                  <a:pt x="537306" y="28834"/>
                </a:cubicBezTo>
                <a:cubicBezTo>
                  <a:pt x="537323" y="28850"/>
                  <a:pt x="537334" y="28870"/>
                  <a:pt x="537334" y="28892"/>
                </a:cubicBezTo>
                <a:lnTo>
                  <a:pt x="537334" y="100903"/>
                </a:lnTo>
                <a:lnTo>
                  <a:pt x="556384" y="100903"/>
                </a:lnTo>
                <a:lnTo>
                  <a:pt x="556384" y="0"/>
                </a:lnTo>
                <a:lnTo>
                  <a:pt x="442341" y="0"/>
                </a:lnTo>
                <a:lnTo>
                  <a:pt x="442341" y="16817"/>
                </a:lnTo>
                <a:lnTo>
                  <a:pt x="523599" y="16817"/>
                </a:lnTo>
                <a:cubicBezTo>
                  <a:pt x="523651" y="16813"/>
                  <a:pt x="523698" y="16847"/>
                  <a:pt x="523703" y="16894"/>
                </a:cubicBezTo>
                <a:cubicBezTo>
                  <a:pt x="523705" y="16918"/>
                  <a:pt x="523695" y="16942"/>
                  <a:pt x="523675" y="16960"/>
                </a:cubicBezTo>
                <a:lnTo>
                  <a:pt x="364703" y="157308"/>
                </a:lnTo>
                <a:lnTo>
                  <a:pt x="314096" y="117888"/>
                </a:lnTo>
                <a:lnTo>
                  <a:pt x="257261" y="168063"/>
                </a:lnTo>
                <a:lnTo>
                  <a:pt x="199454" y="217673"/>
                </a:lnTo>
                <a:lnTo>
                  <a:pt x="148761" y="176084"/>
                </a:lnTo>
                <a:lnTo>
                  <a:pt x="0" y="307418"/>
                </a:lnTo>
                <a:lnTo>
                  <a:pt x="13468" y="319308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14" name="Freeform: Shape 13">
            <a:extLst>
              <a:ext uri="{FF2B5EF4-FFF2-40B4-BE49-F238E27FC236}">
                <a16:creationId xmlns:a16="http://schemas.microsoft.com/office/drawing/2014/main" id="{AA5102CF-36EE-D757-34C2-BF08C1959C63}"/>
              </a:ext>
            </a:extLst>
          </xdr:cNvPr>
          <xdr:cNvSpPr/>
        </xdr:nvSpPr>
        <xdr:spPr>
          <a:xfrm>
            <a:off x="3560350" y="2584694"/>
            <a:ext cx="647414" cy="571784"/>
          </a:xfrm>
          <a:custGeom>
            <a:avLst/>
            <a:gdLst>
              <a:gd name="connsiteX0" fmla="*/ 19050 w 647414"/>
              <a:gd name="connsiteY0" fmla="*/ 554967 h 571784"/>
              <a:gd name="connsiteX1" fmla="*/ 19050 w 647414"/>
              <a:gd name="connsiteY1" fmla="*/ 0 h 571784"/>
              <a:gd name="connsiteX2" fmla="*/ 0 w 647414"/>
              <a:gd name="connsiteY2" fmla="*/ 0 h 571784"/>
              <a:gd name="connsiteX3" fmla="*/ 0 w 647414"/>
              <a:gd name="connsiteY3" fmla="*/ 571784 h 571784"/>
              <a:gd name="connsiteX4" fmla="*/ 647414 w 647414"/>
              <a:gd name="connsiteY4" fmla="*/ 571784 h 571784"/>
              <a:gd name="connsiteX5" fmla="*/ 647414 w 647414"/>
              <a:gd name="connsiteY5" fmla="*/ 554967 h 571784"/>
              <a:gd name="connsiteX6" fmla="*/ 19050 w 647414"/>
              <a:gd name="connsiteY6" fmla="*/ 554967 h 571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647414" h="571784">
                <a:moveTo>
                  <a:pt x="19050" y="554967"/>
                </a:moveTo>
                <a:lnTo>
                  <a:pt x="19050" y="0"/>
                </a:lnTo>
                <a:lnTo>
                  <a:pt x="0" y="0"/>
                </a:lnTo>
                <a:lnTo>
                  <a:pt x="0" y="571784"/>
                </a:lnTo>
                <a:lnTo>
                  <a:pt x="647414" y="571784"/>
                </a:lnTo>
                <a:lnTo>
                  <a:pt x="647414" y="554967"/>
                </a:lnTo>
                <a:lnTo>
                  <a:pt x="19050" y="554967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409575</xdr:colOff>
      <xdr:row>6</xdr:row>
      <xdr:rowOff>9525</xdr:rowOff>
    </xdr:from>
    <xdr:to>
      <xdr:col>22</xdr:col>
      <xdr:colOff>114300</xdr:colOff>
      <xdr:row>37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C588481-0957-17C2-302E-F3EA14BCBC3F}"/>
            </a:ext>
          </a:extLst>
        </xdr:cNvPr>
        <xdr:cNvSpPr/>
      </xdr:nvSpPr>
      <xdr:spPr>
        <a:xfrm>
          <a:off x="2333625" y="1981200"/>
          <a:ext cx="15297150" cy="6276975"/>
        </a:xfrm>
        <a:prstGeom prst="roundRect">
          <a:avLst/>
        </a:prstGeom>
        <a:noFill/>
        <a:ln w="6477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495300</xdr:colOff>
      <xdr:row>13</xdr:row>
      <xdr:rowOff>57150</xdr:rowOff>
    </xdr:from>
    <xdr:to>
      <xdr:col>20</xdr:col>
      <xdr:colOff>342900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C0072-2DB6-AC1F-0B28-DC72AC770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400050</xdr:colOff>
      <xdr:row>44</xdr:row>
      <xdr:rowOff>76199</xdr:rowOff>
    </xdr:from>
    <xdr:to>
      <xdr:col>22</xdr:col>
      <xdr:colOff>142875</xdr:colOff>
      <xdr:row>83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014920A-67F5-FBEE-1F70-E09F4B799346}"/>
            </a:ext>
          </a:extLst>
        </xdr:cNvPr>
        <xdr:cNvSpPr/>
      </xdr:nvSpPr>
      <xdr:spPr>
        <a:xfrm>
          <a:off x="2324100" y="9572624"/>
          <a:ext cx="15335250" cy="8086726"/>
        </a:xfrm>
        <a:prstGeom prst="roundRect">
          <a:avLst/>
        </a:prstGeom>
        <a:noFill/>
        <a:ln w="6477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accent5">
                  <a:lumMod val="40000"/>
                  <a:lumOff val="60000"/>
                </a:schemeClr>
              </a:solidFill>
            </a:ln>
          </a:endParaRPr>
        </a:p>
      </xdr:txBody>
    </xdr:sp>
    <xdr:clientData/>
  </xdr:twoCellAnchor>
  <xdr:twoCellAnchor>
    <xdr:from>
      <xdr:col>4</xdr:col>
      <xdr:colOff>409575</xdr:colOff>
      <xdr:row>53</xdr:row>
      <xdr:rowOff>123826</xdr:rowOff>
    </xdr:from>
    <xdr:to>
      <xdr:col>21</xdr:col>
      <xdr:colOff>9526</xdr:colOff>
      <xdr:row>82</xdr:row>
      <xdr:rowOff>57151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98643C0D-37B5-6CBC-65A3-242255798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lopez" refreshedDate="45028.952990509257" createdVersion="8" refreshedVersion="8" minRefreshableVersion="3" recordCount="13" xr:uid="{00000000-000A-0000-FFFF-FFFF02000000}">
  <cacheSource type="worksheet">
    <worksheetSource ref="A1:S14" sheet="yfinance_mean_data_python"/>
  </cacheSource>
  <cacheFields count="19">
    <cacheField name="Month" numFmtId="17">
      <sharedItems containsSemiMixedTypes="0" containsNonDate="0" containsDate="1" containsString="0" minDate="2022-04-01T00:00:00" maxDate="2023-04-02T00:00:00" count="13"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</sharedItems>
    </cacheField>
    <cacheField name="Adj Close AAPL" numFmtId="0">
      <sharedItems containsSemiMixedTypes="0" containsString="0" containsNumber="1" minValue="135.57200355529699" maxValue="166.31555573836599"/>
    </cacheField>
    <cacheField name="Adj Close MSFT" numFmtId="0">
      <sharedItems containsSemiMixedTypes="0" containsString="0" containsNumber="1" minValue="235.78234499976699" maxValue="286.57999965122701"/>
    </cacheField>
    <cacheField name="Adj Close TSLA" numFmtId="0">
      <sharedItems containsSemiMixedTypes="0" containsString="0" containsNumber="1" minValue="134.19599914550699" maxValue="320.41833750406897"/>
    </cacheField>
    <cacheField name="Close AAPL" numFmtId="0">
      <sharedItems containsSemiMixedTypes="0" containsString="0" containsNumber="1" minValue="135.778999328613" maxValue="166.885218081266"/>
    </cacheField>
    <cacheField name="Close MSFT" numFmtId="0">
      <sharedItems containsSemiMixedTypes="0" containsString="0" containsNumber="1" minValue="237.03904796781899" maxValue="286.57999965122701"/>
    </cacheField>
    <cacheField name="Close TSLA" numFmtId="0">
      <sharedItems containsSemiMixedTypes="0" containsString="0" containsNumber="1" minValue="134.19599914550699" maxValue="320.41833750406897"/>
    </cacheField>
    <cacheField name="High AAPL" numFmtId="0">
      <sharedItems containsSemiMixedTypes="0" containsString="0" containsNumber="1" minValue="137.27149848937901" maxValue="168.58956577466799"/>
    </cacheField>
    <cacheField name="High MSFT" numFmtId="0">
      <sharedItems containsSemiMixedTypes="0" containsString="0" containsNumber="1" minValue="239.66800003051699" maxValue="288.648572649274"/>
    </cacheField>
    <cacheField name="High TSLA" numFmtId="0">
      <sharedItems containsSemiMixedTypes="0" containsString="0" containsNumber="1" minValue="137.242999267578" maxValue="333.63611348469999"/>
    </cacheField>
    <cacheField name="Low AAPL" numFmtId="0">
      <sharedItems containsSemiMixedTypes="0" containsString="0" containsNumber="1" minValue="133.73700065612701" maxValue="165.53391299040399"/>
    </cacheField>
    <cacheField name="Low MSFT" numFmtId="0">
      <sharedItems containsSemiMixedTypes="0" containsString="0" containsNumber="1" minValue="233.31428527832" maxValue="283.26857648576998"/>
    </cacheField>
    <cacheField name="Low TSLA" numFmtId="0">
      <sharedItems containsSemiMixedTypes="0" containsString="0" containsNumber="1" minValue="128.43050003051701" maxValue="314.14055887858001"/>
    </cacheField>
    <cacheField name="Open AAPL" numFmtId="0">
      <sharedItems containsSemiMixedTypes="0" containsString="0" containsNumber="1" minValue="135.126000213623" maxValue="166.956522402556"/>
    </cacheField>
    <cacheField name="Open MSFT" numFmtId="0">
      <sharedItems containsSemiMixedTypes="0" containsString="0" containsNumber="1" minValue="236.02952285039899" maxValue="286.07999965122701"/>
    </cacheField>
    <cacheField name="Open TSLA" numFmtId="0">
      <sharedItems containsSemiMixedTypes="0" containsString="0" containsNumber="1" minValue="132.315999603271" maxValue="326.92528279622297"/>
    </cacheField>
    <cacheField name="Volume AAPL" numFmtId="0">
      <sharedItems containsSemiMixedTypes="0" containsString="0" containsNumber="1" minValue="49370014.285714202" maxValue="114335252.380952"/>
    </cacheField>
    <cacheField name="Volume MSFT" numFmtId="0">
      <sharedItems containsSemiMixedTypes="0" containsString="0" containsNumber="1" minValue="20745982.6086956" maxValue="35376285.714285702"/>
    </cacheField>
    <cacheField name="Volume TSLA" numFmtId="0">
      <sharedItems containsSemiMixedTypes="0" containsString="0" containsNumber="1" minValue="61870047.619047597" maxValue="194874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lopez" refreshedDate="45028.954103587967" createdVersion="8" refreshedVersion="8" minRefreshableVersion="3" recordCount="13" xr:uid="{00000000-000A-0000-FFFF-FFFF08000000}">
  <cacheSource type="worksheet">
    <worksheetSource ref="A1:S14" sheet="yfinance_mean_data_python"/>
  </cacheSource>
  <cacheFields count="19">
    <cacheField name="Month" numFmtId="17">
      <sharedItems containsSemiMixedTypes="0" containsNonDate="0" containsDate="1" containsString="0" minDate="2022-04-01T00:00:00" maxDate="2023-04-02T00:00:00" count="13"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</sharedItems>
    </cacheField>
    <cacheField name="Adj Close AAPL" numFmtId="0">
      <sharedItems containsSemiMixedTypes="0" containsString="0" containsNumber="1" minValue="135.57200355529699" maxValue="166.31555573836599"/>
    </cacheField>
    <cacheField name="Adj Close MSFT" numFmtId="0">
      <sharedItems containsSemiMixedTypes="0" containsString="0" containsNumber="1" minValue="235.78234499976699" maxValue="286.57999965122701"/>
    </cacheField>
    <cacheField name="Adj Close TSLA" numFmtId="0">
      <sharedItems containsSemiMixedTypes="0" containsString="0" containsNumber="1" minValue="134.19599914550699" maxValue="320.41833750406897"/>
    </cacheField>
    <cacheField name="Close AAPL" numFmtId="0">
      <sharedItems containsSemiMixedTypes="0" containsString="0" containsNumber="1" minValue="135.778999328613" maxValue="166.885218081266"/>
    </cacheField>
    <cacheField name="Close MSFT" numFmtId="0">
      <sharedItems containsSemiMixedTypes="0" containsString="0" containsNumber="1" minValue="237.03904796781899" maxValue="286.57999965122701"/>
    </cacheField>
    <cacheField name="Close TSLA" numFmtId="0">
      <sharedItems containsSemiMixedTypes="0" containsString="0" containsNumber="1" minValue="134.19599914550699" maxValue="320.41833750406897"/>
    </cacheField>
    <cacheField name="High AAPL" numFmtId="0">
      <sharedItems containsSemiMixedTypes="0" containsString="0" containsNumber="1" minValue="137.27149848937901" maxValue="168.58956577466799"/>
    </cacheField>
    <cacheField name="High MSFT" numFmtId="0">
      <sharedItems containsSemiMixedTypes="0" containsString="0" containsNumber="1" minValue="239.66800003051699" maxValue="288.648572649274"/>
    </cacheField>
    <cacheField name="High TSLA" numFmtId="0">
      <sharedItems containsSemiMixedTypes="0" containsString="0" containsNumber="1" minValue="137.242999267578" maxValue="333.63611348469999"/>
    </cacheField>
    <cacheField name="Low AAPL" numFmtId="0">
      <sharedItems containsSemiMixedTypes="0" containsString="0" containsNumber="1" minValue="133.73700065612701" maxValue="165.53391299040399"/>
    </cacheField>
    <cacheField name="Low MSFT" numFmtId="0">
      <sharedItems containsSemiMixedTypes="0" containsString="0" containsNumber="1" minValue="233.31428527832" maxValue="283.26857648576998"/>
    </cacheField>
    <cacheField name="Low TSLA" numFmtId="0">
      <sharedItems containsSemiMixedTypes="0" containsString="0" containsNumber="1" minValue="128.43050003051701" maxValue="314.14055887858001"/>
    </cacheField>
    <cacheField name="Open AAPL" numFmtId="0">
      <sharedItems containsSemiMixedTypes="0" containsString="0" containsNumber="1" minValue="135.126000213623" maxValue="166.956522402556"/>
    </cacheField>
    <cacheField name="Open MSFT" numFmtId="0">
      <sharedItems containsSemiMixedTypes="0" containsString="0" containsNumber="1" minValue="236.02952285039899" maxValue="286.07999965122701"/>
    </cacheField>
    <cacheField name="Open TSLA" numFmtId="0">
      <sharedItems containsSemiMixedTypes="0" containsString="0" containsNumber="1" minValue="132.315999603271" maxValue="326.92528279622297"/>
    </cacheField>
    <cacheField name="Volume AAPL" numFmtId="0">
      <sharedItems containsSemiMixedTypes="0" containsString="0" containsNumber="1" minValue="49370014.285714202" maxValue="114335252.380952"/>
    </cacheField>
    <cacheField name="Volume MSFT" numFmtId="0">
      <sharedItems containsSemiMixedTypes="0" containsString="0" containsNumber="1" minValue="20745982.6086956" maxValue="35376285.714285702"/>
    </cacheField>
    <cacheField name="Volume TSLA" numFmtId="0">
      <sharedItems containsSemiMixedTypes="0" containsString="0" containsNumber="1" minValue="61870047.619047597" maxValue="194874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lopez" refreshedDate="45028.954978125003" createdVersion="8" refreshedVersion="8" minRefreshableVersion="3" recordCount="13" xr:uid="{00000000-000A-0000-FFFF-FFFF0B000000}">
  <cacheSource type="worksheet">
    <worksheetSource ref="A1:S14" sheet="yfinance_mean_data_python"/>
  </cacheSource>
  <cacheFields count="19">
    <cacheField name="Month" numFmtId="17">
      <sharedItems containsSemiMixedTypes="0" containsNonDate="0" containsDate="1" containsString="0" minDate="2022-04-01T00:00:00" maxDate="2023-04-02T00:00:00" count="13"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</sharedItems>
    </cacheField>
    <cacheField name="Adj Close AAPL" numFmtId="0">
      <sharedItems containsSemiMixedTypes="0" containsString="0" containsNumber="1" minValue="135.57200355529699" maxValue="166.31555573836599"/>
    </cacheField>
    <cacheField name="Adj Close MSFT" numFmtId="0">
      <sharedItems containsSemiMixedTypes="0" containsString="0" containsNumber="1" minValue="235.78234499976699" maxValue="286.57999965122701"/>
    </cacheField>
    <cacheField name="Adj Close TSLA" numFmtId="0">
      <sharedItems containsSemiMixedTypes="0" containsString="0" containsNumber="1" minValue="134.19599914550699" maxValue="320.41833750406897"/>
    </cacheField>
    <cacheField name="Close AAPL" numFmtId="0">
      <sharedItems containsSemiMixedTypes="0" containsString="0" containsNumber="1" minValue="135.778999328613" maxValue="166.885218081266"/>
    </cacheField>
    <cacheField name="Close MSFT" numFmtId="0">
      <sharedItems containsSemiMixedTypes="0" containsString="0" containsNumber="1" minValue="237.03904796781899" maxValue="286.57999965122701"/>
    </cacheField>
    <cacheField name="Close TSLA" numFmtId="0">
      <sharedItems containsSemiMixedTypes="0" containsString="0" containsNumber="1" minValue="134.19599914550699" maxValue="320.41833750406897"/>
    </cacheField>
    <cacheField name="High AAPL" numFmtId="0">
      <sharedItems containsSemiMixedTypes="0" containsString="0" containsNumber="1" minValue="137.27149848937901" maxValue="168.58956577466799"/>
    </cacheField>
    <cacheField name="High MSFT" numFmtId="0">
      <sharedItems containsSemiMixedTypes="0" containsString="0" containsNumber="1" minValue="239.66800003051699" maxValue="288.648572649274"/>
    </cacheField>
    <cacheField name="High TSLA" numFmtId="0">
      <sharedItems containsSemiMixedTypes="0" containsString="0" containsNumber="1" minValue="137.242999267578" maxValue="333.63611348469999"/>
    </cacheField>
    <cacheField name="Low AAPL" numFmtId="0">
      <sharedItems containsSemiMixedTypes="0" containsString="0" containsNumber="1" minValue="133.73700065612701" maxValue="165.53391299040399"/>
    </cacheField>
    <cacheField name="Low MSFT" numFmtId="0">
      <sharedItems containsSemiMixedTypes="0" containsString="0" containsNumber="1" minValue="233.31428527832" maxValue="283.26857648576998"/>
    </cacheField>
    <cacheField name="Low TSLA" numFmtId="0">
      <sharedItems containsSemiMixedTypes="0" containsString="0" containsNumber="1" minValue="128.43050003051701" maxValue="314.14055887858001"/>
    </cacheField>
    <cacheField name="Open AAPL" numFmtId="0">
      <sharedItems containsSemiMixedTypes="0" containsString="0" containsNumber="1" minValue="135.126000213623" maxValue="166.956522402556"/>
    </cacheField>
    <cacheField name="Open MSFT" numFmtId="0">
      <sharedItems containsSemiMixedTypes="0" containsString="0" containsNumber="1" minValue="236.02952285039899" maxValue="286.07999965122701"/>
    </cacheField>
    <cacheField name="Open TSLA" numFmtId="0">
      <sharedItems containsSemiMixedTypes="0" containsString="0" containsNumber="1" minValue="132.315999603271" maxValue="326.92528279622297"/>
    </cacheField>
    <cacheField name="Volume AAPL" numFmtId="0">
      <sharedItems containsSemiMixedTypes="0" containsString="0" containsNumber="1" minValue="49370014.285714202" maxValue="114335252.380952"/>
    </cacheField>
    <cacheField name="Volume MSFT" numFmtId="0">
      <sharedItems containsSemiMixedTypes="0" containsString="0" containsNumber="1" minValue="20745982.6086956" maxValue="35376285.714285702"/>
    </cacheField>
    <cacheField name="Volume TSLA" numFmtId="0">
      <sharedItems containsSemiMixedTypes="0" containsString="0" containsNumber="1" minValue="61870047.619047597" maxValue="194874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n v="162.44429397582999"/>
    <n v="278.58201344807901"/>
    <n v="320.41833750406897"/>
    <n v="163.428332010904"/>
    <n v="281.31499481201098"/>
    <n v="320.41833750406897"/>
    <n v="166.75249989827401"/>
    <n v="286.918332417805"/>
    <n v="333.63611348469999"/>
    <n v="161.62833531697501"/>
    <n v="277.83916473388598"/>
    <n v="314.14055887858001"/>
    <n v="164.28749974568601"/>
    <n v="282.95499928792299"/>
    <n v="326.92528279622297"/>
    <n v="88702766.666666597"/>
    <n v="32613925"/>
    <n v="79620275"/>
  </r>
  <r>
    <x v="1"/>
    <n v="147.708993094308"/>
    <n v="264.39626566569001"/>
    <n v="255.22333344959"/>
    <n v="148.43047659737701"/>
    <n v="266.72904604957199"/>
    <n v="255.22333344959"/>
    <n v="150.95095243908099"/>
    <n v="270.59666515531899"/>
    <n v="264.41428847539902"/>
    <n v="145.364283970424"/>
    <n v="262.05142793201202"/>
    <n v="246.07619004022499"/>
    <n v="148.32428559802801"/>
    <n v="266.76618957519503"/>
    <n v="256.985554286411"/>
    <n v="114335252.380952"/>
    <n v="35376285.714285702"/>
    <n v="92772457.142857105"/>
  </r>
  <r>
    <x v="2"/>
    <n v="139.16097949799999"/>
    <n v="257.57653735932797"/>
    <n v="234.02587309337699"/>
    <n v="139.79857308523901"/>
    <n v="259.49904886881501"/>
    <n v="234.02587309337699"/>
    <n v="141.91904703776001"/>
    <n v="263.01666695731001"/>
    <n v="241.544443766276"/>
    <n v="138.11142985026001"/>
    <n v="256.18952360607301"/>
    <n v="228.3511105492"/>
    <n v="139.945714314778"/>
    <n v="259.19285656156899"/>
    <n v="234.47253926594999"/>
    <n v="83290466.666666597"/>
    <n v="29589157.142857101"/>
    <n v="95772757.142857105"/>
  </r>
  <r>
    <x v="3"/>
    <n v="148.98788146972601"/>
    <n v="260.27087631225498"/>
    <n v="251.394666290283"/>
    <n v="149.67049942016601"/>
    <n v="262.21349639892497"/>
    <n v="251.394666290283"/>
    <n v="150.76599960327101"/>
    <n v="264.81749877929599"/>
    <n v="255.84166641235299"/>
    <n v="147.14150009155199"/>
    <n v="257.74100036621002"/>
    <n v="243.75466613769501"/>
    <n v="148.43649902343699"/>
    <n v="261.29750061035099"/>
    <n v="248.886668395996"/>
    <n v="72356270"/>
    <n v="26744590"/>
    <n v="87244200"/>
  </r>
  <r>
    <x v="4"/>
    <n v="166.31555573836599"/>
    <n v="278.76371831479202"/>
    <n v="294.86985712465997"/>
    <n v="166.885218081266"/>
    <n v="280.564349630604"/>
    <n v="294.86985712465997"/>
    <n v="168.58956577466799"/>
    <n v="283.22825821586201"/>
    <n v="301.85202822477902"/>
    <n v="165.53391299040399"/>
    <n v="278.33521569293401"/>
    <n v="290.23855060079802"/>
    <n v="166.956522402556"/>
    <n v="280.99086993673501"/>
    <n v="297.22304236370502"/>
    <n v="65662591.304347798"/>
    <n v="20745982.6086956"/>
    <n v="73707095.652173907"/>
  </r>
  <r>
    <x v="5"/>
    <n v="152.51659429640901"/>
    <n v="246.396723429361"/>
    <n v="288.73476300920697"/>
    <n v="153.002855573381"/>
    <n v="247.70999872116801"/>
    <n v="288.73476300920697"/>
    <n v="155.30857267833801"/>
    <n v="251.14761788504401"/>
    <n v="294.02714029947902"/>
    <n v="150.893333071754"/>
    <n v="245.15428597586401"/>
    <n v="282.82380894252202"/>
    <n v="153.28428577241399"/>
    <n v="248.519048055013"/>
    <n v="287.88571021670299"/>
    <n v="99272514.285714194"/>
    <n v="27408885.714285702"/>
    <n v="61870047.619047597"/>
  </r>
  <r>
    <x v="6"/>
    <n v="144.55246552966801"/>
    <n v="235.78234499976699"/>
    <n v="223.81047712053501"/>
    <n v="145.01333327520399"/>
    <n v="237.03904796781899"/>
    <n v="223.81047712053501"/>
    <n v="146.80047752743599"/>
    <n v="240.39190528506299"/>
    <n v="229.78857349213999"/>
    <n v="142.48047601608999"/>
    <n v="233.31428527832"/>
    <n v="217.48190525599799"/>
    <n v="144.10571579706101"/>
    <n v="236.02952285039899"/>
    <n v="224.12619018554599"/>
    <n v="88959033.333333299"/>
    <n v="31963100"/>
    <n v="82631576.190476194"/>
  </r>
  <r>
    <x v="7"/>
    <n v="145.58677164713501"/>
    <n v="236.34352620442701"/>
    <n v="191.24666631789401"/>
    <n v="145.84333147321399"/>
    <n v="237.27523731049999"/>
    <n v="191.24666631789401"/>
    <n v="148.032855079287"/>
    <n v="240.11809576125299"/>
    <n v="197.35238066173699"/>
    <n v="143.50809442429301"/>
    <n v="233.869047619047"/>
    <n v="186.915238153366"/>
    <n v="146.057142711821"/>
    <n v="236.923809233165"/>
    <n v="193.479048956008"/>
    <n v="82135604.761904702"/>
    <n v="29299809.5238095"/>
    <n v="89775014.285714194"/>
  </r>
  <r>
    <x v="8"/>
    <n v="137.66647338867099"/>
    <n v="245.02865382603201"/>
    <n v="152.970476422991"/>
    <n v="137.87666647774799"/>
    <n v="245.64238048735101"/>
    <n v="152.970476422991"/>
    <n v="140.166666666666"/>
    <n v="248.53761945452001"/>
    <n v="158.92142777215801"/>
    <n v="136.27714356921899"/>
    <n v="242.60190473284001"/>
    <n v="150.161429268973"/>
    <n v="138.73571595691499"/>
    <n v="245.81904747372499"/>
    <n v="155.897142682756"/>
    <n v="79796723.809523806"/>
    <n v="28159938.095238"/>
    <n v="140202271.42857099"/>
  </r>
  <r>
    <x v="9"/>
    <n v="135.57200355529699"/>
    <n v="236.68816604614199"/>
    <n v="134.19599914550699"/>
    <n v="135.778999328613"/>
    <n v="237.280999755859"/>
    <n v="134.19599914550699"/>
    <n v="137.27149848937901"/>
    <n v="239.66800003051699"/>
    <n v="137.242999267578"/>
    <n v="133.73700065612701"/>
    <n v="234.02849884033199"/>
    <n v="128.43050003051701"/>
    <n v="135.126000213623"/>
    <n v="236.50899887084901"/>
    <n v="132.315999603271"/>
    <n v="72182625"/>
    <n v="33308405"/>
    <n v="194874970"/>
  </r>
  <r>
    <x v="10"/>
    <n v="150.883377075195"/>
    <n v="259.350614045795"/>
    <n v="199.77526373612201"/>
    <n v="150.968420731393"/>
    <n v="259.69737002724003"/>
    <n v="199.77526373612201"/>
    <n v="152.296842073139"/>
    <n v="262.898948267886"/>
    <n v="204.23473719546601"/>
    <n v="149.01158061780399"/>
    <n v="257.025786550421"/>
    <n v="193.33210513466199"/>
    <n v="150.22631595009199"/>
    <n v="260.027371858295"/>
    <n v="198.17842021741299"/>
    <n v="68799942.105263099"/>
    <n v="32394789.473684199"/>
    <n v="190781321.05263099"/>
  </r>
  <r>
    <x v="11"/>
    <n v="154.96478205141801"/>
    <n v="266.74261010211399"/>
    <n v="188.522608881411"/>
    <n v="154.96478205141801"/>
    <n v="266.74261010211399"/>
    <n v="188.522608881411"/>
    <n v="156.36304440705601"/>
    <n v="269.37739098590299"/>
    <n v="192.46260800568899"/>
    <n v="153.241303817085"/>
    <n v="263.26260774031903"/>
    <n v="184.242608111837"/>
    <n v="154.455218107804"/>
    <n v="265.84434840990099"/>
    <n v="188.425218001655"/>
    <n v="66096152.173913002"/>
    <n v="32504752.173912998"/>
    <n v="143967630.434782"/>
  </r>
  <r>
    <x v="12"/>
    <n v="163.30714416503901"/>
    <n v="286.57999965122701"/>
    <n v="187.109998430524"/>
    <n v="163.30714416503901"/>
    <n v="286.57999965122701"/>
    <n v="187.109998430524"/>
    <n v="164.22714233398401"/>
    <n v="288.648572649274"/>
    <n v="192.05285862513901"/>
    <n v="161.92857142857099"/>
    <n v="283.26857648576998"/>
    <n v="184.012856619698"/>
    <n v="163.29000200543999"/>
    <n v="286.07999965122701"/>
    <n v="189.742861066545"/>
    <n v="49370014.285714202"/>
    <n v="25756528.5714285"/>
    <n v="137351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x v="0"/>
    <n v="162.44429397582999"/>
    <n v="278.58201344807901"/>
    <n v="320.41833750406897"/>
    <n v="163.428332010904"/>
    <n v="281.31499481201098"/>
    <n v="320.41833750406897"/>
    <n v="166.75249989827401"/>
    <n v="286.918332417805"/>
    <n v="333.63611348469999"/>
    <n v="161.62833531697501"/>
    <n v="277.83916473388598"/>
    <n v="314.14055887858001"/>
    <n v="164.28749974568601"/>
    <n v="282.95499928792299"/>
    <n v="326.92528279622297"/>
    <n v="88702766.666666597"/>
    <n v="32613925"/>
    <n v="79620275"/>
  </r>
  <r>
    <x v="1"/>
    <n v="147.708993094308"/>
    <n v="264.39626566569001"/>
    <n v="255.22333344959"/>
    <n v="148.43047659737701"/>
    <n v="266.72904604957199"/>
    <n v="255.22333344959"/>
    <n v="150.95095243908099"/>
    <n v="270.59666515531899"/>
    <n v="264.41428847539902"/>
    <n v="145.364283970424"/>
    <n v="262.05142793201202"/>
    <n v="246.07619004022499"/>
    <n v="148.32428559802801"/>
    <n v="266.76618957519503"/>
    <n v="256.985554286411"/>
    <n v="114335252.380952"/>
    <n v="35376285.714285702"/>
    <n v="92772457.142857105"/>
  </r>
  <r>
    <x v="2"/>
    <n v="139.16097949799999"/>
    <n v="257.57653735932797"/>
    <n v="234.02587309337699"/>
    <n v="139.79857308523901"/>
    <n v="259.49904886881501"/>
    <n v="234.02587309337699"/>
    <n v="141.91904703776001"/>
    <n v="263.01666695731001"/>
    <n v="241.544443766276"/>
    <n v="138.11142985026001"/>
    <n v="256.18952360607301"/>
    <n v="228.3511105492"/>
    <n v="139.945714314778"/>
    <n v="259.19285656156899"/>
    <n v="234.47253926594999"/>
    <n v="83290466.666666597"/>
    <n v="29589157.142857101"/>
    <n v="95772757.142857105"/>
  </r>
  <r>
    <x v="3"/>
    <n v="148.98788146972601"/>
    <n v="260.27087631225498"/>
    <n v="251.394666290283"/>
    <n v="149.67049942016601"/>
    <n v="262.21349639892497"/>
    <n v="251.394666290283"/>
    <n v="150.76599960327101"/>
    <n v="264.81749877929599"/>
    <n v="255.84166641235299"/>
    <n v="147.14150009155199"/>
    <n v="257.74100036621002"/>
    <n v="243.75466613769501"/>
    <n v="148.43649902343699"/>
    <n v="261.29750061035099"/>
    <n v="248.886668395996"/>
    <n v="72356270"/>
    <n v="26744590"/>
    <n v="87244200"/>
  </r>
  <r>
    <x v="4"/>
    <n v="166.31555573836599"/>
    <n v="278.76371831479202"/>
    <n v="294.86985712465997"/>
    <n v="166.885218081266"/>
    <n v="280.564349630604"/>
    <n v="294.86985712465997"/>
    <n v="168.58956577466799"/>
    <n v="283.22825821586201"/>
    <n v="301.85202822477902"/>
    <n v="165.53391299040399"/>
    <n v="278.33521569293401"/>
    <n v="290.23855060079802"/>
    <n v="166.956522402556"/>
    <n v="280.99086993673501"/>
    <n v="297.22304236370502"/>
    <n v="65662591.304347798"/>
    <n v="20745982.6086956"/>
    <n v="73707095.652173907"/>
  </r>
  <r>
    <x v="5"/>
    <n v="152.51659429640901"/>
    <n v="246.396723429361"/>
    <n v="288.73476300920697"/>
    <n v="153.002855573381"/>
    <n v="247.70999872116801"/>
    <n v="288.73476300920697"/>
    <n v="155.30857267833801"/>
    <n v="251.14761788504401"/>
    <n v="294.02714029947902"/>
    <n v="150.893333071754"/>
    <n v="245.15428597586401"/>
    <n v="282.82380894252202"/>
    <n v="153.28428577241399"/>
    <n v="248.519048055013"/>
    <n v="287.88571021670299"/>
    <n v="99272514.285714194"/>
    <n v="27408885.714285702"/>
    <n v="61870047.619047597"/>
  </r>
  <r>
    <x v="6"/>
    <n v="144.55246552966801"/>
    <n v="235.78234499976699"/>
    <n v="223.81047712053501"/>
    <n v="145.01333327520399"/>
    <n v="237.03904796781899"/>
    <n v="223.81047712053501"/>
    <n v="146.80047752743599"/>
    <n v="240.39190528506299"/>
    <n v="229.78857349213999"/>
    <n v="142.48047601608999"/>
    <n v="233.31428527832"/>
    <n v="217.48190525599799"/>
    <n v="144.10571579706101"/>
    <n v="236.02952285039899"/>
    <n v="224.12619018554599"/>
    <n v="88959033.333333299"/>
    <n v="31963100"/>
    <n v="82631576.190476194"/>
  </r>
  <r>
    <x v="7"/>
    <n v="145.58677164713501"/>
    <n v="236.34352620442701"/>
    <n v="191.24666631789401"/>
    <n v="145.84333147321399"/>
    <n v="237.27523731049999"/>
    <n v="191.24666631789401"/>
    <n v="148.032855079287"/>
    <n v="240.11809576125299"/>
    <n v="197.35238066173699"/>
    <n v="143.50809442429301"/>
    <n v="233.869047619047"/>
    <n v="186.915238153366"/>
    <n v="146.057142711821"/>
    <n v="236.923809233165"/>
    <n v="193.479048956008"/>
    <n v="82135604.761904702"/>
    <n v="29299809.5238095"/>
    <n v="89775014.285714194"/>
  </r>
  <r>
    <x v="8"/>
    <n v="137.66647338867099"/>
    <n v="245.02865382603201"/>
    <n v="152.970476422991"/>
    <n v="137.87666647774799"/>
    <n v="245.64238048735101"/>
    <n v="152.970476422991"/>
    <n v="140.166666666666"/>
    <n v="248.53761945452001"/>
    <n v="158.92142777215801"/>
    <n v="136.27714356921899"/>
    <n v="242.60190473284001"/>
    <n v="150.161429268973"/>
    <n v="138.73571595691499"/>
    <n v="245.81904747372499"/>
    <n v="155.897142682756"/>
    <n v="79796723.809523806"/>
    <n v="28159938.095238"/>
    <n v="140202271.42857099"/>
  </r>
  <r>
    <x v="9"/>
    <n v="135.57200355529699"/>
    <n v="236.68816604614199"/>
    <n v="134.19599914550699"/>
    <n v="135.778999328613"/>
    <n v="237.280999755859"/>
    <n v="134.19599914550699"/>
    <n v="137.27149848937901"/>
    <n v="239.66800003051699"/>
    <n v="137.242999267578"/>
    <n v="133.73700065612701"/>
    <n v="234.02849884033199"/>
    <n v="128.43050003051701"/>
    <n v="135.126000213623"/>
    <n v="236.50899887084901"/>
    <n v="132.315999603271"/>
    <n v="72182625"/>
    <n v="33308405"/>
    <n v="194874970"/>
  </r>
  <r>
    <x v="10"/>
    <n v="150.883377075195"/>
    <n v="259.350614045795"/>
    <n v="199.77526373612201"/>
    <n v="150.968420731393"/>
    <n v="259.69737002724003"/>
    <n v="199.77526373612201"/>
    <n v="152.296842073139"/>
    <n v="262.898948267886"/>
    <n v="204.23473719546601"/>
    <n v="149.01158061780399"/>
    <n v="257.025786550421"/>
    <n v="193.33210513466199"/>
    <n v="150.22631595009199"/>
    <n v="260.027371858295"/>
    <n v="198.17842021741299"/>
    <n v="68799942.105263099"/>
    <n v="32394789.473684199"/>
    <n v="190781321.05263099"/>
  </r>
  <r>
    <x v="11"/>
    <n v="154.96478205141801"/>
    <n v="266.74261010211399"/>
    <n v="188.522608881411"/>
    <n v="154.96478205141801"/>
    <n v="266.74261010211399"/>
    <n v="188.522608881411"/>
    <n v="156.36304440705601"/>
    <n v="269.37739098590299"/>
    <n v="192.46260800568899"/>
    <n v="153.241303817085"/>
    <n v="263.26260774031903"/>
    <n v="184.242608111837"/>
    <n v="154.455218107804"/>
    <n v="265.84434840990099"/>
    <n v="188.425218001655"/>
    <n v="66096152.173913002"/>
    <n v="32504752.173912998"/>
    <n v="143967630.434782"/>
  </r>
  <r>
    <x v="12"/>
    <n v="163.30714416503901"/>
    <n v="286.57999965122701"/>
    <n v="187.109998430524"/>
    <n v="163.30714416503901"/>
    <n v="286.57999965122701"/>
    <n v="187.109998430524"/>
    <n v="164.22714233398401"/>
    <n v="288.648572649274"/>
    <n v="192.05285862513901"/>
    <n v="161.92857142857099"/>
    <n v="283.26857648576998"/>
    <n v="184.012856619698"/>
    <n v="163.29000200543999"/>
    <n v="286.07999965122701"/>
    <n v="189.742861066545"/>
    <n v="49370014.285714202"/>
    <n v="25756528.5714285"/>
    <n v="1373513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">
  <r>
    <x v="0"/>
    <n v="162.44429397582999"/>
    <n v="278.58201344807901"/>
    <n v="320.41833750406897"/>
    <n v="163.428332010904"/>
    <n v="281.31499481201098"/>
    <n v="320.41833750406897"/>
    <n v="166.75249989827401"/>
    <n v="286.918332417805"/>
    <n v="333.63611348469999"/>
    <n v="161.62833531697501"/>
    <n v="277.83916473388598"/>
    <n v="314.14055887858001"/>
    <n v="164.28749974568601"/>
    <n v="282.95499928792299"/>
    <n v="326.92528279622297"/>
    <n v="88702766.666666597"/>
    <n v="32613925"/>
    <n v="79620275"/>
  </r>
  <r>
    <x v="1"/>
    <n v="147.708993094308"/>
    <n v="264.39626566569001"/>
    <n v="255.22333344959"/>
    <n v="148.43047659737701"/>
    <n v="266.72904604957199"/>
    <n v="255.22333344959"/>
    <n v="150.95095243908099"/>
    <n v="270.59666515531899"/>
    <n v="264.41428847539902"/>
    <n v="145.364283970424"/>
    <n v="262.05142793201202"/>
    <n v="246.07619004022499"/>
    <n v="148.32428559802801"/>
    <n v="266.76618957519503"/>
    <n v="256.985554286411"/>
    <n v="114335252.380952"/>
    <n v="35376285.714285702"/>
    <n v="92772457.142857105"/>
  </r>
  <r>
    <x v="2"/>
    <n v="139.16097949799999"/>
    <n v="257.57653735932797"/>
    <n v="234.02587309337699"/>
    <n v="139.79857308523901"/>
    <n v="259.49904886881501"/>
    <n v="234.02587309337699"/>
    <n v="141.91904703776001"/>
    <n v="263.01666695731001"/>
    <n v="241.544443766276"/>
    <n v="138.11142985026001"/>
    <n v="256.18952360607301"/>
    <n v="228.3511105492"/>
    <n v="139.945714314778"/>
    <n v="259.19285656156899"/>
    <n v="234.47253926594999"/>
    <n v="83290466.666666597"/>
    <n v="29589157.142857101"/>
    <n v="95772757.142857105"/>
  </r>
  <r>
    <x v="3"/>
    <n v="148.98788146972601"/>
    <n v="260.27087631225498"/>
    <n v="251.394666290283"/>
    <n v="149.67049942016601"/>
    <n v="262.21349639892497"/>
    <n v="251.394666290283"/>
    <n v="150.76599960327101"/>
    <n v="264.81749877929599"/>
    <n v="255.84166641235299"/>
    <n v="147.14150009155199"/>
    <n v="257.74100036621002"/>
    <n v="243.75466613769501"/>
    <n v="148.43649902343699"/>
    <n v="261.29750061035099"/>
    <n v="248.886668395996"/>
    <n v="72356270"/>
    <n v="26744590"/>
    <n v="87244200"/>
  </r>
  <r>
    <x v="4"/>
    <n v="166.31555573836599"/>
    <n v="278.76371831479202"/>
    <n v="294.86985712465997"/>
    <n v="166.885218081266"/>
    <n v="280.564349630604"/>
    <n v="294.86985712465997"/>
    <n v="168.58956577466799"/>
    <n v="283.22825821586201"/>
    <n v="301.85202822477902"/>
    <n v="165.53391299040399"/>
    <n v="278.33521569293401"/>
    <n v="290.23855060079802"/>
    <n v="166.956522402556"/>
    <n v="280.99086993673501"/>
    <n v="297.22304236370502"/>
    <n v="65662591.304347798"/>
    <n v="20745982.6086956"/>
    <n v="73707095.652173907"/>
  </r>
  <r>
    <x v="5"/>
    <n v="152.51659429640901"/>
    <n v="246.396723429361"/>
    <n v="288.73476300920697"/>
    <n v="153.002855573381"/>
    <n v="247.70999872116801"/>
    <n v="288.73476300920697"/>
    <n v="155.30857267833801"/>
    <n v="251.14761788504401"/>
    <n v="294.02714029947902"/>
    <n v="150.893333071754"/>
    <n v="245.15428597586401"/>
    <n v="282.82380894252202"/>
    <n v="153.28428577241399"/>
    <n v="248.519048055013"/>
    <n v="287.88571021670299"/>
    <n v="99272514.285714194"/>
    <n v="27408885.714285702"/>
    <n v="61870047.619047597"/>
  </r>
  <r>
    <x v="6"/>
    <n v="144.55246552966801"/>
    <n v="235.78234499976699"/>
    <n v="223.81047712053501"/>
    <n v="145.01333327520399"/>
    <n v="237.03904796781899"/>
    <n v="223.81047712053501"/>
    <n v="146.80047752743599"/>
    <n v="240.39190528506299"/>
    <n v="229.78857349213999"/>
    <n v="142.48047601608999"/>
    <n v="233.31428527832"/>
    <n v="217.48190525599799"/>
    <n v="144.10571579706101"/>
    <n v="236.02952285039899"/>
    <n v="224.12619018554599"/>
    <n v="88959033.333333299"/>
    <n v="31963100"/>
    <n v="82631576.190476194"/>
  </r>
  <r>
    <x v="7"/>
    <n v="145.58677164713501"/>
    <n v="236.34352620442701"/>
    <n v="191.24666631789401"/>
    <n v="145.84333147321399"/>
    <n v="237.27523731049999"/>
    <n v="191.24666631789401"/>
    <n v="148.032855079287"/>
    <n v="240.11809576125299"/>
    <n v="197.35238066173699"/>
    <n v="143.50809442429301"/>
    <n v="233.869047619047"/>
    <n v="186.915238153366"/>
    <n v="146.057142711821"/>
    <n v="236.923809233165"/>
    <n v="193.479048956008"/>
    <n v="82135604.761904702"/>
    <n v="29299809.5238095"/>
    <n v="89775014.285714194"/>
  </r>
  <r>
    <x v="8"/>
    <n v="137.66647338867099"/>
    <n v="245.02865382603201"/>
    <n v="152.970476422991"/>
    <n v="137.87666647774799"/>
    <n v="245.64238048735101"/>
    <n v="152.970476422991"/>
    <n v="140.166666666666"/>
    <n v="248.53761945452001"/>
    <n v="158.92142777215801"/>
    <n v="136.27714356921899"/>
    <n v="242.60190473284001"/>
    <n v="150.161429268973"/>
    <n v="138.73571595691499"/>
    <n v="245.81904747372499"/>
    <n v="155.897142682756"/>
    <n v="79796723.809523806"/>
    <n v="28159938.095238"/>
    <n v="140202271.42857099"/>
  </r>
  <r>
    <x v="9"/>
    <n v="135.57200355529699"/>
    <n v="236.68816604614199"/>
    <n v="134.19599914550699"/>
    <n v="135.778999328613"/>
    <n v="237.280999755859"/>
    <n v="134.19599914550699"/>
    <n v="137.27149848937901"/>
    <n v="239.66800003051699"/>
    <n v="137.242999267578"/>
    <n v="133.73700065612701"/>
    <n v="234.02849884033199"/>
    <n v="128.43050003051701"/>
    <n v="135.126000213623"/>
    <n v="236.50899887084901"/>
    <n v="132.315999603271"/>
    <n v="72182625"/>
    <n v="33308405"/>
    <n v="194874970"/>
  </r>
  <r>
    <x v="10"/>
    <n v="150.883377075195"/>
    <n v="259.350614045795"/>
    <n v="199.77526373612201"/>
    <n v="150.968420731393"/>
    <n v="259.69737002724003"/>
    <n v="199.77526373612201"/>
    <n v="152.296842073139"/>
    <n v="262.898948267886"/>
    <n v="204.23473719546601"/>
    <n v="149.01158061780399"/>
    <n v="257.025786550421"/>
    <n v="193.33210513466199"/>
    <n v="150.22631595009199"/>
    <n v="260.027371858295"/>
    <n v="198.17842021741299"/>
    <n v="68799942.105263099"/>
    <n v="32394789.473684199"/>
    <n v="190781321.05263099"/>
  </r>
  <r>
    <x v="11"/>
    <n v="154.96478205141801"/>
    <n v="266.74261010211399"/>
    <n v="188.522608881411"/>
    <n v="154.96478205141801"/>
    <n v="266.74261010211399"/>
    <n v="188.522608881411"/>
    <n v="156.36304440705601"/>
    <n v="269.37739098590299"/>
    <n v="192.46260800568899"/>
    <n v="153.241303817085"/>
    <n v="263.26260774031903"/>
    <n v="184.242608111837"/>
    <n v="154.455218107804"/>
    <n v="265.84434840990099"/>
    <n v="188.425218001655"/>
    <n v="66096152.173913002"/>
    <n v="32504752.173912998"/>
    <n v="143967630.434782"/>
  </r>
  <r>
    <x v="12"/>
    <n v="163.30714416503901"/>
    <n v="286.57999965122701"/>
    <n v="187.109998430524"/>
    <n v="163.30714416503901"/>
    <n v="286.57999965122701"/>
    <n v="187.109998430524"/>
    <n v="164.22714233398401"/>
    <n v="288.648572649274"/>
    <n v="192.05285862513901"/>
    <n v="161.92857142857099"/>
    <n v="283.26857648576998"/>
    <n v="184.012856619698"/>
    <n v="163.29000200543999"/>
    <n v="286.07999965122701"/>
    <n v="189.742861066545"/>
    <n v="49370014.285714202"/>
    <n v="25756528.5714285"/>
    <n v="137351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15" firstHeaderRow="0" firstDataRow="1" firstDataCol="1"/>
  <pivotFields count="19">
    <pivotField axis="axisRow" numFmtId="17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dj Close AAPL" fld="1" subtotal="average" showDataAs="percentDiff" baseField="0" baseItem="1048828" numFmtId="10"/>
    <dataField name="Average of Adj Close MSFT" fld="2" subtotal="average" showDataAs="percentDiff" baseField="0" baseItem="1048828" numFmtId="10"/>
    <dataField name="Average of Adj Close TSLA" fld="3" subtotal="average" showDataAs="percentDiff" baseField="0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M34" firstHeaderRow="0" firstDataRow="1" firstDataCol="1"/>
  <pivotFields count="19">
    <pivotField axis="axisRow" numFmtId="17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Average of Volume TSLA" fld="18" subtotal="average" baseField="0" baseItem="0"/>
    <dataField name="Average of Volume MSFT" fld="17" subtotal="average" baseField="0" baseItem="0"/>
    <dataField name="Average of Volume AAPL" fld="16" subtotal="average" baseField="0" baseItem="0"/>
    <dataField name="Average of High TSLA" fld="9" subtotal="average" baseField="0" baseItem="0"/>
    <dataField name="Average of High MSFT" fld="8" subtotal="average" baseField="0" baseItem="0"/>
    <dataField name="Average of High AAPL" fld="7" subtotal="average" baseField="0" baseItem="0"/>
    <dataField name="Average of Low TSLA" fld="12" subtotal="average" baseField="0" baseItem="0"/>
    <dataField name="Average of Low MSFT" fld="11" subtotal="average" baseField="0" baseItem="0"/>
    <dataField name="Average of Low AAPL" fld="10" subtotal="average" baseField="0" baseItem="0"/>
    <dataField name="Average of Close AAPL" fld="4" subtotal="average" baseField="0" baseItem="0"/>
    <dataField name="Average of Close MSFT" fld="5" subtotal="average" baseField="0" baseItem="0"/>
    <dataField name="Average of Close TSLA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D15" firstHeaderRow="0" firstDataRow="1" firstDataCol="1"/>
  <pivotFields count="19">
    <pivotField axis="axisRow" numFmtId="17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dj Close AAPL" fld="1" subtotal="average" baseField="0" baseItem="1"/>
    <dataField name="Average of Adj Close MSFT" fld="2" subtotal="average" baseField="0" baseItem="1"/>
    <dataField name="Average of Adj Close TSLA" fld="3" subtotal="average" baseField="0" baseItem="1"/>
  </dataFields>
  <formats count="1">
    <format dxfId="0">
      <pivotArea collapsedLevelsAreSubtotals="1" fieldPosition="0">
        <references count="1">
          <reference field="0" count="0"/>
        </references>
      </pivotArea>
    </format>
  </formats>
  <chartFormats count="3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44652</v>
      </c>
      <c r="B2">
        <v>162.44429397582999</v>
      </c>
      <c r="C2">
        <v>278.58201344807901</v>
      </c>
      <c r="D2">
        <v>320.41833750406897</v>
      </c>
      <c r="E2">
        <v>163.428332010904</v>
      </c>
      <c r="F2">
        <v>281.31499481201098</v>
      </c>
      <c r="G2">
        <v>320.41833750406897</v>
      </c>
      <c r="H2">
        <v>166.75249989827401</v>
      </c>
      <c r="I2">
        <v>286.918332417805</v>
      </c>
      <c r="J2">
        <v>333.63611348469999</v>
      </c>
      <c r="K2">
        <v>161.62833531697501</v>
      </c>
      <c r="L2">
        <v>277.83916473388598</v>
      </c>
      <c r="M2">
        <v>314.14055887858001</v>
      </c>
      <c r="N2">
        <v>164.28749974568601</v>
      </c>
      <c r="O2">
        <v>282.95499928792299</v>
      </c>
      <c r="P2">
        <v>326.92528279622297</v>
      </c>
      <c r="Q2">
        <v>88702766.666666597</v>
      </c>
      <c r="R2">
        <v>32613925</v>
      </c>
      <c r="S2">
        <v>79620275</v>
      </c>
    </row>
    <row r="3" spans="1:19" x14ac:dyDescent="0.25">
      <c r="A3" s="1">
        <v>44682</v>
      </c>
      <c r="B3">
        <v>147.708993094308</v>
      </c>
      <c r="C3">
        <v>264.39626566569001</v>
      </c>
      <c r="D3">
        <v>255.22333344959</v>
      </c>
      <c r="E3">
        <v>148.43047659737701</v>
      </c>
      <c r="F3">
        <v>266.72904604957199</v>
      </c>
      <c r="G3">
        <v>255.22333344959</v>
      </c>
      <c r="H3">
        <v>150.95095243908099</v>
      </c>
      <c r="I3">
        <v>270.59666515531899</v>
      </c>
      <c r="J3">
        <v>264.41428847539902</v>
      </c>
      <c r="K3">
        <v>145.364283970424</v>
      </c>
      <c r="L3">
        <v>262.05142793201202</v>
      </c>
      <c r="M3">
        <v>246.07619004022499</v>
      </c>
      <c r="N3">
        <v>148.32428559802801</v>
      </c>
      <c r="O3">
        <v>266.76618957519503</v>
      </c>
      <c r="P3">
        <v>256.985554286411</v>
      </c>
      <c r="Q3">
        <v>114335252.380952</v>
      </c>
      <c r="R3">
        <v>35376285.714285702</v>
      </c>
      <c r="S3">
        <v>92772457.142857105</v>
      </c>
    </row>
    <row r="4" spans="1:19" x14ac:dyDescent="0.25">
      <c r="A4" s="1">
        <v>44713</v>
      </c>
      <c r="B4">
        <v>139.16097949799999</v>
      </c>
      <c r="C4">
        <v>257.57653735932797</v>
      </c>
      <c r="D4">
        <v>234.02587309337699</v>
      </c>
      <c r="E4">
        <v>139.79857308523901</v>
      </c>
      <c r="F4">
        <v>259.49904886881501</v>
      </c>
      <c r="G4">
        <v>234.02587309337699</v>
      </c>
      <c r="H4">
        <v>141.91904703776001</v>
      </c>
      <c r="I4">
        <v>263.01666695731001</v>
      </c>
      <c r="J4">
        <v>241.544443766276</v>
      </c>
      <c r="K4">
        <v>138.11142985026001</v>
      </c>
      <c r="L4">
        <v>256.18952360607301</v>
      </c>
      <c r="M4">
        <v>228.3511105492</v>
      </c>
      <c r="N4">
        <v>139.945714314778</v>
      </c>
      <c r="O4">
        <v>259.19285656156899</v>
      </c>
      <c r="P4">
        <v>234.47253926594999</v>
      </c>
      <c r="Q4">
        <v>83290466.666666597</v>
      </c>
      <c r="R4">
        <v>29589157.142857101</v>
      </c>
      <c r="S4">
        <v>95772757.142857105</v>
      </c>
    </row>
    <row r="5" spans="1:19" x14ac:dyDescent="0.25">
      <c r="A5" s="1">
        <v>44743</v>
      </c>
      <c r="B5">
        <v>148.98788146972601</v>
      </c>
      <c r="C5">
        <v>260.27087631225498</v>
      </c>
      <c r="D5">
        <v>251.394666290283</v>
      </c>
      <c r="E5">
        <v>149.67049942016601</v>
      </c>
      <c r="F5">
        <v>262.21349639892497</v>
      </c>
      <c r="G5">
        <v>251.394666290283</v>
      </c>
      <c r="H5">
        <v>150.76599960327101</v>
      </c>
      <c r="I5">
        <v>264.81749877929599</v>
      </c>
      <c r="J5">
        <v>255.84166641235299</v>
      </c>
      <c r="K5">
        <v>147.14150009155199</v>
      </c>
      <c r="L5">
        <v>257.74100036621002</v>
      </c>
      <c r="M5">
        <v>243.75466613769501</v>
      </c>
      <c r="N5">
        <v>148.43649902343699</v>
      </c>
      <c r="O5">
        <v>261.29750061035099</v>
      </c>
      <c r="P5">
        <v>248.886668395996</v>
      </c>
      <c r="Q5">
        <v>72356270</v>
      </c>
      <c r="R5">
        <v>26744590</v>
      </c>
      <c r="S5">
        <v>87244200</v>
      </c>
    </row>
    <row r="6" spans="1:19" x14ac:dyDescent="0.25">
      <c r="A6" s="1">
        <v>44774</v>
      </c>
      <c r="B6">
        <v>166.31555573836599</v>
      </c>
      <c r="C6">
        <v>278.76371831479202</v>
      </c>
      <c r="D6">
        <v>294.86985712465997</v>
      </c>
      <c r="E6">
        <v>166.885218081266</v>
      </c>
      <c r="F6">
        <v>280.564349630604</v>
      </c>
      <c r="G6">
        <v>294.86985712465997</v>
      </c>
      <c r="H6">
        <v>168.58956577466799</v>
      </c>
      <c r="I6">
        <v>283.22825821586201</v>
      </c>
      <c r="J6">
        <v>301.85202822477902</v>
      </c>
      <c r="K6">
        <v>165.53391299040399</v>
      </c>
      <c r="L6">
        <v>278.33521569293401</v>
      </c>
      <c r="M6">
        <v>290.23855060079802</v>
      </c>
      <c r="N6">
        <v>166.956522402556</v>
      </c>
      <c r="O6">
        <v>280.99086993673501</v>
      </c>
      <c r="P6">
        <v>297.22304236370502</v>
      </c>
      <c r="Q6">
        <v>65662591.304347798</v>
      </c>
      <c r="R6">
        <v>20745982.6086956</v>
      </c>
      <c r="S6">
        <v>73707095.652173907</v>
      </c>
    </row>
    <row r="7" spans="1:19" x14ac:dyDescent="0.25">
      <c r="A7" s="1">
        <v>44805</v>
      </c>
      <c r="B7">
        <v>152.51659429640901</v>
      </c>
      <c r="C7">
        <v>246.396723429361</v>
      </c>
      <c r="D7">
        <v>288.73476300920697</v>
      </c>
      <c r="E7">
        <v>153.002855573381</v>
      </c>
      <c r="F7">
        <v>247.70999872116801</v>
      </c>
      <c r="G7">
        <v>288.73476300920697</v>
      </c>
      <c r="H7">
        <v>155.30857267833801</v>
      </c>
      <c r="I7">
        <v>251.14761788504401</v>
      </c>
      <c r="J7">
        <v>294.02714029947902</v>
      </c>
      <c r="K7">
        <v>150.893333071754</v>
      </c>
      <c r="L7">
        <v>245.15428597586401</v>
      </c>
      <c r="M7">
        <v>282.82380894252202</v>
      </c>
      <c r="N7">
        <v>153.28428577241399</v>
      </c>
      <c r="O7">
        <v>248.519048055013</v>
      </c>
      <c r="P7">
        <v>287.88571021670299</v>
      </c>
      <c r="Q7">
        <v>99272514.285714194</v>
      </c>
      <c r="R7">
        <v>27408885.714285702</v>
      </c>
      <c r="S7">
        <v>61870047.619047597</v>
      </c>
    </row>
    <row r="8" spans="1:19" x14ac:dyDescent="0.25">
      <c r="A8" s="1">
        <v>44835</v>
      </c>
      <c r="B8">
        <v>144.55246552966801</v>
      </c>
      <c r="C8">
        <v>235.78234499976699</v>
      </c>
      <c r="D8">
        <v>223.81047712053501</v>
      </c>
      <c r="E8">
        <v>145.01333327520399</v>
      </c>
      <c r="F8">
        <v>237.03904796781899</v>
      </c>
      <c r="G8">
        <v>223.81047712053501</v>
      </c>
      <c r="H8">
        <v>146.80047752743599</v>
      </c>
      <c r="I8">
        <v>240.39190528506299</v>
      </c>
      <c r="J8">
        <v>229.78857349213999</v>
      </c>
      <c r="K8">
        <v>142.48047601608999</v>
      </c>
      <c r="L8">
        <v>233.31428527832</v>
      </c>
      <c r="M8">
        <v>217.48190525599799</v>
      </c>
      <c r="N8">
        <v>144.10571579706101</v>
      </c>
      <c r="O8">
        <v>236.02952285039899</v>
      </c>
      <c r="P8">
        <v>224.12619018554599</v>
      </c>
      <c r="Q8">
        <v>88959033.333333299</v>
      </c>
      <c r="R8">
        <v>31963100</v>
      </c>
      <c r="S8">
        <v>82631576.190476194</v>
      </c>
    </row>
    <row r="9" spans="1:19" x14ac:dyDescent="0.25">
      <c r="A9" s="1">
        <v>44866</v>
      </c>
      <c r="B9">
        <v>145.58677164713501</v>
      </c>
      <c r="C9">
        <v>236.34352620442701</v>
      </c>
      <c r="D9">
        <v>191.24666631789401</v>
      </c>
      <c r="E9">
        <v>145.84333147321399</v>
      </c>
      <c r="F9">
        <v>237.27523731049999</v>
      </c>
      <c r="G9">
        <v>191.24666631789401</v>
      </c>
      <c r="H9">
        <v>148.032855079287</v>
      </c>
      <c r="I9">
        <v>240.11809576125299</v>
      </c>
      <c r="J9">
        <v>197.35238066173699</v>
      </c>
      <c r="K9">
        <v>143.50809442429301</v>
      </c>
      <c r="L9">
        <v>233.869047619047</v>
      </c>
      <c r="M9">
        <v>186.915238153366</v>
      </c>
      <c r="N9">
        <v>146.057142711821</v>
      </c>
      <c r="O9">
        <v>236.923809233165</v>
      </c>
      <c r="P9">
        <v>193.479048956008</v>
      </c>
      <c r="Q9">
        <v>82135604.761904702</v>
      </c>
      <c r="R9">
        <v>29299809.5238095</v>
      </c>
      <c r="S9">
        <v>89775014.285714194</v>
      </c>
    </row>
    <row r="10" spans="1:19" x14ac:dyDescent="0.25">
      <c r="A10" s="1">
        <v>44896</v>
      </c>
      <c r="B10">
        <v>137.66647338867099</v>
      </c>
      <c r="C10">
        <v>245.02865382603201</v>
      </c>
      <c r="D10">
        <v>152.970476422991</v>
      </c>
      <c r="E10">
        <v>137.87666647774799</v>
      </c>
      <c r="F10">
        <v>245.64238048735101</v>
      </c>
      <c r="G10">
        <v>152.970476422991</v>
      </c>
      <c r="H10">
        <v>140.166666666666</v>
      </c>
      <c r="I10">
        <v>248.53761945452001</v>
      </c>
      <c r="J10">
        <v>158.92142777215801</v>
      </c>
      <c r="K10">
        <v>136.27714356921899</v>
      </c>
      <c r="L10">
        <v>242.60190473284001</v>
      </c>
      <c r="M10">
        <v>150.161429268973</v>
      </c>
      <c r="N10">
        <v>138.73571595691499</v>
      </c>
      <c r="O10">
        <v>245.81904747372499</v>
      </c>
      <c r="P10">
        <v>155.897142682756</v>
      </c>
      <c r="Q10">
        <v>79796723.809523806</v>
      </c>
      <c r="R10">
        <v>28159938.095238</v>
      </c>
      <c r="S10">
        <v>140202271.42857099</v>
      </c>
    </row>
    <row r="11" spans="1:19" x14ac:dyDescent="0.25">
      <c r="A11" s="1">
        <v>44927</v>
      </c>
      <c r="B11">
        <v>135.57200355529699</v>
      </c>
      <c r="C11">
        <v>236.68816604614199</v>
      </c>
      <c r="D11">
        <v>134.19599914550699</v>
      </c>
      <c r="E11">
        <v>135.778999328613</v>
      </c>
      <c r="F11">
        <v>237.280999755859</v>
      </c>
      <c r="G11">
        <v>134.19599914550699</v>
      </c>
      <c r="H11">
        <v>137.27149848937901</v>
      </c>
      <c r="I11">
        <v>239.66800003051699</v>
      </c>
      <c r="J11">
        <v>137.242999267578</v>
      </c>
      <c r="K11">
        <v>133.73700065612701</v>
      </c>
      <c r="L11">
        <v>234.02849884033199</v>
      </c>
      <c r="M11">
        <v>128.43050003051701</v>
      </c>
      <c r="N11">
        <v>135.126000213623</v>
      </c>
      <c r="O11">
        <v>236.50899887084901</v>
      </c>
      <c r="P11">
        <v>132.315999603271</v>
      </c>
      <c r="Q11">
        <v>72182625</v>
      </c>
      <c r="R11">
        <v>33308405</v>
      </c>
      <c r="S11">
        <v>194874970</v>
      </c>
    </row>
    <row r="12" spans="1:19" x14ac:dyDescent="0.25">
      <c r="A12" s="1">
        <v>44958</v>
      </c>
      <c r="B12">
        <v>150.883377075195</v>
      </c>
      <c r="C12">
        <v>259.350614045795</v>
      </c>
      <c r="D12">
        <v>199.77526373612201</v>
      </c>
      <c r="E12">
        <v>150.968420731393</v>
      </c>
      <c r="F12">
        <v>259.69737002724003</v>
      </c>
      <c r="G12">
        <v>199.77526373612201</v>
      </c>
      <c r="H12">
        <v>152.296842073139</v>
      </c>
      <c r="I12">
        <v>262.898948267886</v>
      </c>
      <c r="J12">
        <v>204.23473719546601</v>
      </c>
      <c r="K12">
        <v>149.01158061780399</v>
      </c>
      <c r="L12">
        <v>257.025786550421</v>
      </c>
      <c r="M12">
        <v>193.33210513466199</v>
      </c>
      <c r="N12">
        <v>150.22631595009199</v>
      </c>
      <c r="O12">
        <v>260.027371858295</v>
      </c>
      <c r="P12">
        <v>198.17842021741299</v>
      </c>
      <c r="Q12">
        <v>68799942.105263099</v>
      </c>
      <c r="R12">
        <v>32394789.473684199</v>
      </c>
      <c r="S12">
        <v>190781321.05263099</v>
      </c>
    </row>
    <row r="13" spans="1:19" x14ac:dyDescent="0.25">
      <c r="A13" s="1">
        <v>44986</v>
      </c>
      <c r="B13">
        <v>154.96478205141801</v>
      </c>
      <c r="C13">
        <v>266.74261010211399</v>
      </c>
      <c r="D13">
        <v>188.522608881411</v>
      </c>
      <c r="E13">
        <v>154.96478205141801</v>
      </c>
      <c r="F13">
        <v>266.74261010211399</v>
      </c>
      <c r="G13">
        <v>188.522608881411</v>
      </c>
      <c r="H13">
        <v>156.36304440705601</v>
      </c>
      <c r="I13">
        <v>269.37739098590299</v>
      </c>
      <c r="J13">
        <v>192.46260800568899</v>
      </c>
      <c r="K13">
        <v>153.241303817085</v>
      </c>
      <c r="L13">
        <v>263.26260774031903</v>
      </c>
      <c r="M13">
        <v>184.242608111837</v>
      </c>
      <c r="N13">
        <v>154.455218107804</v>
      </c>
      <c r="O13">
        <v>265.84434840990099</v>
      </c>
      <c r="P13">
        <v>188.425218001655</v>
      </c>
      <c r="Q13">
        <v>66096152.173913002</v>
      </c>
      <c r="R13">
        <v>32504752.173912998</v>
      </c>
      <c r="S13">
        <v>143967630.434782</v>
      </c>
    </row>
    <row r="14" spans="1:19" x14ac:dyDescent="0.25">
      <c r="A14" s="1">
        <v>45017</v>
      </c>
      <c r="B14">
        <v>163.30714416503901</v>
      </c>
      <c r="C14">
        <v>286.57999965122701</v>
      </c>
      <c r="D14">
        <v>187.109998430524</v>
      </c>
      <c r="E14">
        <v>163.30714416503901</v>
      </c>
      <c r="F14">
        <v>286.57999965122701</v>
      </c>
      <c r="G14">
        <v>187.109998430524</v>
      </c>
      <c r="H14">
        <v>164.22714233398401</v>
      </c>
      <c r="I14">
        <v>288.648572649274</v>
      </c>
      <c r="J14">
        <v>192.05285862513901</v>
      </c>
      <c r="K14">
        <v>161.92857142857099</v>
      </c>
      <c r="L14">
        <v>283.26857648576998</v>
      </c>
      <c r="M14">
        <v>184.012856619698</v>
      </c>
      <c r="N14">
        <v>163.29000200543999</v>
      </c>
      <c r="O14">
        <v>286.07999965122701</v>
      </c>
      <c r="P14">
        <v>189.742861066545</v>
      </c>
      <c r="Q14">
        <v>49370014.285714202</v>
      </c>
      <c r="R14">
        <v>25756528.5714285</v>
      </c>
      <c r="S14">
        <v>137351300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opLeftCell="A11" workbookViewId="0">
      <selection activeCell="O33" sqref="O33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23.7109375" bestFit="1" customWidth="1"/>
    <col min="4" max="4" width="23.42578125" bestFit="1" customWidth="1"/>
    <col min="5" max="5" width="19.85546875" bestFit="1" customWidth="1"/>
    <col min="6" max="6" width="20.5703125" bestFit="1" customWidth="1"/>
    <col min="7" max="7" width="20.28515625" bestFit="1" customWidth="1"/>
    <col min="8" max="8" width="19.42578125" bestFit="1" customWidth="1"/>
    <col min="9" max="9" width="20.140625" bestFit="1" customWidth="1"/>
    <col min="10" max="10" width="19.85546875" bestFit="1" customWidth="1"/>
    <col min="11" max="11" width="21.140625" bestFit="1" customWidth="1"/>
    <col min="12" max="12" width="21.5703125" bestFit="1" customWidth="1"/>
    <col min="13" max="13" width="20.7109375" bestFit="1" customWidth="1"/>
  </cols>
  <sheetData>
    <row r="1" spans="1:8" x14ac:dyDescent="0.25">
      <c r="A1" s="2" t="s">
        <v>19</v>
      </c>
      <c r="B1" t="s">
        <v>21</v>
      </c>
      <c r="C1" t="s">
        <v>23</v>
      </c>
      <c r="D1" t="s">
        <v>22</v>
      </c>
    </row>
    <row r="2" spans="1:8" x14ac:dyDescent="0.25">
      <c r="A2" s="3">
        <v>44652</v>
      </c>
      <c r="B2" s="4"/>
      <c r="C2" s="4"/>
      <c r="D2" s="4"/>
      <c r="F2" s="25" t="s">
        <v>42</v>
      </c>
      <c r="G2" s="25"/>
    </row>
    <row r="3" spans="1:8" x14ac:dyDescent="0.25">
      <c r="A3" s="3">
        <v>44682</v>
      </c>
      <c r="B3" s="4">
        <v>-9.0709870570858289E-2</v>
      </c>
      <c r="C3" s="4">
        <v>-5.0921262312697307E-2</v>
      </c>
      <c r="D3" s="4">
        <v>-0.20346839248440662</v>
      </c>
      <c r="F3" t="s">
        <v>39</v>
      </c>
      <c r="G3" s="5">
        <f>_xlfn.STDEV.S(B3:B14)</f>
        <v>7.3378655261661652E-2</v>
      </c>
    </row>
    <row r="4" spans="1:8" x14ac:dyDescent="0.25">
      <c r="A4" s="3">
        <v>44713</v>
      </c>
      <c r="B4" s="4">
        <v>-5.7870637509866082E-2</v>
      </c>
      <c r="C4" s="4">
        <v>-2.5793587852655574E-2</v>
      </c>
      <c r="D4" s="4">
        <v>-8.305455488614169E-2</v>
      </c>
      <c r="F4" t="s">
        <v>25</v>
      </c>
      <c r="G4" s="5">
        <f>_xlfn.STDEV.S(C3:C14)</f>
        <v>6.1478771791022992E-2</v>
      </c>
    </row>
    <row r="5" spans="1:8" x14ac:dyDescent="0.25">
      <c r="A5" s="3">
        <v>44743</v>
      </c>
      <c r="B5" s="4">
        <v>7.0615355016721823E-2</v>
      </c>
      <c r="C5" s="4">
        <v>1.0460343090831749E-2</v>
      </c>
      <c r="D5" s="4">
        <v>7.4217405824935495E-2</v>
      </c>
      <c r="F5" t="s">
        <v>40</v>
      </c>
      <c r="G5" s="5">
        <f>_xlfn.STDEV.S(D3:D14)</f>
        <v>0.20091611678391327</v>
      </c>
    </row>
    <row r="6" spans="1:8" x14ac:dyDescent="0.25">
      <c r="A6" s="3">
        <v>44774</v>
      </c>
      <c r="B6" s="4">
        <v>0.11630257506655617</v>
      </c>
      <c r="C6" s="4">
        <v>7.1052290846212854E-2</v>
      </c>
      <c r="D6" s="4">
        <v>0.17293601123651761</v>
      </c>
    </row>
    <row r="7" spans="1:8" x14ac:dyDescent="0.25">
      <c r="A7" s="3">
        <v>44805</v>
      </c>
      <c r="B7" s="4">
        <v>-8.296855565130884E-2</v>
      </c>
      <c r="C7" s="4">
        <v>-0.11610906570302239</v>
      </c>
      <c r="D7" s="4">
        <v>-2.0806108075195055E-2</v>
      </c>
      <c r="F7" s="9" t="s">
        <v>43</v>
      </c>
    </row>
    <row r="8" spans="1:8" x14ac:dyDescent="0.25">
      <c r="A8" s="3">
        <v>44835</v>
      </c>
      <c r="B8" s="4">
        <v>-5.2218113074719456E-2</v>
      </c>
      <c r="C8" s="4">
        <v>-4.3078407382462727E-2</v>
      </c>
      <c r="D8" s="4">
        <v>-0.22485787721585052</v>
      </c>
      <c r="F8" t="s">
        <v>25</v>
      </c>
      <c r="G8" s="5">
        <f>VLOOKUP(F8,F3:G5,2,FALSE) * SQRT(12)</f>
        <v>0.21296871265796816</v>
      </c>
      <c r="H8" t="str">
        <f>IF(G8&gt;=0.4,"Very High Volatility",IF(G8&gt;=0.2,"High Volatility","Low Volatility"))</f>
        <v>High Volatility</v>
      </c>
    </row>
    <row r="9" spans="1:8" x14ac:dyDescent="0.25">
      <c r="A9" s="3">
        <v>44866</v>
      </c>
      <c r="B9" s="4">
        <v>7.1552298584261469E-3</v>
      </c>
      <c r="C9" s="4">
        <v>2.3800815309584396E-3</v>
      </c>
      <c r="D9" s="4">
        <v>-0.14549725831245822</v>
      </c>
    </row>
    <row r="10" spans="1:8" x14ac:dyDescent="0.25">
      <c r="A10" s="3">
        <v>44896</v>
      </c>
      <c r="B10" s="4">
        <v>-5.4402595571394263E-2</v>
      </c>
      <c r="C10" s="4">
        <v>3.6747897270910407E-2</v>
      </c>
      <c r="D10" s="4">
        <v>-0.2001404292782786</v>
      </c>
    </row>
    <row r="11" spans="1:8" x14ac:dyDescent="0.25">
      <c r="A11" s="3">
        <v>44927</v>
      </c>
      <c r="B11" s="4">
        <v>-1.5214087946167777E-2</v>
      </c>
      <c r="C11" s="4">
        <v>-3.4038826274627017E-2</v>
      </c>
      <c r="D11" s="4">
        <v>-0.12273268487161659</v>
      </c>
    </row>
    <row r="12" spans="1:8" x14ac:dyDescent="0.25">
      <c r="A12" s="3">
        <v>44958</v>
      </c>
      <c r="B12" s="4">
        <v>0.11293905170954284</v>
      </c>
      <c r="C12" s="4">
        <v>9.5748124539673865E-2</v>
      </c>
      <c r="D12" s="4">
        <v>0.48868271042498274</v>
      </c>
    </row>
    <row r="13" spans="1:8" x14ac:dyDescent="0.25">
      <c r="A13" s="3">
        <v>44986</v>
      </c>
      <c r="B13" s="4">
        <v>2.7050063799864337E-2</v>
      </c>
      <c r="C13" s="4">
        <v>2.8501941603322138E-2</v>
      </c>
      <c r="D13" s="4">
        <v>-5.6326567385111062E-2</v>
      </c>
    </row>
    <row r="14" spans="1:8" x14ac:dyDescent="0.25">
      <c r="A14" s="3">
        <v>45017</v>
      </c>
      <c r="B14" s="4">
        <v>5.3833922799652371E-2</v>
      </c>
      <c r="C14" s="4">
        <v>7.4369031410163183E-2</v>
      </c>
      <c r="D14" s="4">
        <v>-7.4930559218793508E-3</v>
      </c>
    </row>
    <row r="15" spans="1:8" x14ac:dyDescent="0.25">
      <c r="A15" s="3" t="s">
        <v>20</v>
      </c>
      <c r="B15" s="4"/>
      <c r="C15" s="4"/>
      <c r="D15" s="4"/>
    </row>
    <row r="19" spans="1:15" x14ac:dyDescent="0.25">
      <c r="A19" t="s">
        <v>24</v>
      </c>
      <c r="B19" s="11" t="s">
        <v>41</v>
      </c>
      <c r="C19" s="11"/>
      <c r="D19" s="11"/>
      <c r="E19" s="11"/>
    </row>
    <row r="20" spans="1:15" x14ac:dyDescent="0.25">
      <c r="A20" s="2" t="s">
        <v>19</v>
      </c>
      <c r="B20" t="s">
        <v>31</v>
      </c>
      <c r="C20" t="s">
        <v>30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44</v>
      </c>
      <c r="L20" t="s">
        <v>45</v>
      </c>
      <c r="M20" t="s">
        <v>46</v>
      </c>
    </row>
    <row r="21" spans="1:15" x14ac:dyDescent="0.25">
      <c r="A21" s="3">
        <v>44652</v>
      </c>
      <c r="B21">
        <v>79620275</v>
      </c>
      <c r="C21">
        <v>32613925</v>
      </c>
      <c r="D21">
        <v>88702766.666666597</v>
      </c>
      <c r="E21">
        <v>333.63611348469999</v>
      </c>
      <c r="F21">
        <v>286.918332417805</v>
      </c>
      <c r="G21">
        <v>166.75249989827401</v>
      </c>
      <c r="H21">
        <v>314.14055887858001</v>
      </c>
      <c r="I21">
        <v>277.83916473388598</v>
      </c>
      <c r="J21">
        <v>161.62833531697501</v>
      </c>
      <c r="K21">
        <v>163.428332010904</v>
      </c>
      <c r="L21">
        <v>281.31499481201098</v>
      </c>
      <c r="M21">
        <v>320.41833750406897</v>
      </c>
    </row>
    <row r="22" spans="1:15" x14ac:dyDescent="0.25">
      <c r="A22" s="3">
        <v>44682</v>
      </c>
      <c r="B22">
        <v>92772457.142857105</v>
      </c>
      <c r="C22">
        <v>35376285.714285702</v>
      </c>
      <c r="D22">
        <v>114335252.380952</v>
      </c>
      <c r="E22">
        <v>264.41428847539902</v>
      </c>
      <c r="F22">
        <v>270.59666515531899</v>
      </c>
      <c r="G22">
        <v>150.95095243908099</v>
      </c>
      <c r="H22">
        <v>246.07619004022499</v>
      </c>
      <c r="I22">
        <v>262.05142793201202</v>
      </c>
      <c r="J22">
        <v>145.364283970424</v>
      </c>
      <c r="K22">
        <v>148.43047659737701</v>
      </c>
      <c r="L22">
        <v>266.72904604957199</v>
      </c>
      <c r="M22">
        <v>255.22333344959</v>
      </c>
    </row>
    <row r="23" spans="1:15" x14ac:dyDescent="0.25">
      <c r="A23" s="3">
        <v>44713</v>
      </c>
      <c r="B23">
        <v>95772757.142857105</v>
      </c>
      <c r="C23">
        <v>29589157.142857101</v>
      </c>
      <c r="D23">
        <v>83290466.666666597</v>
      </c>
      <c r="E23">
        <v>241.544443766276</v>
      </c>
      <c r="F23">
        <v>263.01666695731001</v>
      </c>
      <c r="G23">
        <v>141.91904703776001</v>
      </c>
      <c r="H23">
        <v>228.3511105492</v>
      </c>
      <c r="I23">
        <v>256.18952360607301</v>
      </c>
      <c r="J23">
        <v>138.11142985026001</v>
      </c>
      <c r="K23">
        <v>139.79857308523901</v>
      </c>
      <c r="L23">
        <v>259.49904886881501</v>
      </c>
      <c r="M23">
        <v>234.02587309337699</v>
      </c>
    </row>
    <row r="24" spans="1:15" x14ac:dyDescent="0.25">
      <c r="A24" s="3">
        <v>44743</v>
      </c>
      <c r="B24">
        <v>87244200</v>
      </c>
      <c r="C24">
        <v>26744590</v>
      </c>
      <c r="D24">
        <v>72356270</v>
      </c>
      <c r="E24">
        <v>255.84166641235299</v>
      </c>
      <c r="F24">
        <v>264.81749877929599</v>
      </c>
      <c r="G24">
        <v>150.76599960327101</v>
      </c>
      <c r="H24">
        <v>243.75466613769501</v>
      </c>
      <c r="I24">
        <v>257.74100036621002</v>
      </c>
      <c r="J24">
        <v>147.14150009155199</v>
      </c>
      <c r="K24">
        <v>149.67049942016601</v>
      </c>
      <c r="L24">
        <v>262.21349639892497</v>
      </c>
      <c r="M24">
        <v>251.394666290283</v>
      </c>
    </row>
    <row r="25" spans="1:15" x14ac:dyDescent="0.25">
      <c r="A25" s="3">
        <v>44774</v>
      </c>
      <c r="B25">
        <v>73707095.652173907</v>
      </c>
      <c r="C25">
        <v>20745982.6086956</v>
      </c>
      <c r="D25">
        <v>65662591.304347798</v>
      </c>
      <c r="E25">
        <v>301.85202822477902</v>
      </c>
      <c r="F25">
        <v>283.22825821586201</v>
      </c>
      <c r="G25">
        <v>168.58956577466799</v>
      </c>
      <c r="H25">
        <v>290.23855060079802</v>
      </c>
      <c r="I25">
        <v>278.33521569293401</v>
      </c>
      <c r="J25">
        <v>165.53391299040399</v>
      </c>
      <c r="K25">
        <v>166.885218081266</v>
      </c>
      <c r="L25">
        <v>280.564349630604</v>
      </c>
      <c r="M25">
        <v>294.86985712465997</v>
      </c>
    </row>
    <row r="26" spans="1:15" x14ac:dyDescent="0.25">
      <c r="A26" s="3">
        <v>44805</v>
      </c>
      <c r="B26">
        <v>61870047.619047597</v>
      </c>
      <c r="C26">
        <v>27408885.714285702</v>
      </c>
      <c r="D26">
        <v>99272514.285714194</v>
      </c>
      <c r="E26">
        <v>294.02714029947902</v>
      </c>
      <c r="F26">
        <v>251.14761788504401</v>
      </c>
      <c r="G26">
        <v>155.30857267833801</v>
      </c>
      <c r="H26">
        <v>282.82380894252202</v>
      </c>
      <c r="I26">
        <v>245.15428597586401</v>
      </c>
      <c r="J26">
        <v>150.893333071754</v>
      </c>
      <c r="K26">
        <v>153.002855573381</v>
      </c>
      <c r="L26">
        <v>247.70999872116801</v>
      </c>
      <c r="M26">
        <v>288.73476300920697</v>
      </c>
    </row>
    <row r="27" spans="1:15" x14ac:dyDescent="0.25">
      <c r="A27" s="3">
        <v>44835</v>
      </c>
      <c r="B27">
        <v>82631576.190476194</v>
      </c>
      <c r="C27">
        <v>31963100</v>
      </c>
      <c r="D27">
        <v>88959033.333333299</v>
      </c>
      <c r="E27">
        <v>229.78857349213999</v>
      </c>
      <c r="F27">
        <v>240.39190528506299</v>
      </c>
      <c r="G27">
        <v>146.80047752743599</v>
      </c>
      <c r="H27">
        <v>217.48190525599799</v>
      </c>
      <c r="I27">
        <v>233.31428527832</v>
      </c>
      <c r="J27">
        <v>142.48047601608999</v>
      </c>
      <c r="K27">
        <v>145.01333327520399</v>
      </c>
      <c r="L27">
        <v>237.03904796781899</v>
      </c>
      <c r="M27">
        <v>223.81047712053501</v>
      </c>
    </row>
    <row r="28" spans="1:15" x14ac:dyDescent="0.25">
      <c r="A28" s="3">
        <v>44866</v>
      </c>
      <c r="B28">
        <v>89775014.285714194</v>
      </c>
      <c r="C28">
        <v>29299809.5238095</v>
      </c>
      <c r="D28">
        <v>82135604.761904702</v>
      </c>
      <c r="E28">
        <v>197.35238066173699</v>
      </c>
      <c r="F28">
        <v>240.11809576125299</v>
      </c>
      <c r="G28">
        <v>148.032855079287</v>
      </c>
      <c r="H28">
        <v>186.915238153366</v>
      </c>
      <c r="I28">
        <v>233.869047619047</v>
      </c>
      <c r="J28">
        <v>143.50809442429301</v>
      </c>
      <c r="K28">
        <v>145.84333147321399</v>
      </c>
      <c r="L28">
        <v>237.27523731049999</v>
      </c>
      <c r="M28">
        <v>191.24666631789401</v>
      </c>
    </row>
    <row r="29" spans="1:15" x14ac:dyDescent="0.25">
      <c r="A29" s="3">
        <v>44896</v>
      </c>
      <c r="B29">
        <v>140202271.42857099</v>
      </c>
      <c r="C29">
        <v>28159938.095238</v>
      </c>
      <c r="D29">
        <v>79796723.809523806</v>
      </c>
      <c r="E29">
        <v>158.92142777215801</v>
      </c>
      <c r="F29">
        <v>248.53761945452001</v>
      </c>
      <c r="G29">
        <v>140.166666666666</v>
      </c>
      <c r="H29">
        <v>150.161429268973</v>
      </c>
      <c r="I29">
        <v>242.60190473284001</v>
      </c>
      <c r="J29">
        <v>136.27714356921899</v>
      </c>
      <c r="K29">
        <v>137.87666647774799</v>
      </c>
      <c r="L29">
        <v>245.64238048735101</v>
      </c>
      <c r="M29">
        <v>152.970476422991</v>
      </c>
    </row>
    <row r="30" spans="1:15" x14ac:dyDescent="0.25">
      <c r="A30" s="3">
        <v>44927</v>
      </c>
      <c r="B30">
        <v>194874970</v>
      </c>
      <c r="C30">
        <v>33308405</v>
      </c>
      <c r="D30">
        <v>72182625</v>
      </c>
      <c r="E30">
        <v>137.242999267578</v>
      </c>
      <c r="F30">
        <v>239.66800003051699</v>
      </c>
      <c r="G30">
        <v>137.27149848937901</v>
      </c>
      <c r="H30">
        <v>128.43050003051701</v>
      </c>
      <c r="I30">
        <v>234.02849884033199</v>
      </c>
      <c r="J30">
        <v>133.73700065612701</v>
      </c>
      <c r="K30">
        <v>135.778999328613</v>
      </c>
      <c r="L30">
        <v>237.280999755859</v>
      </c>
      <c r="M30">
        <v>134.19599914550699</v>
      </c>
    </row>
    <row r="31" spans="1:15" x14ac:dyDescent="0.25">
      <c r="A31" s="3">
        <v>44958</v>
      </c>
      <c r="B31">
        <v>190781321.05263099</v>
      </c>
      <c r="C31">
        <v>32394789.473684199</v>
      </c>
      <c r="D31">
        <v>68799942.105263099</v>
      </c>
      <c r="E31">
        <v>204.23473719546601</v>
      </c>
      <c r="F31">
        <v>262.898948267886</v>
      </c>
      <c r="G31">
        <v>152.296842073139</v>
      </c>
      <c r="H31">
        <v>193.33210513466199</v>
      </c>
      <c r="I31">
        <v>257.025786550421</v>
      </c>
      <c r="J31">
        <v>149.01158061780399</v>
      </c>
      <c r="K31">
        <v>150.968420731393</v>
      </c>
      <c r="L31">
        <v>259.69737002724003</v>
      </c>
      <c r="M31">
        <v>199.77526373612201</v>
      </c>
    </row>
    <row r="32" spans="1:15" x14ac:dyDescent="0.25">
      <c r="A32" s="3">
        <v>44986</v>
      </c>
      <c r="B32">
        <v>143967630.434782</v>
      </c>
      <c r="C32">
        <v>32504752.173912998</v>
      </c>
      <c r="D32">
        <v>66096152.173913002</v>
      </c>
      <c r="E32">
        <v>192.46260800568899</v>
      </c>
      <c r="F32">
        <v>269.37739098590299</v>
      </c>
      <c r="G32">
        <v>156.36304440705601</v>
      </c>
      <c r="H32">
        <v>184.242608111837</v>
      </c>
      <c r="I32">
        <v>263.26260774031903</v>
      </c>
      <c r="J32">
        <v>153.241303817085</v>
      </c>
      <c r="K32">
        <v>154.96478205141801</v>
      </c>
      <c r="L32">
        <v>266.74261010211399</v>
      </c>
      <c r="M32">
        <v>188.522608881411</v>
      </c>
      <c r="O32">
        <f>MIN(E21:M33)</f>
        <v>128.43050003051701</v>
      </c>
    </row>
    <row r="33" spans="1:13" x14ac:dyDescent="0.25">
      <c r="A33" s="3">
        <v>45017</v>
      </c>
      <c r="B33">
        <v>137351300</v>
      </c>
      <c r="C33">
        <v>25756528.5714285</v>
      </c>
      <c r="D33">
        <v>49370014.285714202</v>
      </c>
      <c r="E33">
        <v>192.05285862513901</v>
      </c>
      <c r="F33">
        <v>288.648572649274</v>
      </c>
      <c r="G33">
        <v>164.22714233398401</v>
      </c>
      <c r="H33">
        <v>184.012856619698</v>
      </c>
      <c r="I33">
        <v>283.26857648576998</v>
      </c>
      <c r="J33">
        <v>161.92857142857099</v>
      </c>
      <c r="K33">
        <v>163.30714416503901</v>
      </c>
      <c r="L33">
        <v>286.57999965122701</v>
      </c>
      <c r="M33">
        <v>187.109998430524</v>
      </c>
    </row>
    <row r="34" spans="1:13" x14ac:dyDescent="0.25">
      <c r="A34" s="3" t="s">
        <v>20</v>
      </c>
      <c r="B34">
        <v>113120839.68839309</v>
      </c>
      <c r="C34">
        <v>29682011.462938249</v>
      </c>
      <c r="D34">
        <v>79304612.059538409</v>
      </c>
      <c r="E34">
        <v>231.02855889868408</v>
      </c>
      <c r="F34">
        <v>262.25889014192705</v>
      </c>
      <c r="G34">
        <v>152.26501261602607</v>
      </c>
      <c r="H34">
        <v>219.22780982492856</v>
      </c>
      <c r="I34">
        <v>255.74471735030991</v>
      </c>
      <c r="J34">
        <v>148.37361275542753</v>
      </c>
      <c r="K34">
        <v>150.3822024823817</v>
      </c>
      <c r="L34">
        <v>259.09912152178498</v>
      </c>
      <c r="M34">
        <v>224.79217850201306</v>
      </c>
    </row>
    <row r="37" spans="1:13" x14ac:dyDescent="0.25">
      <c r="C37" t="s">
        <v>26</v>
      </c>
      <c r="D37" t="s">
        <v>27</v>
      </c>
      <c r="E37" t="s">
        <v>28</v>
      </c>
      <c r="F37" t="s">
        <v>29</v>
      </c>
    </row>
    <row r="38" spans="1:13" x14ac:dyDescent="0.25">
      <c r="A38" t="s">
        <v>25</v>
      </c>
      <c r="B38" s="7" cm="1">
        <f t="array" ref="B38:B50">A21:A33</f>
        <v>44652</v>
      </c>
      <c r="C38" cm="1">
        <f t="array" ref="C38:F50">_xlfn._xlws.FILTER(B21:M33,RIGHT(B20:M20,4)=Dashboard!G53)</f>
        <v>32613925</v>
      </c>
      <c r="D38" s="6">
        <v>286.918332417805</v>
      </c>
      <c r="E38" s="6">
        <v>277.83916473388598</v>
      </c>
      <c r="F38" s="6">
        <v>281.31499481201098</v>
      </c>
    </row>
    <row r="39" spans="1:13" x14ac:dyDescent="0.25">
      <c r="B39" s="7">
        <v>44682</v>
      </c>
      <c r="C39">
        <v>35376285.714285702</v>
      </c>
      <c r="D39" s="6">
        <v>270.59666515531899</v>
      </c>
      <c r="E39" s="6">
        <v>262.05142793201202</v>
      </c>
      <c r="F39" s="6">
        <v>266.72904604957199</v>
      </c>
    </row>
    <row r="40" spans="1:13" x14ac:dyDescent="0.25">
      <c r="B40" s="7">
        <v>44713</v>
      </c>
      <c r="C40">
        <v>29589157.142857101</v>
      </c>
      <c r="D40" s="6">
        <v>263.01666695731001</v>
      </c>
      <c r="E40" s="6">
        <v>256.18952360607301</v>
      </c>
      <c r="F40" s="6">
        <v>259.49904886881501</v>
      </c>
    </row>
    <row r="41" spans="1:13" x14ac:dyDescent="0.25">
      <c r="B41" s="7">
        <v>44743</v>
      </c>
      <c r="C41">
        <v>26744590</v>
      </c>
      <c r="D41" s="6">
        <v>264.81749877929599</v>
      </c>
      <c r="E41" s="6">
        <v>257.74100036621002</v>
      </c>
      <c r="F41" s="6">
        <v>262.21349639892497</v>
      </c>
    </row>
    <row r="42" spans="1:13" x14ac:dyDescent="0.25">
      <c r="B42" s="7">
        <v>44774</v>
      </c>
      <c r="C42">
        <v>20745982.6086956</v>
      </c>
      <c r="D42" s="6">
        <v>283.22825821586201</v>
      </c>
      <c r="E42" s="6">
        <v>278.33521569293401</v>
      </c>
      <c r="F42" s="6">
        <v>280.564349630604</v>
      </c>
    </row>
    <row r="43" spans="1:13" x14ac:dyDescent="0.25">
      <c r="B43" s="7">
        <v>44805</v>
      </c>
      <c r="C43">
        <v>27408885.714285702</v>
      </c>
      <c r="D43" s="6">
        <v>251.14761788504401</v>
      </c>
      <c r="E43" s="6">
        <v>245.15428597586401</v>
      </c>
      <c r="F43" s="6">
        <v>247.70999872116801</v>
      </c>
    </row>
    <row r="44" spans="1:13" x14ac:dyDescent="0.25">
      <c r="B44" s="7">
        <v>44835</v>
      </c>
      <c r="C44">
        <v>31963100</v>
      </c>
      <c r="D44" s="6">
        <v>240.39190528506299</v>
      </c>
      <c r="E44" s="6">
        <v>233.31428527832</v>
      </c>
      <c r="F44" s="6">
        <v>237.03904796781899</v>
      </c>
    </row>
    <row r="45" spans="1:13" x14ac:dyDescent="0.25">
      <c r="B45" s="7">
        <v>44866</v>
      </c>
      <c r="C45">
        <v>29299809.5238095</v>
      </c>
      <c r="D45" s="6">
        <v>240.11809576125299</v>
      </c>
      <c r="E45" s="6">
        <v>233.869047619047</v>
      </c>
      <c r="F45" s="6">
        <v>237.27523731049999</v>
      </c>
    </row>
    <row r="46" spans="1:13" x14ac:dyDescent="0.25">
      <c r="B46" s="7">
        <v>44896</v>
      </c>
      <c r="C46">
        <v>28159938.095238</v>
      </c>
      <c r="D46" s="6">
        <v>248.53761945452001</v>
      </c>
      <c r="E46" s="6">
        <v>242.60190473284001</v>
      </c>
      <c r="F46" s="6">
        <v>245.64238048735101</v>
      </c>
    </row>
    <row r="47" spans="1:13" x14ac:dyDescent="0.25">
      <c r="B47" s="7">
        <v>44927</v>
      </c>
      <c r="C47">
        <v>33308405</v>
      </c>
      <c r="D47" s="6">
        <v>239.66800003051699</v>
      </c>
      <c r="E47" s="6">
        <v>234.02849884033199</v>
      </c>
      <c r="F47" s="6">
        <v>237.280999755859</v>
      </c>
    </row>
    <row r="48" spans="1:13" x14ac:dyDescent="0.25">
      <c r="B48" s="7">
        <v>44958</v>
      </c>
      <c r="C48">
        <v>32394789.473684199</v>
      </c>
      <c r="D48" s="6">
        <v>262.898948267886</v>
      </c>
      <c r="E48" s="6">
        <v>257.025786550421</v>
      </c>
      <c r="F48" s="6">
        <v>259.69737002724003</v>
      </c>
    </row>
    <row r="49" spans="2:6" x14ac:dyDescent="0.25">
      <c r="B49" s="7">
        <v>44986</v>
      </c>
      <c r="C49">
        <v>32504752.173912998</v>
      </c>
      <c r="D49" s="6">
        <v>269.37739098590299</v>
      </c>
      <c r="E49" s="6">
        <v>263.26260774031903</v>
      </c>
      <c r="F49" s="6">
        <v>266.74261010211399</v>
      </c>
    </row>
    <row r="50" spans="2:6" x14ac:dyDescent="0.25">
      <c r="B50" s="7">
        <v>45017</v>
      </c>
      <c r="C50">
        <v>25756528.5714285</v>
      </c>
      <c r="D50" s="6">
        <v>288.648572649274</v>
      </c>
      <c r="E50" s="6">
        <v>283.26857648576998</v>
      </c>
      <c r="F50" s="6">
        <v>286.57999965122701</v>
      </c>
    </row>
  </sheetData>
  <mergeCells count="1">
    <mergeCell ref="B19:E19"/>
  </mergeCells>
  <dataValidations count="2">
    <dataValidation type="list" allowBlank="1" showInputMessage="1" showErrorMessage="1" sqref="A38" xr:uid="{00000000-0002-0000-0100-000000000000}">
      <formula1>"MSFT,AAPL, TSLA"</formula1>
    </dataValidation>
    <dataValidation type="list" allowBlank="1" showInputMessage="1" showErrorMessage="1" sqref="F8" xr:uid="{4BCD8817-53A0-4168-9655-4893962C72AC}">
      <formula1>$F$3:$F$5</formula1>
    </dataValidation>
  </dataValidation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5" x14ac:dyDescent="0.25"/>
  <cols>
    <col min="1" max="1" width="13.140625" bestFit="1" customWidth="1"/>
    <col min="2" max="2" width="24.7109375" bestFit="1" customWidth="1"/>
    <col min="3" max="3" width="25" bestFit="1" customWidth="1"/>
    <col min="4" max="4" width="24.28515625" bestFit="1" customWidth="1"/>
  </cols>
  <sheetData>
    <row r="1" spans="1:4" x14ac:dyDescent="0.25">
      <c r="A1" s="2" t="s">
        <v>19</v>
      </c>
      <c r="B1" t="s">
        <v>21</v>
      </c>
      <c r="C1" t="s">
        <v>23</v>
      </c>
      <c r="D1" t="s">
        <v>22</v>
      </c>
    </row>
    <row r="2" spans="1:4" x14ac:dyDescent="0.25">
      <c r="A2" s="3">
        <v>44652</v>
      </c>
      <c r="B2" s="8">
        <v>162.44429397582999</v>
      </c>
      <c r="C2" s="8">
        <v>278.58201344807901</v>
      </c>
      <c r="D2" s="8">
        <v>320.41833750406897</v>
      </c>
    </row>
    <row r="3" spans="1:4" x14ac:dyDescent="0.25">
      <c r="A3" s="3">
        <v>44682</v>
      </c>
      <c r="B3" s="8">
        <v>147.708993094308</v>
      </c>
      <c r="C3" s="8">
        <v>264.39626566569001</v>
      </c>
      <c r="D3" s="8">
        <v>255.22333344959</v>
      </c>
    </row>
    <row r="4" spans="1:4" x14ac:dyDescent="0.25">
      <c r="A4" s="3">
        <v>44713</v>
      </c>
      <c r="B4" s="8">
        <v>139.16097949799999</v>
      </c>
      <c r="C4" s="8">
        <v>257.57653735932797</v>
      </c>
      <c r="D4" s="8">
        <v>234.02587309337699</v>
      </c>
    </row>
    <row r="5" spans="1:4" x14ac:dyDescent="0.25">
      <c r="A5" s="3">
        <v>44743</v>
      </c>
      <c r="B5" s="8">
        <v>148.98788146972601</v>
      </c>
      <c r="C5" s="8">
        <v>260.27087631225498</v>
      </c>
      <c r="D5" s="8">
        <v>251.394666290283</v>
      </c>
    </row>
    <row r="6" spans="1:4" x14ac:dyDescent="0.25">
      <c r="A6" s="3">
        <v>44774</v>
      </c>
      <c r="B6" s="8">
        <v>166.31555573836599</v>
      </c>
      <c r="C6" s="8">
        <v>278.76371831479202</v>
      </c>
      <c r="D6" s="8">
        <v>294.86985712465997</v>
      </c>
    </row>
    <row r="7" spans="1:4" x14ac:dyDescent="0.25">
      <c r="A7" s="3">
        <v>44805</v>
      </c>
      <c r="B7" s="8">
        <v>152.51659429640901</v>
      </c>
      <c r="C7" s="8">
        <v>246.396723429361</v>
      </c>
      <c r="D7" s="8">
        <v>288.73476300920697</v>
      </c>
    </row>
    <row r="8" spans="1:4" x14ac:dyDescent="0.25">
      <c r="A8" s="3">
        <v>44835</v>
      </c>
      <c r="B8" s="8">
        <v>144.55246552966801</v>
      </c>
      <c r="C8" s="8">
        <v>235.78234499976699</v>
      </c>
      <c r="D8" s="8">
        <v>223.81047712053501</v>
      </c>
    </row>
    <row r="9" spans="1:4" x14ac:dyDescent="0.25">
      <c r="A9" s="3">
        <v>44866</v>
      </c>
      <c r="B9" s="8">
        <v>145.58677164713501</v>
      </c>
      <c r="C9" s="8">
        <v>236.34352620442701</v>
      </c>
      <c r="D9" s="8">
        <v>191.24666631789401</v>
      </c>
    </row>
    <row r="10" spans="1:4" x14ac:dyDescent="0.25">
      <c r="A10" s="3">
        <v>44896</v>
      </c>
      <c r="B10" s="8">
        <v>137.66647338867099</v>
      </c>
      <c r="C10" s="8">
        <v>245.02865382603201</v>
      </c>
      <c r="D10" s="8">
        <v>152.970476422991</v>
      </c>
    </row>
    <row r="11" spans="1:4" x14ac:dyDescent="0.25">
      <c r="A11" s="3">
        <v>44927</v>
      </c>
      <c r="B11" s="8">
        <v>135.57200355529699</v>
      </c>
      <c r="C11" s="8">
        <v>236.68816604614199</v>
      </c>
      <c r="D11" s="8">
        <v>134.19599914550699</v>
      </c>
    </row>
    <row r="12" spans="1:4" x14ac:dyDescent="0.25">
      <c r="A12" s="3">
        <v>44958</v>
      </c>
      <c r="B12" s="8">
        <v>150.883377075195</v>
      </c>
      <c r="C12" s="8">
        <v>259.350614045795</v>
      </c>
      <c r="D12" s="8">
        <v>199.77526373612201</v>
      </c>
    </row>
    <row r="13" spans="1:4" x14ac:dyDescent="0.25">
      <c r="A13" s="3">
        <v>44986</v>
      </c>
      <c r="B13" s="8">
        <v>154.96478205141801</v>
      </c>
      <c r="C13" s="8">
        <v>266.74261010211399</v>
      </c>
      <c r="D13" s="8">
        <v>188.522608881411</v>
      </c>
    </row>
    <row r="14" spans="1:4" x14ac:dyDescent="0.25">
      <c r="A14" s="3">
        <v>45017</v>
      </c>
      <c r="B14" s="8">
        <v>163.30714416503901</v>
      </c>
      <c r="C14" s="8">
        <v>286.57999965122701</v>
      </c>
      <c r="D14" s="8">
        <v>187.109998430524</v>
      </c>
    </row>
    <row r="15" spans="1:4" x14ac:dyDescent="0.25">
      <c r="A15" s="3" t="s">
        <v>20</v>
      </c>
      <c r="B15">
        <v>149.97440888346634</v>
      </c>
      <c r="C15">
        <v>257.88477303115451</v>
      </c>
      <c r="D15">
        <v>224.79217850201306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89A9-57A9-4713-B350-CADDF5290C3E}">
  <dimension ref="A1:AI249"/>
  <sheetViews>
    <sheetView showGridLines="0" tabSelected="1" topLeftCell="A6" workbookViewId="0">
      <selection activeCell="G53" sqref="G53"/>
    </sheetView>
  </sheetViews>
  <sheetFormatPr defaultRowHeight="15" x14ac:dyDescent="0.25"/>
  <cols>
    <col min="2" max="2" width="10.5703125" customWidth="1"/>
    <col min="9" max="9" width="28" bestFit="1" customWidth="1"/>
    <col min="10" max="10" width="10.42578125" customWidth="1"/>
    <col min="11" max="11" width="11.85546875" customWidth="1"/>
    <col min="13" max="13" width="7.85546875" customWidth="1"/>
    <col min="14" max="14" width="14.28515625" customWidth="1"/>
    <col min="15" max="15" width="18.42578125" customWidth="1"/>
    <col min="16" max="16" width="23.7109375" bestFit="1" customWidth="1"/>
    <col min="18" max="18" width="18.7109375" customWidth="1"/>
  </cols>
  <sheetData>
    <row r="1" spans="1:35" ht="56.25" customHeight="1" x14ac:dyDescent="0.25">
      <c r="A1" s="9"/>
      <c r="B1" s="9"/>
      <c r="C1" s="9"/>
      <c r="D1" s="9"/>
      <c r="E1" s="9"/>
      <c r="F1" s="9"/>
      <c r="G1" s="9"/>
      <c r="H1" s="9"/>
      <c r="I1" s="44" t="s">
        <v>56</v>
      </c>
      <c r="J1" s="44"/>
      <c r="K1" s="44"/>
      <c r="L1" s="44"/>
      <c r="M1" s="44"/>
      <c r="N1" s="44"/>
      <c r="O1" s="44"/>
      <c r="P1" s="44"/>
      <c r="Q1" s="44"/>
      <c r="R1" s="44"/>
      <c r="S1" s="9"/>
      <c r="T1" s="9"/>
      <c r="U1" s="9"/>
      <c r="V1" s="9"/>
      <c r="W1" s="9"/>
      <c r="X1" s="9"/>
      <c r="Y1" s="9"/>
      <c r="Z1" s="9"/>
      <c r="AA1" s="9"/>
      <c r="AB1" s="10"/>
      <c r="AC1" s="10"/>
      <c r="AD1" s="10"/>
      <c r="AE1" s="10"/>
      <c r="AF1" s="10"/>
      <c r="AG1" s="10"/>
      <c r="AH1" s="10"/>
      <c r="AI1" s="10"/>
    </row>
    <row r="2" spans="1:35" ht="39" customHeight="1" x14ac:dyDescent="0.25">
      <c r="A2" s="12" t="s">
        <v>49</v>
      </c>
      <c r="B2" s="12"/>
      <c r="C2" s="9"/>
      <c r="D2" s="9"/>
      <c r="E2" s="9"/>
      <c r="F2" s="9"/>
      <c r="G2" s="9"/>
      <c r="H2" s="9"/>
      <c r="I2" s="44"/>
      <c r="J2" s="44"/>
      <c r="K2" s="44"/>
      <c r="L2" s="44"/>
      <c r="M2" s="44"/>
      <c r="N2" s="44"/>
      <c r="O2" s="44"/>
      <c r="P2" s="44"/>
      <c r="Q2" s="44"/>
      <c r="R2" s="44"/>
      <c r="S2" s="9"/>
      <c r="T2" s="9"/>
      <c r="U2" s="9"/>
      <c r="V2" s="9"/>
      <c r="W2" s="9"/>
      <c r="X2" s="9"/>
      <c r="Y2" s="9"/>
      <c r="Z2" s="9"/>
      <c r="AA2" s="9"/>
      <c r="AB2" s="10"/>
      <c r="AC2" s="10"/>
      <c r="AD2" s="10"/>
      <c r="AE2" s="10"/>
      <c r="AF2" s="10"/>
      <c r="AG2" s="10"/>
      <c r="AH2" s="10"/>
      <c r="AI2" s="10"/>
    </row>
    <row r="3" spans="1:35" x14ac:dyDescent="0.25">
      <c r="A3" s="9"/>
      <c r="B3" s="9"/>
      <c r="Y3" s="9"/>
      <c r="Z3" s="9"/>
      <c r="AA3" s="9"/>
      <c r="AB3" s="10"/>
      <c r="AC3" s="10"/>
      <c r="AD3" s="10"/>
      <c r="AE3" s="10"/>
      <c r="AF3" s="10"/>
      <c r="AG3" s="10"/>
      <c r="AH3" s="10"/>
      <c r="AI3" s="10"/>
    </row>
    <row r="4" spans="1:35" x14ac:dyDescent="0.25">
      <c r="A4" s="9"/>
      <c r="B4" s="9"/>
      <c r="Y4" s="9"/>
      <c r="Z4" s="9"/>
      <c r="AA4" s="9"/>
    </row>
    <row r="5" spans="1:35" x14ac:dyDescent="0.25">
      <c r="A5" s="9"/>
      <c r="B5" s="9"/>
      <c r="C5" s="10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9"/>
      <c r="Z5" s="9"/>
      <c r="AA5" s="9"/>
    </row>
    <row r="6" spans="1:35" x14ac:dyDescent="0.25">
      <c r="A6" s="9"/>
      <c r="B6" s="9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Y6" s="9"/>
      <c r="Z6" s="9"/>
      <c r="AA6" s="9"/>
    </row>
    <row r="7" spans="1:35" x14ac:dyDescent="0.25">
      <c r="A7" s="9"/>
      <c r="B7" s="9"/>
      <c r="C7" s="10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Y7" s="9"/>
      <c r="Z7" s="9"/>
      <c r="AA7" s="9"/>
    </row>
    <row r="8" spans="1:35" ht="15.75" thickBot="1" x14ac:dyDescent="0.3">
      <c r="A8" s="12" t="s">
        <v>47</v>
      </c>
      <c r="B8" s="12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14"/>
      <c r="Y8" s="9"/>
      <c r="Z8" s="9"/>
      <c r="AA8" s="9"/>
    </row>
    <row r="9" spans="1:35" ht="24" thickBot="1" x14ac:dyDescent="0.4">
      <c r="A9" s="9"/>
      <c r="B9" s="9"/>
      <c r="D9" s="15"/>
      <c r="E9" s="16"/>
      <c r="F9" s="16"/>
      <c r="G9" s="16"/>
      <c r="H9" s="18" t="s">
        <v>52</v>
      </c>
      <c r="I9" s="18"/>
      <c r="J9" s="18"/>
      <c r="K9" s="18"/>
      <c r="L9" s="18"/>
      <c r="M9" s="16"/>
      <c r="N9" s="16"/>
      <c r="O9" s="16"/>
      <c r="P9" s="19" t="s">
        <v>50</v>
      </c>
      <c r="Q9" s="20"/>
      <c r="R9" s="16"/>
      <c r="S9" s="16"/>
      <c r="T9" s="16"/>
      <c r="U9" s="16"/>
      <c r="V9" s="16"/>
      <c r="W9" s="14"/>
      <c r="Y9" s="9"/>
      <c r="Z9" s="9"/>
      <c r="AA9" s="9"/>
    </row>
    <row r="10" spans="1:35" ht="15.75" thickBot="1" x14ac:dyDescent="0.3">
      <c r="A10" s="9"/>
      <c r="B10" s="9"/>
      <c r="D10" s="15"/>
      <c r="E10" s="16"/>
      <c r="F10" s="16"/>
      <c r="G10" s="16"/>
      <c r="H10" s="16"/>
      <c r="I10" s="16"/>
      <c r="J10" s="21"/>
      <c r="K10" s="21"/>
      <c r="L10" s="21"/>
      <c r="M10" s="21"/>
      <c r="N10" s="21"/>
      <c r="O10" s="16"/>
      <c r="P10" s="22" t="s">
        <v>39</v>
      </c>
      <c r="Q10" s="22">
        <f>GETPIVOTDATA("Average of Adj Close AAPL",'Adj Close Price'!$A$1)</f>
        <v>149.97440888346634</v>
      </c>
      <c r="R10" s="16"/>
      <c r="S10" s="16"/>
      <c r="T10" s="16"/>
      <c r="U10" s="16"/>
      <c r="V10" s="16"/>
      <c r="W10" s="14"/>
      <c r="Y10" s="9"/>
      <c r="Z10" s="9"/>
      <c r="AA10" s="9"/>
    </row>
    <row r="11" spans="1:35" ht="27.75" customHeight="1" thickBot="1" x14ac:dyDescent="0.3">
      <c r="A11" s="9"/>
      <c r="B11" s="9"/>
      <c r="D11" s="15"/>
      <c r="E11" s="16"/>
      <c r="F11" s="16"/>
      <c r="G11" s="16"/>
      <c r="H11" s="45" t="s">
        <v>51</v>
      </c>
      <c r="I11" s="46"/>
      <c r="J11" s="46"/>
      <c r="K11" s="46"/>
      <c r="L11" s="46"/>
      <c r="M11" s="47"/>
      <c r="N11" s="16"/>
      <c r="O11" s="16"/>
      <c r="P11" s="23" t="s">
        <v>40</v>
      </c>
      <c r="Q11" s="23">
        <f>GETPIVOTDATA("Average of Adj Close TSLA",'Adj Close Price'!$A$1)</f>
        <v>224.79217850201306</v>
      </c>
      <c r="R11" s="16"/>
      <c r="S11" s="16"/>
      <c r="T11" s="16"/>
      <c r="U11" s="16"/>
      <c r="V11" s="16"/>
      <c r="W11" s="14"/>
      <c r="Y11" s="9"/>
      <c r="Z11" s="9"/>
      <c r="AA11" s="9"/>
    </row>
    <row r="12" spans="1:35" x14ac:dyDescent="0.25">
      <c r="A12" s="9"/>
      <c r="B12" s="9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23" t="s">
        <v>25</v>
      </c>
      <c r="Q12" s="23">
        <f>GETPIVOTDATA("Average of Adj Close MSFT",'Adj Close Price'!$A$1)</f>
        <v>257.88477303115451</v>
      </c>
      <c r="R12" s="16"/>
      <c r="S12" s="16"/>
      <c r="T12" s="16"/>
      <c r="U12" s="16"/>
      <c r="V12" s="16"/>
      <c r="W12" s="14"/>
      <c r="Y12" s="9"/>
      <c r="Z12" s="9"/>
      <c r="AA12" s="9"/>
    </row>
    <row r="13" spans="1:35" x14ac:dyDescent="0.25">
      <c r="A13" s="9"/>
      <c r="B13" s="9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4"/>
      <c r="Y13" s="9"/>
      <c r="Z13" s="9"/>
      <c r="AA13" s="9"/>
    </row>
    <row r="14" spans="1:35" x14ac:dyDescent="0.25">
      <c r="A14" s="9"/>
      <c r="B14" s="9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4"/>
      <c r="Y14" s="9"/>
      <c r="Z14" s="9"/>
      <c r="AA14" s="9"/>
    </row>
    <row r="15" spans="1:35" x14ac:dyDescent="0.25">
      <c r="A15" s="12" t="s">
        <v>48</v>
      </c>
      <c r="B15" s="1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4"/>
      <c r="Y15" s="9"/>
      <c r="Z15" s="9"/>
      <c r="AA15" s="9"/>
    </row>
    <row r="16" spans="1:35" x14ac:dyDescent="0.25">
      <c r="A16" s="9"/>
      <c r="B16" s="9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4"/>
      <c r="Y16" s="9"/>
      <c r="Z16" s="9"/>
      <c r="AA16" s="9"/>
    </row>
    <row r="17" spans="1:27" x14ac:dyDescent="0.25">
      <c r="A17" s="9"/>
      <c r="B17" s="9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4"/>
      <c r="Y17" s="9"/>
      <c r="Z17" s="9"/>
      <c r="AA17" s="9"/>
    </row>
    <row r="18" spans="1:27" x14ac:dyDescent="0.25">
      <c r="A18" s="9"/>
      <c r="B18" s="9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4"/>
      <c r="Y18" s="9"/>
      <c r="Z18" s="9"/>
      <c r="AA18" s="9"/>
    </row>
    <row r="19" spans="1:27" x14ac:dyDescent="0.25">
      <c r="A19" s="9"/>
      <c r="B19" s="9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4"/>
      <c r="Y19" s="9"/>
      <c r="Z19" s="9"/>
      <c r="AA19" s="9"/>
    </row>
    <row r="20" spans="1:27" x14ac:dyDescent="0.25">
      <c r="A20" s="9"/>
      <c r="B20" s="9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4"/>
      <c r="Y20" s="9"/>
      <c r="Z20" s="9"/>
      <c r="AA20" s="9"/>
    </row>
    <row r="21" spans="1:27" x14ac:dyDescent="0.25">
      <c r="A21" s="9"/>
      <c r="B21" s="9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4"/>
      <c r="Y21" s="9"/>
      <c r="Z21" s="9"/>
      <c r="AA21" s="9"/>
    </row>
    <row r="22" spans="1:27" x14ac:dyDescent="0.25">
      <c r="A22" s="9"/>
      <c r="B22" s="9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4"/>
      <c r="Y22" s="9"/>
      <c r="Z22" s="9"/>
      <c r="AA22" s="9"/>
    </row>
    <row r="23" spans="1:27" x14ac:dyDescent="0.25">
      <c r="A23" s="9"/>
      <c r="B23" s="9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4"/>
      <c r="Y23" s="9"/>
      <c r="Z23" s="9"/>
      <c r="AA23" s="9"/>
    </row>
    <row r="24" spans="1:27" x14ac:dyDescent="0.25">
      <c r="A24" s="9"/>
      <c r="B24" s="9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4"/>
      <c r="Y24" s="9"/>
      <c r="Z24" s="9"/>
      <c r="AA24" s="9"/>
    </row>
    <row r="25" spans="1:27" x14ac:dyDescent="0.25">
      <c r="A25" s="9"/>
      <c r="B25" s="9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4"/>
      <c r="Y25" s="9"/>
      <c r="Z25" s="9"/>
      <c r="AA25" s="9"/>
    </row>
    <row r="26" spans="1:27" x14ac:dyDescent="0.25">
      <c r="A26" s="9"/>
      <c r="B26" s="9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4"/>
      <c r="Y26" s="9"/>
      <c r="Z26" s="9"/>
      <c r="AA26" s="9"/>
    </row>
    <row r="27" spans="1:27" x14ac:dyDescent="0.25">
      <c r="A27" s="9"/>
      <c r="B27" s="9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4"/>
      <c r="Y27" s="9"/>
      <c r="Z27" s="9"/>
      <c r="AA27" s="9"/>
    </row>
    <row r="28" spans="1:27" x14ac:dyDescent="0.25">
      <c r="A28" s="9"/>
      <c r="B28" s="9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4"/>
      <c r="Y28" s="9"/>
      <c r="Z28" s="9"/>
      <c r="AA28" s="9"/>
    </row>
    <row r="29" spans="1:27" x14ac:dyDescent="0.25">
      <c r="A29" s="9"/>
      <c r="B29" s="9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4"/>
      <c r="Y29" s="9"/>
      <c r="Z29" s="9"/>
      <c r="AA29" s="9"/>
    </row>
    <row r="30" spans="1:27" x14ac:dyDescent="0.25">
      <c r="A30" s="9"/>
      <c r="B30" s="9"/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4"/>
      <c r="Y30" s="9"/>
      <c r="Z30" s="9"/>
      <c r="AA30" s="9"/>
    </row>
    <row r="31" spans="1:27" x14ac:dyDescent="0.25">
      <c r="A31" s="9"/>
      <c r="B31" s="9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4"/>
      <c r="Y31" s="9"/>
      <c r="Z31" s="9"/>
      <c r="AA31" s="9"/>
    </row>
    <row r="32" spans="1:27" x14ac:dyDescent="0.25">
      <c r="A32" s="9"/>
      <c r="B32" s="9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4"/>
      <c r="Y32" s="9"/>
      <c r="Z32" s="9"/>
      <c r="AA32" s="9"/>
    </row>
    <row r="33" spans="1:27" x14ac:dyDescent="0.25">
      <c r="A33" s="9"/>
      <c r="B33" s="9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4"/>
      <c r="Y33" s="9"/>
      <c r="Z33" s="9"/>
      <c r="AA33" s="9"/>
    </row>
    <row r="34" spans="1:27" x14ac:dyDescent="0.25">
      <c r="A34" s="9"/>
      <c r="B34" s="9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4"/>
      <c r="Y34" s="9"/>
      <c r="Z34" s="9"/>
      <c r="AA34" s="9"/>
    </row>
    <row r="35" spans="1:27" x14ac:dyDescent="0.25">
      <c r="A35" s="9"/>
      <c r="B35" s="9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4"/>
      <c r="Y35" s="9"/>
      <c r="Z35" s="9"/>
      <c r="AA35" s="9"/>
    </row>
    <row r="36" spans="1:27" x14ac:dyDescent="0.25">
      <c r="A36" s="9"/>
      <c r="B36" s="9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4"/>
      <c r="Y36" s="9"/>
      <c r="Z36" s="9"/>
      <c r="AA36" s="9"/>
    </row>
    <row r="37" spans="1:27" x14ac:dyDescent="0.25">
      <c r="A37" s="9"/>
      <c r="B37" s="9"/>
      <c r="D37" s="15"/>
      <c r="E37" s="1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4"/>
      <c r="Y37" s="9"/>
      <c r="Z37" s="9"/>
      <c r="AA37" s="9"/>
    </row>
    <row r="38" spans="1:27" x14ac:dyDescent="0.25">
      <c r="A38" s="9"/>
      <c r="B38" s="9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Y38" s="9"/>
      <c r="Z38" s="9"/>
      <c r="AA38" s="9"/>
    </row>
    <row r="39" spans="1:27" x14ac:dyDescent="0.25">
      <c r="A39" s="9"/>
      <c r="B39" s="9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Y39" s="9"/>
      <c r="Z39" s="9"/>
      <c r="AA39" s="9"/>
    </row>
    <row r="40" spans="1:27" x14ac:dyDescent="0.25">
      <c r="A40" s="9"/>
      <c r="B40" s="9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Y40" s="9"/>
      <c r="Z40" s="9"/>
      <c r="AA40" s="9"/>
    </row>
    <row r="41" spans="1:27" x14ac:dyDescent="0.25">
      <c r="A41" s="9"/>
      <c r="B41" s="9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Y41" s="9"/>
      <c r="Z41" s="9"/>
      <c r="AA41" s="9"/>
    </row>
    <row r="42" spans="1:27" x14ac:dyDescent="0.25">
      <c r="A42" s="9"/>
      <c r="B42" s="9"/>
      <c r="Y42" s="9"/>
      <c r="Z42" s="9"/>
      <c r="AA42" s="9"/>
    </row>
    <row r="43" spans="1:27" x14ac:dyDescent="0.25">
      <c r="A43" s="9"/>
      <c r="B43" s="9"/>
      <c r="D43" s="10"/>
      <c r="V43" s="10"/>
      <c r="W43" s="10"/>
      <c r="Y43" s="9"/>
      <c r="Z43" s="9"/>
      <c r="AA43" s="9"/>
    </row>
    <row r="44" spans="1:27" x14ac:dyDescent="0.25">
      <c r="A44" s="9"/>
      <c r="B44" s="9"/>
      <c r="D44" s="10"/>
      <c r="V44" s="10"/>
      <c r="W44" s="10"/>
      <c r="Y44" s="9"/>
      <c r="Z44" s="9"/>
      <c r="AA44" s="9"/>
    </row>
    <row r="45" spans="1:27" x14ac:dyDescent="0.25">
      <c r="A45" s="9"/>
      <c r="B45" s="9"/>
      <c r="C45" s="10"/>
      <c r="V45" s="10"/>
      <c r="W45" s="10"/>
      <c r="Y45" s="9"/>
      <c r="Z45" s="9"/>
      <c r="AA45" s="9"/>
    </row>
    <row r="46" spans="1:27" ht="21.75" customHeight="1" thickBot="1" x14ac:dyDescent="0.3">
      <c r="A46" s="9"/>
      <c r="B46" s="9"/>
      <c r="C46" s="10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0"/>
      <c r="W46" s="10"/>
      <c r="Y46" s="9"/>
      <c r="Z46" s="9"/>
      <c r="AA46" s="9"/>
    </row>
    <row r="47" spans="1:27" ht="13.5" customHeight="1" thickBot="1" x14ac:dyDescent="0.3">
      <c r="A47" s="9"/>
      <c r="B47" s="9"/>
      <c r="C47" s="10"/>
      <c r="E47" s="13"/>
      <c r="F47" s="13"/>
      <c r="G47" s="13"/>
      <c r="H47" s="35" t="s">
        <v>47</v>
      </c>
      <c r="I47" s="35"/>
      <c r="J47" s="35"/>
      <c r="K47" s="35"/>
      <c r="L47" s="35"/>
      <c r="M47" s="35"/>
      <c r="N47" s="35"/>
      <c r="O47" s="35"/>
      <c r="P47" s="29" t="s">
        <v>42</v>
      </c>
      <c r="Q47" s="30"/>
      <c r="R47" s="13"/>
      <c r="S47" s="13"/>
      <c r="T47" s="13"/>
      <c r="U47" s="13"/>
      <c r="V47" s="13"/>
      <c r="Y47" s="9"/>
      <c r="Z47" s="9"/>
      <c r="AA47" s="9"/>
    </row>
    <row r="48" spans="1:27" ht="15" customHeight="1" x14ac:dyDescent="0.25">
      <c r="A48" s="9"/>
      <c r="B48" s="9"/>
      <c r="C48" s="10"/>
      <c r="E48" s="13"/>
      <c r="F48" s="13"/>
      <c r="G48" s="13"/>
      <c r="H48" s="35"/>
      <c r="I48" s="35"/>
      <c r="J48" s="35"/>
      <c r="K48" s="35"/>
      <c r="L48" s="35"/>
      <c r="M48" s="35"/>
      <c r="N48" s="35"/>
      <c r="O48" s="35"/>
      <c r="P48" s="31" t="s">
        <v>39</v>
      </c>
      <c r="Q48" s="32">
        <v>7.3378655261661652E-2</v>
      </c>
      <c r="R48" s="13"/>
      <c r="S48" s="13"/>
      <c r="T48" s="13"/>
      <c r="U48" s="13"/>
      <c r="V48" s="13"/>
      <c r="Y48" s="9"/>
      <c r="Z48" s="9"/>
      <c r="AA48" s="9"/>
    </row>
    <row r="49" spans="1:27" ht="15" customHeight="1" x14ac:dyDescent="0.25">
      <c r="A49" s="9"/>
      <c r="B49" s="9"/>
      <c r="C49" s="10"/>
      <c r="E49" s="13"/>
      <c r="F49" s="13"/>
      <c r="G49" s="13"/>
      <c r="H49" s="35"/>
      <c r="I49" s="35"/>
      <c r="J49" s="35"/>
      <c r="K49" s="35"/>
      <c r="L49" s="35"/>
      <c r="M49" s="35"/>
      <c r="N49" s="35"/>
      <c r="O49" s="35"/>
      <c r="P49" s="33" t="s">
        <v>25</v>
      </c>
      <c r="Q49" s="34">
        <v>6.1478771791022992E-2</v>
      </c>
      <c r="R49" s="13"/>
      <c r="S49" s="13"/>
      <c r="T49" s="13"/>
      <c r="U49" s="13"/>
      <c r="V49" s="13"/>
      <c r="Y49" s="9"/>
      <c r="Z49" s="9"/>
      <c r="AA49" s="9"/>
    </row>
    <row r="50" spans="1:27" ht="15.75" thickBot="1" x14ac:dyDescent="0.3">
      <c r="A50" s="9"/>
      <c r="B50" s="9"/>
      <c r="C50" s="10"/>
      <c r="E50" s="13"/>
      <c r="F50" s="36" t="s">
        <v>55</v>
      </c>
      <c r="G50" s="36"/>
      <c r="H50" s="36"/>
      <c r="I50" s="13"/>
      <c r="J50" s="13"/>
      <c r="K50" s="13"/>
      <c r="L50" s="13"/>
      <c r="M50" s="13"/>
      <c r="N50" s="13"/>
      <c r="O50" s="13"/>
      <c r="P50" s="33" t="s">
        <v>40</v>
      </c>
      <c r="Q50" s="34">
        <v>0.20091611678391327</v>
      </c>
      <c r="R50" s="13"/>
      <c r="S50" s="13"/>
      <c r="T50" s="13"/>
      <c r="U50" s="13"/>
      <c r="V50" s="13"/>
      <c r="Y50" s="9"/>
      <c r="Z50" s="9"/>
      <c r="AA50" s="9"/>
    </row>
    <row r="51" spans="1:27" ht="15.75" customHeight="1" thickBot="1" x14ac:dyDescent="0.3">
      <c r="A51" s="9"/>
      <c r="B51" s="9"/>
      <c r="C51" s="10"/>
      <c r="E51" s="13"/>
      <c r="F51" s="13"/>
      <c r="G51" s="13"/>
      <c r="H51" s="13"/>
      <c r="I51" s="13"/>
      <c r="J51" s="38" t="s">
        <v>57</v>
      </c>
      <c r="K51" s="39"/>
      <c r="L51" s="40"/>
      <c r="M51" s="37"/>
      <c r="N51" s="37"/>
      <c r="O51" s="13"/>
      <c r="P51" s="13"/>
      <c r="Q51" s="13"/>
      <c r="R51" s="13"/>
      <c r="S51" s="13"/>
      <c r="T51" s="13"/>
      <c r="U51" s="13"/>
      <c r="V51" s="13"/>
      <c r="Y51" s="9"/>
      <c r="Z51" s="9"/>
      <c r="AA51" s="9"/>
    </row>
    <row r="52" spans="1:27" ht="15.75" thickBot="1" x14ac:dyDescent="0.3">
      <c r="A52" s="9"/>
      <c r="B52" s="9"/>
      <c r="C52" s="10"/>
      <c r="E52" s="13"/>
      <c r="F52" s="24" t="s">
        <v>53</v>
      </c>
      <c r="G52" s="24"/>
      <c r="H52" s="13"/>
      <c r="I52" s="13"/>
      <c r="J52" s="41"/>
      <c r="K52" s="42"/>
      <c r="L52" s="43"/>
      <c r="M52" s="37"/>
      <c r="N52" s="37"/>
      <c r="O52" s="13"/>
      <c r="P52" s="26" t="s">
        <v>43</v>
      </c>
      <c r="Q52" s="27"/>
      <c r="R52" s="28"/>
      <c r="S52" s="13"/>
      <c r="T52" s="13"/>
      <c r="U52" s="13"/>
      <c r="V52" s="13"/>
      <c r="Y52" s="9"/>
      <c r="Z52" s="9"/>
      <c r="AA52" s="9"/>
    </row>
    <row r="53" spans="1:27" x14ac:dyDescent="0.25">
      <c r="A53" s="9"/>
      <c r="B53" s="9"/>
      <c r="C53" s="10"/>
      <c r="E53" s="13"/>
      <c r="F53" s="33" t="s">
        <v>54</v>
      </c>
      <c r="G53" s="33" t="s">
        <v>25</v>
      </c>
      <c r="H53" s="13"/>
      <c r="I53" s="13"/>
      <c r="J53" s="13"/>
      <c r="K53" s="13"/>
      <c r="L53" s="37"/>
      <c r="M53" s="37"/>
      <c r="N53" s="37"/>
      <c r="O53" s="13"/>
      <c r="P53" s="31" t="str">
        <f>G53</f>
        <v>MSFT</v>
      </c>
      <c r="Q53" s="32">
        <f>VLOOKUP(P53,Volatility!F3:G5,2,FALSE) * SQRT(12)</f>
        <v>0.21296871265796816</v>
      </c>
      <c r="R53" s="31" t="str">
        <f>IF(Q53&gt;=0.4,"Very High Volatility",IF(Q53&gt;=0.2,"High Volatility","Low Volatility"))</f>
        <v>High Volatility</v>
      </c>
      <c r="S53" s="13"/>
      <c r="T53" s="13"/>
      <c r="U53" s="13"/>
      <c r="V53" s="13"/>
      <c r="Y53" s="9"/>
      <c r="Z53" s="9"/>
      <c r="AA53" s="9"/>
    </row>
    <row r="54" spans="1:27" x14ac:dyDescent="0.25">
      <c r="A54" s="9"/>
      <c r="B54" s="9"/>
      <c r="C54" s="10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Y54" s="9"/>
      <c r="Z54" s="9"/>
      <c r="AA54" s="9"/>
    </row>
    <row r="55" spans="1:27" x14ac:dyDescent="0.25">
      <c r="A55" s="9"/>
      <c r="B55" s="9"/>
      <c r="C55" s="10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Y55" s="9"/>
      <c r="Z55" s="9"/>
      <c r="AA55" s="9"/>
    </row>
    <row r="56" spans="1:27" x14ac:dyDescent="0.25">
      <c r="A56" s="9"/>
      <c r="B56" s="9"/>
      <c r="C56" s="10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Y56" s="9"/>
      <c r="Z56" s="9"/>
      <c r="AA56" s="9"/>
    </row>
    <row r="57" spans="1:27" x14ac:dyDescent="0.25">
      <c r="A57" s="9"/>
      <c r="B57" s="9"/>
      <c r="C57" s="10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Y57" s="9"/>
      <c r="Z57" s="9"/>
      <c r="AA57" s="9"/>
    </row>
    <row r="58" spans="1:27" x14ac:dyDescent="0.25">
      <c r="A58" s="9"/>
      <c r="B58" s="9"/>
      <c r="C58" s="10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Y58" s="9"/>
      <c r="Z58" s="9"/>
      <c r="AA58" s="9"/>
    </row>
    <row r="59" spans="1:27" ht="53.25" customHeight="1" x14ac:dyDescent="0.25">
      <c r="A59" s="9"/>
      <c r="B59" s="9"/>
      <c r="C59" s="10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Y59" s="9"/>
      <c r="Z59" s="9"/>
      <c r="AA59" s="9"/>
    </row>
    <row r="60" spans="1:27" x14ac:dyDescent="0.25">
      <c r="A60" s="9"/>
      <c r="B60" s="9"/>
      <c r="C60" s="10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Y60" s="9"/>
      <c r="Z60" s="9"/>
      <c r="AA60" s="9"/>
    </row>
    <row r="61" spans="1:27" x14ac:dyDescent="0.25">
      <c r="A61" s="9"/>
      <c r="B61" s="9"/>
      <c r="C61" s="10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Y61" s="9"/>
      <c r="Z61" s="9"/>
      <c r="AA61" s="9"/>
    </row>
    <row r="62" spans="1:27" x14ac:dyDescent="0.25">
      <c r="A62" s="9"/>
      <c r="B62" s="9"/>
      <c r="C62" s="10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Y62" s="9"/>
      <c r="Z62" s="9"/>
      <c r="AA62" s="9"/>
    </row>
    <row r="63" spans="1:27" x14ac:dyDescent="0.25">
      <c r="A63" s="9"/>
      <c r="B63" s="9"/>
      <c r="C63" s="10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Y63" s="9"/>
      <c r="Z63" s="9"/>
      <c r="AA63" s="9"/>
    </row>
    <row r="64" spans="1:27" x14ac:dyDescent="0.25">
      <c r="A64" s="9"/>
      <c r="B64" s="9"/>
      <c r="C64" s="10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Y64" s="9"/>
      <c r="Z64" s="9"/>
      <c r="AA64" s="9"/>
    </row>
    <row r="65" spans="1:27" x14ac:dyDescent="0.25">
      <c r="A65" s="9"/>
      <c r="B65" s="9"/>
      <c r="C65" s="10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Y65" s="9"/>
      <c r="Z65" s="9"/>
      <c r="AA65" s="9"/>
    </row>
    <row r="66" spans="1:27" x14ac:dyDescent="0.25">
      <c r="A66" s="9"/>
      <c r="B66" s="9"/>
      <c r="C66" s="10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Y66" s="9"/>
      <c r="Z66" s="9"/>
      <c r="AA66" s="9"/>
    </row>
    <row r="67" spans="1:27" x14ac:dyDescent="0.25">
      <c r="A67" s="9"/>
      <c r="B67" s="9"/>
      <c r="C67" s="10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Y67" s="9"/>
      <c r="Z67" s="9"/>
      <c r="AA67" s="9"/>
    </row>
    <row r="68" spans="1:27" x14ac:dyDescent="0.25">
      <c r="A68" s="9"/>
      <c r="B68" s="9"/>
      <c r="C68" s="10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Y68" s="9"/>
      <c r="Z68" s="9"/>
      <c r="AA68" s="9"/>
    </row>
    <row r="69" spans="1:27" x14ac:dyDescent="0.25">
      <c r="A69" s="9"/>
      <c r="B69" s="9"/>
      <c r="C69" s="10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Y69" s="9"/>
      <c r="Z69" s="9"/>
      <c r="AA69" s="9"/>
    </row>
    <row r="70" spans="1:27" x14ac:dyDescent="0.25">
      <c r="A70" s="9"/>
      <c r="B70" s="9"/>
      <c r="C70" s="10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Y70" s="9"/>
      <c r="Z70" s="9"/>
      <c r="AA70" s="9"/>
    </row>
    <row r="71" spans="1:27" x14ac:dyDescent="0.25">
      <c r="A71" s="9"/>
      <c r="B71" s="9"/>
      <c r="C71" s="10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Y71" s="9"/>
      <c r="Z71" s="9"/>
      <c r="AA71" s="9"/>
    </row>
    <row r="72" spans="1:27" x14ac:dyDescent="0.25">
      <c r="A72" s="9"/>
      <c r="B72" s="9"/>
      <c r="C72" s="10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Y72" s="9"/>
      <c r="Z72" s="9"/>
      <c r="AA72" s="9"/>
    </row>
    <row r="73" spans="1:27" x14ac:dyDescent="0.25">
      <c r="A73" s="9"/>
      <c r="B73" s="9"/>
      <c r="C73" s="10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Y73" s="9"/>
      <c r="Z73" s="9"/>
      <c r="AA73" s="9"/>
    </row>
    <row r="74" spans="1:27" x14ac:dyDescent="0.25">
      <c r="A74" s="9"/>
      <c r="B74" s="9"/>
      <c r="C74" s="10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Y74" s="9"/>
      <c r="Z74" s="9"/>
      <c r="AA74" s="9"/>
    </row>
    <row r="75" spans="1:27" x14ac:dyDescent="0.25">
      <c r="A75" s="9"/>
      <c r="B75" s="9"/>
      <c r="C75" s="10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Y75" s="9"/>
      <c r="Z75" s="9"/>
      <c r="AA75" s="9"/>
    </row>
    <row r="76" spans="1:27" x14ac:dyDescent="0.25">
      <c r="A76" s="9"/>
      <c r="B76" s="9"/>
      <c r="C76" s="10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Y76" s="9"/>
      <c r="Z76" s="9"/>
      <c r="AA76" s="9"/>
    </row>
    <row r="77" spans="1:27" x14ac:dyDescent="0.25">
      <c r="A77" s="9"/>
      <c r="B77" s="9"/>
      <c r="C77" s="10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Y77" s="9"/>
      <c r="Z77" s="9"/>
      <c r="AA77" s="9"/>
    </row>
    <row r="78" spans="1:27" x14ac:dyDescent="0.25">
      <c r="A78" s="9"/>
      <c r="B78" s="9"/>
      <c r="C78" s="10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Y78" s="9"/>
      <c r="Z78" s="9"/>
      <c r="AA78" s="9"/>
    </row>
    <row r="79" spans="1:27" x14ac:dyDescent="0.25">
      <c r="A79" s="9"/>
      <c r="B79" s="9"/>
      <c r="C79" s="10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Y79" s="9"/>
      <c r="Z79" s="9"/>
      <c r="AA79" s="9"/>
    </row>
    <row r="80" spans="1:27" x14ac:dyDescent="0.25">
      <c r="A80" s="9"/>
      <c r="B80" s="9"/>
      <c r="C80" s="10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Y80" s="9"/>
      <c r="Z80" s="9"/>
      <c r="AA80" s="9"/>
    </row>
    <row r="81" spans="1:27" x14ac:dyDescent="0.25">
      <c r="A81" s="9"/>
      <c r="B81" s="9"/>
      <c r="C81" s="10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Y81" s="9"/>
      <c r="Z81" s="9"/>
      <c r="AA81" s="9"/>
    </row>
    <row r="82" spans="1:27" x14ac:dyDescent="0.25">
      <c r="A82" s="9"/>
      <c r="B82" s="9"/>
      <c r="C82" s="10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Y82" s="9"/>
      <c r="Z82" s="9"/>
      <c r="AA82" s="9"/>
    </row>
    <row r="83" spans="1:27" x14ac:dyDescent="0.25">
      <c r="A83" s="9"/>
      <c r="B83" s="9"/>
      <c r="C83" s="10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Y83" s="9"/>
      <c r="Z83" s="9"/>
      <c r="AA83" s="9"/>
    </row>
    <row r="84" spans="1:27" x14ac:dyDescent="0.25">
      <c r="A84" s="9"/>
      <c r="B84" s="9"/>
      <c r="C84" s="10"/>
      <c r="Y84" s="9"/>
      <c r="Z84" s="9"/>
      <c r="AA84" s="9"/>
    </row>
    <row r="85" spans="1:27" x14ac:dyDescent="0.25">
      <c r="A85" s="9"/>
      <c r="B85" s="9"/>
      <c r="C85" s="10"/>
      <c r="Y85" s="9"/>
      <c r="Z85" s="9"/>
      <c r="AA85" s="9"/>
    </row>
    <row r="86" spans="1:27" x14ac:dyDescent="0.25">
      <c r="A86" s="9"/>
      <c r="B86" s="9"/>
      <c r="C86" s="10"/>
      <c r="Y86" s="9"/>
      <c r="Z86" s="9"/>
      <c r="AA86" s="9"/>
    </row>
    <row r="87" spans="1:27" x14ac:dyDescent="0.25">
      <c r="A87" s="9"/>
      <c r="B87" s="9"/>
      <c r="C87" s="10"/>
      <c r="Y87" s="9"/>
      <c r="Z87" s="9"/>
      <c r="AA87" s="9"/>
    </row>
    <row r="88" spans="1:27" x14ac:dyDescent="0.25">
      <c r="A88" s="9"/>
      <c r="B88" s="9"/>
      <c r="C88" s="10"/>
      <c r="Y88" s="9"/>
      <c r="Z88" s="9"/>
      <c r="AA88" s="9"/>
    </row>
    <row r="89" spans="1:27" x14ac:dyDescent="0.25">
      <c r="A89" s="9"/>
      <c r="B89" s="9"/>
      <c r="C89" s="10"/>
      <c r="Y89" s="9"/>
      <c r="Z89" s="9"/>
      <c r="AA89" s="9"/>
    </row>
    <row r="90" spans="1:27" x14ac:dyDescent="0.25">
      <c r="A90" s="9"/>
      <c r="B90" s="9"/>
      <c r="C90" s="10"/>
      <c r="Y90" s="9"/>
      <c r="Z90" s="9"/>
      <c r="AA90" s="9"/>
    </row>
    <row r="91" spans="1:27" x14ac:dyDescent="0.25">
      <c r="A91" s="9"/>
      <c r="B91" s="9"/>
      <c r="C91" s="10"/>
      <c r="Y91" s="9"/>
      <c r="Z91" s="9"/>
      <c r="AA91" s="9"/>
    </row>
    <row r="92" spans="1:27" x14ac:dyDescent="0.25">
      <c r="A92" s="9"/>
      <c r="B92" s="9"/>
      <c r="C92" s="10"/>
      <c r="Y92" s="9"/>
      <c r="Z92" s="9"/>
      <c r="AA92" s="9"/>
    </row>
    <row r="93" spans="1:27" x14ac:dyDescent="0.25">
      <c r="A93" s="9"/>
      <c r="B93" s="9"/>
      <c r="C93" s="10"/>
      <c r="Y93" s="9"/>
      <c r="Z93" s="9"/>
      <c r="AA93" s="9"/>
    </row>
    <row r="94" spans="1:27" x14ac:dyDescent="0.25">
      <c r="A94" s="9"/>
      <c r="B94" s="9"/>
      <c r="C94" s="10"/>
      <c r="Y94" s="9"/>
      <c r="Z94" s="9"/>
      <c r="AA94" s="9"/>
    </row>
    <row r="95" spans="1:27" x14ac:dyDescent="0.25">
      <c r="A95" s="9"/>
      <c r="B95" s="9"/>
      <c r="C95" s="10"/>
      <c r="Y95" s="9"/>
      <c r="Z95" s="9"/>
      <c r="AA95" s="9"/>
    </row>
    <row r="96" spans="1:27" x14ac:dyDescent="0.25">
      <c r="A96" s="9"/>
      <c r="B96" s="9"/>
      <c r="C96" s="10"/>
      <c r="Y96" s="9"/>
      <c r="Z96" s="9"/>
      <c r="AA96" s="9"/>
    </row>
    <row r="97" spans="1:27" x14ac:dyDescent="0.25">
      <c r="A97" s="9"/>
      <c r="B97" s="9"/>
      <c r="C97" s="10"/>
      <c r="Y97" s="9"/>
      <c r="Z97" s="9"/>
      <c r="AA97" s="9"/>
    </row>
    <row r="98" spans="1:27" x14ac:dyDescent="0.25">
      <c r="A98" s="9"/>
      <c r="B98" s="9"/>
      <c r="C98" s="10"/>
      <c r="Y98" s="9"/>
      <c r="Z98" s="9"/>
      <c r="AA98" s="9"/>
    </row>
    <row r="99" spans="1:27" x14ac:dyDescent="0.25">
      <c r="A99" s="9"/>
      <c r="B99" s="9"/>
      <c r="C99" s="10"/>
      <c r="Y99" s="9"/>
      <c r="Z99" s="9"/>
      <c r="AA99" s="9"/>
    </row>
    <row r="100" spans="1:27" x14ac:dyDescent="0.25">
      <c r="A100" s="9"/>
      <c r="B100" s="9"/>
      <c r="C100" s="10"/>
      <c r="Y100" s="9"/>
      <c r="Z100" s="9"/>
      <c r="AA100" s="9"/>
    </row>
    <row r="101" spans="1:27" x14ac:dyDescent="0.25">
      <c r="A101" s="9"/>
      <c r="B101" s="9"/>
      <c r="C101" s="10"/>
      <c r="Y101" s="9"/>
      <c r="Z101" s="9"/>
      <c r="AA101" s="9"/>
    </row>
    <row r="102" spans="1:27" x14ac:dyDescent="0.25">
      <c r="A102" s="9"/>
      <c r="B102" s="9"/>
      <c r="C102" s="10"/>
      <c r="Y102" s="9"/>
      <c r="Z102" s="9"/>
      <c r="AA102" s="9"/>
    </row>
    <row r="103" spans="1:27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x14ac:dyDescent="0.25">
      <c r="A114" s="10"/>
      <c r="B114" s="10"/>
      <c r="C114" s="10"/>
    </row>
    <row r="115" spans="1:27" x14ac:dyDescent="0.25">
      <c r="A115" s="10"/>
      <c r="B115" s="10"/>
      <c r="C115" s="10"/>
    </row>
    <row r="116" spans="1:27" x14ac:dyDescent="0.25">
      <c r="A116" s="10"/>
      <c r="B116" s="10"/>
      <c r="C116" s="10"/>
    </row>
    <row r="117" spans="1:27" x14ac:dyDescent="0.25">
      <c r="A117" s="10"/>
      <c r="B117" s="10"/>
      <c r="C117" s="10"/>
    </row>
    <row r="118" spans="1:27" x14ac:dyDescent="0.25">
      <c r="A118" s="10"/>
      <c r="B118" s="10"/>
      <c r="C118" s="10"/>
    </row>
    <row r="119" spans="1:27" x14ac:dyDescent="0.25">
      <c r="A119" s="10"/>
      <c r="B119" s="10"/>
      <c r="C119" s="10"/>
    </row>
    <row r="120" spans="1:27" x14ac:dyDescent="0.25">
      <c r="A120" s="10"/>
      <c r="B120" s="10"/>
      <c r="C120" s="10"/>
    </row>
    <row r="121" spans="1:27" x14ac:dyDescent="0.25">
      <c r="A121" s="10"/>
      <c r="B121" s="10"/>
      <c r="C121" s="10"/>
    </row>
    <row r="122" spans="1:27" x14ac:dyDescent="0.25">
      <c r="A122" s="10"/>
      <c r="B122" s="10"/>
      <c r="C122" s="10"/>
    </row>
    <row r="123" spans="1:27" x14ac:dyDescent="0.25">
      <c r="A123" s="10"/>
      <c r="B123" s="10"/>
      <c r="C123" s="10"/>
    </row>
    <row r="124" spans="1:27" x14ac:dyDescent="0.25">
      <c r="A124" s="10"/>
      <c r="B124" s="10"/>
      <c r="C124" s="10"/>
    </row>
    <row r="125" spans="1:27" x14ac:dyDescent="0.25">
      <c r="A125" s="10"/>
      <c r="B125" s="10"/>
      <c r="C125" s="10"/>
    </row>
    <row r="126" spans="1:27" x14ac:dyDescent="0.25">
      <c r="A126" s="10"/>
      <c r="B126" s="10"/>
      <c r="C126" s="10"/>
    </row>
    <row r="127" spans="1:27" x14ac:dyDescent="0.25">
      <c r="A127" s="10"/>
      <c r="B127" s="10"/>
      <c r="C127" s="10"/>
    </row>
    <row r="128" spans="1:27" x14ac:dyDescent="0.25">
      <c r="A128" s="10"/>
      <c r="B128" s="10"/>
      <c r="C128" s="10"/>
    </row>
    <row r="129" spans="1:3" x14ac:dyDescent="0.25">
      <c r="A129" s="10"/>
      <c r="B129" s="10"/>
      <c r="C129" s="10"/>
    </row>
    <row r="130" spans="1:3" x14ac:dyDescent="0.25">
      <c r="A130" s="10"/>
      <c r="B130" s="10"/>
      <c r="C130" s="10"/>
    </row>
    <row r="131" spans="1:3" x14ac:dyDescent="0.25">
      <c r="A131" s="10"/>
      <c r="B131" s="10"/>
      <c r="C131" s="10"/>
    </row>
    <row r="132" spans="1:3" x14ac:dyDescent="0.25">
      <c r="A132" s="10"/>
      <c r="B132" s="10"/>
      <c r="C132" s="10"/>
    </row>
    <row r="133" spans="1:3" x14ac:dyDescent="0.25">
      <c r="A133" s="10"/>
      <c r="B133" s="10"/>
      <c r="C133" s="10"/>
    </row>
    <row r="134" spans="1:3" x14ac:dyDescent="0.25">
      <c r="A134" s="10"/>
      <c r="B134" s="10"/>
      <c r="C134" s="10"/>
    </row>
    <row r="135" spans="1:3" x14ac:dyDescent="0.25">
      <c r="A135" s="10"/>
      <c r="B135" s="10"/>
      <c r="C135" s="10"/>
    </row>
    <row r="136" spans="1:3" x14ac:dyDescent="0.25">
      <c r="A136" s="10"/>
      <c r="B136" s="10"/>
      <c r="C136" s="10"/>
    </row>
    <row r="137" spans="1:3" x14ac:dyDescent="0.25">
      <c r="A137" s="10"/>
      <c r="B137" s="10"/>
      <c r="C137" s="10"/>
    </row>
    <row r="138" spans="1:3" x14ac:dyDescent="0.25">
      <c r="A138" s="10"/>
      <c r="B138" s="10"/>
      <c r="C138" s="10"/>
    </row>
    <row r="139" spans="1:3" x14ac:dyDescent="0.25">
      <c r="A139" s="10"/>
      <c r="B139" s="10"/>
      <c r="C139" s="10"/>
    </row>
    <row r="140" spans="1:3" x14ac:dyDescent="0.25">
      <c r="A140" s="10"/>
      <c r="B140" s="10"/>
      <c r="C140" s="10"/>
    </row>
    <row r="141" spans="1:3" x14ac:dyDescent="0.25">
      <c r="A141" s="10"/>
      <c r="B141" s="10"/>
      <c r="C141" s="10"/>
    </row>
    <row r="142" spans="1:3" x14ac:dyDescent="0.25">
      <c r="A142" s="10"/>
      <c r="B142" s="10"/>
      <c r="C142" s="10"/>
    </row>
    <row r="143" spans="1:3" x14ac:dyDescent="0.25">
      <c r="A143" s="10"/>
      <c r="B143" s="10"/>
      <c r="C143" s="10"/>
    </row>
    <row r="144" spans="1:3" x14ac:dyDescent="0.25">
      <c r="A144" s="10"/>
      <c r="B144" s="10"/>
      <c r="C144" s="10"/>
    </row>
    <row r="145" spans="1:3" x14ac:dyDescent="0.25">
      <c r="A145" s="10"/>
      <c r="B145" s="10"/>
      <c r="C145" s="10"/>
    </row>
    <row r="146" spans="1:3" x14ac:dyDescent="0.25">
      <c r="A146" s="10"/>
      <c r="B146" s="10"/>
      <c r="C146" s="10"/>
    </row>
    <row r="147" spans="1:3" x14ac:dyDescent="0.25">
      <c r="A147" s="10"/>
      <c r="B147" s="10"/>
      <c r="C147" s="10"/>
    </row>
    <row r="148" spans="1:3" x14ac:dyDescent="0.25">
      <c r="A148" s="10"/>
      <c r="B148" s="10"/>
      <c r="C148" s="10"/>
    </row>
    <row r="149" spans="1:3" x14ac:dyDescent="0.25">
      <c r="A149" s="10"/>
      <c r="B149" s="10"/>
      <c r="C149" s="10"/>
    </row>
    <row r="150" spans="1:3" x14ac:dyDescent="0.25">
      <c r="A150" s="10"/>
      <c r="B150" s="10"/>
      <c r="C150" s="10"/>
    </row>
    <row r="151" spans="1:3" x14ac:dyDescent="0.25">
      <c r="A151" s="10"/>
      <c r="B151" s="10"/>
      <c r="C151" s="10"/>
    </row>
    <row r="152" spans="1:3" x14ac:dyDescent="0.25">
      <c r="A152" s="10"/>
      <c r="B152" s="10"/>
      <c r="C152" s="10"/>
    </row>
    <row r="153" spans="1:3" x14ac:dyDescent="0.25">
      <c r="A153" s="10"/>
      <c r="B153" s="10"/>
      <c r="C153" s="10"/>
    </row>
    <row r="154" spans="1:3" x14ac:dyDescent="0.25">
      <c r="A154" s="10"/>
      <c r="B154" s="10"/>
      <c r="C154" s="10"/>
    </row>
    <row r="155" spans="1:3" x14ac:dyDescent="0.25">
      <c r="A155" s="10"/>
      <c r="B155" s="10"/>
      <c r="C155" s="10"/>
    </row>
    <row r="156" spans="1:3" x14ac:dyDescent="0.25">
      <c r="A156" s="10"/>
      <c r="B156" s="10"/>
      <c r="C156" s="10"/>
    </row>
    <row r="157" spans="1:3" x14ac:dyDescent="0.25">
      <c r="A157" s="10"/>
      <c r="B157" s="10"/>
      <c r="C157" s="10"/>
    </row>
    <row r="158" spans="1:3" x14ac:dyDescent="0.25">
      <c r="A158" s="10"/>
      <c r="B158" s="10"/>
      <c r="C158" s="10"/>
    </row>
    <row r="159" spans="1:3" x14ac:dyDescent="0.25">
      <c r="A159" s="10"/>
      <c r="B159" s="10"/>
      <c r="C159" s="10"/>
    </row>
    <row r="160" spans="1:3" x14ac:dyDescent="0.25">
      <c r="A160" s="10"/>
      <c r="B160" s="10"/>
      <c r="C160" s="10"/>
    </row>
    <row r="161" spans="1:3" x14ac:dyDescent="0.25">
      <c r="A161" s="10"/>
      <c r="B161" s="10"/>
      <c r="C161" s="10"/>
    </row>
    <row r="162" spans="1:3" x14ac:dyDescent="0.25">
      <c r="A162" s="10"/>
      <c r="B162" s="10"/>
      <c r="C162" s="10"/>
    </row>
    <row r="163" spans="1:3" x14ac:dyDescent="0.25">
      <c r="A163" s="10"/>
      <c r="B163" s="10"/>
      <c r="C163" s="10"/>
    </row>
    <row r="164" spans="1:3" x14ac:dyDescent="0.25">
      <c r="A164" s="10"/>
      <c r="B164" s="10"/>
      <c r="C164" s="10"/>
    </row>
    <row r="165" spans="1:3" x14ac:dyDescent="0.25">
      <c r="A165" s="10"/>
      <c r="B165" s="10"/>
      <c r="C165" s="10"/>
    </row>
    <row r="166" spans="1:3" x14ac:dyDescent="0.25">
      <c r="A166" s="10"/>
      <c r="B166" s="10"/>
      <c r="C166" s="10"/>
    </row>
    <row r="167" spans="1:3" x14ac:dyDescent="0.25">
      <c r="A167" s="10"/>
      <c r="B167" s="10"/>
      <c r="C167" s="10"/>
    </row>
    <row r="168" spans="1:3" x14ac:dyDescent="0.25">
      <c r="A168" s="10"/>
      <c r="B168" s="10"/>
      <c r="C168" s="10"/>
    </row>
    <row r="169" spans="1:3" x14ac:dyDescent="0.25">
      <c r="A169" s="10"/>
      <c r="B169" s="10"/>
      <c r="C169" s="10"/>
    </row>
    <row r="170" spans="1:3" x14ac:dyDescent="0.25">
      <c r="A170" s="10"/>
      <c r="B170" s="10"/>
      <c r="C170" s="10"/>
    </row>
    <row r="171" spans="1:3" x14ac:dyDescent="0.25">
      <c r="A171" s="10"/>
      <c r="B171" s="10"/>
      <c r="C171" s="10"/>
    </row>
    <row r="172" spans="1:3" x14ac:dyDescent="0.25">
      <c r="A172" s="10"/>
      <c r="B172" s="10"/>
      <c r="C172" s="10"/>
    </row>
    <row r="173" spans="1:3" x14ac:dyDescent="0.25">
      <c r="A173" s="10"/>
      <c r="B173" s="10"/>
      <c r="C173" s="10"/>
    </row>
    <row r="174" spans="1:3" x14ac:dyDescent="0.25">
      <c r="A174" s="10"/>
      <c r="B174" s="10"/>
      <c r="C174" s="10"/>
    </row>
    <row r="175" spans="1:3" x14ac:dyDescent="0.25">
      <c r="A175" s="10"/>
      <c r="B175" s="10"/>
      <c r="C175" s="10"/>
    </row>
    <row r="176" spans="1:3" x14ac:dyDescent="0.25">
      <c r="A176" s="10"/>
      <c r="B176" s="10"/>
      <c r="C176" s="10"/>
    </row>
    <row r="177" spans="1:3" x14ac:dyDescent="0.25">
      <c r="A177" s="10"/>
      <c r="B177" s="10"/>
      <c r="C177" s="10"/>
    </row>
    <row r="178" spans="1:3" x14ac:dyDescent="0.25">
      <c r="A178" s="10"/>
      <c r="B178" s="10"/>
      <c r="C178" s="10"/>
    </row>
    <row r="179" spans="1:3" x14ac:dyDescent="0.25">
      <c r="A179" s="10"/>
      <c r="B179" s="10"/>
      <c r="C179" s="10"/>
    </row>
    <row r="180" spans="1:3" x14ac:dyDescent="0.25">
      <c r="A180" s="10"/>
      <c r="B180" s="10"/>
      <c r="C180" s="10"/>
    </row>
    <row r="181" spans="1:3" x14ac:dyDescent="0.25">
      <c r="A181" s="10"/>
      <c r="B181" s="10"/>
      <c r="C181" s="10"/>
    </row>
    <row r="182" spans="1:3" x14ac:dyDescent="0.25">
      <c r="A182" s="10"/>
      <c r="B182" s="10"/>
      <c r="C182" s="10"/>
    </row>
    <row r="183" spans="1:3" x14ac:dyDescent="0.25">
      <c r="A183" s="10"/>
      <c r="B183" s="10"/>
      <c r="C183" s="10"/>
    </row>
    <row r="184" spans="1:3" x14ac:dyDescent="0.25">
      <c r="A184" s="10"/>
      <c r="B184" s="10"/>
      <c r="C184" s="10"/>
    </row>
    <row r="185" spans="1:3" x14ac:dyDescent="0.25">
      <c r="A185" s="10"/>
      <c r="B185" s="10"/>
      <c r="C185" s="10"/>
    </row>
    <row r="186" spans="1:3" x14ac:dyDescent="0.25">
      <c r="A186" s="10"/>
      <c r="B186" s="10"/>
      <c r="C186" s="10"/>
    </row>
    <row r="187" spans="1:3" x14ac:dyDescent="0.25">
      <c r="A187" s="10"/>
      <c r="B187" s="10"/>
      <c r="C187" s="10"/>
    </row>
    <row r="188" spans="1:3" x14ac:dyDescent="0.25">
      <c r="A188" s="10"/>
      <c r="B188" s="10"/>
      <c r="C188" s="10"/>
    </row>
    <row r="189" spans="1:3" x14ac:dyDescent="0.25">
      <c r="A189" s="10"/>
      <c r="B189" s="10"/>
      <c r="C189" s="10"/>
    </row>
    <row r="190" spans="1:3" x14ac:dyDescent="0.25">
      <c r="A190" s="10"/>
      <c r="B190" s="10"/>
      <c r="C190" s="10"/>
    </row>
    <row r="191" spans="1:3" x14ac:dyDescent="0.25">
      <c r="A191" s="10"/>
      <c r="B191" s="10"/>
      <c r="C191" s="10"/>
    </row>
    <row r="192" spans="1:3" x14ac:dyDescent="0.25">
      <c r="A192" s="10"/>
      <c r="B192" s="10"/>
      <c r="C192" s="10"/>
    </row>
    <row r="193" spans="1:3" x14ac:dyDescent="0.25">
      <c r="A193" s="10"/>
      <c r="B193" s="10"/>
      <c r="C193" s="10"/>
    </row>
    <row r="194" spans="1:3" x14ac:dyDescent="0.25">
      <c r="A194" s="10"/>
      <c r="B194" s="10"/>
      <c r="C194" s="10"/>
    </row>
    <row r="195" spans="1:3" x14ac:dyDescent="0.25">
      <c r="A195" s="10"/>
      <c r="B195" s="10"/>
      <c r="C195" s="10"/>
    </row>
    <row r="196" spans="1:3" x14ac:dyDescent="0.25">
      <c r="A196" s="10"/>
      <c r="B196" s="10"/>
      <c r="C196" s="10"/>
    </row>
    <row r="197" spans="1:3" x14ac:dyDescent="0.25">
      <c r="A197" s="10"/>
      <c r="B197" s="10"/>
      <c r="C197" s="10"/>
    </row>
    <row r="198" spans="1:3" x14ac:dyDescent="0.25">
      <c r="A198" s="10"/>
      <c r="B198" s="10"/>
      <c r="C198" s="10"/>
    </row>
    <row r="199" spans="1:3" x14ac:dyDescent="0.25">
      <c r="A199" s="10"/>
      <c r="B199" s="10"/>
      <c r="C199" s="10"/>
    </row>
    <row r="200" spans="1:3" x14ac:dyDescent="0.25">
      <c r="A200" s="10"/>
      <c r="B200" s="10"/>
      <c r="C200" s="10"/>
    </row>
    <row r="201" spans="1:3" x14ac:dyDescent="0.25">
      <c r="A201" s="10"/>
      <c r="B201" s="10"/>
      <c r="C201" s="10"/>
    </row>
    <row r="202" spans="1:3" x14ac:dyDescent="0.25">
      <c r="A202" s="10"/>
      <c r="B202" s="10"/>
      <c r="C202" s="10"/>
    </row>
    <row r="203" spans="1:3" x14ac:dyDescent="0.25">
      <c r="A203" s="10"/>
      <c r="B203" s="10"/>
      <c r="C203" s="10"/>
    </row>
    <row r="204" spans="1:3" x14ac:dyDescent="0.25">
      <c r="A204" s="10"/>
      <c r="B204" s="10"/>
      <c r="C204" s="10"/>
    </row>
    <row r="205" spans="1:3" x14ac:dyDescent="0.25">
      <c r="A205" s="10"/>
      <c r="B205" s="10"/>
      <c r="C205" s="10"/>
    </row>
    <row r="206" spans="1:3" x14ac:dyDescent="0.25">
      <c r="A206" s="10"/>
      <c r="B206" s="10"/>
      <c r="C206" s="10"/>
    </row>
    <row r="207" spans="1:3" x14ac:dyDescent="0.25">
      <c r="A207" s="10"/>
      <c r="B207" s="10"/>
      <c r="C207" s="10"/>
    </row>
    <row r="208" spans="1:3" x14ac:dyDescent="0.25">
      <c r="A208" s="10"/>
      <c r="B208" s="10"/>
      <c r="C208" s="10"/>
    </row>
    <row r="209" spans="1:3" x14ac:dyDescent="0.25">
      <c r="A209" s="10"/>
      <c r="B209" s="10"/>
      <c r="C209" s="10"/>
    </row>
    <row r="210" spans="1:3" x14ac:dyDescent="0.25">
      <c r="A210" s="10"/>
      <c r="B210" s="10"/>
      <c r="C210" s="10"/>
    </row>
    <row r="211" spans="1:3" x14ac:dyDescent="0.25">
      <c r="A211" s="10"/>
      <c r="B211" s="10"/>
      <c r="C211" s="10"/>
    </row>
    <row r="212" spans="1:3" x14ac:dyDescent="0.25">
      <c r="A212" s="10"/>
      <c r="B212" s="10"/>
      <c r="C212" s="10"/>
    </row>
    <row r="213" spans="1:3" x14ac:dyDescent="0.25">
      <c r="A213" s="10"/>
      <c r="B213" s="10"/>
      <c r="C213" s="10"/>
    </row>
    <row r="214" spans="1:3" x14ac:dyDescent="0.25">
      <c r="A214" s="10"/>
      <c r="B214" s="10"/>
      <c r="C214" s="10"/>
    </row>
    <row r="215" spans="1:3" x14ac:dyDescent="0.25">
      <c r="A215" s="10"/>
      <c r="B215" s="10"/>
      <c r="C215" s="10"/>
    </row>
    <row r="216" spans="1:3" x14ac:dyDescent="0.25">
      <c r="A216" s="10"/>
      <c r="B216" s="10"/>
      <c r="C216" s="10"/>
    </row>
    <row r="217" spans="1:3" x14ac:dyDescent="0.25">
      <c r="A217" s="10"/>
      <c r="B217" s="10"/>
      <c r="C217" s="10"/>
    </row>
    <row r="218" spans="1:3" x14ac:dyDescent="0.25">
      <c r="A218" s="10"/>
      <c r="B218" s="10"/>
      <c r="C218" s="10"/>
    </row>
    <row r="219" spans="1:3" x14ac:dyDescent="0.25">
      <c r="A219" s="10"/>
      <c r="B219" s="10"/>
      <c r="C219" s="10"/>
    </row>
    <row r="220" spans="1:3" x14ac:dyDescent="0.25">
      <c r="A220" s="10"/>
      <c r="B220" s="10"/>
      <c r="C220" s="10"/>
    </row>
    <row r="221" spans="1:3" x14ac:dyDescent="0.25">
      <c r="A221" s="10"/>
      <c r="B221" s="10"/>
      <c r="C221" s="10"/>
    </row>
    <row r="222" spans="1:3" x14ac:dyDescent="0.25">
      <c r="A222" s="10"/>
      <c r="B222" s="10"/>
      <c r="C222" s="10"/>
    </row>
    <row r="223" spans="1:3" x14ac:dyDescent="0.25">
      <c r="A223" s="10"/>
      <c r="B223" s="10"/>
      <c r="C223" s="10"/>
    </row>
    <row r="224" spans="1:3" x14ac:dyDescent="0.25">
      <c r="A224" s="10"/>
      <c r="B224" s="10"/>
      <c r="C224" s="10"/>
    </row>
    <row r="225" spans="1:3" x14ac:dyDescent="0.25">
      <c r="A225" s="10"/>
      <c r="B225" s="10"/>
      <c r="C225" s="10"/>
    </row>
    <row r="226" spans="1:3" x14ac:dyDescent="0.25">
      <c r="A226" s="10"/>
      <c r="B226" s="10"/>
      <c r="C226" s="10"/>
    </row>
    <row r="227" spans="1:3" x14ac:dyDescent="0.25">
      <c r="A227" s="10"/>
      <c r="B227" s="10"/>
      <c r="C227" s="10"/>
    </row>
    <row r="228" spans="1:3" x14ac:dyDescent="0.25">
      <c r="A228" s="10"/>
      <c r="B228" s="10"/>
      <c r="C228" s="10"/>
    </row>
    <row r="229" spans="1:3" x14ac:dyDescent="0.25">
      <c r="A229" s="10"/>
      <c r="B229" s="10"/>
      <c r="C229" s="10"/>
    </row>
    <row r="230" spans="1:3" x14ac:dyDescent="0.25">
      <c r="A230" s="10"/>
      <c r="B230" s="10"/>
      <c r="C230" s="10"/>
    </row>
    <row r="231" spans="1:3" x14ac:dyDescent="0.25">
      <c r="A231" s="10"/>
      <c r="B231" s="10"/>
      <c r="C231" s="10"/>
    </row>
    <row r="232" spans="1:3" x14ac:dyDescent="0.25">
      <c r="A232" s="10"/>
      <c r="B232" s="10"/>
      <c r="C232" s="10"/>
    </row>
    <row r="233" spans="1:3" x14ac:dyDescent="0.25">
      <c r="A233" s="10"/>
      <c r="B233" s="10"/>
      <c r="C233" s="10"/>
    </row>
    <row r="234" spans="1:3" x14ac:dyDescent="0.25">
      <c r="A234" s="10"/>
      <c r="B234" s="10"/>
      <c r="C234" s="10"/>
    </row>
    <row r="235" spans="1:3" x14ac:dyDescent="0.25">
      <c r="A235" s="10"/>
      <c r="B235" s="10"/>
      <c r="C235" s="10"/>
    </row>
    <row r="236" spans="1:3" x14ac:dyDescent="0.25">
      <c r="A236" s="10"/>
      <c r="B236" s="10"/>
      <c r="C236" s="10"/>
    </row>
    <row r="237" spans="1:3" x14ac:dyDescent="0.25">
      <c r="A237" s="10"/>
      <c r="B237" s="10"/>
      <c r="C237" s="10"/>
    </row>
    <row r="238" spans="1:3" x14ac:dyDescent="0.25">
      <c r="A238" s="10"/>
      <c r="B238" s="10"/>
      <c r="C238" s="10"/>
    </row>
    <row r="239" spans="1:3" x14ac:dyDescent="0.25">
      <c r="A239" s="10"/>
      <c r="B239" s="10"/>
      <c r="C239" s="10"/>
    </row>
    <row r="240" spans="1:3" x14ac:dyDescent="0.25">
      <c r="A240" s="10"/>
      <c r="B240" s="10"/>
      <c r="C240" s="10"/>
    </row>
    <row r="241" spans="1:3" x14ac:dyDescent="0.25">
      <c r="A241" s="10"/>
      <c r="B241" s="10"/>
      <c r="C241" s="10"/>
    </row>
    <row r="242" spans="1:3" x14ac:dyDescent="0.25">
      <c r="A242" s="10"/>
      <c r="B242" s="10"/>
      <c r="C242" s="10"/>
    </row>
    <row r="243" spans="1:3" x14ac:dyDescent="0.25">
      <c r="A243" s="10"/>
      <c r="B243" s="10"/>
      <c r="C243" s="10"/>
    </row>
    <row r="244" spans="1:3" x14ac:dyDescent="0.25">
      <c r="A244" s="10"/>
      <c r="B244" s="10"/>
      <c r="C244" s="10"/>
    </row>
    <row r="245" spans="1:3" x14ac:dyDescent="0.25">
      <c r="A245" s="10"/>
      <c r="B245" s="10"/>
      <c r="C245" s="10"/>
    </row>
    <row r="246" spans="1:3" x14ac:dyDescent="0.25">
      <c r="A246" s="10"/>
      <c r="B246" s="10"/>
      <c r="C246" s="10"/>
    </row>
    <row r="247" spans="1:3" x14ac:dyDescent="0.25">
      <c r="A247" s="10"/>
      <c r="B247" s="10"/>
      <c r="C247" s="10"/>
    </row>
    <row r="248" spans="1:3" x14ac:dyDescent="0.25">
      <c r="A248" s="10"/>
      <c r="B248" s="10"/>
      <c r="C248" s="10"/>
    </row>
    <row r="249" spans="1:3" x14ac:dyDescent="0.25">
      <c r="A249" s="10"/>
      <c r="B249" s="10"/>
      <c r="C249" s="10"/>
    </row>
  </sheetData>
  <mergeCells count="13">
    <mergeCell ref="F52:G52"/>
    <mergeCell ref="P52:R52"/>
    <mergeCell ref="P47:Q47"/>
    <mergeCell ref="F50:H50"/>
    <mergeCell ref="J51:L52"/>
    <mergeCell ref="H47:O49"/>
    <mergeCell ref="A8:B8"/>
    <mergeCell ref="A15:B15"/>
    <mergeCell ref="A2:B2"/>
    <mergeCell ref="P9:Q9"/>
    <mergeCell ref="H11:M11"/>
    <mergeCell ref="H9:L9"/>
    <mergeCell ref="I1:R2"/>
  </mergeCells>
  <dataValidations count="2">
    <dataValidation type="list" allowBlank="1" showInputMessage="1" showErrorMessage="1" sqref="G53" xr:uid="{54D6BF4A-AE45-4513-9068-A35EF1281030}">
      <formula1>"MSFT,AAPL,TSLA"</formula1>
    </dataValidation>
    <dataValidation type="list" allowBlank="1" showInputMessage="1" showErrorMessage="1" sqref="P53" xr:uid="{2B8B0E72-66DF-461D-8873-18DC0478F79F}">
      <formula1>$P$48:$P$50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yfinance_mean_data_python</vt:lpstr>
      <vt:lpstr>Volatility</vt:lpstr>
      <vt:lpstr>Adj Close Price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lopez</cp:lastModifiedBy>
  <dcterms:created xsi:type="dcterms:W3CDTF">2023-04-13T03:50:45Z</dcterms:created>
  <dcterms:modified xsi:type="dcterms:W3CDTF">2023-04-13T23:36:28Z</dcterms:modified>
</cp:coreProperties>
</file>