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lsudphl-my.sharepoint.com/personal/ilp0824_dlsud_edu_ph/Documents/Documents/Academic Documents/BCS3 CSIS311LA/"/>
    </mc:Choice>
  </mc:AlternateContent>
  <xr:revisionPtr revIDLastSave="302" documentId="8_{14C9AE36-3E0C-4833-9EC5-9C69CC7FA262}" xr6:coauthVersionLast="47" xr6:coauthVersionMax="47" xr10:uidLastSave="{F4C1EFEF-76C5-45B4-ABB9-CA29DFB6F843}"/>
  <bookViews>
    <workbookView xWindow="3000" yWindow="1824" windowWidth="19416" windowHeight="10200" activeTab="1" xr2:uid="{A5EF7CF7-0C2A-4B84-B153-5322EB4C9827}"/>
  </bookViews>
  <sheets>
    <sheet name="Test3_Data" sheetId="1" r:id="rId1"/>
    <sheet name="Test3_Instruction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" l="1"/>
  <c r="I38" i="2"/>
  <c r="I37" i="2"/>
  <c r="I36" i="2"/>
  <c r="I35" i="2"/>
  <c r="I34" i="2"/>
  <c r="I33" i="2"/>
  <c r="I32" i="2"/>
  <c r="I31" i="2"/>
  <c r="I30" i="2"/>
  <c r="R8" i="1"/>
  <c r="R9" i="1"/>
  <c r="R10" i="1"/>
  <c r="R11" i="1"/>
  <c r="R7" i="1"/>
  <c r="D3" i="1"/>
  <c r="E3" i="1"/>
  <c r="O16" i="1"/>
  <c r="O15" i="1"/>
  <c r="O13" i="1"/>
  <c r="O14" i="1"/>
  <c r="O11" i="1"/>
  <c r="O9" i="1"/>
  <c r="O12" i="1"/>
  <c r="O10" i="1"/>
  <c r="O7" i="1"/>
  <c r="O8" i="1"/>
  <c r="G3" i="1"/>
  <c r="H3" i="1"/>
  <c r="F3" i="1"/>
  <c r="C4" i="1"/>
  <c r="B4" i="1"/>
  <c r="F15" i="2"/>
  <c r="H15" i="2"/>
  <c r="B16" i="2"/>
  <c r="E15" i="2"/>
  <c r="D15" i="2"/>
  <c r="G15" i="2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Anton P. Imperial</author>
  </authors>
  <commentList>
    <comment ref="B1" authorId="0" shapeId="0" xr:uid="{95CAE4F8-D60B-4B86-B836-05BB7D77BFBA}">
      <text>
        <r>
          <rPr>
            <b/>
            <sz val="9"/>
            <color indexed="81"/>
            <rFont val="Tahoma"/>
            <family val="2"/>
          </rPr>
          <t>Luis Anton P. Imperial:</t>
        </r>
        <r>
          <rPr>
            <sz val="9"/>
            <color indexed="81"/>
            <rFont val="Tahoma"/>
            <family val="2"/>
          </rPr>
          <t xml:space="preserve">
Hours Studied Per Week</t>
        </r>
      </text>
    </comment>
    <comment ref="C1" authorId="0" shapeId="0" xr:uid="{06C560C5-C11D-46C0-969F-51A76090A956}">
      <text>
        <r>
          <rPr>
            <b/>
            <sz val="9"/>
            <color indexed="81"/>
            <rFont val="Tahoma"/>
            <family val="2"/>
          </rPr>
          <t>Luis Anton P. Imperial:</t>
        </r>
        <r>
          <rPr>
            <sz val="9"/>
            <color indexed="81"/>
            <rFont val="Tahoma"/>
            <family val="2"/>
          </rPr>
          <t xml:space="preserve">
Final Exam Score</t>
        </r>
      </text>
    </comment>
    <comment ref="N6" authorId="0" shapeId="0" xr:uid="{F11F61B3-B370-471C-B61C-C56071CF3981}">
      <text>
        <r>
          <rPr>
            <b/>
            <sz val="9"/>
            <color indexed="81"/>
            <rFont val="Tahoma"/>
            <family val="2"/>
          </rPr>
          <t>Luis Anton P. Imperial:</t>
        </r>
        <r>
          <rPr>
            <sz val="9"/>
            <color indexed="81"/>
            <rFont val="Tahoma"/>
            <family val="2"/>
          </rPr>
          <t xml:space="preserve">
One is auto, the other is manual.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Anton P. Imperial</author>
  </authors>
  <commentList>
    <comment ref="B13" authorId="0" shapeId="0" xr:uid="{BB1DB77E-5818-42E8-AAAD-F08C49060F68}">
      <text>
        <r>
          <rPr>
            <b/>
            <sz val="9"/>
            <color indexed="81"/>
            <rFont val="Tahoma"/>
            <family val="2"/>
          </rPr>
          <t>Luis Anton P. Imperial:</t>
        </r>
        <r>
          <rPr>
            <sz val="9"/>
            <color indexed="81"/>
            <rFont val="Tahoma"/>
            <family val="2"/>
          </rPr>
          <t xml:space="preserve">
Hours Studied Per Week</t>
        </r>
      </text>
    </comment>
    <comment ref="C13" authorId="0" shapeId="0" xr:uid="{D4E0AADB-BC71-4AB8-B0B7-2AAFF4C40D7F}">
      <text>
        <r>
          <rPr>
            <b/>
            <sz val="9"/>
            <color indexed="81"/>
            <rFont val="Tahoma"/>
            <family val="2"/>
          </rPr>
          <t>Luis Anton P. Imperial:</t>
        </r>
        <r>
          <rPr>
            <sz val="9"/>
            <color indexed="81"/>
            <rFont val="Tahoma"/>
            <family val="2"/>
          </rPr>
          <t xml:space="preserve">
Final Exam Score</t>
        </r>
      </text>
    </comment>
  </commentList>
</comments>
</file>

<file path=xl/sharedStrings.xml><?xml version="1.0" encoding="utf-8"?>
<sst xmlns="http://schemas.openxmlformats.org/spreadsheetml/2006/main" count="112" uniqueCount="81">
  <si>
    <t>HSW</t>
  </si>
  <si>
    <t>FES</t>
  </si>
  <si>
    <t>Sum</t>
  </si>
  <si>
    <t>Average</t>
  </si>
  <si>
    <t>x</t>
  </si>
  <si>
    <t>y</t>
  </si>
  <si>
    <t>x - x̄</t>
  </si>
  <si>
    <t>y - ȳ</t>
  </si>
  <si>
    <t>Test III. Case Study: Calculate the scores of the Simply Linear Regression. (20 pts)</t>
  </si>
  <si>
    <t>std devs of y</t>
  </si>
  <si>
    <t>std devs of x</t>
  </si>
  <si>
    <t>N/A</t>
  </si>
  <si>
    <t>sd(x) * sd(y)</t>
  </si>
  <si>
    <t>(x - x̄)(y - ȳ)</t>
  </si>
  <si>
    <t>sd(x)²</t>
  </si>
  <si>
    <t>sd(y)²</t>
  </si>
  <si>
    <t>(x - x̄)²</t>
  </si>
  <si>
    <t>(y - ȳ)²</t>
  </si>
  <si>
    <t>Statistic</t>
  </si>
  <si>
    <t>Stat Abbrev</t>
  </si>
  <si>
    <t>Math Formula</t>
  </si>
  <si>
    <t>Excel Formula</t>
  </si>
  <si>
    <t>Output</t>
  </si>
  <si>
    <t>PCC</t>
  </si>
  <si>
    <t>r</t>
  </si>
  <si>
    <t>[(x - x̄) * (y - ȳ)] ÷ √{Σ[x - x̄]² * Σ[y - ȳ]²}</t>
  </si>
  <si>
    <t>PEARSON(B5:B14,C5:C14)</t>
  </si>
  <si>
    <t>F3/SQRT(G3*H3)</t>
  </si>
  <si>
    <t>Sum of Squares of y</t>
  </si>
  <si>
    <t>SOSy</t>
  </si>
  <si>
    <t>sy</t>
  </si>
  <si>
    <t>Σ(std devs of y)²</t>
  </si>
  <si>
    <t>DEVSQ(C$5:C$999)</t>
  </si>
  <si>
    <t>Sample Variance of y</t>
  </si>
  <si>
    <t>s²_y</t>
  </si>
  <si>
    <t>[Σ(std devs of y)² ÷ n - 1]</t>
  </si>
  <si>
    <t>SQRT(H3/(COUNT($B$5:$B$999)-1))</t>
  </si>
  <si>
    <t>Sum of Squares of x</t>
  </si>
  <si>
    <t>SOSx</t>
  </si>
  <si>
    <t>sx</t>
  </si>
  <si>
    <t>Σ(std devs of x)²</t>
  </si>
  <si>
    <t>DEVSQ(B$5:B$999)</t>
  </si>
  <si>
    <t>Sample Variance of x</t>
  </si>
  <si>
    <t>s²_x</t>
  </si>
  <si>
    <t>[Σ(std devs of x)² ÷ n - 1]</t>
  </si>
  <si>
    <t>SQRT(G3/(COUNT($B$5:$B$999)-1))</t>
  </si>
  <si>
    <t>Slope</t>
  </si>
  <si>
    <t>b</t>
  </si>
  <si>
    <t>r(sy/sx)</t>
  </si>
  <si>
    <t>SLOPE($C$5:$C$999,$B$5:$B$999)</t>
  </si>
  <si>
    <t>O8*(O10/O12)</t>
  </si>
  <si>
    <t>y-intercept</t>
  </si>
  <si>
    <t>a</t>
  </si>
  <si>
    <t>y - bx</t>
  </si>
  <si>
    <t>INTERCEPT($C$5:$C$999,$B$5:$B$999)</t>
  </si>
  <si>
    <t>C4-(O12*B4)</t>
  </si>
  <si>
    <t>Pearson R</t>
  </si>
  <si>
    <t>y = a + bx</t>
  </si>
  <si>
    <t>If x is…</t>
  </si>
  <si>
    <t>A researcher is interested in understanding the relationship between the number of hours students study per week and their academic performance, measured by their final exam scores. A sample of 30 students was surveyed to collect data on their study habits.</t>
  </si>
  <si>
    <t>Data Collected:</t>
  </si>
  <si>
    <t>–</t>
  </si>
  <si>
    <t>Hours Studied Per Week (X):</t>
  </si>
  <si>
    <t>The average number of hours each student studies in a week.</t>
  </si>
  <si>
    <t>Final Exam Score (Y):</t>
  </si>
  <si>
    <t>The score each student received on their final exam (out of 100).</t>
  </si>
  <si>
    <t>Questions:</t>
  </si>
  <si>
    <t>The final answer should be round of with two decimal places.</t>
  </si>
  <si>
    <t>Compute the value of R:</t>
  </si>
  <si>
    <t>Calculate the value of Sy:</t>
  </si>
  <si>
    <t>Calculate the value of Sx:</t>
  </si>
  <si>
    <t>What is the total of b value:</t>
  </si>
  <si>
    <t>What is the total of a value:</t>
  </si>
  <si>
    <t>If x is equal to 21, what is the value of y:</t>
  </si>
  <si>
    <t>If x is equal to 19, is the value of y:</t>
  </si>
  <si>
    <t>If x is equal to 16, is the value of y:</t>
  </si>
  <si>
    <t>If x is equal to 13, is the value of y:</t>
  </si>
  <si>
    <t>If x is equal to 10, is the value of y:</t>
  </si>
  <si>
    <t>Calculate the scores of the Simply Linear Regression. (20 pts)</t>
  </si>
  <si>
    <t>Test III.</t>
  </si>
  <si>
    <t>Case Study: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</si>
</sst>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E2841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/>
    <xf numFmtId="0" fontId="5" fillId="0" borderId="0" xfId="0" applyFont="1" applyAlignment="1">
      <alignment horizontal="left" vertical="center"/>
    </xf>
    <xf numFmtId="43" fontId="5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2" fontId="7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b val="0"/>
        <i/>
      </font>
      <numFmt numFmtId="0" formatCode="General"/>
      <fill>
        <patternFill>
          <bgColor theme="0" tint="-0.14996795556505021"/>
        </patternFill>
      </fill>
    </dxf>
    <dxf>
      <font>
        <b val="0"/>
        <i/>
      </font>
      <numFmt numFmtId="0" formatCode="General"/>
      <fill>
        <patternFill>
          <bgColor theme="0" tint="-0.14996795556505021"/>
        </patternFill>
      </fill>
    </dxf>
    <dxf>
      <font>
        <b val="0"/>
        <i/>
      </font>
      <numFmt numFmtId="0" formatCode="General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731A-6F0F-456C-9496-176BE2733E7B}">
  <dimension ref="A1:R16"/>
  <sheetViews>
    <sheetView topLeftCell="J1" workbookViewId="0">
      <selection activeCell="N10" sqref="N10"/>
    </sheetView>
  </sheetViews>
  <sheetFormatPr defaultRowHeight="15" x14ac:dyDescent="0.2"/>
  <cols>
    <col min="4" max="5" width="11.02734375" bestFit="1" customWidth="1"/>
    <col min="6" max="6" width="11.1640625" bestFit="1" customWidth="1"/>
    <col min="10" max="10" width="18.4296875" bestFit="1" customWidth="1"/>
    <col min="13" max="13" width="18.96484375" customWidth="1"/>
    <col min="14" max="14" width="17.890625" customWidth="1"/>
  </cols>
  <sheetData>
    <row r="1" spans="1:18" s="2" customFormat="1" x14ac:dyDescent="0.2">
      <c r="A1" s="21" t="s">
        <v>8</v>
      </c>
      <c r="B1" s="4" t="s">
        <v>0</v>
      </c>
      <c r="C1" s="5" t="s">
        <v>1</v>
      </c>
      <c r="D1" s="5" t="s">
        <v>10</v>
      </c>
      <c r="E1" s="5" t="s">
        <v>9</v>
      </c>
      <c r="F1" s="5" t="s">
        <v>12</v>
      </c>
      <c r="G1" s="5" t="s">
        <v>14</v>
      </c>
      <c r="H1" s="22" t="s">
        <v>15</v>
      </c>
    </row>
    <row r="2" spans="1:18" s="3" customFormat="1" ht="15.75" thickBot="1" x14ac:dyDescent="0.25">
      <c r="B2" s="6" t="s">
        <v>4</v>
      </c>
      <c r="C2" s="7" t="s">
        <v>5</v>
      </c>
      <c r="D2" s="7" t="s">
        <v>6</v>
      </c>
      <c r="E2" s="7" t="s">
        <v>7</v>
      </c>
      <c r="F2" s="7" t="s">
        <v>13</v>
      </c>
      <c r="G2" s="7" t="s">
        <v>16</v>
      </c>
      <c r="H2" s="8" t="s">
        <v>17</v>
      </c>
    </row>
    <row r="3" spans="1:18" x14ac:dyDescent="0.2">
      <c r="A3" s="15" t="s">
        <v>2</v>
      </c>
      <c r="B3" s="23" t="s">
        <v>11</v>
      </c>
      <c r="C3" s="23" t="s">
        <v>11</v>
      </c>
      <c r="D3" s="23">
        <f>SUM(D$5:D$999)</f>
        <v>0</v>
      </c>
      <c r="E3" s="23">
        <f>SUM(E$5:E$999)</f>
        <v>0</v>
      </c>
      <c r="F3" s="10">
        <f>SUM(F$5:F$999)</f>
        <v>109.00000000000001</v>
      </c>
      <c r="G3" s="10">
        <f t="shared" ref="G3:H3" si="0">SUM(G$5:G$999)</f>
        <v>103.60000000000001</v>
      </c>
      <c r="H3" s="11">
        <f t="shared" si="0"/>
        <v>270.5</v>
      </c>
      <c r="Q3" s="38" t="s">
        <v>57</v>
      </c>
      <c r="R3" s="38"/>
    </row>
    <row r="4" spans="1:18" ht="15.75" thickBot="1" x14ac:dyDescent="0.25">
      <c r="A4" s="16" t="s">
        <v>3</v>
      </c>
      <c r="B4" s="10">
        <f>AVERAGE(B$5:B$999)</f>
        <v>16.2</v>
      </c>
      <c r="C4" s="10">
        <f>AVERAGE(C$5:C$999)</f>
        <v>86.5</v>
      </c>
      <c r="D4" s="23" t="s">
        <v>11</v>
      </c>
      <c r="E4" s="23" t="s">
        <v>11</v>
      </c>
      <c r="F4" s="23" t="s">
        <v>11</v>
      </c>
      <c r="G4" s="23" t="s">
        <v>11</v>
      </c>
      <c r="H4" s="24" t="s">
        <v>11</v>
      </c>
    </row>
    <row r="5" spans="1:18" x14ac:dyDescent="0.2">
      <c r="B5" s="17">
        <v>21</v>
      </c>
      <c r="C5" s="18">
        <v>95</v>
      </c>
      <c r="D5" s="18">
        <v>4.8</v>
      </c>
      <c r="E5" s="18">
        <v>8.5</v>
      </c>
      <c r="F5" s="18">
        <v>40.799999999999997</v>
      </c>
      <c r="G5" s="18">
        <v>23.04</v>
      </c>
      <c r="H5" s="19">
        <v>72.25</v>
      </c>
      <c r="J5" s="25"/>
      <c r="K5" s="26"/>
      <c r="L5" s="27"/>
      <c r="M5" s="27"/>
      <c r="N5" s="25"/>
      <c r="O5" s="25"/>
    </row>
    <row r="6" spans="1:18" x14ac:dyDescent="0.2">
      <c r="B6" s="9">
        <v>15</v>
      </c>
      <c r="C6" s="10">
        <v>86</v>
      </c>
      <c r="D6" s="10">
        <v>-1.2</v>
      </c>
      <c r="E6" s="20">
        <v>-0.5</v>
      </c>
      <c r="F6" s="20">
        <v>0.6</v>
      </c>
      <c r="G6" s="20">
        <v>1.44</v>
      </c>
      <c r="H6" s="11">
        <v>0.25</v>
      </c>
      <c r="J6" s="28" t="s">
        <v>18</v>
      </c>
      <c r="K6" s="41" t="s">
        <v>19</v>
      </c>
      <c r="L6" s="41"/>
      <c r="M6" s="29" t="s">
        <v>20</v>
      </c>
      <c r="N6" s="29" t="s">
        <v>21</v>
      </c>
      <c r="O6" s="29" t="s">
        <v>22</v>
      </c>
      <c r="Q6" s="29" t="s">
        <v>58</v>
      </c>
      <c r="R6" s="29" t="s">
        <v>5</v>
      </c>
    </row>
    <row r="7" spans="1:18" x14ac:dyDescent="0.2">
      <c r="B7" s="9">
        <v>10</v>
      </c>
      <c r="C7" s="10">
        <v>84</v>
      </c>
      <c r="D7" s="10">
        <v>-6.2</v>
      </c>
      <c r="E7" s="20">
        <v>-2.5</v>
      </c>
      <c r="F7" s="20">
        <v>15.5</v>
      </c>
      <c r="G7" s="20">
        <v>38.44</v>
      </c>
      <c r="H7" s="11">
        <v>6.25</v>
      </c>
      <c r="J7" s="42" t="s">
        <v>56</v>
      </c>
      <c r="K7" s="43" t="s">
        <v>23</v>
      </c>
      <c r="L7" s="39" t="s">
        <v>24</v>
      </c>
      <c r="M7" s="44" t="s">
        <v>25</v>
      </c>
      <c r="N7" s="25" t="s">
        <v>26</v>
      </c>
      <c r="O7" s="25">
        <f>PEARSON($B$5:$B$999,$C$5:$C$999)</f>
        <v>0.65112292362426472</v>
      </c>
      <c r="Q7">
        <v>21</v>
      </c>
      <c r="R7" s="31">
        <f>$O$16+($O$14*Q7)</f>
        <v>91.550193050193045</v>
      </c>
    </row>
    <row r="8" spans="1:18" x14ac:dyDescent="0.2">
      <c r="B8" s="9">
        <v>16</v>
      </c>
      <c r="C8" s="20">
        <v>88</v>
      </c>
      <c r="D8" s="20">
        <v>-0.2</v>
      </c>
      <c r="E8" s="20">
        <v>1.5</v>
      </c>
      <c r="F8" s="20">
        <v>-0.3</v>
      </c>
      <c r="G8" s="20">
        <v>0.04</v>
      </c>
      <c r="H8" s="11">
        <v>2.25</v>
      </c>
      <c r="J8" s="42"/>
      <c r="K8" s="43"/>
      <c r="L8" s="39"/>
      <c r="M8" s="44"/>
      <c r="N8" s="26" t="s">
        <v>27</v>
      </c>
      <c r="O8" s="33">
        <f>$F$3/SQRT($G$3*$H$3)</f>
        <v>0.6511229236242646</v>
      </c>
      <c r="Q8">
        <v>19</v>
      </c>
      <c r="R8" s="31">
        <f t="shared" ref="R8:R11" si="1">$O$16+($O$14*Q8)</f>
        <v>89.445945945945937</v>
      </c>
    </row>
    <row r="9" spans="1:18" x14ac:dyDescent="0.2">
      <c r="B9" s="9">
        <v>18</v>
      </c>
      <c r="C9" s="20">
        <v>90</v>
      </c>
      <c r="D9" s="20">
        <v>1.8</v>
      </c>
      <c r="E9" s="20">
        <v>3.5</v>
      </c>
      <c r="F9" s="20">
        <v>6.3</v>
      </c>
      <c r="G9" s="20">
        <v>3.24</v>
      </c>
      <c r="H9" s="11">
        <v>12.25</v>
      </c>
      <c r="J9" s="32" t="s">
        <v>28</v>
      </c>
      <c r="K9" s="30" t="s">
        <v>29</v>
      </c>
      <c r="L9" s="30" t="s">
        <v>30</v>
      </c>
      <c r="M9" s="30" t="s">
        <v>31</v>
      </c>
      <c r="N9" s="25" t="s">
        <v>32</v>
      </c>
      <c r="O9" s="25">
        <f>DEVSQ($C$5:$C$999)</f>
        <v>270.5</v>
      </c>
      <c r="Q9">
        <v>16</v>
      </c>
      <c r="R9" s="31">
        <f t="shared" si="1"/>
        <v>86.289575289575282</v>
      </c>
    </row>
    <row r="10" spans="1:18" x14ac:dyDescent="0.2">
      <c r="B10" s="9">
        <v>14</v>
      </c>
      <c r="C10" s="20">
        <v>75</v>
      </c>
      <c r="D10" s="20">
        <v>-2.2000000000000002</v>
      </c>
      <c r="E10" s="20">
        <v>-11.5</v>
      </c>
      <c r="F10" s="20">
        <v>25.3</v>
      </c>
      <c r="G10" s="20">
        <v>4.84</v>
      </c>
      <c r="H10" s="11">
        <v>132.25</v>
      </c>
      <c r="J10" s="32" t="s">
        <v>33</v>
      </c>
      <c r="K10" s="39" t="s">
        <v>34</v>
      </c>
      <c r="L10" s="39"/>
      <c r="M10" s="30" t="s">
        <v>35</v>
      </c>
      <c r="N10" s="25" t="s">
        <v>36</v>
      </c>
      <c r="O10" s="26">
        <f>SQRT($H$3/(COUNT($C$5:$C$999)-1))</f>
        <v>5.4822947344661754</v>
      </c>
      <c r="Q10">
        <v>13</v>
      </c>
      <c r="R10" s="31">
        <f t="shared" si="1"/>
        <v>83.133204633204627</v>
      </c>
    </row>
    <row r="11" spans="1:18" x14ac:dyDescent="0.2">
      <c r="B11" s="9">
        <v>16</v>
      </c>
      <c r="C11" s="20">
        <v>89</v>
      </c>
      <c r="D11" s="20">
        <v>-0.2</v>
      </c>
      <c r="E11" s="20">
        <v>2.5</v>
      </c>
      <c r="F11" s="20">
        <v>-0.5</v>
      </c>
      <c r="G11" s="20">
        <v>0.04</v>
      </c>
      <c r="H11" s="11">
        <v>6.25</v>
      </c>
      <c r="J11" s="32" t="s">
        <v>37</v>
      </c>
      <c r="K11" s="30" t="s">
        <v>38</v>
      </c>
      <c r="L11" s="30" t="s">
        <v>39</v>
      </c>
      <c r="M11" s="30" t="s">
        <v>40</v>
      </c>
      <c r="N11" s="25" t="s">
        <v>41</v>
      </c>
      <c r="O11" s="25">
        <f>DEVSQ($B$5:$B$999)</f>
        <v>103.60000000000001</v>
      </c>
      <c r="Q11">
        <v>10</v>
      </c>
      <c r="R11" s="31">
        <f t="shared" si="1"/>
        <v>79.976833976833973</v>
      </c>
    </row>
    <row r="12" spans="1:18" x14ac:dyDescent="0.2">
      <c r="B12" s="9">
        <v>20</v>
      </c>
      <c r="C12" s="20">
        <v>91</v>
      </c>
      <c r="D12" s="20">
        <v>3.8</v>
      </c>
      <c r="E12" s="20">
        <v>4.5</v>
      </c>
      <c r="F12" s="20">
        <v>17.100000000000001</v>
      </c>
      <c r="G12" s="20">
        <v>14.44</v>
      </c>
      <c r="H12" s="11">
        <v>20.25</v>
      </c>
      <c r="J12" s="32" t="s">
        <v>42</v>
      </c>
      <c r="K12" s="39" t="s">
        <v>43</v>
      </c>
      <c r="L12" s="39"/>
      <c r="M12" s="30" t="s">
        <v>44</v>
      </c>
      <c r="N12" s="25" t="s">
        <v>45</v>
      </c>
      <c r="O12" s="26">
        <f>SQRT($G$3/(COUNT($B$5:$B$999)-1))</f>
        <v>3.3928028399998595</v>
      </c>
    </row>
    <row r="13" spans="1:18" x14ac:dyDescent="0.2">
      <c r="B13" s="9">
        <v>19</v>
      </c>
      <c r="C13" s="20">
        <v>84</v>
      </c>
      <c r="D13" s="20">
        <v>2.8</v>
      </c>
      <c r="E13" s="20">
        <v>-2.5</v>
      </c>
      <c r="F13" s="20">
        <v>-7</v>
      </c>
      <c r="G13" s="20">
        <v>7.84</v>
      </c>
      <c r="H13" s="11">
        <v>6.25</v>
      </c>
      <c r="J13" s="40" t="s">
        <v>46</v>
      </c>
      <c r="K13" s="39" t="s">
        <v>47</v>
      </c>
      <c r="L13" s="39"/>
      <c r="M13" s="39" t="s">
        <v>48</v>
      </c>
      <c r="N13" s="25" t="s">
        <v>49</v>
      </c>
      <c r="O13" s="25">
        <f>SLOPE($C$5:$C$999,$B$5:$B$999)</f>
        <v>1.0521235521235521</v>
      </c>
    </row>
    <row r="14" spans="1:18" ht="15.75" thickBot="1" x14ac:dyDescent="0.25">
      <c r="B14" s="12">
        <v>13</v>
      </c>
      <c r="C14" s="13">
        <v>83</v>
      </c>
      <c r="D14" s="13">
        <v>-3.2</v>
      </c>
      <c r="E14" s="13">
        <v>-3.5</v>
      </c>
      <c r="F14" s="13">
        <v>11.2</v>
      </c>
      <c r="G14" s="13">
        <v>10.24</v>
      </c>
      <c r="H14" s="14">
        <v>12.25</v>
      </c>
      <c r="J14" s="40"/>
      <c r="K14" s="39"/>
      <c r="L14" s="39"/>
      <c r="M14" s="39"/>
      <c r="N14" s="25" t="s">
        <v>50</v>
      </c>
      <c r="O14" s="33">
        <f>$O$8*($O$10/$O$12)</f>
        <v>1.0521235521235521</v>
      </c>
    </row>
    <row r="15" spans="1:18" x14ac:dyDescent="0.2">
      <c r="J15" s="40" t="s">
        <v>51</v>
      </c>
      <c r="K15" s="39" t="s">
        <v>52</v>
      </c>
      <c r="L15" s="39"/>
      <c r="M15" s="39" t="s">
        <v>53</v>
      </c>
      <c r="N15" s="25" t="s">
        <v>54</v>
      </c>
      <c r="O15" s="25">
        <f>INTERCEPT($C$5:$C$999,$B$5:$B$999)</f>
        <v>69.455598455598448</v>
      </c>
    </row>
    <row r="16" spans="1:18" x14ac:dyDescent="0.2">
      <c r="J16" s="40"/>
      <c r="K16" s="39"/>
      <c r="L16" s="39"/>
      <c r="M16" s="39"/>
      <c r="N16" s="25" t="s">
        <v>55</v>
      </c>
      <c r="O16" s="33">
        <f>$C$4-($O$14*$B$4)</f>
        <v>69.455598455598448</v>
      </c>
    </row>
  </sheetData>
  <mergeCells count="14">
    <mergeCell ref="J15:J16"/>
    <mergeCell ref="K15:L16"/>
    <mergeCell ref="M15:M16"/>
    <mergeCell ref="K6:L6"/>
    <mergeCell ref="J7:J8"/>
    <mergeCell ref="K7:K8"/>
    <mergeCell ref="L7:L8"/>
    <mergeCell ref="M7:M8"/>
    <mergeCell ref="K10:L10"/>
    <mergeCell ref="Q3:R3"/>
    <mergeCell ref="K12:L12"/>
    <mergeCell ref="J13:J14"/>
    <mergeCell ref="K13:L14"/>
    <mergeCell ref="M13:M14"/>
  </mergeCells>
  <conditionalFormatting sqref="A1:Z2 A3:Q3 S3:Z3 A4:Z4 A5:I16 P5:Z16 A17:Z1048576">
    <cfRule type="cellIs" dxfId="2" priority="1" operator="equal">
      <formula>"N/A"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F9B6-C5E6-4421-8FE6-A6F054BEC23C}">
  <dimension ref="A1:J39"/>
  <sheetViews>
    <sheetView tabSelected="1" topLeftCell="A10" workbookViewId="0">
      <selection activeCell="E42" sqref="E42"/>
    </sheetView>
  </sheetViews>
  <sheetFormatPr defaultRowHeight="15" x14ac:dyDescent="0.2"/>
  <cols>
    <col min="1" max="1" width="10.625" customWidth="1"/>
    <col min="2" max="2" width="11.1640625" customWidth="1"/>
    <col min="7" max="7" width="8.875" style="35"/>
  </cols>
  <sheetData>
    <row r="1" spans="1:10" x14ac:dyDescent="0.2">
      <c r="A1" s="37" t="s">
        <v>79</v>
      </c>
      <c r="B1" s="1" t="s">
        <v>80</v>
      </c>
      <c r="C1" t="s">
        <v>78</v>
      </c>
    </row>
    <row r="3" spans="1:10" ht="14.45" customHeight="1" x14ac:dyDescent="0.2">
      <c r="A3" s="45" t="s">
        <v>59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x14ac:dyDescent="0.2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x14ac:dyDescent="0.2">
      <c r="A5" s="45"/>
      <c r="B5" s="45"/>
      <c r="C5" s="45"/>
      <c r="D5" s="45"/>
      <c r="E5" s="45"/>
      <c r="F5" s="45"/>
      <c r="G5" s="45"/>
      <c r="H5" s="45"/>
      <c r="I5" s="45"/>
      <c r="J5" s="45"/>
    </row>
    <row r="7" spans="1:10" x14ac:dyDescent="0.2">
      <c r="A7" s="1" t="s">
        <v>60</v>
      </c>
    </row>
    <row r="8" spans="1:10" x14ac:dyDescent="0.2">
      <c r="A8" s="34" t="s">
        <v>61</v>
      </c>
      <c r="B8" s="1" t="s">
        <v>62</v>
      </c>
    </row>
    <row r="9" spans="1:10" x14ac:dyDescent="0.2">
      <c r="A9" s="34"/>
      <c r="B9" s="46" t="s">
        <v>63</v>
      </c>
      <c r="C9" s="46"/>
      <c r="D9" s="46"/>
      <c r="E9" s="46"/>
      <c r="F9" s="46"/>
      <c r="G9" s="46"/>
      <c r="H9" s="46"/>
      <c r="I9" s="46"/>
      <c r="J9" s="46"/>
    </row>
    <row r="10" spans="1:10" x14ac:dyDescent="0.2">
      <c r="A10" s="34" t="s">
        <v>61</v>
      </c>
      <c r="B10" s="1" t="s">
        <v>64</v>
      </c>
    </row>
    <row r="11" spans="1:10" x14ac:dyDescent="0.2">
      <c r="B11" s="46" t="s">
        <v>65</v>
      </c>
      <c r="C11" s="46"/>
      <c r="D11" s="46"/>
      <c r="E11" s="46"/>
      <c r="F11" s="46"/>
      <c r="G11" s="46"/>
      <c r="H11" s="46"/>
      <c r="I11" s="46"/>
      <c r="J11" s="46"/>
    </row>
    <row r="12" spans="1:10" ht="15.75" thickBot="1" x14ac:dyDescent="0.25"/>
    <row r="13" spans="1:10" x14ac:dyDescent="0.2">
      <c r="A13" s="21"/>
      <c r="B13" s="4" t="s">
        <v>0</v>
      </c>
      <c r="C13" s="5" t="s">
        <v>1</v>
      </c>
      <c r="D13" s="5" t="s">
        <v>10</v>
      </c>
      <c r="E13" s="5" t="s">
        <v>9</v>
      </c>
      <c r="F13" s="5" t="s">
        <v>12</v>
      </c>
      <c r="G13" s="5" t="s">
        <v>14</v>
      </c>
      <c r="H13" s="22" t="s">
        <v>15</v>
      </c>
    </row>
    <row r="14" spans="1:10" ht="15.75" thickBot="1" x14ac:dyDescent="0.25">
      <c r="A14" s="3"/>
      <c r="B14" s="6" t="s">
        <v>4</v>
      </c>
      <c r="C14" s="7" t="s">
        <v>5</v>
      </c>
      <c r="D14" s="7" t="s">
        <v>6</v>
      </c>
      <c r="E14" s="7" t="s">
        <v>7</v>
      </c>
      <c r="F14" s="7" t="s">
        <v>13</v>
      </c>
      <c r="G14" s="7" t="s">
        <v>16</v>
      </c>
      <c r="H14" s="8" t="s">
        <v>17</v>
      </c>
    </row>
    <row r="15" spans="1:10" x14ac:dyDescent="0.2">
      <c r="A15" s="15" t="s">
        <v>2</v>
      </c>
      <c r="B15" s="23" t="s">
        <v>11</v>
      </c>
      <c r="C15" s="23" t="s">
        <v>11</v>
      </c>
      <c r="D15" s="23">
        <f ca="1">SUM(D$5:D$999)</f>
        <v>0</v>
      </c>
      <c r="E15" s="23">
        <f ca="1">SUM(E$5:E$999)</f>
        <v>0</v>
      </c>
      <c r="F15" s="10">
        <f ca="1">SUM(F$5:F$999)</f>
        <v>109.00000000000001</v>
      </c>
      <c r="G15" s="10">
        <f t="shared" ref="G15:H15" ca="1" si="0">SUM(G$5:G$999)</f>
        <v>103.60000000000001</v>
      </c>
      <c r="H15" s="11">
        <f t="shared" ca="1" si="0"/>
        <v>270.5</v>
      </c>
    </row>
    <row r="16" spans="1:10" ht="15.75" thickBot="1" x14ac:dyDescent="0.25">
      <c r="A16" s="16" t="s">
        <v>3</v>
      </c>
      <c r="B16" s="10">
        <f ca="1">AVERAGE(B$5:B$999)</f>
        <v>16.2</v>
      </c>
      <c r="C16" s="10">
        <f ca="1">AVERAGE(C$5:C$999)</f>
        <v>86.5</v>
      </c>
      <c r="D16" s="23" t="s">
        <v>11</v>
      </c>
      <c r="E16" s="23" t="s">
        <v>11</v>
      </c>
      <c r="F16" s="23" t="s">
        <v>11</v>
      </c>
      <c r="G16" s="23" t="s">
        <v>11</v>
      </c>
      <c r="H16" s="24" t="s">
        <v>11</v>
      </c>
    </row>
    <row r="17" spans="1:9" x14ac:dyDescent="0.2">
      <c r="B17" s="17">
        <v>21</v>
      </c>
      <c r="C17" s="18">
        <v>95</v>
      </c>
      <c r="D17" s="18">
        <v>4.8</v>
      </c>
      <c r="E17" s="18">
        <v>8.5</v>
      </c>
      <c r="F17" s="18">
        <v>40.799999999999997</v>
      </c>
      <c r="G17" s="18">
        <v>23.04</v>
      </c>
      <c r="H17" s="19">
        <v>72.25</v>
      </c>
    </row>
    <row r="18" spans="1:9" x14ac:dyDescent="0.2">
      <c r="B18" s="9">
        <v>15</v>
      </c>
      <c r="C18" s="10">
        <v>86</v>
      </c>
      <c r="D18" s="10">
        <v>-1.2</v>
      </c>
      <c r="E18" s="20">
        <v>-0.5</v>
      </c>
      <c r="F18" s="20">
        <v>0.6</v>
      </c>
      <c r="G18" s="20">
        <v>1.44</v>
      </c>
      <c r="H18" s="11">
        <v>0.25</v>
      </c>
    </row>
    <row r="19" spans="1:9" x14ac:dyDescent="0.2">
      <c r="B19" s="9">
        <v>10</v>
      </c>
      <c r="C19" s="10">
        <v>84</v>
      </c>
      <c r="D19" s="10">
        <v>-6.2</v>
      </c>
      <c r="E19" s="20">
        <v>-2.5</v>
      </c>
      <c r="F19" s="20">
        <v>15.5</v>
      </c>
      <c r="G19" s="20">
        <v>38.44</v>
      </c>
      <c r="H19" s="11">
        <v>6.25</v>
      </c>
    </row>
    <row r="20" spans="1:9" x14ac:dyDescent="0.2">
      <c r="B20" s="9">
        <v>16</v>
      </c>
      <c r="C20" s="20">
        <v>88</v>
      </c>
      <c r="D20" s="20">
        <v>-0.2</v>
      </c>
      <c r="E20" s="20">
        <v>1.5</v>
      </c>
      <c r="F20" s="20">
        <v>-0.3</v>
      </c>
      <c r="G20" s="20">
        <v>0.04</v>
      </c>
      <c r="H20" s="11">
        <v>2.25</v>
      </c>
    </row>
    <row r="21" spans="1:9" x14ac:dyDescent="0.2">
      <c r="B21" s="9">
        <v>18</v>
      </c>
      <c r="C21" s="20">
        <v>90</v>
      </c>
      <c r="D21" s="20">
        <v>1.8</v>
      </c>
      <c r="E21" s="20">
        <v>3.5</v>
      </c>
      <c r="F21" s="20">
        <v>6.3</v>
      </c>
      <c r="G21" s="20">
        <v>3.24</v>
      </c>
      <c r="H21" s="11">
        <v>12.25</v>
      </c>
    </row>
    <row r="22" spans="1:9" x14ac:dyDescent="0.2">
      <c r="B22" s="9">
        <v>14</v>
      </c>
      <c r="C22" s="20">
        <v>75</v>
      </c>
      <c r="D22" s="20">
        <v>-2.2000000000000002</v>
      </c>
      <c r="E22" s="20">
        <v>-11.5</v>
      </c>
      <c r="F22" s="20">
        <v>25.3</v>
      </c>
      <c r="G22" s="20">
        <v>4.84</v>
      </c>
      <c r="H22" s="11">
        <v>132.25</v>
      </c>
    </row>
    <row r="23" spans="1:9" x14ac:dyDescent="0.2">
      <c r="B23" s="9">
        <v>16</v>
      </c>
      <c r="C23" s="20">
        <v>89</v>
      </c>
      <c r="D23" s="20">
        <v>-0.2</v>
      </c>
      <c r="E23" s="20">
        <v>2.5</v>
      </c>
      <c r="F23" s="20">
        <v>-0.5</v>
      </c>
      <c r="G23" s="20">
        <v>0.04</v>
      </c>
      <c r="H23" s="11">
        <v>6.25</v>
      </c>
    </row>
    <row r="24" spans="1:9" x14ac:dyDescent="0.2">
      <c r="B24" s="9">
        <v>20</v>
      </c>
      <c r="C24" s="20">
        <v>91</v>
      </c>
      <c r="D24" s="20">
        <v>3.8</v>
      </c>
      <c r="E24" s="20">
        <v>4.5</v>
      </c>
      <c r="F24" s="20">
        <v>17.100000000000001</v>
      </c>
      <c r="G24" s="20">
        <v>14.44</v>
      </c>
      <c r="H24" s="11">
        <v>20.25</v>
      </c>
    </row>
    <row r="25" spans="1:9" x14ac:dyDescent="0.2">
      <c r="B25" s="9">
        <v>19</v>
      </c>
      <c r="C25" s="20">
        <v>84</v>
      </c>
      <c r="D25" s="20">
        <v>2.8</v>
      </c>
      <c r="E25" s="20">
        <v>-2.5</v>
      </c>
      <c r="F25" s="20">
        <v>-7</v>
      </c>
      <c r="G25" s="20">
        <v>7.84</v>
      </c>
      <c r="H25" s="11">
        <v>6.25</v>
      </c>
    </row>
    <row r="26" spans="1:9" ht="15.75" thickBot="1" x14ac:dyDescent="0.25">
      <c r="B26" s="12">
        <v>13</v>
      </c>
      <c r="C26" s="13">
        <v>83</v>
      </c>
      <c r="D26" s="13">
        <v>-3.2</v>
      </c>
      <c r="E26" s="13">
        <v>-3.5</v>
      </c>
      <c r="F26" s="13">
        <v>11.2</v>
      </c>
      <c r="G26" s="13">
        <v>10.24</v>
      </c>
      <c r="H26" s="14">
        <v>12.25</v>
      </c>
    </row>
    <row r="28" spans="1:9" x14ac:dyDescent="0.2">
      <c r="A28" s="1" t="s">
        <v>66</v>
      </c>
      <c r="B28" t="s">
        <v>67</v>
      </c>
    </row>
    <row r="30" spans="1:9" x14ac:dyDescent="0.2">
      <c r="A30" s="34">
        <v>1</v>
      </c>
      <c r="B30" t="s">
        <v>68</v>
      </c>
      <c r="I30" s="36">
        <f>Test3_Data!O8</f>
        <v>0.6511229236242646</v>
      </c>
    </row>
    <row r="31" spans="1:9" x14ac:dyDescent="0.2">
      <c r="A31" s="34">
        <v>2</v>
      </c>
      <c r="B31" t="s">
        <v>69</v>
      </c>
      <c r="I31" s="36">
        <f>Test3_Data!O10</f>
        <v>5.4822947344661754</v>
      </c>
    </row>
    <row r="32" spans="1:9" x14ac:dyDescent="0.2">
      <c r="A32" s="34">
        <v>3</v>
      </c>
      <c r="B32" t="s">
        <v>70</v>
      </c>
      <c r="I32" s="36">
        <f>Test3_Data!O12</f>
        <v>3.3928028399998595</v>
      </c>
    </row>
    <row r="33" spans="1:9" x14ac:dyDescent="0.2">
      <c r="A33" s="34">
        <v>4</v>
      </c>
      <c r="B33" t="s">
        <v>71</v>
      </c>
      <c r="I33" s="36">
        <f>Test3_Data!O14</f>
        <v>1.0521235521235521</v>
      </c>
    </row>
    <row r="34" spans="1:9" x14ac:dyDescent="0.2">
      <c r="A34" s="34">
        <v>5</v>
      </c>
      <c r="B34" t="s">
        <v>72</v>
      </c>
      <c r="I34" s="36">
        <f>Test3_Data!O16</f>
        <v>69.455598455598448</v>
      </c>
    </row>
    <row r="35" spans="1:9" x14ac:dyDescent="0.2">
      <c r="A35" s="34">
        <v>6</v>
      </c>
      <c r="B35" t="s">
        <v>73</v>
      </c>
      <c r="I35" s="36">
        <f>Test3_Data!R7</f>
        <v>91.550193050193045</v>
      </c>
    </row>
    <row r="36" spans="1:9" x14ac:dyDescent="0.2">
      <c r="A36" s="34">
        <v>7</v>
      </c>
      <c r="B36" t="s">
        <v>74</v>
      </c>
      <c r="I36" s="36">
        <f>Test3_Data!R8</f>
        <v>89.445945945945937</v>
      </c>
    </row>
    <row r="37" spans="1:9" x14ac:dyDescent="0.2">
      <c r="A37" s="34">
        <v>8</v>
      </c>
      <c r="B37" t="s">
        <v>75</v>
      </c>
      <c r="I37" s="36">
        <f>Test3_Data!R9</f>
        <v>86.289575289575282</v>
      </c>
    </row>
    <row r="38" spans="1:9" x14ac:dyDescent="0.2">
      <c r="A38" s="34">
        <v>9</v>
      </c>
      <c r="B38" t="s">
        <v>76</v>
      </c>
      <c r="I38" s="36">
        <f>Test3_Data!R10</f>
        <v>83.133204633204627</v>
      </c>
    </row>
    <row r="39" spans="1:9" x14ac:dyDescent="0.2">
      <c r="A39" s="34">
        <v>10</v>
      </c>
      <c r="B39" t="s">
        <v>77</v>
      </c>
      <c r="I39" s="36">
        <f>Test3_Data!R11</f>
        <v>79.976833976833973</v>
      </c>
    </row>
  </sheetData>
  <mergeCells count="3">
    <mergeCell ref="A3:J5"/>
    <mergeCell ref="B9:J9"/>
    <mergeCell ref="B11:J11"/>
  </mergeCells>
  <conditionalFormatting sqref="A1">
    <cfRule type="cellIs" dxfId="1" priority="2" operator="equal">
      <formula>"N/A"</formula>
    </cfRule>
  </conditionalFormatting>
  <conditionalFormatting sqref="A13:H26">
    <cfRule type="cellIs" dxfId="0" priority="1" operator="equal">
      <formula>"N/A"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Test3_Data</vt:lpstr>
      <vt:lpstr>Test3_Instructions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 P. Imperial</dc:creator>
  <cp:lastModifiedBy>Luis Anton P. Imperial</cp:lastModifiedBy>
  <dcterms:created xsi:type="dcterms:W3CDTF">2024-10-16T04:58:01Z</dcterms:created>
  <dcterms:modified xsi:type="dcterms:W3CDTF">2024-10-16T06:46:39Z</dcterms:modified>
</cp:coreProperties>
</file>