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WMM\Debugg Piotr\"/>
    </mc:Choice>
  </mc:AlternateContent>
  <bookViews>
    <workbookView xWindow="240" yWindow="20" windowWidth="16100" windowHeight="6740"/>
  </bookViews>
  <sheets>
    <sheet name="Inner Dipole" sheetId="1" r:id="rId1"/>
    <sheet name="Outer Dipole" sheetId="2" r:id="rId2"/>
    <sheet name="Inner Dipole No Feed-Down" sheetId="3" r:id="rId3"/>
    <sheet name="Hoja2" sheetId="4" r:id="rId4"/>
  </sheets>
  <calcPr calcId="162913"/>
</workbook>
</file>

<file path=xl/calcChain.xml><?xml version="1.0" encoding="utf-8"?>
<calcChain xmlns="http://schemas.openxmlformats.org/spreadsheetml/2006/main">
  <c r="J10" i="2" l="1"/>
  <c r="K10" i="2"/>
  <c r="L10" i="2"/>
  <c r="M10" i="2"/>
  <c r="I10" i="2"/>
  <c r="M7" i="2"/>
  <c r="M8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I7" i="2"/>
  <c r="V11" i="1"/>
  <c r="W11" i="1"/>
  <c r="X11" i="1"/>
  <c r="Y11" i="1"/>
  <c r="U11" i="1"/>
  <c r="Y5" i="1"/>
  <c r="V5" i="1"/>
  <c r="U5" i="1"/>
  <c r="W5" i="1"/>
  <c r="X5" i="1"/>
  <c r="V4" i="1"/>
  <c r="W4" i="1"/>
  <c r="X4" i="1"/>
  <c r="Y4" i="1"/>
  <c r="U4" i="1"/>
  <c r="P1" i="4"/>
  <c r="Q1" i="4"/>
  <c r="R1" i="4"/>
  <c r="S1" i="4"/>
  <c r="O1" i="4"/>
  <c r="C1" i="4"/>
  <c r="D1" i="4"/>
  <c r="E1" i="4"/>
  <c r="F1" i="4"/>
  <c r="B1" i="4"/>
  <c r="P12" i="4"/>
  <c r="Q12" i="4"/>
  <c r="R12" i="4"/>
  <c r="S12" i="4"/>
  <c r="O12" i="4"/>
  <c r="H8" i="4"/>
  <c r="H7" i="4"/>
  <c r="H6" i="4"/>
  <c r="H4" i="4"/>
  <c r="H3" i="4"/>
  <c r="H2" i="4"/>
  <c r="Q5" i="4"/>
  <c r="Q8" i="4" s="1"/>
  <c r="O5" i="4"/>
  <c r="O8" i="4" s="1"/>
  <c r="P5" i="4"/>
  <c r="P8" i="4" s="1"/>
  <c r="R5" i="4"/>
  <c r="R8" i="4" s="1"/>
  <c r="S5" i="4"/>
  <c r="S8" i="4" s="1"/>
  <c r="AC9" i="1"/>
  <c r="AD9" i="1"/>
  <c r="AE9" i="1"/>
  <c r="AF9" i="1"/>
  <c r="AB9" i="1"/>
  <c r="AC11" i="1"/>
  <c r="C11" i="3"/>
  <c r="D11" i="3"/>
  <c r="E11" i="3"/>
  <c r="F11" i="3"/>
  <c r="B11" i="3"/>
  <c r="N17" i="3"/>
  <c r="O17" i="3"/>
  <c r="P17" i="3"/>
  <c r="Q17" i="3"/>
  <c r="R17" i="3"/>
  <c r="N18" i="3"/>
  <c r="O18" i="3"/>
  <c r="P18" i="3"/>
  <c r="Q18" i="3"/>
  <c r="R18" i="3"/>
  <c r="N19" i="3"/>
  <c r="O19" i="3"/>
  <c r="P19" i="3"/>
  <c r="Q19" i="3"/>
  <c r="R19" i="3"/>
  <c r="N20" i="3"/>
  <c r="O20" i="3"/>
  <c r="P20" i="3"/>
  <c r="Q20" i="3"/>
  <c r="R20" i="3"/>
  <c r="N21" i="3"/>
  <c r="O21" i="3"/>
  <c r="P21" i="3"/>
  <c r="Q21" i="3"/>
  <c r="R21" i="3"/>
  <c r="N22" i="3"/>
  <c r="O22" i="3"/>
  <c r="P22" i="3"/>
  <c r="Q22" i="3"/>
  <c r="R22" i="3"/>
  <c r="N23" i="3"/>
  <c r="O23" i="3"/>
  <c r="P23" i="3"/>
  <c r="Q23" i="3"/>
  <c r="R23" i="3"/>
  <c r="N24" i="3"/>
  <c r="O24" i="3"/>
  <c r="P24" i="3"/>
  <c r="Q24" i="3"/>
  <c r="R24" i="3"/>
  <c r="N25" i="3"/>
  <c r="O25" i="3"/>
  <c r="P25" i="3"/>
  <c r="Q25" i="3"/>
  <c r="R25" i="3"/>
  <c r="N26" i="3"/>
  <c r="O26" i="3"/>
  <c r="P26" i="3"/>
  <c r="Q26" i="3"/>
  <c r="R26" i="3"/>
  <c r="N27" i="3"/>
  <c r="O27" i="3"/>
  <c r="P27" i="3"/>
  <c r="Q27" i="3"/>
  <c r="R27" i="3"/>
  <c r="N28" i="3"/>
  <c r="O28" i="3"/>
  <c r="P28" i="3"/>
  <c r="Q28" i="3"/>
  <c r="R28" i="3"/>
  <c r="N29" i="3"/>
  <c r="O29" i="3"/>
  <c r="P29" i="3"/>
  <c r="Q29" i="3"/>
  <c r="R29" i="3"/>
  <c r="N32" i="3"/>
  <c r="O32" i="3"/>
  <c r="P32" i="3"/>
  <c r="Q32" i="3"/>
  <c r="R32" i="3"/>
  <c r="N33" i="3"/>
  <c r="O33" i="3"/>
  <c r="P33" i="3"/>
  <c r="Q33" i="3"/>
  <c r="R33" i="3"/>
  <c r="N34" i="3"/>
  <c r="O34" i="3"/>
  <c r="P34" i="3"/>
  <c r="Q34" i="3"/>
  <c r="R34" i="3"/>
  <c r="N35" i="3"/>
  <c r="O35" i="3"/>
  <c r="P35" i="3"/>
  <c r="Q35" i="3"/>
  <c r="R35" i="3"/>
  <c r="N36" i="3"/>
  <c r="O36" i="3"/>
  <c r="P36" i="3"/>
  <c r="Q36" i="3"/>
  <c r="R36" i="3"/>
  <c r="N37" i="3"/>
  <c r="O37" i="3"/>
  <c r="P37" i="3"/>
  <c r="Q37" i="3"/>
  <c r="R37" i="3"/>
  <c r="N38" i="3"/>
  <c r="O38" i="3"/>
  <c r="P38" i="3"/>
  <c r="Q38" i="3"/>
  <c r="R38" i="3"/>
  <c r="N39" i="3"/>
  <c r="O39" i="3"/>
  <c r="P39" i="3"/>
  <c r="Q39" i="3"/>
  <c r="R39" i="3"/>
  <c r="N40" i="3"/>
  <c r="O40" i="3"/>
  <c r="P40" i="3"/>
  <c r="Q40" i="3"/>
  <c r="R40" i="3"/>
  <c r="N41" i="3"/>
  <c r="O41" i="3"/>
  <c r="P41" i="3"/>
  <c r="Q41" i="3"/>
  <c r="R41" i="3"/>
  <c r="N42" i="3"/>
  <c r="O42" i="3"/>
  <c r="P42" i="3"/>
  <c r="Q42" i="3"/>
  <c r="R42" i="3"/>
  <c r="N43" i="3"/>
  <c r="O43" i="3"/>
  <c r="P43" i="3"/>
  <c r="Q43" i="3"/>
  <c r="R43" i="3"/>
  <c r="N44" i="3"/>
  <c r="O44" i="3"/>
  <c r="P44" i="3"/>
  <c r="Q44" i="3"/>
  <c r="R44" i="3"/>
  <c r="N45" i="3"/>
  <c r="O45" i="3"/>
  <c r="P45" i="3"/>
  <c r="Q45" i="3"/>
  <c r="R45" i="3"/>
  <c r="O16" i="3"/>
  <c r="P16" i="3"/>
  <c r="Q16" i="3"/>
  <c r="R16" i="3"/>
  <c r="N16" i="3"/>
  <c r="R15" i="3"/>
  <c r="O15" i="3"/>
  <c r="P15" i="3"/>
  <c r="Q15" i="3"/>
  <c r="N15" i="3"/>
  <c r="Y17" i="1" l="1"/>
  <c r="Y15" i="1"/>
  <c r="Y16" i="1"/>
  <c r="Y18" i="1"/>
  <c r="Y19" i="1"/>
  <c r="Y20" i="1"/>
  <c r="Y21" i="1"/>
  <c r="Y22" i="1"/>
  <c r="Y23" i="1"/>
  <c r="Y24" i="1"/>
  <c r="Y25" i="1"/>
  <c r="Y26" i="1"/>
  <c r="Y27" i="1"/>
  <c r="Y28" i="1"/>
  <c r="Y29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X15" i="1"/>
  <c r="U21" i="1"/>
  <c r="V21" i="1"/>
  <c r="AB11" i="1" l="1"/>
  <c r="O11" i="1"/>
  <c r="AB5" i="1"/>
  <c r="L8" i="2"/>
  <c r="K8" i="2"/>
  <c r="J8" i="2"/>
  <c r="I8" i="2"/>
  <c r="L7" i="2"/>
  <c r="K7" i="2"/>
  <c r="J7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J15" i="2"/>
  <c r="K15" i="2"/>
  <c r="L15" i="2"/>
  <c r="I15" i="2"/>
  <c r="C11" i="2"/>
  <c r="X45" i="1"/>
  <c r="W45" i="1"/>
  <c r="V45" i="1"/>
  <c r="U45" i="1"/>
  <c r="X44" i="1"/>
  <c r="W44" i="1"/>
  <c r="V44" i="1"/>
  <c r="U44" i="1"/>
  <c r="X43" i="1"/>
  <c r="W43" i="1"/>
  <c r="V43" i="1"/>
  <c r="U43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X36" i="1"/>
  <c r="W36" i="1"/>
  <c r="V36" i="1"/>
  <c r="U36" i="1"/>
  <c r="X35" i="1"/>
  <c r="W35" i="1"/>
  <c r="V35" i="1"/>
  <c r="U35" i="1"/>
  <c r="X34" i="1"/>
  <c r="W34" i="1"/>
  <c r="V34" i="1"/>
  <c r="U34" i="1"/>
  <c r="X33" i="1"/>
  <c r="W33" i="1"/>
  <c r="V33" i="1"/>
  <c r="U33" i="1"/>
  <c r="X32" i="1"/>
  <c r="W32" i="1"/>
  <c r="V32" i="1"/>
  <c r="U32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V16" i="1"/>
  <c r="W16" i="1"/>
  <c r="X16" i="1"/>
  <c r="U16" i="1"/>
  <c r="V15" i="1"/>
  <c r="W15" i="1"/>
  <c r="U15" i="1"/>
  <c r="S11" i="1"/>
  <c r="R11" i="1"/>
  <c r="Q11" i="1"/>
  <c r="P11" i="1"/>
  <c r="O5" i="1"/>
  <c r="P5" i="1"/>
  <c r="Q5" i="1"/>
  <c r="R5" i="1"/>
  <c r="S5" i="1"/>
  <c r="P4" i="1"/>
  <c r="Q4" i="1"/>
  <c r="R4" i="1"/>
  <c r="S4" i="1"/>
  <c r="O4" i="1"/>
  <c r="AD11" i="1"/>
  <c r="AE11" i="1"/>
  <c r="AF11" i="1"/>
  <c r="D11" i="1"/>
  <c r="E11" i="1"/>
  <c r="F11" i="1"/>
  <c r="G11" i="1"/>
  <c r="C11" i="1"/>
  <c r="P11" i="2"/>
  <c r="AC5" i="1"/>
  <c r="AD5" i="1"/>
  <c r="AE5" i="1"/>
  <c r="AF5" i="1"/>
  <c r="Q5" i="2"/>
  <c r="R5" i="2"/>
  <c r="S5" i="2"/>
  <c r="T5" i="2"/>
  <c r="P5" i="2"/>
  <c r="Q11" i="2"/>
  <c r="R11" i="2"/>
  <c r="S11" i="2"/>
  <c r="T11" i="2"/>
  <c r="D11" i="2"/>
  <c r="E11" i="2"/>
  <c r="F11" i="2"/>
  <c r="G11" i="2"/>
  <c r="Q15" i="2"/>
  <c r="R15" i="2"/>
  <c r="S15" i="2"/>
  <c r="T15" i="2"/>
  <c r="P15" i="2"/>
</calcChain>
</file>

<file path=xl/sharedStrings.xml><?xml version="1.0" encoding="utf-8"?>
<sst xmlns="http://schemas.openxmlformats.org/spreadsheetml/2006/main" count="263" uniqueCount="72">
  <si>
    <t>position</t>
  </si>
  <si>
    <t>x [m]</t>
  </si>
  <si>
    <t>y [m]</t>
  </si>
  <si>
    <t>Angle [red]</t>
  </si>
  <si>
    <t>Space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</si>
  <si>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</si>
  <si>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</si>
  <si>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</si>
  <si>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</si>
  <si>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</si>
  <si>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</si>
  <si>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</si>
  <si>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</si>
  <si>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</si>
  <si>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</si>
  <si>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</si>
  <si>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</si>
  <si>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</si>
  <si>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</si>
  <si>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</si>
  <si>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</si>
  <si>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</si>
  <si>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</si>
  <si>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</si>
  <si>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</si>
  <si>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</si>
  <si>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</si>
  <si>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</si>
  <si>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</si>
  <si>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</si>
  <si>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</si>
  <si>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</si>
  <si>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</si>
  <si>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</si>
  <si>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</si>
  <si>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Current [A]</t>
  </si>
  <si>
    <t>Main Field [mT]</t>
  </si>
  <si>
    <t>Transfer Function [mT/A</t>
  </si>
  <si>
    <t>%</t>
  </si>
  <si>
    <t>Level</t>
  </si>
  <si>
    <t>AngleCal</t>
  </si>
  <si>
    <t>Outer</t>
  </si>
  <si>
    <t>B1 [mT]</t>
  </si>
  <si>
    <t>Ang [mrad]</t>
  </si>
  <si>
    <t>x</t>
  </si>
  <si>
    <t>y</t>
  </si>
  <si>
    <t>MagCal</t>
  </si>
  <si>
    <t>Encoder</t>
  </si>
  <si>
    <t>Inner</t>
  </si>
  <si>
    <t>Drift Luis</t>
  </si>
  <si>
    <t>Drift Piotr</t>
  </si>
  <si>
    <t>Center loc Piotr</t>
  </si>
  <si>
    <t>FeedDown Piotr</t>
  </si>
  <si>
    <r>
      <rPr>
        <sz val="11"/>
        <color theme="1"/>
        <rFont val="Calibri"/>
        <family val="2"/>
      </rPr>
      <t>Δ</t>
    </r>
    <r>
      <rPr>
        <sz val="7.7"/>
        <color theme="1"/>
        <rFont val="Calibri"/>
        <family val="2"/>
      </rPr>
      <t>X</t>
    </r>
  </si>
  <si>
    <t>ΔX</t>
  </si>
  <si>
    <t>Δ Angle</t>
  </si>
  <si>
    <t>Δ an</t>
  </si>
  <si>
    <t>Δ bn</t>
  </si>
  <si>
    <t>Pos 1</t>
  </si>
  <si>
    <t>Pos 2</t>
  </si>
  <si>
    <t>Pos 3</t>
  </si>
  <si>
    <t>Pos 4</t>
  </si>
  <si>
    <t>Pos 5</t>
  </si>
  <si>
    <t>b1</t>
  </si>
  <si>
    <t>No Feed Down - Luis</t>
  </si>
  <si>
    <t>No Feed Down - Piotr</t>
  </si>
  <si>
    <t xml:space="preserve">invrot </t>
  </si>
  <si>
    <t>normrot</t>
  </si>
  <si>
    <t>invrot shift (-)</t>
  </si>
  <si>
    <t>invrot shift (+)</t>
  </si>
  <si>
    <t>normrot shift (-)</t>
  </si>
  <si>
    <t>normrot shift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</si>
</sst>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0"/>
    <numFmt numFmtId="165" formatCode="0.00000000000"/>
    <numFmt numFmtId="166" formatCode="0.000000"/>
    <numFmt numFmtId="167" formatCode="0.0000"/>
    <numFmt numFmtId="168" formatCode="0.000"/>
    <numFmt numFmtId="169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7.7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0" fillId="2" borderId="6" xfId="0" applyFill="1" applyBorder="1"/>
    <xf numFmtId="164" fontId="0" fillId="2" borderId="6" xfId="0" applyNumberFormat="1" applyFill="1" applyBorder="1"/>
    <xf numFmtId="2" fontId="0" fillId="2" borderId="6" xfId="0" applyNumberFormat="1" applyFill="1" applyBorder="1"/>
    <xf numFmtId="0" fontId="0" fillId="0" borderId="7" xfId="0" applyBorder="1"/>
    <xf numFmtId="0" fontId="0" fillId="0" borderId="8" xfId="0" applyBorder="1"/>
    <xf numFmtId="166" fontId="0" fillId="0" borderId="0" xfId="0" applyNumberFormat="1"/>
    <xf numFmtId="168" fontId="0" fillId="0" borderId="0" xfId="0" applyNumberFormat="1"/>
    <xf numFmtId="0" fontId="0" fillId="0" borderId="0" xfId="0" applyBorder="1"/>
    <xf numFmtId="0" fontId="0" fillId="2" borderId="0" xfId="0" applyFill="1" applyBorder="1"/>
    <xf numFmtId="0" fontId="3" fillId="4" borderId="0" xfId="0" applyFont="1" applyFill="1" applyBorder="1"/>
    <xf numFmtId="167" fontId="4" fillId="3" borderId="0" xfId="0" applyNumberFormat="1" applyFont="1" applyFill="1"/>
    <xf numFmtId="169" fontId="0" fillId="0" borderId="0" xfId="1" applyNumberFormat="1" applyFo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0" xfId="0" applyFont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top"/>
    </xf>
    <xf numFmtId="0" fontId="0" fillId="0" borderId="0" xfId="0" applyAlignment="1">
      <alignment horizontal="right"/>
    </xf>
    <xf numFmtId="10" fontId="0" fillId="0" borderId="0" xfId="1" applyNumberFormat="1" applyFont="1"/>
    <xf numFmtId="0" fontId="5" fillId="5" borderId="0" xfId="2"/>
  </cellXfs>
  <cellStyles count="3">
    <cellStyle name="Bueno" xfId="2" builtinId="26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Dipole'!$O$16:$O$29</c:f>
              <c:numCache>
                <c:formatCode>General</c:formatCode>
                <c:ptCount val="14"/>
                <c:pt idx="0">
                  <c:v>190.5645184654843</c:v>
                </c:pt>
                <c:pt idx="1">
                  <c:v>73.575201396075528</c:v>
                </c:pt>
                <c:pt idx="2">
                  <c:v>11.82340341100538</c:v>
                </c:pt>
                <c:pt idx="3">
                  <c:v>-2.5974195024851858</c:v>
                </c:pt>
                <c:pt idx="4">
                  <c:v>-1.7834701167972711</c:v>
                </c:pt>
                <c:pt idx="5">
                  <c:v>8.905484065844399E-2</c:v>
                </c:pt>
                <c:pt idx="6">
                  <c:v>1.6258567513698301</c:v>
                </c:pt>
                <c:pt idx="7">
                  <c:v>0.96667452499762807</c:v>
                </c:pt>
                <c:pt idx="8">
                  <c:v>2.132347467630082E-17</c:v>
                </c:pt>
                <c:pt idx="9">
                  <c:v>-0.60683962624018639</c:v>
                </c:pt>
                <c:pt idx="10">
                  <c:v>-0.2142653785314094</c:v>
                </c:pt>
                <c:pt idx="11">
                  <c:v>7.7037944761363469E-2</c:v>
                </c:pt>
                <c:pt idx="12">
                  <c:v>-6.1921075090032453E-2</c:v>
                </c:pt>
                <c:pt idx="13">
                  <c:v>-0.1945398800576805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67-4792-9AAB-72647E9723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Dipole'!$AB$16:$AB$29</c:f>
              <c:numCache>
                <c:formatCode>General</c:formatCode>
                <c:ptCount val="14"/>
                <c:pt idx="0">
                  <c:v>182.96</c:v>
                </c:pt>
                <c:pt idx="1">
                  <c:v>73.135000000000005</c:v>
                </c:pt>
                <c:pt idx="2">
                  <c:v>12.5</c:v>
                </c:pt>
                <c:pt idx="3">
                  <c:v>-1.8552999999999999</c:v>
                </c:pt>
                <c:pt idx="4">
                  <c:v>-2.1545000000000001</c:v>
                </c:pt>
                <c:pt idx="5">
                  <c:v>-0.58340999999999998</c:v>
                </c:pt>
                <c:pt idx="6">
                  <c:v>1.3919999999999999</c:v>
                </c:pt>
                <c:pt idx="7">
                  <c:v>0.76881999999999995</c:v>
                </c:pt>
                <c:pt idx="8" formatCode="0.00E+00">
                  <c:v>-3.1360999999999998E-16</c:v>
                </c:pt>
                <c:pt idx="9">
                  <c:v>-0.13907</c:v>
                </c:pt>
                <c:pt idx="10">
                  <c:v>-2.1677999999999999E-2</c:v>
                </c:pt>
                <c:pt idx="11">
                  <c:v>-0.15129000000000001</c:v>
                </c:pt>
                <c:pt idx="12">
                  <c:v>-1.1658999999999999E-2</c:v>
                </c:pt>
                <c:pt idx="13">
                  <c:v>-0.19453999999999999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767-4792-9AAB-72647E97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Dipole'!$S$33:$S$45</c:f>
              <c:numCache>
                <c:formatCode>General</c:formatCode>
                <c:ptCount val="13"/>
                <c:pt idx="0">
                  <c:v>-2.016272322920686</c:v>
                </c:pt>
                <c:pt idx="1">
                  <c:v>1.503494304982304</c:v>
                </c:pt>
                <c:pt idx="2">
                  <c:v>0.40374775093939502</c:v>
                </c:pt>
                <c:pt idx="3">
                  <c:v>-0.72856423007723992</c:v>
                </c:pt>
                <c:pt idx="4">
                  <c:v>0.65492115719733934</c:v>
                </c:pt>
                <c:pt idx="5">
                  <c:v>-0.17009343489439899</c:v>
                </c:pt>
                <c:pt idx="6">
                  <c:v>-0.1082817507246146</c:v>
                </c:pt>
                <c:pt idx="7">
                  <c:v>5.08722350207378E-18</c:v>
                </c:pt>
                <c:pt idx="8">
                  <c:v>0.207213294566748</c:v>
                </c:pt>
                <c:pt idx="9">
                  <c:v>-0.21662684487635719</c:v>
                </c:pt>
                <c:pt idx="10">
                  <c:v>0.1170932028386152</c:v>
                </c:pt>
                <c:pt idx="11">
                  <c:v>0.2103701447447201</c:v>
                </c:pt>
                <c:pt idx="12">
                  <c:v>0.13733454433842421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32-46EF-A716-F3AB11852E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Dipole'!$AF$33:$AF$45</c:f>
              <c:numCache>
                <c:formatCode>General</c:formatCode>
                <c:ptCount val="13"/>
                <c:pt idx="0">
                  <c:v>-1.8243</c:v>
                </c:pt>
                <c:pt idx="1">
                  <c:v>1.5251999999999999</c:v>
                </c:pt>
                <c:pt idx="2">
                  <c:v>0.32926</c:v>
                </c:pt>
                <c:pt idx="3">
                  <c:v>-0.79688999999999999</c:v>
                </c:pt>
                <c:pt idx="4">
                  <c:v>0.69454000000000005</c:v>
                </c:pt>
                <c:pt idx="5">
                  <c:v>-9.2468999999999996E-2</c:v>
                </c:pt>
                <c:pt idx="6">
                  <c:v>-0.11938</c:v>
                </c:pt>
                <c:pt idx="7" formatCode="0.00E+00">
                  <c:v>3.2377999999999998E-17</c:v>
                </c:pt>
                <c:pt idx="8">
                  <c:v>0.12623999999999999</c:v>
                </c:pt>
                <c:pt idx="9">
                  <c:v>-0.2641</c:v>
                </c:pt>
                <c:pt idx="10">
                  <c:v>0.14645</c:v>
                </c:pt>
                <c:pt idx="11">
                  <c:v>0.14893000000000001</c:v>
                </c:pt>
                <c:pt idx="12">
                  <c:v>0.13733000000000001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32-46EF-A716-F3AB1185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'Inner Dipole'!$C$3:$G$3</c:f>
              <c:numCache>
                <c:formatCode>General</c:formatCode>
                <c:ptCount val="5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</c:numCache>
            </c:numRef>
          </c:xVal>
          <c:yVal>
            <c:numRef>
              <c:f>'Inner Dipole'!$O$10:$S$10</c:f>
              <c:numCache>
                <c:formatCode>General</c:formatCode>
                <c:ptCount val="5"/>
                <c:pt idx="0">
                  <c:v>-416.98073229971271</c:v>
                </c:pt>
                <c:pt idx="1">
                  <c:v>-1.8853702562185271</c:v>
                </c:pt>
                <c:pt idx="2">
                  <c:v>-1.2441032951615001</c:v>
                </c:pt>
                <c:pt idx="3">
                  <c:v>-2.1665619473702389</c:v>
                </c:pt>
                <c:pt idx="4">
                  <c:v>-420.15364760129989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BB-4E65-93F4-855D933E455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'Inner Dipole'!$C$3:$G$3</c:f>
              <c:numCache>
                <c:formatCode>General</c:formatCode>
                <c:ptCount val="5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</c:numCache>
            </c:numRef>
          </c:xVal>
          <c:yVal>
            <c:numRef>
              <c:f>'Inner Dipole'!$AB$10:$AF$10</c:f>
              <c:numCache>
                <c:formatCode>0.00</c:formatCode>
                <c:ptCount val="5"/>
                <c:pt idx="0">
                  <c:v>-417.01</c:v>
                </c:pt>
                <c:pt idx="1">
                  <c:v>-1.9323999999999999</c:v>
                </c:pt>
                <c:pt idx="2">
                  <c:v>-1.3119000000000001</c:v>
                </c:pt>
                <c:pt idx="3">
                  <c:v>-2.0714000000000001</c:v>
                </c:pt>
                <c:pt idx="4">
                  <c:v>-420.17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B-4E65-93F4-855D933E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31279"/>
        <c:axId val="535038767"/>
      </c:scatterChart>
      <c:valAx>
        <c:axId val="5350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038767"/>
        <c:crosses val="autoZero"/>
        <c:crossBetween val="midCat"/>
      </c:valAx>
      <c:valAx>
        <c:axId val="5350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0312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Dipole'!$C$15:$C$29</c:f>
              <c:numCache>
                <c:formatCode>General</c:formatCode>
                <c:ptCount val="15"/>
                <c:pt idx="0">
                  <c:v>-9.4200077207642555E-8</c:v>
                </c:pt>
                <c:pt idx="1">
                  <c:v>194.39294733736489</c:v>
                </c:pt>
                <c:pt idx="2">
                  <c:v>72.43066463899612</c:v>
                </c:pt>
                <c:pt idx="3">
                  <c:v>11.77919625208623</c:v>
                </c:pt>
                <c:pt idx="4">
                  <c:v>-2.711485475263975</c:v>
                </c:pt>
                <c:pt idx="5">
                  <c:v>-1.790399483171033</c:v>
                </c:pt>
                <c:pt idx="6">
                  <c:v>4.3987964830900561E-2</c:v>
                </c:pt>
                <c:pt idx="7">
                  <c:v>1.423108210345075</c:v>
                </c:pt>
                <c:pt idx="8">
                  <c:v>1.0570590687725281</c:v>
                </c:pt>
                <c:pt idx="9">
                  <c:v>1.812248254634746E-16</c:v>
                </c:pt>
                <c:pt idx="10">
                  <c:v>-0.36900895248037019</c:v>
                </c:pt>
                <c:pt idx="11">
                  <c:v>-4.1843080550958228E-2</c:v>
                </c:pt>
                <c:pt idx="12">
                  <c:v>0.21680924696518691</c:v>
                </c:pt>
                <c:pt idx="13">
                  <c:v>0.1249253972738107</c:v>
                </c:pt>
                <c:pt idx="14">
                  <c:v>-0.14011553715752351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3-4DD2-AA72-620D98B653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Dipole'!$P$15:$P$29</c:f>
              <c:numCache>
                <c:formatCode>General</c:formatCode>
                <c:ptCount val="15"/>
                <c:pt idx="0" formatCode="0.00E+00">
                  <c:v>-9.4199999999999996E-8</c:v>
                </c:pt>
                <c:pt idx="1">
                  <c:v>185.96</c:v>
                </c:pt>
                <c:pt idx="2">
                  <c:v>72.117000000000004</c:v>
                </c:pt>
                <c:pt idx="3">
                  <c:v>12.628</c:v>
                </c:pt>
                <c:pt idx="4">
                  <c:v>-1.9628000000000001</c:v>
                </c:pt>
                <c:pt idx="5">
                  <c:v>-2.2475000000000001</c:v>
                </c:pt>
                <c:pt idx="6">
                  <c:v>-0.55374000000000001</c:v>
                </c:pt>
                <c:pt idx="7">
                  <c:v>1.0077</c:v>
                </c:pt>
                <c:pt idx="8">
                  <c:v>0.92191000000000001</c:v>
                </c:pt>
                <c:pt idx="9" formatCode="0.00E+00">
                  <c:v>-2.2715E-16</c:v>
                </c:pt>
                <c:pt idx="10">
                  <c:v>8.4972000000000006E-2</c:v>
                </c:pt>
                <c:pt idx="11">
                  <c:v>3.5503E-2</c:v>
                </c:pt>
                <c:pt idx="12">
                  <c:v>-0.16744000000000001</c:v>
                </c:pt>
                <c:pt idx="13">
                  <c:v>0.10947999999999999</c:v>
                </c:pt>
                <c:pt idx="14">
                  <c:v>-0.14011999999999999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B3-4DD2-AA72-620D98B6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Dipole'!$D$15:$D$29</c:f>
              <c:numCache>
                <c:formatCode>General</c:formatCode>
                <c:ptCount val="15"/>
                <c:pt idx="0">
                  <c:v>-3.4540887344571458E-3</c:v>
                </c:pt>
                <c:pt idx="1">
                  <c:v>-1.3979721712062529</c:v>
                </c:pt>
                <c:pt idx="2">
                  <c:v>-10.460324043302601</c:v>
                </c:pt>
                <c:pt idx="3">
                  <c:v>0.24207984919405759</c:v>
                </c:pt>
                <c:pt idx="4">
                  <c:v>1.1272986801117011</c:v>
                </c:pt>
                <c:pt idx="5">
                  <c:v>-3.3187776451618467E-2</c:v>
                </c:pt>
                <c:pt idx="6">
                  <c:v>0.87528546024949561</c:v>
                </c:pt>
                <c:pt idx="7">
                  <c:v>4.9038167666698808E-2</c:v>
                </c:pt>
                <c:pt idx="8">
                  <c:v>0.36702759395873158</c:v>
                </c:pt>
                <c:pt idx="9">
                  <c:v>-2.0258613630032121E-18</c:v>
                </c:pt>
                <c:pt idx="10">
                  <c:v>-0.10287137596035729</c:v>
                </c:pt>
                <c:pt idx="11">
                  <c:v>-1.8666809366326481E-3</c:v>
                </c:pt>
                <c:pt idx="12">
                  <c:v>-3.7049056338535863E-2</c:v>
                </c:pt>
                <c:pt idx="13">
                  <c:v>-3.0123989800964431E-3</c:v>
                </c:pt>
                <c:pt idx="14">
                  <c:v>3.657168922026111E-3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9-458D-ACD9-E58283C003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Dipole'!$Q$15:$Q$29</c:f>
              <c:numCache>
                <c:formatCode>General</c:formatCode>
                <c:ptCount val="15"/>
                <c:pt idx="0" formatCode="0.00E+00">
                  <c:v>-3.4540999999999999E-3</c:v>
                </c:pt>
                <c:pt idx="1">
                  <c:v>-1.3979999999999999</c:v>
                </c:pt>
                <c:pt idx="2">
                  <c:v>-10.46</c:v>
                </c:pt>
                <c:pt idx="3">
                  <c:v>0.24207999999999999</c:v>
                </c:pt>
                <c:pt idx="4">
                  <c:v>1.1273</c:v>
                </c:pt>
                <c:pt idx="5">
                  <c:v>-3.3188000000000002E-2</c:v>
                </c:pt>
                <c:pt idx="6">
                  <c:v>0.87529000000000001</c:v>
                </c:pt>
                <c:pt idx="7">
                  <c:v>4.9037999999999998E-2</c:v>
                </c:pt>
                <c:pt idx="8">
                  <c:v>0.36703000000000002</c:v>
                </c:pt>
                <c:pt idx="9" formatCode="0.00E+00">
                  <c:v>-6.5518000000000003E-19</c:v>
                </c:pt>
                <c:pt idx="10">
                  <c:v>-0.10287</c:v>
                </c:pt>
                <c:pt idx="11">
                  <c:v>-1.8667E-3</c:v>
                </c:pt>
                <c:pt idx="12">
                  <c:v>-3.7048999999999999E-2</c:v>
                </c:pt>
                <c:pt idx="13">
                  <c:v>-3.0124000000000001E-3</c:v>
                </c:pt>
                <c:pt idx="14">
                  <c:v>3.6572000000000002E-3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09-458D-ACD9-E58283C0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Dipole'!$E$15:$E$29</c:f>
              <c:numCache>
                <c:formatCode>General</c:formatCode>
                <c:ptCount val="15"/>
                <c:pt idx="0">
                  <c:v>-7.9567852675544067E-3</c:v>
                </c:pt>
                <c:pt idx="1">
                  <c:v>-0.8900695341747269</c:v>
                </c:pt>
                <c:pt idx="2">
                  <c:v>-15.897671116571599</c:v>
                </c:pt>
                <c:pt idx="3">
                  <c:v>1.060757540990058E-2</c:v>
                </c:pt>
                <c:pt idx="4">
                  <c:v>1.6300466920563881</c:v>
                </c:pt>
                <c:pt idx="5">
                  <c:v>-0.30472502518441802</c:v>
                </c:pt>
                <c:pt idx="6">
                  <c:v>2.9701651282671251</c:v>
                </c:pt>
                <c:pt idx="7">
                  <c:v>-5.7502045135699231E-2</c:v>
                </c:pt>
                <c:pt idx="8">
                  <c:v>0.86815521294467102</c:v>
                </c:pt>
                <c:pt idx="9">
                  <c:v>9.5226384503911178E-19</c:v>
                </c:pt>
                <c:pt idx="10">
                  <c:v>-8.1037677976337846E-2</c:v>
                </c:pt>
                <c:pt idx="11">
                  <c:v>1.075489273654642E-2</c:v>
                </c:pt>
                <c:pt idx="12">
                  <c:v>-5.0772084238547982E-2</c:v>
                </c:pt>
                <c:pt idx="13">
                  <c:v>-1.8691304715135319E-4</c:v>
                </c:pt>
                <c:pt idx="14">
                  <c:v>-2.235502942625419E-3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0-43D1-96D9-1F1FF3E670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Dipole'!$R$15:$R$29</c:f>
              <c:numCache>
                <c:formatCode>General</c:formatCode>
                <c:ptCount val="15"/>
                <c:pt idx="0" formatCode="0.00E+00">
                  <c:v>-7.9568E-3</c:v>
                </c:pt>
                <c:pt idx="1">
                  <c:v>-0.89007000000000003</c:v>
                </c:pt>
                <c:pt idx="2">
                  <c:v>-15.898</c:v>
                </c:pt>
                <c:pt idx="3">
                  <c:v>1.0607999999999999E-2</c:v>
                </c:pt>
                <c:pt idx="4">
                  <c:v>1.63</c:v>
                </c:pt>
                <c:pt idx="5">
                  <c:v>-0.30473</c:v>
                </c:pt>
                <c:pt idx="6">
                  <c:v>2.9702000000000002</c:v>
                </c:pt>
                <c:pt idx="7">
                  <c:v>-5.7501999999999998E-2</c:v>
                </c:pt>
                <c:pt idx="8">
                  <c:v>0.86816000000000004</c:v>
                </c:pt>
                <c:pt idx="9" formatCode="0.00E+00">
                  <c:v>-1.2082E-18</c:v>
                </c:pt>
                <c:pt idx="10">
                  <c:v>-8.1037999999999999E-2</c:v>
                </c:pt>
                <c:pt idx="11">
                  <c:v>1.0755000000000001E-2</c:v>
                </c:pt>
                <c:pt idx="12">
                  <c:v>-5.0771999999999998E-2</c:v>
                </c:pt>
                <c:pt idx="13">
                  <c:v>-1.8691000000000001E-4</c:v>
                </c:pt>
                <c:pt idx="14">
                  <c:v>-2.2355000000000001E-3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0-43D1-96D9-1F1FF3E6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Dipole'!$F$15:$F$29</c:f>
              <c:numCache>
                <c:formatCode>General</c:formatCode>
                <c:ptCount val="15"/>
                <c:pt idx="0">
                  <c:v>-3.5043688976942391E-3</c:v>
                </c:pt>
                <c:pt idx="1">
                  <c:v>-1.252563605657381</c:v>
                </c:pt>
                <c:pt idx="2">
                  <c:v>-3.2528897438576512</c:v>
                </c:pt>
                <c:pt idx="3">
                  <c:v>-6.6960007632587137E-3</c:v>
                </c:pt>
                <c:pt idx="4">
                  <c:v>2.456863512323709</c:v>
                </c:pt>
                <c:pt idx="5">
                  <c:v>9.6103665264904797E-2</c:v>
                </c:pt>
                <c:pt idx="6">
                  <c:v>1.1876736478894041</c:v>
                </c:pt>
                <c:pt idx="7">
                  <c:v>-1.49507993378739E-2</c:v>
                </c:pt>
                <c:pt idx="8">
                  <c:v>0.41886597490465821</c:v>
                </c:pt>
                <c:pt idx="9">
                  <c:v>-1.1148488679309661E-17</c:v>
                </c:pt>
                <c:pt idx="10">
                  <c:v>-9.5634670585207138E-2</c:v>
                </c:pt>
                <c:pt idx="11">
                  <c:v>1.8784099834293161E-5</c:v>
                </c:pt>
                <c:pt idx="12">
                  <c:v>-4.0145436725526062E-2</c:v>
                </c:pt>
                <c:pt idx="13">
                  <c:v>2.6281164607962668E-3</c:v>
                </c:pt>
                <c:pt idx="14">
                  <c:v>5.2972828586282236E-3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E-4F8E-B318-D22BC152FF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Dipole'!$S$15:$S$29</c:f>
              <c:numCache>
                <c:formatCode>General</c:formatCode>
                <c:ptCount val="15"/>
                <c:pt idx="0" formatCode="0.00E+00">
                  <c:v>-3.5044E-3</c:v>
                </c:pt>
                <c:pt idx="1">
                  <c:v>-1.2525999999999999</c:v>
                </c:pt>
                <c:pt idx="2">
                  <c:v>-3.2528999999999999</c:v>
                </c:pt>
                <c:pt idx="3">
                  <c:v>-6.6959999999999997E-3</c:v>
                </c:pt>
                <c:pt idx="4">
                  <c:v>2.4569000000000001</c:v>
                </c:pt>
                <c:pt idx="5">
                  <c:v>9.6103999999999995E-2</c:v>
                </c:pt>
                <c:pt idx="6">
                  <c:v>1.1877</c:v>
                </c:pt>
                <c:pt idx="7">
                  <c:v>-1.4951000000000001E-2</c:v>
                </c:pt>
                <c:pt idx="8">
                  <c:v>0.41887000000000002</c:v>
                </c:pt>
                <c:pt idx="9" formatCode="0.00E+00">
                  <c:v>-2.6543999999999999E-18</c:v>
                </c:pt>
                <c:pt idx="10">
                  <c:v>-9.5634999999999998E-2</c:v>
                </c:pt>
                <c:pt idx="11" formatCode="0.00E+00">
                  <c:v>1.8783999999999998E-5</c:v>
                </c:pt>
                <c:pt idx="12">
                  <c:v>-4.0145E-2</c:v>
                </c:pt>
                <c:pt idx="13">
                  <c:v>2.6281E-3</c:v>
                </c:pt>
                <c:pt idx="14">
                  <c:v>5.2972999999999996E-3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E-4F8E-B318-D22BC152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Dipole'!$G$15:$G$29</c:f>
              <c:numCache>
                <c:formatCode>General</c:formatCode>
                <c:ptCount val="15"/>
                <c:pt idx="0">
                  <c:v>-1.167691747823062E-6</c:v>
                </c:pt>
                <c:pt idx="1">
                  <c:v>54.248346475066143</c:v>
                </c:pt>
                <c:pt idx="2">
                  <c:v>-8.1292658476933433</c:v>
                </c:pt>
                <c:pt idx="3">
                  <c:v>3.0799478027477978</c:v>
                </c:pt>
                <c:pt idx="4">
                  <c:v>0.78081361940159422</c:v>
                </c:pt>
                <c:pt idx="5">
                  <c:v>-0.58967640210812688</c:v>
                </c:pt>
                <c:pt idx="6">
                  <c:v>-0.35255793850076111</c:v>
                </c:pt>
                <c:pt idx="7">
                  <c:v>0.26461290150051259</c:v>
                </c:pt>
                <c:pt idx="8">
                  <c:v>0.2665169728161268</c:v>
                </c:pt>
                <c:pt idx="9">
                  <c:v>-2.362007689076448E-17</c:v>
                </c:pt>
                <c:pt idx="10">
                  <c:v>0.27373567809586369</c:v>
                </c:pt>
                <c:pt idx="11">
                  <c:v>-0.20425204588259191</c:v>
                </c:pt>
                <c:pt idx="12">
                  <c:v>-0.1196904202242014</c:v>
                </c:pt>
                <c:pt idx="13">
                  <c:v>2.006444193899844E-2</c:v>
                </c:pt>
                <c:pt idx="14">
                  <c:v>-0.16476663027330349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C-4D1F-A9A0-00CD9FA4BB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Dipole'!$T$15:$T$29</c:f>
              <c:numCache>
                <c:formatCode>General</c:formatCode>
                <c:ptCount val="15"/>
                <c:pt idx="0" formatCode="0.00E+00">
                  <c:v>-1.1677000000000001E-6</c:v>
                </c:pt>
                <c:pt idx="1">
                  <c:v>54.395000000000003</c:v>
                </c:pt>
                <c:pt idx="2">
                  <c:v>-8.1425000000000001</c:v>
                </c:pt>
                <c:pt idx="3">
                  <c:v>3.0668000000000002</c:v>
                </c:pt>
                <c:pt idx="4">
                  <c:v>1.0117</c:v>
                </c:pt>
                <c:pt idx="5">
                  <c:v>-0.71826000000000001</c:v>
                </c:pt>
                <c:pt idx="6">
                  <c:v>-0.35163</c:v>
                </c:pt>
                <c:pt idx="7">
                  <c:v>0.24876999999999999</c:v>
                </c:pt>
                <c:pt idx="8">
                  <c:v>0.31064999999999998</c:v>
                </c:pt>
                <c:pt idx="9" formatCode="0.00E+00">
                  <c:v>-7.7958000000000004E-17</c:v>
                </c:pt>
                <c:pt idx="10">
                  <c:v>0.41099000000000002</c:v>
                </c:pt>
                <c:pt idx="11">
                  <c:v>-0.35866999999999999</c:v>
                </c:pt>
                <c:pt idx="12">
                  <c:v>-0.2273</c:v>
                </c:pt>
                <c:pt idx="13">
                  <c:v>2.6442E-2</c:v>
                </c:pt>
                <c:pt idx="14">
                  <c:v>-0.16477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C-4D1F-A9A0-00CD9FA4B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Dipole'!$C$33:$C$45</c:f>
              <c:numCache>
                <c:formatCode>General</c:formatCode>
                <c:ptCount val="13"/>
                <c:pt idx="0">
                  <c:v>-7.8735192632823647</c:v>
                </c:pt>
                <c:pt idx="1">
                  <c:v>-16.21526101335202</c:v>
                </c:pt>
                <c:pt idx="2">
                  <c:v>-1.901465263085703</c:v>
                </c:pt>
                <c:pt idx="3">
                  <c:v>9.0827927145727516E-2</c:v>
                </c:pt>
                <c:pt idx="4">
                  <c:v>1.153130989063905</c:v>
                </c:pt>
                <c:pt idx="5">
                  <c:v>-0.44736707651776408</c:v>
                </c:pt>
                <c:pt idx="6">
                  <c:v>-0.59362968164994379</c:v>
                </c:pt>
                <c:pt idx="7">
                  <c:v>-1.597617687550751E-16</c:v>
                </c:pt>
                <c:pt idx="8">
                  <c:v>0.24605198702457759</c:v>
                </c:pt>
                <c:pt idx="9">
                  <c:v>-0.1084543388643623</c:v>
                </c:pt>
                <c:pt idx="10">
                  <c:v>0.43966209561180281</c:v>
                </c:pt>
                <c:pt idx="11">
                  <c:v>0.73314861359934702</c:v>
                </c:pt>
                <c:pt idx="12">
                  <c:v>-1.7739869692852801E-2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9-47AD-AE6F-45D15CC1D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Dipole'!$P$33:$P$45</c:f>
              <c:numCache>
                <c:formatCode>General</c:formatCode>
                <c:ptCount val="13"/>
                <c:pt idx="0">
                  <c:v>-4.0265000000000004</c:v>
                </c:pt>
                <c:pt idx="1">
                  <c:v>-15.984999999999999</c:v>
                </c:pt>
                <c:pt idx="2">
                  <c:v>-2.3488000000000002</c:v>
                </c:pt>
                <c:pt idx="3">
                  <c:v>-0.62058000000000002</c:v>
                </c:pt>
                <c:pt idx="4">
                  <c:v>1.4222999999999999</c:v>
                </c:pt>
                <c:pt idx="5">
                  <c:v>1.7947999999999999E-2</c:v>
                </c:pt>
                <c:pt idx="6">
                  <c:v>-0.14119000000000001</c:v>
                </c:pt>
                <c:pt idx="7" formatCode="0.00E+00">
                  <c:v>-2.1016E-16</c:v>
                </c:pt>
                <c:pt idx="8">
                  <c:v>0.1464</c:v>
                </c:pt>
                <c:pt idx="9">
                  <c:v>-0.58638000000000001</c:v>
                </c:pt>
                <c:pt idx="10">
                  <c:v>0.16450999999999999</c:v>
                </c:pt>
                <c:pt idx="11">
                  <c:v>0.60507999999999995</c:v>
                </c:pt>
                <c:pt idx="12">
                  <c:v>-1.7739999999999999E-2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9-47AD-AE6F-45D15CC1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Dipole'!$D$33:$D$45</c:f>
              <c:numCache>
                <c:formatCode>General</c:formatCode>
                <c:ptCount val="13"/>
                <c:pt idx="0">
                  <c:v>0.93804354275487078</c:v>
                </c:pt>
                <c:pt idx="1">
                  <c:v>0.33415181502802349</c:v>
                </c:pt>
                <c:pt idx="2">
                  <c:v>-1.7764303738740939E-2</c:v>
                </c:pt>
                <c:pt idx="3">
                  <c:v>0.23678555879798491</c:v>
                </c:pt>
                <c:pt idx="4">
                  <c:v>-3.6255232322706332E-2</c:v>
                </c:pt>
                <c:pt idx="5">
                  <c:v>1.8543638082689232E-2</c:v>
                </c:pt>
                <c:pt idx="6">
                  <c:v>1.488919141272466E-2</c:v>
                </c:pt>
                <c:pt idx="7">
                  <c:v>-2.3561343028506619E-18</c:v>
                </c:pt>
                <c:pt idx="8">
                  <c:v>-1.148026298108923E-2</c:v>
                </c:pt>
                <c:pt idx="9">
                  <c:v>-4.1913144324458229E-3</c:v>
                </c:pt>
                <c:pt idx="10">
                  <c:v>9.0131591985483095E-4</c:v>
                </c:pt>
                <c:pt idx="11">
                  <c:v>5.5481611761162342E-4</c:v>
                </c:pt>
                <c:pt idx="12">
                  <c:v>1.9483654793909951E-3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0-4B50-81C2-056305B43A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Dipole'!$Q$33:$Q$45</c:f>
              <c:numCache>
                <c:formatCode>General</c:formatCode>
                <c:ptCount val="13"/>
                <c:pt idx="0">
                  <c:v>0.93803999999999998</c:v>
                </c:pt>
                <c:pt idx="1">
                  <c:v>0.33415</c:v>
                </c:pt>
                <c:pt idx="2">
                  <c:v>-1.7763999999999999E-2</c:v>
                </c:pt>
                <c:pt idx="3">
                  <c:v>0.23679</c:v>
                </c:pt>
                <c:pt idx="4">
                  <c:v>-3.6255000000000003E-2</c:v>
                </c:pt>
                <c:pt idx="5">
                  <c:v>1.8544000000000001E-2</c:v>
                </c:pt>
                <c:pt idx="6">
                  <c:v>1.4888999999999999E-2</c:v>
                </c:pt>
                <c:pt idx="7" formatCode="0.00E+00">
                  <c:v>-3.4153999999999999E-18</c:v>
                </c:pt>
                <c:pt idx="8">
                  <c:v>-1.1480000000000001E-2</c:v>
                </c:pt>
                <c:pt idx="9">
                  <c:v>-4.1913000000000002E-3</c:v>
                </c:pt>
                <c:pt idx="10">
                  <c:v>9.0132000000000005E-4</c:v>
                </c:pt>
                <c:pt idx="11">
                  <c:v>5.5482000000000003E-4</c:v>
                </c:pt>
                <c:pt idx="12">
                  <c:v>1.9484000000000001E-3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E0-4B50-81C2-056305B4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Dipole'!$E$33:$E$45</c:f>
              <c:numCache>
                <c:formatCode>General</c:formatCode>
                <c:ptCount val="13"/>
                <c:pt idx="0">
                  <c:v>-0.36029185664284041</c:v>
                </c:pt>
                <c:pt idx="1">
                  <c:v>-0.29352910736550641</c:v>
                </c:pt>
                <c:pt idx="2">
                  <c:v>-6.4891130767500638E-2</c:v>
                </c:pt>
                <c:pt idx="3">
                  <c:v>0.54769106178833882</c:v>
                </c:pt>
                <c:pt idx="4">
                  <c:v>3.4901353941244162E-2</c:v>
                </c:pt>
                <c:pt idx="5">
                  <c:v>5.1039199453015577E-2</c:v>
                </c:pt>
                <c:pt idx="6">
                  <c:v>6.7281818088113232E-3</c:v>
                </c:pt>
                <c:pt idx="7">
                  <c:v>3.7392812935582508E-18</c:v>
                </c:pt>
                <c:pt idx="8">
                  <c:v>2.2168668722048058E-3</c:v>
                </c:pt>
                <c:pt idx="9">
                  <c:v>-1.3780687894758481E-2</c:v>
                </c:pt>
                <c:pt idx="10">
                  <c:v>-1.4631303940782509E-3</c:v>
                </c:pt>
                <c:pt idx="11">
                  <c:v>5.2212405767162995E-4</c:v>
                </c:pt>
                <c:pt idx="12">
                  <c:v>-1.663764841795725E-5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7-4870-B615-7CB8D9FE9B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Dipole'!$R$33:$R$45</c:f>
              <c:numCache>
                <c:formatCode>General</c:formatCode>
                <c:ptCount val="13"/>
                <c:pt idx="0">
                  <c:v>-0.36029</c:v>
                </c:pt>
                <c:pt idx="1">
                  <c:v>-0.29353000000000001</c:v>
                </c:pt>
                <c:pt idx="2">
                  <c:v>-6.4891000000000004E-2</c:v>
                </c:pt>
                <c:pt idx="3">
                  <c:v>0.54769000000000001</c:v>
                </c:pt>
                <c:pt idx="4">
                  <c:v>3.4901000000000001E-2</c:v>
                </c:pt>
                <c:pt idx="5">
                  <c:v>5.1039000000000001E-2</c:v>
                </c:pt>
                <c:pt idx="6">
                  <c:v>6.7282000000000002E-3</c:v>
                </c:pt>
                <c:pt idx="7" formatCode="0.00E+00">
                  <c:v>2.1832000000000001E-18</c:v>
                </c:pt>
                <c:pt idx="8">
                  <c:v>2.2168999999999999E-3</c:v>
                </c:pt>
                <c:pt idx="9">
                  <c:v>-1.3781E-2</c:v>
                </c:pt>
                <c:pt idx="10">
                  <c:v>-1.4630999999999999E-3</c:v>
                </c:pt>
                <c:pt idx="11">
                  <c:v>5.2212000000000005E-4</c:v>
                </c:pt>
                <c:pt idx="12" formatCode="0.00E+00">
                  <c:v>-1.6637999999999999E-5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7-4870-B615-7CB8D9FE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Dipole'!$P$16:$P$29</c:f>
              <c:numCache>
                <c:formatCode>General</c:formatCode>
                <c:ptCount val="14"/>
                <c:pt idx="0">
                  <c:v>7.8323221469648114</c:v>
                </c:pt>
                <c:pt idx="1">
                  <c:v>-22.029410700060861</c:v>
                </c:pt>
                <c:pt idx="2">
                  <c:v>1.695941415252497</c:v>
                </c:pt>
                <c:pt idx="3">
                  <c:v>-12.57021733443964</c:v>
                </c:pt>
                <c:pt idx="4">
                  <c:v>0.99126825634906901</c:v>
                </c:pt>
                <c:pt idx="5">
                  <c:v>-11.234718988660701</c:v>
                </c:pt>
                <c:pt idx="6">
                  <c:v>0.29480096487691798</c:v>
                </c:pt>
                <c:pt idx="7">
                  <c:v>-2.8978087361440061</c:v>
                </c:pt>
                <c:pt idx="8">
                  <c:v>9.0067519235515945E-19</c:v>
                </c:pt>
                <c:pt idx="9">
                  <c:v>-1.5708152362603742E-2</c:v>
                </c:pt>
                <c:pt idx="10">
                  <c:v>0.21359485046376919</c:v>
                </c:pt>
                <c:pt idx="11">
                  <c:v>-1.6194121116977711</c:v>
                </c:pt>
                <c:pt idx="12">
                  <c:v>-6.1532600424837628E-3</c:v>
                </c:pt>
                <c:pt idx="13">
                  <c:v>-4.1858455303824156E-3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BB-4581-AC1F-F4F7556F76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Dipole'!$AC$16:$AC$29</c:f>
              <c:numCache>
                <c:formatCode>General</c:formatCode>
                <c:ptCount val="14"/>
                <c:pt idx="0">
                  <c:v>7.8323</c:v>
                </c:pt>
                <c:pt idx="1">
                  <c:v>-22.029</c:v>
                </c:pt>
                <c:pt idx="2">
                  <c:v>1.6959</c:v>
                </c:pt>
                <c:pt idx="3">
                  <c:v>-12.57</c:v>
                </c:pt>
                <c:pt idx="4">
                  <c:v>0.99126999999999998</c:v>
                </c:pt>
                <c:pt idx="5">
                  <c:v>-11.234999999999999</c:v>
                </c:pt>
                <c:pt idx="6">
                  <c:v>0.29480000000000001</c:v>
                </c:pt>
                <c:pt idx="7">
                  <c:v>-2.8978000000000002</c:v>
                </c:pt>
                <c:pt idx="8" formatCode="0.00E+00">
                  <c:v>-1.1414E-18</c:v>
                </c:pt>
                <c:pt idx="9">
                  <c:v>-1.5708E-2</c:v>
                </c:pt>
                <c:pt idx="10">
                  <c:v>0.21359</c:v>
                </c:pt>
                <c:pt idx="11">
                  <c:v>-1.6194</c:v>
                </c:pt>
                <c:pt idx="12">
                  <c:v>-6.1532999999999996E-3</c:v>
                </c:pt>
                <c:pt idx="13">
                  <c:v>-4.1857999999999999E-3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BB-4581-AC1F-F4F7556F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Dipole'!$F$32:$F$45</c:f>
              <c:numCache>
                <c:formatCode>General</c:formatCode>
                <c:ptCount val="14"/>
                <c:pt idx="0">
                  <c:v>1.354460517088053</c:v>
                </c:pt>
                <c:pt idx="1">
                  <c:v>-0.5783437351082199</c:v>
                </c:pt>
                <c:pt idx="2">
                  <c:v>-0.82067147479471081</c:v>
                </c:pt>
                <c:pt idx="3">
                  <c:v>-0.16215450140344981</c:v>
                </c:pt>
                <c:pt idx="4">
                  <c:v>0.4087244027272382</c:v>
                </c:pt>
                <c:pt idx="5">
                  <c:v>-1.144016126623709E-2</c:v>
                </c:pt>
                <c:pt idx="6">
                  <c:v>-0.10134413564487239</c:v>
                </c:pt>
                <c:pt idx="7">
                  <c:v>-7.26148098249213E-3</c:v>
                </c:pt>
                <c:pt idx="8">
                  <c:v>-1.782624379066393E-18</c:v>
                </c:pt>
                <c:pt idx="9">
                  <c:v>5.7831727148188738E-4</c:v>
                </c:pt>
                <c:pt idx="10">
                  <c:v>-3.4324065050664078E-3</c:v>
                </c:pt>
                <c:pt idx="11">
                  <c:v>-4.015769399358389E-3</c:v>
                </c:pt>
                <c:pt idx="12">
                  <c:v>6.424774998651025E-3</c:v>
                </c:pt>
                <c:pt idx="13">
                  <c:v>2.078069055355455E-4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7-47DF-91CC-5922618476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Dipole'!$S$32:$S$45</c:f>
              <c:numCache>
                <c:formatCode>General</c:formatCode>
                <c:ptCount val="14"/>
                <c:pt idx="0">
                  <c:v>1.3545</c:v>
                </c:pt>
                <c:pt idx="1">
                  <c:v>-0.57833999999999997</c:v>
                </c:pt>
                <c:pt idx="2">
                  <c:v>-0.82067000000000001</c:v>
                </c:pt>
                <c:pt idx="3">
                  <c:v>-0.16214999999999999</c:v>
                </c:pt>
                <c:pt idx="4">
                  <c:v>0.40872000000000003</c:v>
                </c:pt>
                <c:pt idx="5">
                  <c:v>-1.1440000000000001E-2</c:v>
                </c:pt>
                <c:pt idx="6">
                  <c:v>-0.10134</c:v>
                </c:pt>
                <c:pt idx="7">
                  <c:v>-7.2614999999999997E-3</c:v>
                </c:pt>
                <c:pt idx="8" formatCode="0.00E+00">
                  <c:v>-1.0419E-19</c:v>
                </c:pt>
                <c:pt idx="9">
                  <c:v>5.7832000000000001E-4</c:v>
                </c:pt>
                <c:pt idx="10">
                  <c:v>-3.4323999999999999E-3</c:v>
                </c:pt>
                <c:pt idx="11">
                  <c:v>-4.0157999999999999E-3</c:v>
                </c:pt>
                <c:pt idx="12">
                  <c:v>6.4247999999999996E-3</c:v>
                </c:pt>
                <c:pt idx="13">
                  <c:v>2.0781E-4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17-47DF-91CC-59226184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Dipole'!$G$33:$G$45</c:f>
              <c:numCache>
                <c:formatCode>General</c:formatCode>
                <c:ptCount val="13"/>
                <c:pt idx="0">
                  <c:v>-3.3268582590603271</c:v>
                </c:pt>
                <c:pt idx="1">
                  <c:v>1.3924762357307889</c:v>
                </c:pt>
                <c:pt idx="2">
                  <c:v>1.1518037397743259</c:v>
                </c:pt>
                <c:pt idx="3">
                  <c:v>-1.3680666690756751</c:v>
                </c:pt>
                <c:pt idx="4">
                  <c:v>0.62457159139309049</c:v>
                </c:pt>
                <c:pt idx="5">
                  <c:v>-0.30214828601102628</c:v>
                </c:pt>
                <c:pt idx="6">
                  <c:v>6.2174500093333147E-2</c:v>
                </c:pt>
                <c:pt idx="7">
                  <c:v>-4.9080228761731739E-19</c:v>
                </c:pt>
                <c:pt idx="8">
                  <c:v>0.23389464652137851</c:v>
                </c:pt>
                <c:pt idx="9">
                  <c:v>-0.24658989664248551</c:v>
                </c:pt>
                <c:pt idx="10">
                  <c:v>-3.4011378895374762E-2</c:v>
                </c:pt>
                <c:pt idx="11">
                  <c:v>0.39841372180168599</c:v>
                </c:pt>
                <c:pt idx="12">
                  <c:v>2.7606822961432419E-2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C-4C4D-A627-623BF4036C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Dipole'!$T$33:$T$45</c:f>
              <c:numCache>
                <c:formatCode>General</c:formatCode>
                <c:ptCount val="13"/>
                <c:pt idx="0">
                  <c:v>-2.7776000000000001</c:v>
                </c:pt>
                <c:pt idx="1">
                  <c:v>1.4923</c:v>
                </c:pt>
                <c:pt idx="2">
                  <c:v>1.008</c:v>
                </c:pt>
                <c:pt idx="3">
                  <c:v>-1.5002</c:v>
                </c:pt>
                <c:pt idx="4">
                  <c:v>0.69943</c:v>
                </c:pt>
                <c:pt idx="5">
                  <c:v>-0.13305</c:v>
                </c:pt>
                <c:pt idx="6">
                  <c:v>6.7546999999999996E-2</c:v>
                </c:pt>
                <c:pt idx="7" formatCode="0.00E+00">
                  <c:v>-3.3003000000000002E-17</c:v>
                </c:pt>
                <c:pt idx="8">
                  <c:v>0.10566</c:v>
                </c:pt>
                <c:pt idx="9">
                  <c:v>-0.33961000000000002</c:v>
                </c:pt>
                <c:pt idx="10">
                  <c:v>3.5262000000000002E-2</c:v>
                </c:pt>
                <c:pt idx="11">
                  <c:v>0.25439000000000001</c:v>
                </c:pt>
                <c:pt idx="12">
                  <c:v>2.7607E-2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C-4C4D-A627-623BF403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'Outer Dipole'!$C$1:$G$1</c:f>
              <c:numCache>
                <c:formatCode>General</c:formatCode>
                <c:ptCount val="5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</c:numCache>
            </c:numRef>
          </c:xVal>
          <c:yVal>
            <c:numRef>
              <c:f>'Outer Dipole'!$C$10:$G$10</c:f>
              <c:numCache>
                <c:formatCode>General</c:formatCode>
                <c:ptCount val="5"/>
                <c:pt idx="0">
                  <c:v>-412.09360818827378</c:v>
                </c:pt>
                <c:pt idx="1">
                  <c:v>-1573.095235881895</c:v>
                </c:pt>
                <c:pt idx="2">
                  <c:v>-1572.7159900172271</c:v>
                </c:pt>
                <c:pt idx="3">
                  <c:v>-1572.2487232807071</c:v>
                </c:pt>
                <c:pt idx="4">
                  <c:v>-417.14712746919929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E0-403B-85F2-EBADAA07F19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Dipole'!$C$1:$G$1</c:f>
              <c:numCache>
                <c:formatCode>General</c:formatCode>
                <c:ptCount val="5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</c:numCache>
            </c:numRef>
          </c:xVal>
          <c:yVal>
            <c:numRef>
              <c:f>'Outer Dipole'!$P$10:$T$10</c:f>
              <c:numCache>
                <c:formatCode>General</c:formatCode>
                <c:ptCount val="5"/>
                <c:pt idx="0">
                  <c:v>-412.03</c:v>
                </c:pt>
                <c:pt idx="1">
                  <c:v>-1573</c:v>
                </c:pt>
                <c:pt idx="2">
                  <c:v>-1572.7</c:v>
                </c:pt>
                <c:pt idx="3">
                  <c:v>-1572.3</c:v>
                </c:pt>
                <c:pt idx="4">
                  <c:v>-417.17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E0-403B-85F2-EBADAA07F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98863"/>
        <c:axId val="159299279"/>
      </c:scatterChart>
      <c:valAx>
        <c:axId val="1592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99279"/>
        <c:crosses val="autoZero"/>
        <c:crossBetween val="midCat"/>
      </c:valAx>
      <c:valAx>
        <c:axId val="1592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988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Dipole'!$AD$16:$AD$29</c:f>
              <c:numCache>
                <c:formatCode>General</c:formatCode>
                <c:ptCount val="14"/>
                <c:pt idx="0">
                  <c:v>0.51809000000000005</c:v>
                </c:pt>
                <c:pt idx="1">
                  <c:v>-7.9466000000000001</c:v>
                </c:pt>
                <c:pt idx="2">
                  <c:v>0.56437999999999999</c:v>
                </c:pt>
                <c:pt idx="3">
                  <c:v>-6.3887999999999998</c:v>
                </c:pt>
                <c:pt idx="4">
                  <c:v>0.32523999999999997</c:v>
                </c:pt>
                <c:pt idx="5">
                  <c:v>0.59636999999999996</c:v>
                </c:pt>
                <c:pt idx="6">
                  <c:v>7.3713000000000001E-2</c:v>
                </c:pt>
                <c:pt idx="7">
                  <c:v>1.2401</c:v>
                </c:pt>
                <c:pt idx="8" formatCode="0.00E+00">
                  <c:v>9.3126000000000003E-21</c:v>
                </c:pt>
                <c:pt idx="9">
                  <c:v>2.9687999999999999</c:v>
                </c:pt>
                <c:pt idx="10">
                  <c:v>1.806E-2</c:v>
                </c:pt>
                <c:pt idx="11">
                  <c:v>-1.7927999999999999</c:v>
                </c:pt>
                <c:pt idx="12">
                  <c:v>1.1401E-2</c:v>
                </c:pt>
                <c:pt idx="13">
                  <c:v>0.24970000000000001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08-46DD-867D-128E3E9245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Dipole'!$AD$16:$AD$29</c:f>
              <c:numCache>
                <c:formatCode>General</c:formatCode>
                <c:ptCount val="14"/>
                <c:pt idx="0">
                  <c:v>0.51809000000000005</c:v>
                </c:pt>
                <c:pt idx="1">
                  <c:v>-7.9466000000000001</c:v>
                </c:pt>
                <c:pt idx="2">
                  <c:v>0.56437999999999999</c:v>
                </c:pt>
                <c:pt idx="3">
                  <c:v>-6.3887999999999998</c:v>
                </c:pt>
                <c:pt idx="4">
                  <c:v>0.32523999999999997</c:v>
                </c:pt>
                <c:pt idx="5">
                  <c:v>0.59636999999999996</c:v>
                </c:pt>
                <c:pt idx="6">
                  <c:v>7.3713000000000001E-2</c:v>
                </c:pt>
                <c:pt idx="7">
                  <c:v>1.2401</c:v>
                </c:pt>
                <c:pt idx="8" formatCode="0.00E+00">
                  <c:v>9.3126000000000003E-21</c:v>
                </c:pt>
                <c:pt idx="9">
                  <c:v>2.9687999999999999</c:v>
                </c:pt>
                <c:pt idx="10">
                  <c:v>1.806E-2</c:v>
                </c:pt>
                <c:pt idx="11">
                  <c:v>-1.7927999999999999</c:v>
                </c:pt>
                <c:pt idx="12">
                  <c:v>1.1401E-2</c:v>
                </c:pt>
                <c:pt idx="13">
                  <c:v>0.24970000000000001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08-46DD-867D-128E3E92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Dipole'!$R$16:$R$29</c:f>
              <c:numCache>
                <c:formatCode>General</c:formatCode>
                <c:ptCount val="14"/>
                <c:pt idx="0">
                  <c:v>0.86990601046681482</c:v>
                </c:pt>
                <c:pt idx="1">
                  <c:v>4.1124088390580464</c:v>
                </c:pt>
                <c:pt idx="2">
                  <c:v>-0.44106748561047582</c:v>
                </c:pt>
                <c:pt idx="3">
                  <c:v>-1.204229147466553</c:v>
                </c:pt>
                <c:pt idx="4">
                  <c:v>-0.41594791937219477</c:v>
                </c:pt>
                <c:pt idx="5">
                  <c:v>-7.2268001173198346</c:v>
                </c:pt>
                <c:pt idx="6">
                  <c:v>-6.5184350430154012E-2</c:v>
                </c:pt>
                <c:pt idx="7">
                  <c:v>-1.5636097793872521</c:v>
                </c:pt>
                <c:pt idx="8">
                  <c:v>-3.0749145707556901E-17</c:v>
                </c:pt>
                <c:pt idx="9">
                  <c:v>0.59780138714409248</c:v>
                </c:pt>
                <c:pt idx="10">
                  <c:v>-6.491786439553239E-2</c:v>
                </c:pt>
                <c:pt idx="11">
                  <c:v>-1.4095793423952681</c:v>
                </c:pt>
                <c:pt idx="12">
                  <c:v>-2.420698103913076E-2</c:v>
                </c:pt>
                <c:pt idx="13">
                  <c:v>8.7450008155396136E-2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73-43A7-B5AA-1EF4E01CEE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Dipole'!$AE$16:$AE$29</c:f>
              <c:numCache>
                <c:formatCode>General</c:formatCode>
                <c:ptCount val="14"/>
                <c:pt idx="0">
                  <c:v>0.86990999999999996</c:v>
                </c:pt>
                <c:pt idx="1">
                  <c:v>4.1124000000000001</c:v>
                </c:pt>
                <c:pt idx="2">
                  <c:v>-0.44107000000000002</c:v>
                </c:pt>
                <c:pt idx="3">
                  <c:v>-1.2041999999999999</c:v>
                </c:pt>
                <c:pt idx="4">
                  <c:v>-0.41594999999999999</c:v>
                </c:pt>
                <c:pt idx="5">
                  <c:v>-7.2267999999999999</c:v>
                </c:pt>
                <c:pt idx="6">
                  <c:v>-6.5184000000000006E-2</c:v>
                </c:pt>
                <c:pt idx="7">
                  <c:v>-1.5636000000000001</c:v>
                </c:pt>
                <c:pt idx="8" formatCode="0.00E+00">
                  <c:v>-4.6238999999999997E-18</c:v>
                </c:pt>
                <c:pt idx="9">
                  <c:v>0.5978</c:v>
                </c:pt>
                <c:pt idx="10">
                  <c:v>-6.4918000000000003E-2</c:v>
                </c:pt>
                <c:pt idx="11">
                  <c:v>-1.4096</c:v>
                </c:pt>
                <c:pt idx="12">
                  <c:v>-2.4206999999999999E-2</c:v>
                </c:pt>
                <c:pt idx="13">
                  <c:v>8.745E-2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873-43A7-B5AA-1EF4E01C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Dipole'!$S$17:$S$29</c:f>
              <c:numCache>
                <c:formatCode>General</c:formatCode>
                <c:ptCount val="13"/>
                <c:pt idx="0">
                  <c:v>-7.7802498703844618</c:v>
                </c:pt>
                <c:pt idx="1">
                  <c:v>2.8962943555840468</c:v>
                </c:pt>
                <c:pt idx="2">
                  <c:v>0.74354623222950567</c:v>
                </c:pt>
                <c:pt idx="3">
                  <c:v>-0.68403460086258117</c:v>
                </c:pt>
                <c:pt idx="4">
                  <c:v>-0.30998122095087283</c:v>
                </c:pt>
                <c:pt idx="5">
                  <c:v>0.26628688976611398</c:v>
                </c:pt>
                <c:pt idx="6">
                  <c:v>0.2040567292006957</c:v>
                </c:pt>
                <c:pt idx="7">
                  <c:v>-7.2674729675533502E-17</c:v>
                </c:pt>
                <c:pt idx="8">
                  <c:v>0.34050606925247578</c:v>
                </c:pt>
                <c:pt idx="9">
                  <c:v>-0.2699758921386321</c:v>
                </c:pt>
                <c:pt idx="10">
                  <c:v>-0.26254645327075909</c:v>
                </c:pt>
                <c:pt idx="11">
                  <c:v>0.25589272421395137</c:v>
                </c:pt>
                <c:pt idx="12">
                  <c:v>-0.1468497427042359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2D-4F00-9190-4AA3BF9EE7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Dipole'!$AF$17:$AF$29</c:f>
              <c:numCache>
                <c:formatCode>General</c:formatCode>
                <c:ptCount val="13"/>
                <c:pt idx="0">
                  <c:v>-7.8144</c:v>
                </c:pt>
                <c:pt idx="1">
                  <c:v>2.891</c:v>
                </c:pt>
                <c:pt idx="2">
                  <c:v>0.79974000000000001</c:v>
                </c:pt>
                <c:pt idx="3">
                  <c:v>-0.75046999999999997</c:v>
                </c:pt>
                <c:pt idx="4">
                  <c:v>-0.31786999999999999</c:v>
                </c:pt>
                <c:pt idx="5">
                  <c:v>0.26840000000000003</c:v>
                </c:pt>
                <c:pt idx="6">
                  <c:v>0.20166999999999999</c:v>
                </c:pt>
                <c:pt idx="7" formatCode="0.00E+00">
                  <c:v>-4.0325999999999999E-17</c:v>
                </c:pt>
                <c:pt idx="8">
                  <c:v>0.40989999999999999</c:v>
                </c:pt>
                <c:pt idx="9">
                  <c:v>-0.32397999999999999</c:v>
                </c:pt>
                <c:pt idx="10">
                  <c:v>-0.30848999999999999</c:v>
                </c:pt>
                <c:pt idx="11">
                  <c:v>0.23674999999999999</c:v>
                </c:pt>
                <c:pt idx="12">
                  <c:v>-0.14685000000000001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92D-4F00-9190-4AA3BF9E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Dipole'!$O$33:$O$45</c:f>
              <c:numCache>
                <c:formatCode>General</c:formatCode>
                <c:ptCount val="13"/>
                <c:pt idx="0">
                  <c:v>-6.6458136858787986</c:v>
                </c:pt>
                <c:pt idx="1">
                  <c:v>-15.026155848414589</c:v>
                </c:pt>
                <c:pt idx="2">
                  <c:v>-2.2366048872757212</c:v>
                </c:pt>
                <c:pt idx="3">
                  <c:v>0.31960776780339661</c:v>
                </c:pt>
                <c:pt idx="4">
                  <c:v>1.264662215498211</c:v>
                </c:pt>
                <c:pt idx="5">
                  <c:v>-0.13045491007325921</c:v>
                </c:pt>
                <c:pt idx="6">
                  <c:v>-0.46888348345649028</c:v>
                </c:pt>
                <c:pt idx="7">
                  <c:v>-5.6246114919555871E-17</c:v>
                </c:pt>
                <c:pt idx="8">
                  <c:v>0.2455501369275489</c:v>
                </c:pt>
                <c:pt idx="9">
                  <c:v>-0.12923044873027839</c:v>
                </c:pt>
                <c:pt idx="10">
                  <c:v>0.50457640707714324</c:v>
                </c:pt>
                <c:pt idx="11">
                  <c:v>0.60007730275510895</c:v>
                </c:pt>
                <c:pt idx="12">
                  <c:v>-6.633746314789371E-2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8C-4D1C-8F83-5A989BEF07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Dipole'!$AB$33:$AB$45</c:f>
              <c:numCache>
                <c:formatCode>General</c:formatCode>
                <c:ptCount val="13"/>
                <c:pt idx="0">
                  <c:v>-3.4220999999999999</c:v>
                </c:pt>
                <c:pt idx="1">
                  <c:v>-14.701000000000001</c:v>
                </c:pt>
                <c:pt idx="2">
                  <c:v>-2.6806000000000001</c:v>
                </c:pt>
                <c:pt idx="3">
                  <c:v>-0.49580999999999997</c:v>
                </c:pt>
                <c:pt idx="4">
                  <c:v>1.4595</c:v>
                </c:pt>
                <c:pt idx="5">
                  <c:v>0.19697000000000001</c:v>
                </c:pt>
                <c:pt idx="6">
                  <c:v>-0.19774</c:v>
                </c:pt>
                <c:pt idx="7" formatCode="0.00E+00">
                  <c:v>1.4435999999999999E-16</c:v>
                </c:pt>
                <c:pt idx="8">
                  <c:v>0.35011999999999999</c:v>
                </c:pt>
                <c:pt idx="9">
                  <c:v>-0.51776999999999995</c:v>
                </c:pt>
                <c:pt idx="10">
                  <c:v>0.29775000000000001</c:v>
                </c:pt>
                <c:pt idx="11">
                  <c:v>0.49492000000000003</c:v>
                </c:pt>
                <c:pt idx="12">
                  <c:v>-6.6336999999999993E-2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8C-4D1C-8F83-5A989BEF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Dipole'!$P$33:$P$45</c:f>
              <c:numCache>
                <c:formatCode>General</c:formatCode>
                <c:ptCount val="13"/>
                <c:pt idx="0">
                  <c:v>-1.3048282677211991</c:v>
                </c:pt>
                <c:pt idx="1">
                  <c:v>-1.2718314765359999</c:v>
                </c:pt>
                <c:pt idx="2">
                  <c:v>-0.29804752202853468</c:v>
                </c:pt>
                <c:pt idx="3">
                  <c:v>-0.26642626099520128</c:v>
                </c:pt>
                <c:pt idx="4">
                  <c:v>-0.25570091082211788</c:v>
                </c:pt>
                <c:pt idx="5">
                  <c:v>-7.4581505988703528E-2</c:v>
                </c:pt>
                <c:pt idx="6">
                  <c:v>-8.5076843700786275E-2</c:v>
                </c:pt>
                <c:pt idx="7">
                  <c:v>-5.8647143677706797E-18</c:v>
                </c:pt>
                <c:pt idx="8">
                  <c:v>-3.7107156150064602E-2</c:v>
                </c:pt>
                <c:pt idx="9">
                  <c:v>-8.4259671298014399E-2</c:v>
                </c:pt>
                <c:pt idx="10">
                  <c:v>-1.4851995984872969E-2</c:v>
                </c:pt>
                <c:pt idx="11">
                  <c:v>-4.4034422590764066E-3</c:v>
                </c:pt>
                <c:pt idx="12">
                  <c:v>-8.7638739578659308E-3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35-466F-B5B3-C0AB110B6B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Dipole'!$AC$33:$AC$45</c:f>
              <c:numCache>
                <c:formatCode>General</c:formatCode>
                <c:ptCount val="13"/>
                <c:pt idx="0">
                  <c:v>-1.3048</c:v>
                </c:pt>
                <c:pt idx="1">
                  <c:v>-1.2718</c:v>
                </c:pt>
                <c:pt idx="2">
                  <c:v>-0.29804999999999998</c:v>
                </c:pt>
                <c:pt idx="3">
                  <c:v>-0.26643</c:v>
                </c:pt>
                <c:pt idx="4">
                  <c:v>-0.25569999999999998</c:v>
                </c:pt>
                <c:pt idx="5">
                  <c:v>-7.4581999999999996E-2</c:v>
                </c:pt>
                <c:pt idx="6">
                  <c:v>-8.5077E-2</c:v>
                </c:pt>
                <c:pt idx="7" formatCode="0.00E+00">
                  <c:v>-1.1496999999999999E-18</c:v>
                </c:pt>
                <c:pt idx="8">
                  <c:v>-3.7107000000000001E-2</c:v>
                </c:pt>
                <c:pt idx="9">
                  <c:v>-8.4260000000000002E-2</c:v>
                </c:pt>
                <c:pt idx="10">
                  <c:v>-1.4852000000000001E-2</c:v>
                </c:pt>
                <c:pt idx="11">
                  <c:v>-4.4034E-3</c:v>
                </c:pt>
                <c:pt idx="12">
                  <c:v>-8.7638999999999998E-3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35-466F-B5B3-C0AB110B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Dipole'!$Q$32:$Q$45</c:f>
              <c:numCache>
                <c:formatCode>General</c:formatCode>
                <c:ptCount val="14"/>
                <c:pt idx="0">
                  <c:v>1.902236536786827</c:v>
                </c:pt>
                <c:pt idx="1">
                  <c:v>-0.50901903388442538</c:v>
                </c:pt>
                <c:pt idx="2">
                  <c:v>1.972372429765312</c:v>
                </c:pt>
                <c:pt idx="3">
                  <c:v>-0.1450720172929971</c:v>
                </c:pt>
                <c:pt idx="4">
                  <c:v>0.74761469247218915</c:v>
                </c:pt>
                <c:pt idx="5">
                  <c:v>-9.8845136631182218E-2</c:v>
                </c:pt>
                <c:pt idx="6">
                  <c:v>0.17565826406346841</c:v>
                </c:pt>
                <c:pt idx="7">
                  <c:v>-3.1701177415398019E-3</c:v>
                </c:pt>
                <c:pt idx="8">
                  <c:v>-2.435830304024395E-17</c:v>
                </c:pt>
                <c:pt idx="9">
                  <c:v>2.795439790298326E-2</c:v>
                </c:pt>
                <c:pt idx="10">
                  <c:v>2.758471191283721E-2</c:v>
                </c:pt>
                <c:pt idx="11">
                  <c:v>-3.4249404776948142E-2</c:v>
                </c:pt>
                <c:pt idx="12">
                  <c:v>-1.33221677880887E-3</c:v>
                </c:pt>
                <c:pt idx="13">
                  <c:v>2.2742611970509211E-2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D1-43E4-97C1-66E3456EBB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Dipole'!$AD$32:$AD$45</c:f>
              <c:numCache>
                <c:formatCode>General</c:formatCode>
                <c:ptCount val="14"/>
                <c:pt idx="0">
                  <c:v>1.9021999999999999</c:v>
                </c:pt>
                <c:pt idx="1">
                  <c:v>-0.50902000000000003</c:v>
                </c:pt>
                <c:pt idx="2">
                  <c:v>1.9723999999999999</c:v>
                </c:pt>
                <c:pt idx="3">
                  <c:v>-0.14507</c:v>
                </c:pt>
                <c:pt idx="4">
                  <c:v>0.74761</c:v>
                </c:pt>
                <c:pt idx="5">
                  <c:v>-9.8845000000000002E-2</c:v>
                </c:pt>
                <c:pt idx="6">
                  <c:v>0.17566000000000001</c:v>
                </c:pt>
                <c:pt idx="7">
                  <c:v>-3.1700999999999999E-3</c:v>
                </c:pt>
                <c:pt idx="8" formatCode="0.00E+00">
                  <c:v>2.6210000000000002E-17</c:v>
                </c:pt>
                <c:pt idx="9">
                  <c:v>2.7954E-2</c:v>
                </c:pt>
                <c:pt idx="10">
                  <c:v>2.7584999999999998E-2</c:v>
                </c:pt>
                <c:pt idx="11">
                  <c:v>-3.4249000000000002E-2</c:v>
                </c:pt>
                <c:pt idx="12">
                  <c:v>-1.3322E-3</c:v>
                </c:pt>
                <c:pt idx="13">
                  <c:v>2.2742999999999999E-2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D1-43E4-97C1-66E3456E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Dipole'!$R$32:$R$45</c:f>
              <c:numCache>
                <c:formatCode>General</c:formatCode>
                <c:ptCount val="14"/>
                <c:pt idx="0">
                  <c:v>-2.3516802315204561</c:v>
                </c:pt>
                <c:pt idx="1">
                  <c:v>-0.7367867349800008</c:v>
                </c:pt>
                <c:pt idx="2">
                  <c:v>0.67845185041106204</c:v>
                </c:pt>
                <c:pt idx="3">
                  <c:v>-0.21263880392623941</c:v>
                </c:pt>
                <c:pt idx="4">
                  <c:v>0.52618882476373408</c:v>
                </c:pt>
                <c:pt idx="5">
                  <c:v>-0.14532418540627959</c:v>
                </c:pt>
                <c:pt idx="6">
                  <c:v>0.15271588971927141</c:v>
                </c:pt>
                <c:pt idx="7">
                  <c:v>1.761279647076874E-2</c:v>
                </c:pt>
                <c:pt idx="8">
                  <c:v>-1.0256653372857731E-18</c:v>
                </c:pt>
                <c:pt idx="9">
                  <c:v>-0.17415212438892139</c:v>
                </c:pt>
                <c:pt idx="10">
                  <c:v>9.254352560038831E-2</c:v>
                </c:pt>
                <c:pt idx="11">
                  <c:v>-1.161479131322264E-2</c:v>
                </c:pt>
                <c:pt idx="12">
                  <c:v>-1.1780294227829969E-3</c:v>
                </c:pt>
                <c:pt idx="13">
                  <c:v>-6.6413606377796058E-3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97-487C-8204-895A2A36B7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Dipole'!$AE$32:$AE$45</c:f>
              <c:numCache>
                <c:formatCode>General</c:formatCode>
                <c:ptCount val="14"/>
                <c:pt idx="0">
                  <c:v>-2.3517000000000001</c:v>
                </c:pt>
                <c:pt idx="1">
                  <c:v>-0.73678999999999994</c:v>
                </c:pt>
                <c:pt idx="2">
                  <c:v>0.67845</c:v>
                </c:pt>
                <c:pt idx="3">
                  <c:v>-0.21264</c:v>
                </c:pt>
                <c:pt idx="4">
                  <c:v>0.52619000000000005</c:v>
                </c:pt>
                <c:pt idx="5">
                  <c:v>-0.14532</c:v>
                </c:pt>
                <c:pt idx="6">
                  <c:v>0.15271999999999999</c:v>
                </c:pt>
                <c:pt idx="7">
                  <c:v>1.7613E-2</c:v>
                </c:pt>
                <c:pt idx="8" formatCode="0.00E+00">
                  <c:v>8.3045000000000008E-18</c:v>
                </c:pt>
                <c:pt idx="9">
                  <c:v>-0.17415</c:v>
                </c:pt>
                <c:pt idx="10">
                  <c:v>9.2544000000000001E-2</c:v>
                </c:pt>
                <c:pt idx="11">
                  <c:v>-1.1615E-2</c:v>
                </c:pt>
                <c:pt idx="12">
                  <c:v>-1.178E-3</c:v>
                </c:pt>
                <c:pt idx="13">
                  <c:v>-6.6414000000000004E-3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97-487C-8204-895A2A36B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188480</xdr:colOff>
      <xdr:row>8</xdr:row>
      <xdr:rowOff>148648</xdr:rowOff>
    </xdr:from>
    <xdr:to>
      <xdr:col>35</xdr:col>
      <xdr:colOff>252847</xdr:colOff>
      <xdr:row>23</xdr:row>
      <xdr:rowOff>129598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464706</xdr:colOff>
      <xdr:row>8</xdr:row>
      <xdr:rowOff>116898</xdr:rowOff>
    </xdr:from>
    <xdr:to>
      <xdr:col>38</xdr:col>
      <xdr:colOff>116321</xdr:colOff>
      <xdr:row>23</xdr:row>
      <xdr:rowOff>97271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432955</xdr:colOff>
      <xdr:row>8</xdr:row>
      <xdr:rowOff>116898</xdr:rowOff>
    </xdr:from>
    <xdr:to>
      <xdr:col>43</xdr:col>
      <xdr:colOff>116322</xdr:colOff>
      <xdr:row>23</xdr:row>
      <xdr:rowOff>97271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278247</xdr:colOff>
      <xdr:row>8</xdr:row>
      <xdr:rowOff>154998</xdr:rowOff>
    </xdr:from>
    <xdr:to>
      <xdr:col>47</xdr:col>
      <xdr:colOff>575830</xdr:colOff>
      <xdr:row>23</xdr:row>
      <xdr:rowOff>135948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432955</xdr:colOff>
      <xdr:row>8</xdr:row>
      <xdr:rowOff>116898</xdr:rowOff>
    </xdr:from>
    <xdr:to>
      <xdr:col>53</xdr:col>
      <xdr:colOff>116321</xdr:colOff>
      <xdr:row>23</xdr:row>
      <xdr:rowOff>97271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68696</xdr:colOff>
      <xdr:row>25</xdr:row>
      <xdr:rowOff>8948</xdr:rowOff>
    </xdr:from>
    <xdr:to>
      <xdr:col>35</xdr:col>
      <xdr:colOff>135372</xdr:colOff>
      <xdr:row>39</xdr:row>
      <xdr:rowOff>180398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464706</xdr:colOff>
      <xdr:row>25</xdr:row>
      <xdr:rowOff>116898</xdr:rowOff>
    </xdr:from>
    <xdr:to>
      <xdr:col>38</xdr:col>
      <xdr:colOff>116321</xdr:colOff>
      <xdr:row>40</xdr:row>
      <xdr:rowOff>97271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432955</xdr:colOff>
      <xdr:row>25</xdr:row>
      <xdr:rowOff>116898</xdr:rowOff>
    </xdr:from>
    <xdr:to>
      <xdr:col>43</xdr:col>
      <xdr:colOff>116322</xdr:colOff>
      <xdr:row>40</xdr:row>
      <xdr:rowOff>97271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432956</xdr:colOff>
      <xdr:row>25</xdr:row>
      <xdr:rowOff>116898</xdr:rowOff>
    </xdr:from>
    <xdr:to>
      <xdr:col>48</xdr:col>
      <xdr:colOff>116321</xdr:colOff>
      <xdr:row>40</xdr:row>
      <xdr:rowOff>97271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432955</xdr:colOff>
      <xdr:row>25</xdr:row>
      <xdr:rowOff>116898</xdr:rowOff>
    </xdr:from>
    <xdr:to>
      <xdr:col>53</xdr:col>
      <xdr:colOff>116321</xdr:colOff>
      <xdr:row>40</xdr:row>
      <xdr:rowOff>97271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22266</xdr:colOff>
      <xdr:row>40</xdr:row>
      <xdr:rowOff>188108</xdr:rowOff>
    </xdr:from>
    <xdr:to>
      <xdr:col>41</xdr:col>
      <xdr:colOff>46182</xdr:colOff>
      <xdr:row>65</xdr:row>
      <xdr:rowOff>150090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263525</xdr:colOff>
      <xdr:row>14</xdr:row>
      <xdr:rowOff>31750</xdr:rowOff>
    </xdr:from>
    <xdr:to>
      <xdr:col>26</xdr:col>
      <xdr:colOff>263525</xdr:colOff>
      <xdr:row>28</xdr:row>
      <xdr:rowOff>107950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33</xdr:col>
      <xdr:colOff>0</xdr:colOff>
      <xdr:row>28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40</xdr:col>
      <xdr:colOff>0</xdr:colOff>
      <xdr:row>28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14</xdr:row>
      <xdr:rowOff>0</xdr:rowOff>
    </xdr:from>
    <xdr:to>
      <xdr:col>47</xdr:col>
      <xdr:colOff>0</xdr:colOff>
      <xdr:row>28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14</xdr:row>
      <xdr:rowOff>0</xdr:rowOff>
    </xdr:from>
    <xdr:to>
      <xdr:col>54</xdr:col>
      <xdr:colOff>0</xdr:colOff>
      <xdr:row>28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399142</xdr:colOff>
      <xdr:row>31</xdr:row>
      <xdr:rowOff>0</xdr:rowOff>
    </xdr:from>
    <xdr:to>
      <xdr:col>26</xdr:col>
      <xdr:colOff>399142</xdr:colOff>
      <xdr:row>46</xdr:row>
      <xdr:rowOff>21772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31</xdr:row>
      <xdr:rowOff>0</xdr:rowOff>
    </xdr:from>
    <xdr:to>
      <xdr:col>33</xdr:col>
      <xdr:colOff>0</xdr:colOff>
      <xdr:row>46</xdr:row>
      <xdr:rowOff>21772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31</xdr:row>
      <xdr:rowOff>0</xdr:rowOff>
    </xdr:from>
    <xdr:to>
      <xdr:col>40</xdr:col>
      <xdr:colOff>0</xdr:colOff>
      <xdr:row>46</xdr:row>
      <xdr:rowOff>21772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31</xdr:row>
      <xdr:rowOff>0</xdr:rowOff>
    </xdr:from>
    <xdr:to>
      <xdr:col>47</xdr:col>
      <xdr:colOff>0</xdr:colOff>
      <xdr:row>46</xdr:row>
      <xdr:rowOff>21772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31</xdr:row>
      <xdr:rowOff>0</xdr:rowOff>
    </xdr:from>
    <xdr:to>
      <xdr:col>54</xdr:col>
      <xdr:colOff>0</xdr:colOff>
      <xdr:row>46</xdr:row>
      <xdr:rowOff>21772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285750</xdr:colOff>
      <xdr:row>47</xdr:row>
      <xdr:rowOff>7256</xdr:rowOff>
    </xdr:from>
    <xdr:to>
      <xdr:col>26</xdr:col>
      <xdr:colOff>285750</xdr:colOff>
      <xdr:row>62</xdr:row>
      <xdr:rowOff>29028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abSelected="1" topLeftCell="P1" zoomScale="55" zoomScaleNormal="55" workbookViewId="0">
      <selection activeCell="AS60" sqref="AS60"/>
    </sheetView>
  </sheetViews>
  <sheetFormatPr baseColWidth="10" defaultColWidth="8.7265625" defaultRowHeight="14.5" x14ac:dyDescent="0.35"/>
  <cols>
    <col min="1" max="1" width="22.1796875" customWidth="1"/>
    <col min="3" max="13" width="10.90625" customWidth="1"/>
    <col min="14" max="19" width="14.81640625" customWidth="1"/>
    <col min="20" max="20" width="14.81640625" style="33" customWidth="1"/>
    <col min="21" max="25" width="14.81640625" customWidth="1"/>
    <col min="26" max="26" width="10.90625" customWidth="1"/>
    <col min="27" max="27" width="10.90625"/>
    <col min="28" max="32" width="10.90625" customWidth="1"/>
    <col min="34" max="38" width="14.54296875" customWidth="1"/>
  </cols>
  <sheetData>
    <row r="1" spans="1:38" ht="15" thickBot="1" x14ac:dyDescent="0.4">
      <c r="C1" s="25" t="s">
        <v>49</v>
      </c>
      <c r="D1" s="26"/>
      <c r="E1" s="26"/>
      <c r="F1" s="26"/>
      <c r="G1" s="27"/>
      <c r="I1" s="25" t="s">
        <v>50</v>
      </c>
      <c r="J1" s="26"/>
      <c r="K1" s="26"/>
      <c r="L1" s="26"/>
      <c r="M1" s="27"/>
      <c r="O1" s="25" t="s">
        <v>52</v>
      </c>
      <c r="P1" s="26"/>
      <c r="Q1" s="26"/>
      <c r="R1" s="26"/>
      <c r="S1" s="27"/>
      <c r="T1" s="31"/>
      <c r="U1" t="s">
        <v>58</v>
      </c>
      <c r="V1" t="s">
        <v>59</v>
      </c>
      <c r="W1" t="s">
        <v>60</v>
      </c>
      <c r="X1" t="s">
        <v>61</v>
      </c>
      <c r="Y1" t="s">
        <v>62</v>
      </c>
      <c r="AA1" t="s">
        <v>48</v>
      </c>
      <c r="AB1" s="1">
        <v>0</v>
      </c>
      <c r="AC1" s="1">
        <v>600</v>
      </c>
      <c r="AD1" s="1">
        <v>1200</v>
      </c>
      <c r="AE1" s="1">
        <v>1800</v>
      </c>
      <c r="AF1" s="1">
        <v>2400</v>
      </c>
    </row>
    <row r="2" spans="1:38" x14ac:dyDescent="0.35">
      <c r="C2" s="9">
        <v>0</v>
      </c>
      <c r="D2" s="9">
        <v>600</v>
      </c>
      <c r="E2" s="9">
        <v>1200</v>
      </c>
      <c r="F2" s="9">
        <v>1800</v>
      </c>
      <c r="G2" s="9">
        <v>2400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2"/>
      <c r="AA2" t="s">
        <v>39</v>
      </c>
      <c r="AB2">
        <v>23.225999999999999</v>
      </c>
      <c r="AC2">
        <v>23.247</v>
      </c>
      <c r="AD2">
        <v>23.268000000000001</v>
      </c>
      <c r="AE2">
        <v>23.105</v>
      </c>
      <c r="AF2">
        <v>23.219000000000001</v>
      </c>
      <c r="AG2" t="s">
        <v>39</v>
      </c>
    </row>
    <row r="3" spans="1:38" ht="15" thickBot="1" x14ac:dyDescent="0.4">
      <c r="A3" s="1" t="s">
        <v>0</v>
      </c>
      <c r="B3" s="3"/>
      <c r="C3">
        <v>0</v>
      </c>
      <c r="D3">
        <v>600</v>
      </c>
      <c r="E3">
        <v>1200</v>
      </c>
      <c r="F3">
        <v>1800</v>
      </c>
      <c r="G3">
        <v>2400</v>
      </c>
      <c r="U3" s="30" t="s">
        <v>53</v>
      </c>
      <c r="V3" t="s">
        <v>54</v>
      </c>
      <c r="W3" t="s">
        <v>54</v>
      </c>
      <c r="X3" t="s">
        <v>54</v>
      </c>
      <c r="Y3" t="s">
        <v>54</v>
      </c>
      <c r="AA3" t="s">
        <v>46</v>
      </c>
      <c r="AB3">
        <v>23.2</v>
      </c>
      <c r="AC3">
        <v>23.2</v>
      </c>
      <c r="AD3">
        <v>23.2</v>
      </c>
      <c r="AE3">
        <v>23.2</v>
      </c>
      <c r="AF3">
        <v>23.2</v>
      </c>
      <c r="AG3" t="s">
        <v>40</v>
      </c>
    </row>
    <row r="4" spans="1:38" x14ac:dyDescent="0.35">
      <c r="A4" s="1"/>
      <c r="B4" s="3"/>
      <c r="I4" s="23">
        <v>-2.4150839818391399</v>
      </c>
      <c r="J4" s="23">
        <v>-0.48020351410422829</v>
      </c>
      <c r="K4" s="23">
        <v>0.40543582672080153</v>
      </c>
      <c r="L4" s="23">
        <v>0.29832445616978048</v>
      </c>
      <c r="M4" s="23">
        <v>-4.4529557159239257</v>
      </c>
      <c r="N4" s="28" t="s">
        <v>51</v>
      </c>
      <c r="O4" s="23">
        <f>O7*1000</f>
        <v>-2415.119067571673</v>
      </c>
      <c r="P4" s="23">
        <f t="shared" ref="P4:S5" si="0">P7*1000</f>
        <v>-480.19205823455502</v>
      </c>
      <c r="Q4" s="23">
        <f t="shared" si="0"/>
        <v>405.43626905499417</v>
      </c>
      <c r="R4" s="23">
        <f t="shared" si="0"/>
        <v>298.33703586953618</v>
      </c>
      <c r="S4" s="23">
        <f t="shared" si="0"/>
        <v>-4455.6639176230619</v>
      </c>
      <c r="U4" s="24">
        <f>((O7)-AB7)/AB7</f>
        <v>-0.5023246233985178</v>
      </c>
      <c r="V4" s="24">
        <f t="shared" ref="V4:Y4" si="1">((P7)-AC7)/AC7</f>
        <v>4.2862919990285664E-6</v>
      </c>
      <c r="W4" s="24">
        <f t="shared" si="1"/>
        <v>-9.2022124255893149E-6</v>
      </c>
      <c r="X4" s="24">
        <f t="shared" si="1"/>
        <v>-9.935410819201644E-6</v>
      </c>
      <c r="Y4" s="24">
        <f t="shared" si="1"/>
        <v>-5.6885791954990029E-4</v>
      </c>
      <c r="AA4" t="s">
        <v>47</v>
      </c>
      <c r="AB4">
        <v>2.55196E-2</v>
      </c>
      <c r="AC4">
        <v>4.7005100000000001E-2</v>
      </c>
      <c r="AD4">
        <v>6.7773199999999992E-2</v>
      </c>
      <c r="AE4">
        <v>-9.519169999999999E-2</v>
      </c>
      <c r="AF4">
        <v>1.8579999999999999E-2</v>
      </c>
    </row>
    <row r="5" spans="1:38" ht="15" thickBot="1" x14ac:dyDescent="0.4">
      <c r="A5" s="1"/>
      <c r="B5" s="3"/>
      <c r="I5" s="23">
        <v>-2.0217963907545697</v>
      </c>
      <c r="J5" s="23">
        <v>1.8809811322602153E-2</v>
      </c>
      <c r="K5" s="23">
        <v>-0.9234896800670942</v>
      </c>
      <c r="L5" s="23">
        <v>-1.202086707748089</v>
      </c>
      <c r="M5" s="23">
        <v>-0.55241992057058098</v>
      </c>
      <c r="N5" s="29"/>
      <c r="O5" s="23">
        <f>O8*1000</f>
        <v>-2022.644358337272</v>
      </c>
      <c r="P5" s="23">
        <f t="shared" si="0"/>
        <v>18.810445358837118</v>
      </c>
      <c r="Q5" s="23">
        <f t="shared" si="0"/>
        <v>-923.48954783709212</v>
      </c>
      <c r="R5" s="23">
        <f t="shared" si="0"/>
        <v>-1202.0876559991009</v>
      </c>
      <c r="S5" s="23">
        <f t="shared" si="0"/>
        <v>-552.95478406962116</v>
      </c>
      <c r="U5" s="24">
        <f>((O8)-AB8)/AB8</f>
        <v>2.7014262207654349</v>
      </c>
      <c r="V5" s="24">
        <f>((P8)-AC8)/AC8</f>
        <v>2.367670585422462E-5</v>
      </c>
      <c r="W5" s="24">
        <f t="shared" ref="W5" si="2">((Q8)-AD8)/AD8</f>
        <v>-4.8962404345852828E-7</v>
      </c>
      <c r="X5" s="24">
        <f t="shared" ref="X5" si="3">((R8)-AE8)/AE8</f>
        <v>-1.0268697195741254E-5</v>
      </c>
      <c r="Y5" s="24">
        <f>((S8)-AF8)/AF8</f>
        <v>-3.2106695880926761</v>
      </c>
      <c r="AB5" s="19">
        <f>AB3+AB4</f>
        <v>23.225519599999998</v>
      </c>
      <c r="AC5" s="19">
        <f t="shared" ref="AC5:AF5" si="4">AC3+AC4</f>
        <v>23.247005099999999</v>
      </c>
      <c r="AD5" s="19">
        <f t="shared" si="4"/>
        <v>23.267773200000001</v>
      </c>
      <c r="AE5" s="19">
        <f t="shared" si="4"/>
        <v>23.104808299999998</v>
      </c>
      <c r="AF5" s="19">
        <f t="shared" si="4"/>
        <v>23.218579999999999</v>
      </c>
    </row>
    <row r="6" spans="1:38" x14ac:dyDescent="0.35">
      <c r="A6" s="1"/>
      <c r="B6" s="3"/>
    </row>
    <row r="7" spans="1:38" x14ac:dyDescent="0.35">
      <c r="A7" s="1" t="s">
        <v>1</v>
      </c>
      <c r="B7" s="3"/>
      <c r="C7">
        <v>-7.6167168401938684E-3</v>
      </c>
      <c r="D7">
        <v>1.067810516643323E-2</v>
      </c>
      <c r="E7">
        <v>-1.655274320592371E-2</v>
      </c>
      <c r="F7">
        <v>-4.3743378554368818E-3</v>
      </c>
      <c r="G7">
        <v>-6.0479241127930645E-4</v>
      </c>
      <c r="I7">
        <v>-7.6153150716443928E-3</v>
      </c>
      <c r="J7">
        <v>1.0677881369329579E-2</v>
      </c>
      <c r="K7">
        <v>-1.6552733336036171E-2</v>
      </c>
      <c r="L7">
        <v>-4.3743645052759491E-3</v>
      </c>
      <c r="M7">
        <v>-6.0304180584212753E-4</v>
      </c>
      <c r="O7">
        <v>-2.4151190675716729</v>
      </c>
      <c r="P7">
        <v>-0.48019205823455502</v>
      </c>
      <c r="Q7">
        <v>0.40543626905499419</v>
      </c>
      <c r="R7">
        <v>0.29833703586953619</v>
      </c>
      <c r="S7">
        <v>-4.4556639176230624</v>
      </c>
      <c r="AA7" t="s">
        <v>44</v>
      </c>
      <c r="AB7" s="23">
        <v>-4.8528000000000002</v>
      </c>
      <c r="AC7" s="23">
        <v>-0.48019000000000001</v>
      </c>
      <c r="AD7" s="23">
        <v>0.40544000000000002</v>
      </c>
      <c r="AE7" s="23">
        <v>0.29833999999999999</v>
      </c>
      <c r="AF7" s="23">
        <v>-4.4581999999999997</v>
      </c>
    </row>
    <row r="8" spans="1:38" x14ac:dyDescent="0.35">
      <c r="A8" s="1" t="s">
        <v>2</v>
      </c>
      <c r="B8" s="3"/>
      <c r="C8">
        <v>-4.7490538327030608E-4</v>
      </c>
      <c r="D8">
        <v>-6.4540537823607391E-3</v>
      </c>
      <c r="E8">
        <v>-3.1778010950843448E-2</v>
      </c>
      <c r="F8">
        <v>-8.1323090137604206E-3</v>
      </c>
      <c r="G8">
        <v>1.2979507787902851E-3</v>
      </c>
      <c r="I8">
        <v>-4.7649015178235718E-4</v>
      </c>
      <c r="J8">
        <v>-6.4532000524989159E-3</v>
      </c>
      <c r="K8">
        <v>-3.1777993494304838E-2</v>
      </c>
      <c r="L8">
        <v>-8.1322153467043926E-3</v>
      </c>
      <c r="M8">
        <v>1.2969485985590209E-3</v>
      </c>
      <c r="O8">
        <v>-2.022644358337272</v>
      </c>
      <c r="P8">
        <v>1.8810445358837118E-2</v>
      </c>
      <c r="Q8">
        <v>-0.92348954783709214</v>
      </c>
      <c r="R8">
        <v>-1.2020876559991009</v>
      </c>
      <c r="S8">
        <v>-0.55295478406962117</v>
      </c>
      <c r="AA8" t="s">
        <v>45</v>
      </c>
      <c r="AB8" s="23">
        <v>-0.54644999999999999</v>
      </c>
      <c r="AC8" s="23">
        <v>1.881E-2</v>
      </c>
      <c r="AD8" s="23">
        <v>-0.92349000000000003</v>
      </c>
      <c r="AE8" s="23">
        <v>-1.2020999999999999</v>
      </c>
      <c r="AF8" s="23">
        <v>0.25013000000000002</v>
      </c>
    </row>
    <row r="9" spans="1:38" ht="15" thickBot="1" x14ac:dyDescent="0.4">
      <c r="A9" s="1"/>
      <c r="B9" s="3"/>
      <c r="AB9" s="6">
        <f>O59-12.272</f>
        <v>-12.272</v>
      </c>
      <c r="AC9" s="6">
        <f t="shared" ref="AC9:AF9" si="5">P59-12.272</f>
        <v>-12.272</v>
      </c>
      <c r="AD9" s="6">
        <f t="shared" si="5"/>
        <v>-12.272</v>
      </c>
      <c r="AE9" s="6">
        <f t="shared" si="5"/>
        <v>-12.272</v>
      </c>
      <c r="AF9" s="6">
        <f t="shared" si="5"/>
        <v>-12.272</v>
      </c>
      <c r="AH9" s="6"/>
      <c r="AI9" s="6"/>
      <c r="AJ9" s="6"/>
      <c r="AK9" s="6"/>
      <c r="AL9" s="6"/>
    </row>
    <row r="10" spans="1:38" ht="15" thickBot="1" x14ac:dyDescent="0.4">
      <c r="A10" s="1" t="s">
        <v>3</v>
      </c>
      <c r="B10" s="3"/>
      <c r="C10" s="16">
        <v>-0.38150881465740838</v>
      </c>
      <c r="D10" s="10">
        <v>3.3586477953659162E-2</v>
      </c>
      <c r="E10" s="10">
        <v>3.4227742638415853E-2</v>
      </c>
      <c r="F10" s="10">
        <v>3.3305283623115613E-2</v>
      </c>
      <c r="G10" s="17">
        <v>-0.3846817383895571</v>
      </c>
      <c r="H10" s="20"/>
      <c r="I10">
        <v>-0.38150885822796532</v>
      </c>
      <c r="J10">
        <v>3.3586476095997048E-2</v>
      </c>
      <c r="K10">
        <v>3.422774302246593E-2</v>
      </c>
      <c r="L10">
        <v>3.3305284351902643E-2</v>
      </c>
      <c r="M10">
        <v>-0.38468178152857702</v>
      </c>
      <c r="N10" s="20"/>
      <c r="O10">
        <v>-416.98073229971271</v>
      </c>
      <c r="P10">
        <v>-1.8853702562185271</v>
      </c>
      <c r="Q10">
        <v>-1.2441032951615001</v>
      </c>
      <c r="R10">
        <v>-2.1665619473702389</v>
      </c>
      <c r="S10">
        <v>-420.15364760129989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AA10" t="s">
        <v>43</v>
      </c>
      <c r="AB10" s="6">
        <v>-417.01</v>
      </c>
      <c r="AC10" s="6">
        <v>-1.9323999999999999</v>
      </c>
      <c r="AD10" s="6">
        <v>-1.3119000000000001</v>
      </c>
      <c r="AE10" s="6">
        <v>-2.0714000000000001</v>
      </c>
      <c r="AF10" s="6">
        <v>-420.17</v>
      </c>
      <c r="AH10" s="6"/>
      <c r="AI10" s="6"/>
      <c r="AJ10" s="6"/>
      <c r="AK10" s="6"/>
      <c r="AL10" s="6"/>
    </row>
    <row r="11" spans="1:38" x14ac:dyDescent="0.35">
      <c r="A11" s="1"/>
      <c r="B11" s="3"/>
      <c r="C11" s="22">
        <f>C10*1000</f>
        <v>-381.50881465740838</v>
      </c>
      <c r="D11" s="22">
        <f t="shared" ref="D11:G11" si="6">D10*1000</f>
        <v>33.586477953659163</v>
      </c>
      <c r="E11" s="22">
        <f t="shared" si="6"/>
        <v>34.227742638415855</v>
      </c>
      <c r="F11" s="22">
        <f t="shared" si="6"/>
        <v>33.305283623115614</v>
      </c>
      <c r="G11" s="22">
        <f t="shared" si="6"/>
        <v>-384.6817383895571</v>
      </c>
      <c r="H11" s="22"/>
      <c r="I11" s="22"/>
      <c r="J11" s="22"/>
      <c r="K11" s="22"/>
      <c r="L11" s="22"/>
      <c r="M11" s="22"/>
      <c r="N11" s="22"/>
      <c r="O11" s="22">
        <f>O10*1000</f>
        <v>-416980.73229971272</v>
      </c>
      <c r="P11" s="22">
        <f t="shared" ref="P11" si="7">P10*1000</f>
        <v>-1885.3702562185269</v>
      </c>
      <c r="Q11" s="22">
        <f t="shared" ref="Q11" si="8">Q10*1000</f>
        <v>-1244.1032951615</v>
      </c>
      <c r="R11" s="22">
        <f t="shared" ref="R11" si="9">R10*1000</f>
        <v>-2166.5619473702391</v>
      </c>
      <c r="S11" s="22">
        <f t="shared" ref="S11" si="10">S10*1000</f>
        <v>-420153.64760129992</v>
      </c>
      <c r="U11" s="34">
        <f>((O10)-AB10)/AB10</f>
        <v>-7.0184648539070704E-5</v>
      </c>
      <c r="V11" s="34">
        <f>((P10)-AC10)/AC10</f>
        <v>-2.4337478669774811E-2</v>
      </c>
      <c r="W11" s="34">
        <f t="shared" ref="V11:Y11" si="11">((Q10)-AD10)/AD10</f>
        <v>-5.1678256603780753E-2</v>
      </c>
      <c r="X11" s="34">
        <f t="shared" si="11"/>
        <v>4.5940884121965217E-2</v>
      </c>
      <c r="Y11" s="34">
        <f t="shared" si="11"/>
        <v>-3.8918529881051203E-5</v>
      </c>
      <c r="AB11" s="22">
        <f>AB10+AB2</f>
        <v>-393.78399999999999</v>
      </c>
      <c r="AC11" s="22">
        <f>AC10+AC2</f>
        <v>21.314599999999999</v>
      </c>
      <c r="AD11" s="22">
        <f t="shared" ref="AC11:AF11" si="12">AD10+AD2</f>
        <v>21.956099999999999</v>
      </c>
      <c r="AE11" s="22">
        <f t="shared" si="12"/>
        <v>21.0336</v>
      </c>
      <c r="AF11" s="22">
        <f t="shared" si="12"/>
        <v>-396.95100000000002</v>
      </c>
      <c r="AH11" s="6"/>
      <c r="AI11" s="6"/>
      <c r="AJ11" s="6"/>
      <c r="AK11" s="6"/>
      <c r="AL11" s="6"/>
    </row>
    <row r="12" spans="1:38" x14ac:dyDescent="0.35">
      <c r="A12" s="1"/>
      <c r="B12" s="3"/>
      <c r="C12" s="20"/>
      <c r="D12" s="20"/>
      <c r="E12" s="20"/>
      <c r="F12" s="20"/>
      <c r="G12" s="20"/>
      <c r="H12" s="20"/>
      <c r="N12" s="20"/>
      <c r="O12" s="20"/>
      <c r="P12" s="20"/>
      <c r="Q12" s="20"/>
      <c r="R12" s="20"/>
      <c r="S12" s="20"/>
      <c r="T12" s="31"/>
      <c r="AH12" s="6"/>
      <c r="AI12" s="6"/>
      <c r="AJ12" s="6"/>
      <c r="AK12" s="6"/>
      <c r="AL12" s="6"/>
    </row>
    <row r="13" spans="1:38" x14ac:dyDescent="0.35">
      <c r="A13" s="1" t="s">
        <v>4</v>
      </c>
      <c r="B13" s="3"/>
      <c r="AH13" s="6"/>
      <c r="AI13" s="6"/>
      <c r="AJ13" s="6"/>
      <c r="AK13" s="6"/>
      <c r="AL13" s="6"/>
    </row>
    <row r="14" spans="1:38" ht="15" thickBot="1" x14ac:dyDescent="0.4">
      <c r="A14" s="7"/>
      <c r="B14" s="3"/>
      <c r="U14" t="s">
        <v>57</v>
      </c>
      <c r="V14" t="s">
        <v>57</v>
      </c>
      <c r="W14" t="s">
        <v>57</v>
      </c>
      <c r="X14" t="s">
        <v>57</v>
      </c>
      <c r="Y14" t="s">
        <v>57</v>
      </c>
      <c r="AB14" s="4"/>
      <c r="AC14" s="4"/>
      <c r="AD14" s="4"/>
      <c r="AE14" s="4"/>
      <c r="AF14" s="4"/>
      <c r="AH14" s="6"/>
      <c r="AI14" s="6"/>
      <c r="AJ14" s="6"/>
      <c r="AK14" s="6"/>
      <c r="AL14" s="6"/>
    </row>
    <row r="15" spans="1:38" ht="15" thickBot="1" x14ac:dyDescent="0.4">
      <c r="A15" s="11" t="s">
        <v>5</v>
      </c>
      <c r="B15" s="12">
        <v>1</v>
      </c>
      <c r="C15" s="13">
        <v>8.769670819994588E-7</v>
      </c>
      <c r="D15" s="13">
        <v>-2.6517150442349029E-3</v>
      </c>
      <c r="E15" s="13">
        <v>-6.8160973216577431E-3</v>
      </c>
      <c r="F15" s="13">
        <v>-2.6741339075026468E-3</v>
      </c>
      <c r="G15" s="13">
        <v>-1.094305108269711E-7</v>
      </c>
      <c r="H15" s="21"/>
      <c r="I15">
        <v>8.7696676248725375E-7</v>
      </c>
      <c r="J15">
        <v>-2.6517150453812012E-3</v>
      </c>
      <c r="K15">
        <v>-6.8160973193496666E-3</v>
      </c>
      <c r="L15">
        <v>-2.6741339049610388E-3</v>
      </c>
      <c r="M15">
        <v>-1.0943194576702169E-7</v>
      </c>
      <c r="N15" s="21"/>
      <c r="O15">
        <v>8.769690146861965E-7</v>
      </c>
      <c r="P15">
        <v>-2.6517150488035179E-3</v>
      </c>
      <c r="Q15">
        <v>-6.8160973203005796E-3</v>
      </c>
      <c r="R15">
        <v>-2.6741339057672581E-3</v>
      </c>
      <c r="S15">
        <v>-1.09430887077136E-7</v>
      </c>
      <c r="T15" s="33" t="s">
        <v>63</v>
      </c>
      <c r="U15" s="24">
        <f>((O15*1000)-AB15)/AB15</f>
        <v>-1.1235433407407214E-6</v>
      </c>
      <c r="V15" s="24">
        <f>((P15*1000)-AC15)/AC15</f>
        <v>5.6751531161111257E-6</v>
      </c>
      <c r="W15" s="24">
        <f>((Q15*1000)-AD15)/AD15</f>
        <v>-3.9314262110213456E-7</v>
      </c>
      <c r="X15" s="24">
        <f>((R15*1000)-AE15)/AE15</f>
        <v>1.2679319119634111E-5</v>
      </c>
      <c r="Y15" s="24">
        <f>((S15*1000)-AF15)/AF15</f>
        <v>8.1063431965980749E-6</v>
      </c>
      <c r="AA15" t="s">
        <v>42</v>
      </c>
      <c r="AB15" s="14">
        <v>8.7697000000000003E-4</v>
      </c>
      <c r="AC15" s="14">
        <v>-2.6516999999999999</v>
      </c>
      <c r="AD15" s="14">
        <v>-6.8160999999999996</v>
      </c>
      <c r="AE15" s="14">
        <v>-2.6741000000000001</v>
      </c>
      <c r="AF15" s="14">
        <v>-1.0943E-4</v>
      </c>
      <c r="AH15" s="6"/>
      <c r="AI15" s="6"/>
      <c r="AJ15" s="6"/>
      <c r="AK15" s="6"/>
      <c r="AL15" s="6"/>
    </row>
    <row r="16" spans="1:38" s="13" customFormat="1" ht="15" thickBot="1" x14ac:dyDescent="0.4">
      <c r="A16" s="8" t="s">
        <v>6</v>
      </c>
      <c r="B16" s="3">
        <v>2</v>
      </c>
      <c r="C16">
        <v>198.7000022665965</v>
      </c>
      <c r="D16">
        <v>7.4017488308242081</v>
      </c>
      <c r="E16">
        <v>0.67942306199443259</v>
      </c>
      <c r="F16">
        <v>0.31211236685236537</v>
      </c>
      <c r="G16">
        <v>51.093259944293543</v>
      </c>
      <c r="H16"/>
      <c r="I16">
        <v>198.70305063006111</v>
      </c>
      <c r="J16">
        <v>7.401755453881977</v>
      </c>
      <c r="K16">
        <v>0.67942155322567221</v>
      </c>
      <c r="L16">
        <v>0.31211524670269741</v>
      </c>
      <c r="M16">
        <v>51.097295977816181</v>
      </c>
      <c r="N16"/>
      <c r="O16">
        <v>190.5645184654843</v>
      </c>
      <c r="P16">
        <v>7.8323221469648114</v>
      </c>
      <c r="Q16">
        <v>0.51808976309101396</v>
      </c>
      <c r="R16">
        <v>0.86990601046681482</v>
      </c>
      <c r="S16">
        <v>52.511542217759867</v>
      </c>
      <c r="T16" s="33" t="s">
        <v>6</v>
      </c>
      <c r="U16" s="24">
        <f>((O16)-AB16)/AB16</f>
        <v>4.1563830703346578E-2</v>
      </c>
      <c r="V16" s="24">
        <f>((P16)-AC16)/AC16</f>
        <v>2.8276451120868848E-6</v>
      </c>
      <c r="W16" s="24">
        <f t="shared" ref="W16:W29" si="13">((Q16)-AD16)/AD16</f>
        <v>-4.5727380589358535E-7</v>
      </c>
      <c r="X16" s="24">
        <f t="shared" ref="X16:Y29" si="14">((R16)-AE16)/AE16</f>
        <v>-4.5861447565204706E-6</v>
      </c>
      <c r="Y16" s="24">
        <f t="shared" si="14"/>
        <v>-2.7434249134026777E-3</v>
      </c>
      <c r="Z16"/>
      <c r="AA16" t="s">
        <v>6</v>
      </c>
      <c r="AB16">
        <v>182.96</v>
      </c>
      <c r="AC16">
        <v>7.8323</v>
      </c>
      <c r="AD16">
        <v>0.51809000000000005</v>
      </c>
      <c r="AE16">
        <v>0.86990999999999996</v>
      </c>
      <c r="AF16">
        <v>52.655999999999999</v>
      </c>
      <c r="AH16" s="15"/>
      <c r="AI16" s="15"/>
      <c r="AJ16" s="15"/>
      <c r="AK16" s="15"/>
      <c r="AL16" s="15"/>
    </row>
    <row r="17" spans="1:38" ht="15" thickBot="1" x14ac:dyDescent="0.4">
      <c r="A17" s="11" t="s">
        <v>7</v>
      </c>
      <c r="B17" s="12">
        <v>3</v>
      </c>
      <c r="C17" s="13">
        <v>77.336158418049081</v>
      </c>
      <c r="D17" s="13">
        <v>-21.984853954688131</v>
      </c>
      <c r="E17" s="13">
        <v>-8.0572052954980435</v>
      </c>
      <c r="F17" s="13">
        <v>4.0538238593228009</v>
      </c>
      <c r="G17" s="13">
        <v>-7.2075407876605961</v>
      </c>
      <c r="H17" s="21"/>
      <c r="I17">
        <v>77.336209383446658</v>
      </c>
      <c r="J17">
        <v>-21.984850717947079</v>
      </c>
      <c r="K17">
        <v>-8.0572030534868535</v>
      </c>
      <c r="L17">
        <v>4.0538241960350199</v>
      </c>
      <c r="M17">
        <v>-7.2069177087655678</v>
      </c>
      <c r="N17" s="21"/>
      <c r="O17">
        <v>73.575201396075528</v>
      </c>
      <c r="P17">
        <v>-22.029410700060861</v>
      </c>
      <c r="Q17">
        <v>-7.9466296810178587</v>
      </c>
      <c r="R17">
        <v>4.1124088390580464</v>
      </c>
      <c r="S17">
        <v>-7.7802498703844618</v>
      </c>
      <c r="T17" s="33" t="s">
        <v>7</v>
      </c>
      <c r="U17" s="24">
        <f>((O17)-AB17)/AB17</f>
        <v>6.0190250369251746E-3</v>
      </c>
      <c r="V17" s="24">
        <f>((P17)-AC17)/AC17</f>
        <v>1.8643608918303239E-5</v>
      </c>
      <c r="W17" s="24">
        <f t="shared" si="13"/>
        <v>3.7350587494786581E-6</v>
      </c>
      <c r="X17" s="24">
        <f t="shared" si="14"/>
        <v>2.1493672907265199E-6</v>
      </c>
      <c r="Y17" s="24">
        <f>((S17)-AF17)/AF17</f>
        <v>-4.370153769392174E-3</v>
      </c>
      <c r="AA17" t="s">
        <v>7</v>
      </c>
      <c r="AB17" s="13">
        <v>73.135000000000005</v>
      </c>
      <c r="AC17" s="13">
        <v>-22.029</v>
      </c>
      <c r="AD17" s="13">
        <v>-7.9466000000000001</v>
      </c>
      <c r="AE17" s="13">
        <v>4.1124000000000001</v>
      </c>
      <c r="AF17" s="13">
        <v>-7.8144</v>
      </c>
      <c r="AH17" s="6"/>
      <c r="AI17" s="6"/>
      <c r="AJ17" s="6"/>
      <c r="AK17" s="6"/>
      <c r="AL17" s="6"/>
    </row>
    <row r="18" spans="1:38" s="13" customFormat="1" ht="15" thickBot="1" x14ac:dyDescent="0.4">
      <c r="A18" s="8" t="s">
        <v>8</v>
      </c>
      <c r="B18" s="3">
        <v>4</v>
      </c>
      <c r="C18">
        <v>11.831072030089921</v>
      </c>
      <c r="D18">
        <v>1.2477298871963609</v>
      </c>
      <c r="E18">
        <v>0.79303752595112698</v>
      </c>
      <c r="F18">
        <v>-0.49692912311718868</v>
      </c>
      <c r="G18">
        <v>3.2249385686370662</v>
      </c>
      <c r="H18"/>
      <c r="I18">
        <v>11.83100443227122</v>
      </c>
      <c r="J18">
        <v>1.247734183575067</v>
      </c>
      <c r="K18">
        <v>0.79303818641826196</v>
      </c>
      <c r="L18">
        <v>-0.49692807261011351</v>
      </c>
      <c r="M18">
        <v>3.224837217893787</v>
      </c>
      <c r="N18"/>
      <c r="O18">
        <v>11.82340341100538</v>
      </c>
      <c r="P18">
        <v>1.695941415252497</v>
      </c>
      <c r="Q18">
        <v>0.56437558300810298</v>
      </c>
      <c r="R18">
        <v>-0.44106748561047582</v>
      </c>
      <c r="S18">
        <v>2.8962943555840468</v>
      </c>
      <c r="T18" s="33" t="s">
        <v>8</v>
      </c>
      <c r="U18" s="24">
        <f>((O18)-AB18)/AB18</f>
        <v>-5.4127727119569612E-2</v>
      </c>
      <c r="V18" s="24">
        <f>((P18)-AC18)/AC18</f>
        <v>2.4420810482347068E-5</v>
      </c>
      <c r="W18" s="24">
        <f t="shared" si="13"/>
        <v>-7.8262728959496336E-6</v>
      </c>
      <c r="X18" s="24">
        <f t="shared" si="14"/>
        <v>-5.7006586804808516E-6</v>
      </c>
      <c r="Y18" s="24">
        <f t="shared" si="14"/>
        <v>1.8313232736239307E-3</v>
      </c>
      <c r="Z18"/>
      <c r="AA18" t="s">
        <v>8</v>
      </c>
      <c r="AB18">
        <v>12.5</v>
      </c>
      <c r="AC18">
        <v>1.6959</v>
      </c>
      <c r="AD18">
        <v>0.56437999999999999</v>
      </c>
      <c r="AE18">
        <v>-0.44107000000000002</v>
      </c>
      <c r="AF18">
        <v>2.891</v>
      </c>
      <c r="AH18" s="15"/>
      <c r="AI18" s="15"/>
      <c r="AJ18" s="15"/>
      <c r="AK18" s="15"/>
      <c r="AL18" s="15"/>
    </row>
    <row r="19" spans="1:38" ht="15" thickBot="1" x14ac:dyDescent="0.4">
      <c r="A19" s="11" t="s">
        <v>9</v>
      </c>
      <c r="B19" s="12">
        <v>5</v>
      </c>
      <c r="C19" s="13">
        <v>-3.3821139677857199</v>
      </c>
      <c r="D19" s="13">
        <v>-12.52925691121809</v>
      </c>
      <c r="E19" s="13">
        <v>-6.4718985370665898</v>
      </c>
      <c r="F19" s="13">
        <v>-1.2097475222819269</v>
      </c>
      <c r="G19" s="13">
        <v>0.4503673698684309</v>
      </c>
      <c r="H19" s="21"/>
      <c r="I19">
        <v>-3.3824207850814889</v>
      </c>
      <c r="J19">
        <v>-12.52925434465452</v>
      </c>
      <c r="K19">
        <v>-6.4718976906120114</v>
      </c>
      <c r="L19">
        <v>-1.2097487308741</v>
      </c>
      <c r="M19">
        <v>0.45014925802503708</v>
      </c>
      <c r="N19" s="21"/>
      <c r="O19">
        <v>-2.5974195024851858</v>
      </c>
      <c r="P19">
        <v>-12.57021733443964</v>
      </c>
      <c r="Q19">
        <v>-6.3888065010486796</v>
      </c>
      <c r="R19">
        <v>-1.204229147466553</v>
      </c>
      <c r="S19">
        <v>0.74354623222950567</v>
      </c>
      <c r="T19" s="33" t="s">
        <v>9</v>
      </c>
      <c r="U19" s="24">
        <f>((O19)-AB19)/AB19</f>
        <v>0.39999973184131188</v>
      </c>
      <c r="V19" s="24">
        <f>((P19)-AC19)/AC19</f>
        <v>1.7289931554468692E-5</v>
      </c>
      <c r="W19" s="24">
        <f t="shared" si="13"/>
        <v>1.0175696030287432E-6</v>
      </c>
      <c r="X19" s="24">
        <f t="shared" si="14"/>
        <v>2.4204838526013603E-5</v>
      </c>
      <c r="Y19" s="24">
        <f t="shared" si="14"/>
        <v>-7.0265045853020153E-2</v>
      </c>
      <c r="AA19" t="s">
        <v>9</v>
      </c>
      <c r="AB19" s="13">
        <v>-1.8552999999999999</v>
      </c>
      <c r="AC19" s="13">
        <v>-12.57</v>
      </c>
      <c r="AD19" s="13">
        <v>-6.3887999999999998</v>
      </c>
      <c r="AE19" s="13">
        <v>-1.2041999999999999</v>
      </c>
      <c r="AF19" s="13">
        <v>0.79974000000000001</v>
      </c>
      <c r="AH19" s="6"/>
      <c r="AI19" s="6"/>
      <c r="AJ19" s="6"/>
      <c r="AK19" s="6"/>
      <c r="AL19" s="6"/>
    </row>
    <row r="20" spans="1:38" s="13" customFormat="1" ht="15" thickBot="1" x14ac:dyDescent="0.4">
      <c r="A20" s="8" t="s">
        <v>10</v>
      </c>
      <c r="B20" s="3">
        <v>6</v>
      </c>
      <c r="C20">
        <v>-2.2042297656106702</v>
      </c>
      <c r="D20">
        <v>0.37279092509621431</v>
      </c>
      <c r="E20">
        <v>0.31284975583616281</v>
      </c>
      <c r="F20">
        <v>-8.5189750503813666E-2</v>
      </c>
      <c r="G20">
        <v>-0.77852018358543784</v>
      </c>
      <c r="H20"/>
      <c r="I20">
        <v>-2.204173944147243</v>
      </c>
      <c r="J20">
        <v>0.37279096812604412</v>
      </c>
      <c r="K20">
        <v>0.31284960678344209</v>
      </c>
      <c r="L20">
        <v>-8.5189406222987263E-2</v>
      </c>
      <c r="M20">
        <v>-0.77862230448374059</v>
      </c>
      <c r="N20"/>
      <c r="O20">
        <v>-1.7834701167972711</v>
      </c>
      <c r="P20">
        <v>0.99126825634906901</v>
      </c>
      <c r="Q20">
        <v>0.32524176043776998</v>
      </c>
      <c r="R20">
        <v>-0.41594791937219477</v>
      </c>
      <c r="S20">
        <v>-0.68403460086258117</v>
      </c>
      <c r="T20" s="33" t="s">
        <v>10</v>
      </c>
      <c r="U20" s="24">
        <f>((O20)-AB20)/AB20</f>
        <v>-0.17221159582396334</v>
      </c>
      <c r="V20" s="24">
        <f>((P20)-AC20)/AC20</f>
        <v>-1.7590070626310523E-6</v>
      </c>
      <c r="W20" s="24">
        <f t="shared" si="13"/>
        <v>5.412734503764084E-6</v>
      </c>
      <c r="X20" s="24">
        <f t="shared" si="14"/>
        <v>-5.0021103623323012E-6</v>
      </c>
      <c r="Y20" s="24">
        <f t="shared" si="14"/>
        <v>-8.8525056481163544E-2</v>
      </c>
      <c r="Z20"/>
      <c r="AA20" t="s">
        <v>10</v>
      </c>
      <c r="AB20">
        <v>-2.1545000000000001</v>
      </c>
      <c r="AC20">
        <v>0.99126999999999998</v>
      </c>
      <c r="AD20">
        <v>0.32523999999999997</v>
      </c>
      <c r="AE20">
        <v>-0.41594999999999999</v>
      </c>
      <c r="AF20">
        <v>-0.75046999999999997</v>
      </c>
      <c r="AH20" s="15"/>
      <c r="AI20" s="15"/>
      <c r="AJ20" s="15"/>
      <c r="AK20" s="15"/>
      <c r="AL20" s="15"/>
    </row>
    <row r="21" spans="1:38" ht="15" thickBot="1" x14ac:dyDescent="0.4">
      <c r="A21" s="11" t="s">
        <v>11</v>
      </c>
      <c r="B21" s="12">
        <v>7</v>
      </c>
      <c r="C21" s="13">
        <v>0.63205130802646226</v>
      </c>
      <c r="D21" s="13">
        <v>-11.21814827065233</v>
      </c>
      <c r="E21" s="13">
        <v>0.56088689409988479</v>
      </c>
      <c r="F21" s="13">
        <v>-7.2236191845744431</v>
      </c>
      <c r="G21" s="13">
        <v>-0.19667951956204871</v>
      </c>
      <c r="H21" s="21"/>
      <c r="I21">
        <v>0.6319565003601022</v>
      </c>
      <c r="J21">
        <v>-11.21814830906275</v>
      </c>
      <c r="K21">
        <v>0.5608871295513258</v>
      </c>
      <c r="L21">
        <v>-7.2236188582718519</v>
      </c>
      <c r="M21">
        <v>-0.19673786939740209</v>
      </c>
      <c r="N21" s="21"/>
      <c r="O21">
        <v>8.905484065844399E-2</v>
      </c>
      <c r="P21">
        <v>-11.234718988660701</v>
      </c>
      <c r="Q21">
        <v>0.59637175110114082</v>
      </c>
      <c r="R21">
        <v>-7.2268001173198346</v>
      </c>
      <c r="S21">
        <v>-0.30998122095087283</v>
      </c>
      <c r="T21" s="33" t="s">
        <v>11</v>
      </c>
      <c r="U21" s="24">
        <f>((O21)-AB21)/AB21</f>
        <v>-1.1526453791646423</v>
      </c>
      <c r="V21" s="24">
        <f>((P21)-AC21)/AC21</f>
        <v>-2.5012135229068707E-5</v>
      </c>
      <c r="W21" s="24">
        <f t="shared" si="13"/>
        <v>2.93626631263769E-6</v>
      </c>
      <c r="X21" s="24">
        <f t="shared" si="14"/>
        <v>1.6233994954329946E-8</v>
      </c>
      <c r="Y21" s="24">
        <f t="shared" si="14"/>
        <v>-2.481762685729122E-2</v>
      </c>
      <c r="AA21" t="s">
        <v>11</v>
      </c>
      <c r="AB21" s="13">
        <v>-0.58340999999999998</v>
      </c>
      <c r="AC21" s="13">
        <v>-11.234999999999999</v>
      </c>
      <c r="AD21" s="13">
        <v>0.59636999999999996</v>
      </c>
      <c r="AE21" s="13">
        <v>-7.2267999999999999</v>
      </c>
      <c r="AF21" s="13">
        <v>-0.31786999999999999</v>
      </c>
      <c r="AH21" s="6"/>
      <c r="AI21" s="6"/>
      <c r="AJ21" s="6"/>
      <c r="AK21" s="6"/>
      <c r="AL21" s="6"/>
    </row>
    <row r="22" spans="1:38" s="13" customFormat="1" ht="15" thickBot="1" x14ac:dyDescent="0.4">
      <c r="A22" s="8" t="s">
        <v>12</v>
      </c>
      <c r="B22" s="3">
        <v>8</v>
      </c>
      <c r="C22">
        <v>2.0910327781358382</v>
      </c>
      <c r="D22">
        <v>6.3266903396946544E-2</v>
      </c>
      <c r="E22">
        <v>-1.733154720751681E-3</v>
      </c>
      <c r="F22">
        <v>-2.0276974240641388E-2</v>
      </c>
      <c r="G22">
        <v>0.37041958249204382</v>
      </c>
      <c r="H22"/>
      <c r="I22">
        <v>2.0911124617559471</v>
      </c>
      <c r="J22">
        <v>6.3266159591346835E-2</v>
      </c>
      <c r="K22">
        <v>-1.733095867600565E-3</v>
      </c>
      <c r="L22">
        <v>-2.027747692308499E-2</v>
      </c>
      <c r="M22">
        <v>0.37069061295726402</v>
      </c>
      <c r="N22"/>
      <c r="O22">
        <v>1.6258567513698301</v>
      </c>
      <c r="P22">
        <v>0.29480096487691798</v>
      </c>
      <c r="Q22">
        <v>7.3712631270503828E-2</v>
      </c>
      <c r="R22">
        <v>-6.5184350430154012E-2</v>
      </c>
      <c r="S22">
        <v>0.26628688976611398</v>
      </c>
      <c r="T22" s="33" t="s">
        <v>12</v>
      </c>
      <c r="U22" s="24">
        <f>((O22)-AB22)/AB22</f>
        <v>0.16800053977717688</v>
      </c>
      <c r="V22" s="24">
        <f>((P22)-AC22)/AC22</f>
        <v>3.2729881885171849E-6</v>
      </c>
      <c r="W22" s="24">
        <f t="shared" si="13"/>
        <v>-5.0022315761452258E-6</v>
      </c>
      <c r="X22" s="24">
        <f t="shared" si="14"/>
        <v>5.3760148810416782E-6</v>
      </c>
      <c r="Y22" s="24">
        <f t="shared" si="14"/>
        <v>-7.8729889489048081E-3</v>
      </c>
      <c r="Z22"/>
      <c r="AA22" t="s">
        <v>12</v>
      </c>
      <c r="AB22">
        <v>1.3919999999999999</v>
      </c>
      <c r="AC22">
        <v>0.29480000000000001</v>
      </c>
      <c r="AD22">
        <v>7.3713000000000001E-2</v>
      </c>
      <c r="AE22">
        <v>-6.5184000000000006E-2</v>
      </c>
      <c r="AF22">
        <v>0.26840000000000003</v>
      </c>
      <c r="AH22" s="15"/>
      <c r="AI22" s="15"/>
      <c r="AJ22" s="15"/>
      <c r="AK22" s="15"/>
      <c r="AL22" s="15"/>
    </row>
    <row r="23" spans="1:38" ht="15" thickBot="1" x14ac:dyDescent="0.4">
      <c r="A23" s="11" t="s">
        <v>13</v>
      </c>
      <c r="B23" s="12">
        <v>9</v>
      </c>
      <c r="C23" s="13">
        <v>1.241826277207752</v>
      </c>
      <c r="D23" s="13">
        <v>-2.8991712895746549</v>
      </c>
      <c r="E23" s="13">
        <v>1.204169720801141</v>
      </c>
      <c r="F23" s="13">
        <v>-1.577619706389966</v>
      </c>
      <c r="G23" s="13">
        <v>0.49306504784603811</v>
      </c>
      <c r="H23" s="21"/>
      <c r="I23">
        <v>1.24183322595368</v>
      </c>
      <c r="J23">
        <v>-2.8991710290457848</v>
      </c>
      <c r="K23">
        <v>1.2041696080610651</v>
      </c>
      <c r="L23">
        <v>-1.577619433295641</v>
      </c>
      <c r="M23">
        <v>0.49326799870167348</v>
      </c>
      <c r="N23" s="21"/>
      <c r="O23">
        <v>0.96667452499762807</v>
      </c>
      <c r="P23">
        <v>-2.8978087361440061</v>
      </c>
      <c r="Q23">
        <v>1.2401202841370449</v>
      </c>
      <c r="R23">
        <v>-1.5636097793872521</v>
      </c>
      <c r="S23">
        <v>0.2040567292006957</v>
      </c>
      <c r="T23" s="33" t="s">
        <v>13</v>
      </c>
      <c r="U23" s="24">
        <f>((O23)-AB23)/AB23</f>
        <v>0.25734830649258361</v>
      </c>
      <c r="V23" s="24">
        <f>((P23)-AC23)/AC23</f>
        <v>3.0147505024442655E-6</v>
      </c>
      <c r="W23" s="24">
        <f t="shared" si="13"/>
        <v>1.6356855934934682E-5</v>
      </c>
      <c r="X23" s="24">
        <f t="shared" si="14"/>
        <v>6.2544047403401028E-6</v>
      </c>
      <c r="Y23" s="24">
        <f t="shared" si="14"/>
        <v>1.1834825212950435E-2</v>
      </c>
      <c r="AA23" t="s">
        <v>13</v>
      </c>
      <c r="AB23" s="13">
        <v>0.76881999999999995</v>
      </c>
      <c r="AC23" s="13">
        <v>-2.8978000000000002</v>
      </c>
      <c r="AD23" s="13">
        <v>1.2401</v>
      </c>
      <c r="AE23" s="13">
        <v>-1.5636000000000001</v>
      </c>
      <c r="AF23" s="13">
        <v>0.20166999999999999</v>
      </c>
      <c r="AH23" s="6"/>
      <c r="AI23" s="6"/>
      <c r="AJ23" s="6"/>
      <c r="AK23" s="6"/>
      <c r="AL23" s="6"/>
    </row>
    <row r="24" spans="1:38" s="13" customFormat="1" ht="15" thickBot="1" x14ac:dyDescent="0.4">
      <c r="A24" s="8" t="s">
        <v>14</v>
      </c>
      <c r="B24" s="3">
        <v>10</v>
      </c>
      <c r="C24">
        <v>-7.1504512008106369E-2</v>
      </c>
      <c r="D24">
        <v>-1.478586404523392E-2</v>
      </c>
      <c r="E24">
        <v>-0.2483401621404662</v>
      </c>
      <c r="F24">
        <v>-8.3333776970539467E-2</v>
      </c>
      <c r="G24">
        <v>0.31661044536397948</v>
      </c>
      <c r="H24"/>
      <c r="I24">
        <v>-7.1579067563465382E-2</v>
      </c>
      <c r="J24">
        <v>-1.478537697758236E-2</v>
      </c>
      <c r="K24">
        <v>-0.2483403167616503</v>
      </c>
      <c r="L24">
        <v>-8.3333756798978781E-2</v>
      </c>
      <c r="M24">
        <v>0.31633325120610017</v>
      </c>
      <c r="N24"/>
      <c r="O24">
        <v>2.132347467630082E-17</v>
      </c>
      <c r="P24">
        <v>9.0067519235515945E-19</v>
      </c>
      <c r="Q24">
        <v>2.839828790923642E-17</v>
      </c>
      <c r="R24">
        <v>-3.0749145707556901E-17</v>
      </c>
      <c r="S24">
        <v>-7.2674729675533502E-17</v>
      </c>
      <c r="T24" s="33" t="s">
        <v>14</v>
      </c>
      <c r="U24" s="24">
        <f>((O24)-AB24)/AB24</f>
        <v>-1.0679936056767987</v>
      </c>
      <c r="V24" s="24">
        <f>((P24)-AC24)/AC24</f>
        <v>-1.7890968918478707</v>
      </c>
      <c r="W24" s="24">
        <f t="shared" si="13"/>
        <v>3048.447835109037</v>
      </c>
      <c r="X24" s="24">
        <f t="shared" si="14"/>
        <v>5.6500455692287685</v>
      </c>
      <c r="Y24" s="24">
        <f t="shared" si="14"/>
        <v>0.80218047104928591</v>
      </c>
      <c r="Z24"/>
      <c r="AA24" t="s">
        <v>14</v>
      </c>
      <c r="AB24" s="2">
        <v>-3.1360999999999998E-16</v>
      </c>
      <c r="AC24" s="2">
        <v>-1.1414E-18</v>
      </c>
      <c r="AD24" s="2">
        <v>9.3126000000000003E-21</v>
      </c>
      <c r="AE24" s="2">
        <v>-4.6238999999999997E-18</v>
      </c>
      <c r="AF24" s="2">
        <v>-4.0325999999999999E-17</v>
      </c>
      <c r="AH24" s="15"/>
      <c r="AI24" s="15"/>
      <c r="AJ24" s="15"/>
      <c r="AK24" s="15"/>
      <c r="AL24" s="15"/>
    </row>
    <row r="25" spans="1:38" ht="15" thickBot="1" x14ac:dyDescent="0.4">
      <c r="A25" s="11" t="s">
        <v>15</v>
      </c>
      <c r="B25" s="12">
        <v>11</v>
      </c>
      <c r="C25" s="13">
        <v>-0.97320780547576691</v>
      </c>
      <c r="D25" s="13">
        <v>-3.5821824819810551E-3</v>
      </c>
      <c r="E25" s="13">
        <v>2.9936264097967178</v>
      </c>
      <c r="F25" s="13">
        <v>0.62095845722835774</v>
      </c>
      <c r="G25" s="13">
        <v>-7.8514285650148424E-2</v>
      </c>
      <c r="H25" s="21"/>
      <c r="I25">
        <v>-0.97319725424432857</v>
      </c>
      <c r="J25">
        <v>-3.5817472760700801E-3</v>
      </c>
      <c r="K25">
        <v>2.9936264921550859</v>
      </c>
      <c r="L25">
        <v>0.62095769116733002</v>
      </c>
      <c r="M25">
        <v>-7.8374414626425304E-2</v>
      </c>
      <c r="N25" s="21"/>
      <c r="O25">
        <v>-0.60683962624018639</v>
      </c>
      <c r="P25">
        <v>-1.5708152362603742E-2</v>
      </c>
      <c r="Q25">
        <v>2.968844832805313</v>
      </c>
      <c r="R25">
        <v>0.59780138714409248</v>
      </c>
      <c r="S25">
        <v>0.34050606925247578</v>
      </c>
      <c r="T25" s="33" t="s">
        <v>15</v>
      </c>
      <c r="U25" s="24">
        <f>((O25)-AB25)/AB25</f>
        <v>3.3635552329056329</v>
      </c>
      <c r="V25" s="24">
        <f>((P25)-AC25)/AC25</f>
        <v>9.6996819290783248E-6</v>
      </c>
      <c r="W25" s="24">
        <f t="shared" si="13"/>
        <v>1.5101322188456158E-5</v>
      </c>
      <c r="X25" s="24">
        <f t="shared" si="14"/>
        <v>2.3204150091661607E-6</v>
      </c>
      <c r="Y25" s="24">
        <f t="shared" si="14"/>
        <v>-0.1692947810381171</v>
      </c>
      <c r="AA25" t="s">
        <v>15</v>
      </c>
      <c r="AB25" s="13">
        <v>-0.13907</v>
      </c>
      <c r="AC25" s="13">
        <v>-1.5708E-2</v>
      </c>
      <c r="AD25" s="13">
        <v>2.9687999999999999</v>
      </c>
      <c r="AE25" s="13">
        <v>0.5978</v>
      </c>
      <c r="AF25" s="13">
        <v>0.40989999999999999</v>
      </c>
      <c r="AH25" s="6"/>
      <c r="AI25" s="6"/>
      <c r="AJ25" s="6"/>
      <c r="AK25" s="6"/>
      <c r="AL25" s="6"/>
    </row>
    <row r="26" spans="1:38" s="13" customFormat="1" ht="15" thickBot="1" x14ac:dyDescent="0.4">
      <c r="A26" s="8" t="s">
        <v>16</v>
      </c>
      <c r="B26" s="3">
        <v>12</v>
      </c>
      <c r="C26">
        <v>-0.71138450469634384</v>
      </c>
      <c r="D26">
        <v>2.7599384914109789E-2</v>
      </c>
      <c r="E26">
        <v>0.20095955721298989</v>
      </c>
      <c r="F26">
        <v>2.3256586699260812E-2</v>
      </c>
      <c r="G26">
        <v>-0.44873634609615359</v>
      </c>
      <c r="H26"/>
      <c r="I26">
        <v>-0.71144923759809908</v>
      </c>
      <c r="J26">
        <v>2.7599008608948029E-2</v>
      </c>
      <c r="K26">
        <v>0.2009596602809397</v>
      </c>
      <c r="L26">
        <v>2.3257115529117359E-2</v>
      </c>
      <c r="M26">
        <v>-0.44879547843038042</v>
      </c>
      <c r="N26"/>
      <c r="O26">
        <v>-0.2142653785314094</v>
      </c>
      <c r="P26">
        <v>0.21359485046376919</v>
      </c>
      <c r="Q26">
        <v>1.806005584569555E-2</v>
      </c>
      <c r="R26">
        <v>-6.491786439553239E-2</v>
      </c>
      <c r="S26">
        <v>-0.2699758921386321</v>
      </c>
      <c r="T26" s="33" t="s">
        <v>16</v>
      </c>
      <c r="U26" s="24">
        <f>((O26)-AB26)/AB26</f>
        <v>8.8840012238864006</v>
      </c>
      <c r="V26" s="24">
        <f>((P26)-AC26)/AC26</f>
        <v>2.2709226879490637E-5</v>
      </c>
      <c r="W26" s="24">
        <f t="shared" si="13"/>
        <v>3.0922312043515038E-6</v>
      </c>
      <c r="X26" s="24">
        <f t="shared" si="14"/>
        <v>-2.0888577530605035E-6</v>
      </c>
      <c r="Y26" s="24">
        <f t="shared" si="14"/>
        <v>-0.16668963473476106</v>
      </c>
      <c r="Z26"/>
      <c r="AA26" t="s">
        <v>16</v>
      </c>
      <c r="AB26">
        <v>-2.1677999999999999E-2</v>
      </c>
      <c r="AC26">
        <v>0.21359</v>
      </c>
      <c r="AD26">
        <v>1.806E-2</v>
      </c>
      <c r="AE26">
        <v>-6.4918000000000003E-2</v>
      </c>
      <c r="AF26">
        <v>-0.32397999999999999</v>
      </c>
      <c r="AH26" s="15"/>
      <c r="AI26" s="15"/>
      <c r="AJ26" s="15"/>
      <c r="AK26" s="15"/>
      <c r="AL26" s="15"/>
    </row>
    <row r="27" spans="1:38" ht="15" thickBot="1" x14ac:dyDescent="0.4">
      <c r="A27" s="11" t="s">
        <v>17</v>
      </c>
      <c r="B27" s="12">
        <v>13</v>
      </c>
      <c r="C27" s="13">
        <v>-0.2224358598029659</v>
      </c>
      <c r="D27" s="13">
        <v>-1.619517084664901</v>
      </c>
      <c r="E27" s="13">
        <v>-1.799242240496056</v>
      </c>
      <c r="F27" s="13">
        <v>-1.4114717216684589</v>
      </c>
      <c r="G27" s="13">
        <v>2.4221893862325342E-3</v>
      </c>
      <c r="H27" s="21"/>
      <c r="I27">
        <v>-0.22251587525427771</v>
      </c>
      <c r="J27">
        <v>-1.6195168825989781</v>
      </c>
      <c r="K27">
        <v>-1.7992424757255669</v>
      </c>
      <c r="L27">
        <v>-1.4114723904190449</v>
      </c>
      <c r="M27">
        <v>2.4575606589166549E-3</v>
      </c>
      <c r="N27" s="21"/>
      <c r="O27">
        <v>7.7037944761363469E-2</v>
      </c>
      <c r="P27">
        <v>-1.6194121116977711</v>
      </c>
      <c r="Q27">
        <v>-1.7927785894175761</v>
      </c>
      <c r="R27">
        <v>-1.4095793423952681</v>
      </c>
      <c r="S27">
        <v>-0.26254645327075909</v>
      </c>
      <c r="T27" s="33" t="s">
        <v>17</v>
      </c>
      <c r="U27" s="24">
        <f>((O27)-AB27)/AB27</f>
        <v>-1.5092071172011599</v>
      </c>
      <c r="V27" s="24">
        <f>((P27)-AC27)/AC27</f>
        <v>7.4791266957857883E-6</v>
      </c>
      <c r="W27" s="24">
        <f t="shared" si="13"/>
        <v>-1.1942538165933948E-5</v>
      </c>
      <c r="X27" s="24">
        <f t="shared" si="14"/>
        <v>-1.4654940927859461E-5</v>
      </c>
      <c r="Y27" s="24">
        <f t="shared" si="14"/>
        <v>-0.14893042474388438</v>
      </c>
      <c r="AA27" t="s">
        <v>17</v>
      </c>
      <c r="AB27" s="13">
        <v>-0.15129000000000001</v>
      </c>
      <c r="AC27" s="13">
        <v>-1.6194</v>
      </c>
      <c r="AD27" s="13">
        <v>-1.7927999999999999</v>
      </c>
      <c r="AE27" s="13">
        <v>-1.4096</v>
      </c>
      <c r="AF27" s="13">
        <v>-0.30848999999999999</v>
      </c>
      <c r="AH27" s="6"/>
      <c r="AI27" s="6"/>
      <c r="AJ27" s="6"/>
      <c r="AK27" s="6"/>
      <c r="AL27" s="6"/>
    </row>
    <row r="28" spans="1:38" s="13" customFormat="1" ht="15" thickBot="1" x14ac:dyDescent="0.4">
      <c r="A28" s="8" t="s">
        <v>18</v>
      </c>
      <c r="B28" s="3">
        <v>14</v>
      </c>
      <c r="C28">
        <v>-6.4812289137176661E-3</v>
      </c>
      <c r="D28">
        <v>-3.221316224216053E-3</v>
      </c>
      <c r="E28">
        <v>-2.2761817212532901E-2</v>
      </c>
      <c r="F28">
        <v>-1.715137556313576E-2</v>
      </c>
      <c r="G28">
        <v>0.1478870892454005</v>
      </c>
      <c r="H28"/>
      <c r="I28">
        <v>-6.3968414104984828E-3</v>
      </c>
      <c r="J28">
        <v>-3.2210862471174209E-3</v>
      </c>
      <c r="K28">
        <v>-2.276219118299536E-2</v>
      </c>
      <c r="L28">
        <v>-1.715196509203876E-2</v>
      </c>
      <c r="M28">
        <v>0.1479079718160333</v>
      </c>
      <c r="N28"/>
      <c r="O28">
        <v>-6.1921075090032453E-2</v>
      </c>
      <c r="P28">
        <v>-6.1532600424837628E-3</v>
      </c>
      <c r="Q28">
        <v>1.1400835918406739E-2</v>
      </c>
      <c r="R28">
        <v>-2.420698103913076E-2</v>
      </c>
      <c r="S28">
        <v>0.25589272421395137</v>
      </c>
      <c r="T28" s="33" t="s">
        <v>18</v>
      </c>
      <c r="U28" s="24">
        <f>((O28)-AB28)/AB28</f>
        <v>4.3110108148239528</v>
      </c>
      <c r="V28" s="24">
        <f>((P28)-AC28)/AC28</f>
        <v>-6.4936727019204598E-6</v>
      </c>
      <c r="W28" s="24">
        <f t="shared" si="13"/>
        <v>-1.4391859771979661E-5</v>
      </c>
      <c r="X28" s="24">
        <f t="shared" si="14"/>
        <v>-7.8328042464064946E-7</v>
      </c>
      <c r="Y28" s="24">
        <f t="shared" si="14"/>
        <v>8.0856279678780923E-2</v>
      </c>
      <c r="Z28"/>
      <c r="AA28" t="s">
        <v>18</v>
      </c>
      <c r="AB28">
        <v>-1.1658999999999999E-2</v>
      </c>
      <c r="AC28">
        <v>-6.1532999999999996E-3</v>
      </c>
      <c r="AD28">
        <v>1.1401E-2</v>
      </c>
      <c r="AE28">
        <v>-2.4206999999999999E-2</v>
      </c>
      <c r="AF28">
        <v>0.23674999999999999</v>
      </c>
      <c r="AH28" s="15"/>
      <c r="AI28" s="15"/>
      <c r="AJ28" s="15"/>
      <c r="AK28" s="15"/>
      <c r="AL28" s="15"/>
    </row>
    <row r="29" spans="1:38" ht="15" thickBot="1" x14ac:dyDescent="0.4">
      <c r="A29" s="11" t="s">
        <v>19</v>
      </c>
      <c r="B29" s="12">
        <v>15</v>
      </c>
      <c r="C29" s="13">
        <v>-0.19462100496777979</v>
      </c>
      <c r="D29" s="13">
        <v>-4.1862479608668346E-3</v>
      </c>
      <c r="E29" s="13">
        <v>0.24969521559310431</v>
      </c>
      <c r="F29" s="13">
        <v>8.7450204392115483E-2</v>
      </c>
      <c r="G29" s="13">
        <v>-0.1467274465112314</v>
      </c>
      <c r="H29" s="21"/>
      <c r="I29">
        <v>-0.19461360810543291</v>
      </c>
      <c r="J29">
        <v>-4.1865190926729098E-3</v>
      </c>
      <c r="K29">
        <v>0.24969495810909861</v>
      </c>
      <c r="L29">
        <v>8.7449869412302803E-2</v>
      </c>
      <c r="M29">
        <v>-0.1467527339934126</v>
      </c>
      <c r="N29" s="21"/>
      <c r="O29">
        <v>-0.1945398800576805</v>
      </c>
      <c r="P29">
        <v>-4.1858455303824156E-3</v>
      </c>
      <c r="Q29">
        <v>0.24969524441872981</v>
      </c>
      <c r="R29">
        <v>8.7450008155396136E-2</v>
      </c>
      <c r="S29">
        <v>-0.1468497427042359</v>
      </c>
      <c r="T29" s="33" t="s">
        <v>19</v>
      </c>
      <c r="U29" s="24">
        <f>((O29)-AB29)/AB29</f>
        <v>-6.1654322757830089E-7</v>
      </c>
      <c r="V29" s="24">
        <f>((P29)-AC29)/AC29</f>
        <v>1.0877343020610286E-5</v>
      </c>
      <c r="W29" s="24">
        <f t="shared" si="13"/>
        <v>-1.9045179295930399E-5</v>
      </c>
      <c r="X29" s="24">
        <f t="shared" si="14"/>
        <v>9.3257817452133758E-8</v>
      </c>
      <c r="Y29" s="24">
        <f t="shared" si="14"/>
        <v>-1.7520991767868842E-6</v>
      </c>
      <c r="AA29" t="s">
        <v>19</v>
      </c>
      <c r="AB29" s="13">
        <v>-0.19453999999999999</v>
      </c>
      <c r="AC29" s="13">
        <v>-4.1857999999999999E-3</v>
      </c>
      <c r="AD29" s="13">
        <v>0.24970000000000001</v>
      </c>
      <c r="AE29" s="13">
        <v>8.745E-2</v>
      </c>
      <c r="AF29" s="13">
        <v>-0.14685000000000001</v>
      </c>
      <c r="AH29" s="6"/>
      <c r="AI29" s="6"/>
      <c r="AJ29" s="6"/>
      <c r="AK29" s="6"/>
      <c r="AL29" s="6"/>
    </row>
    <row r="30" spans="1:38" s="13" customFormat="1" ht="15" thickBot="1" x14ac:dyDescent="0.4">
      <c r="A30" s="9" t="s">
        <v>4</v>
      </c>
      <c r="B30" s="3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3"/>
      <c r="U30" s="24"/>
      <c r="V30" s="24"/>
      <c r="W30" s="24"/>
      <c r="X30" s="24"/>
      <c r="Y30" s="24"/>
      <c r="Z30"/>
      <c r="AA30"/>
      <c r="AB30"/>
      <c r="AC30"/>
      <c r="AD30"/>
      <c r="AE30"/>
      <c r="AF30"/>
      <c r="AH30" s="15"/>
      <c r="AI30" s="15"/>
      <c r="AJ30" s="15"/>
      <c r="AK30" s="15"/>
      <c r="AL30" s="15"/>
    </row>
    <row r="31" spans="1:38" ht="15" thickBot="1" x14ac:dyDescent="0.4">
      <c r="A31" s="1" t="s">
        <v>20</v>
      </c>
      <c r="B31" s="12">
        <v>1</v>
      </c>
      <c r="C31">
        <v>5.0398460361630872E-21</v>
      </c>
      <c r="D31">
        <v>-1.23497403709677E-19</v>
      </c>
      <c r="E31">
        <v>-2.9544509200229992E-19</v>
      </c>
      <c r="F31">
        <v>-1.385745901708036E-19</v>
      </c>
      <c r="G31">
        <v>4.6163295625359362E-21</v>
      </c>
      <c r="I31">
        <v>4.1928130889087868E-21</v>
      </c>
      <c r="J31">
        <v>-1.75505226671091E-19</v>
      </c>
      <c r="K31">
        <v>-3.4626706883755799E-19</v>
      </c>
      <c r="L31">
        <v>-1.6957599604031089E-19</v>
      </c>
      <c r="M31">
        <v>4.7433845046240824E-21</v>
      </c>
      <c r="O31">
        <v>4.7010328572613667E-21</v>
      </c>
      <c r="P31">
        <v>-1.4840017235895341E-19</v>
      </c>
      <c r="Q31">
        <v>-3.4355656340634419E-19</v>
      </c>
      <c r="R31">
        <v>-1.4924720530620771E-19</v>
      </c>
      <c r="S31">
        <v>4.5316262678105073E-21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AH31" s="6"/>
      <c r="AI31" s="6"/>
      <c r="AJ31" s="6"/>
      <c r="AK31" s="6"/>
      <c r="AL31" s="6"/>
    </row>
    <row r="32" spans="1:38" ht="15" thickBot="1" x14ac:dyDescent="0.4">
      <c r="A32" s="1" t="s">
        <v>21</v>
      </c>
      <c r="B32" s="3">
        <v>2</v>
      </c>
      <c r="C32">
        <v>317.8349820705788</v>
      </c>
      <c r="D32">
        <v>-10.17678142328711</v>
      </c>
      <c r="E32">
        <v>1.5885045519027969</v>
      </c>
      <c r="F32">
        <v>-2.276663727985698</v>
      </c>
      <c r="G32">
        <v>37.625919704002108</v>
      </c>
      <c r="I32">
        <v>317.83370271524888</v>
      </c>
      <c r="J32">
        <v>-10.176782828593041</v>
      </c>
      <c r="K32">
        <v>1.5884998393504191</v>
      </c>
      <c r="L32">
        <v>-2.2766719171118699</v>
      </c>
      <c r="M32">
        <v>37.624517803236039</v>
      </c>
      <c r="O32">
        <v>312.08386091900792</v>
      </c>
      <c r="P32">
        <v>-10.031885921752821</v>
      </c>
      <c r="Q32">
        <v>1.902236536786827</v>
      </c>
      <c r="R32">
        <v>-2.3516802315204561</v>
      </c>
      <c r="S32">
        <v>37.830432606239221</v>
      </c>
      <c r="T32" s="33" t="s">
        <v>6</v>
      </c>
      <c r="U32" s="24">
        <f t="shared" ref="U32:U45" si="15">((O32)-AB32)/AB32</f>
        <v>-1.4389019331076516E-2</v>
      </c>
      <c r="V32" s="24">
        <f t="shared" ref="V32:V45" si="16">((P32)-AC32)/AC32</f>
        <v>-1.13714361223435E-5</v>
      </c>
      <c r="W32" s="24">
        <f t="shared" ref="W32:W45" si="17">((Q32)-AD32)/AD32</f>
        <v>1.9207647369958419E-5</v>
      </c>
      <c r="X32" s="24">
        <f t="shared" ref="X32:Y45" si="18">((R32)-AE32)/AE32</f>
        <v>-8.4060379912366338E-6</v>
      </c>
      <c r="Y32" s="24">
        <f t="shared" si="18"/>
        <v>8.0319914263427532E-3</v>
      </c>
      <c r="AA32" t="s">
        <v>21</v>
      </c>
      <c r="AB32">
        <v>316.64</v>
      </c>
      <c r="AC32">
        <v>-10.032</v>
      </c>
      <c r="AD32">
        <v>1.9021999999999999</v>
      </c>
      <c r="AE32">
        <v>-2.3517000000000001</v>
      </c>
      <c r="AF32">
        <v>37.529000000000003</v>
      </c>
      <c r="AH32" s="6"/>
      <c r="AI32" s="6"/>
      <c r="AJ32" s="6"/>
      <c r="AK32" s="6"/>
      <c r="AL32" s="6"/>
    </row>
    <row r="33" spans="1:38" ht="15" thickBot="1" x14ac:dyDescent="0.4">
      <c r="A33" s="1" t="s">
        <v>22</v>
      </c>
      <c r="B33" s="12">
        <v>3</v>
      </c>
      <c r="C33">
        <v>-7.3572332630194843</v>
      </c>
      <c r="D33">
        <v>-1.349309094556407</v>
      </c>
      <c r="E33">
        <v>-0.51434843520242701</v>
      </c>
      <c r="F33">
        <v>-0.80216032120542913</v>
      </c>
      <c r="G33">
        <v>-1.2742376437543801</v>
      </c>
      <c r="I33">
        <v>-7.3558850724483626</v>
      </c>
      <c r="J33">
        <v>-1.349309943670939</v>
      </c>
      <c r="K33">
        <v>-0.51434641698604455</v>
      </c>
      <c r="L33">
        <v>-0.80215724536953203</v>
      </c>
      <c r="M33">
        <v>-1.272508945797068</v>
      </c>
      <c r="O33">
        <v>-6.6458136858787986</v>
      </c>
      <c r="P33">
        <v>-1.3048282677211991</v>
      </c>
      <c r="Q33">
        <v>-0.50901903388442538</v>
      </c>
      <c r="R33">
        <v>-0.7367867349800008</v>
      </c>
      <c r="S33">
        <v>-2.016272322920686</v>
      </c>
      <c r="T33" s="33" t="s">
        <v>7</v>
      </c>
      <c r="U33" s="24">
        <f t="shared" si="15"/>
        <v>0.94202790271435632</v>
      </c>
      <c r="V33" s="24">
        <f t="shared" si="16"/>
        <v>2.166440925745454E-5</v>
      </c>
      <c r="W33" s="24">
        <f t="shared" si="17"/>
        <v>-1.8979913847237697E-6</v>
      </c>
      <c r="X33" s="24">
        <f t="shared" si="18"/>
        <v>-4.4314119343958608E-6</v>
      </c>
      <c r="Y33" s="24">
        <f t="shared" si="18"/>
        <v>0.10523067638035739</v>
      </c>
      <c r="AA33" t="s">
        <v>22</v>
      </c>
      <c r="AB33">
        <v>-3.4220999999999999</v>
      </c>
      <c r="AC33">
        <v>-1.3048</v>
      </c>
      <c r="AD33">
        <v>-0.50902000000000003</v>
      </c>
      <c r="AE33">
        <v>-0.73678999999999994</v>
      </c>
      <c r="AF33">
        <v>-1.8243</v>
      </c>
      <c r="AH33" s="6"/>
      <c r="AI33" s="6"/>
      <c r="AJ33" s="6"/>
      <c r="AK33" s="6"/>
      <c r="AL33" s="6"/>
    </row>
    <row r="34" spans="1:38" ht="15" thickBot="1" x14ac:dyDescent="0.4">
      <c r="A34" s="1" t="s">
        <v>23</v>
      </c>
      <c r="B34" s="3">
        <v>4</v>
      </c>
      <c r="C34">
        <v>-16.204320360942791</v>
      </c>
      <c r="D34">
        <v>-1.2969641311587981</v>
      </c>
      <c r="E34">
        <v>1.482847901031362</v>
      </c>
      <c r="F34">
        <v>0.45793618543675951</v>
      </c>
      <c r="G34">
        <v>1.7269006216501031</v>
      </c>
      <c r="I34">
        <v>-16.20295933264871</v>
      </c>
      <c r="J34">
        <v>-1.296966552180419</v>
      </c>
      <c r="K34">
        <v>1.482848624199141</v>
      </c>
      <c r="L34">
        <v>0.45794005193541087</v>
      </c>
      <c r="M34">
        <v>1.728613955604154</v>
      </c>
      <c r="O34">
        <v>-15.026155848414589</v>
      </c>
      <c r="P34">
        <v>-1.2718314765359999</v>
      </c>
      <c r="Q34">
        <v>1.972372429765312</v>
      </c>
      <c r="R34">
        <v>0.67845185041106204</v>
      </c>
      <c r="S34">
        <v>1.503494304982304</v>
      </c>
      <c r="T34" s="33" t="s">
        <v>8</v>
      </c>
      <c r="U34" s="24">
        <f t="shared" si="15"/>
        <v>2.2117940848553765E-2</v>
      </c>
      <c r="V34" s="24">
        <f t="shared" si="16"/>
        <v>2.4749595848314095E-5</v>
      </c>
      <c r="W34" s="24">
        <f t="shared" si="17"/>
        <v>-1.3978013936276887E-5</v>
      </c>
      <c r="X34" s="24">
        <f t="shared" si="18"/>
        <v>2.7274096278918124E-6</v>
      </c>
      <c r="Y34" s="24">
        <f t="shared" si="18"/>
        <v>-1.4231376224558043E-2</v>
      </c>
      <c r="AA34" t="s">
        <v>23</v>
      </c>
      <c r="AB34">
        <v>-14.701000000000001</v>
      </c>
      <c r="AC34">
        <v>-1.2718</v>
      </c>
      <c r="AD34">
        <v>1.9723999999999999</v>
      </c>
      <c r="AE34">
        <v>0.67845</v>
      </c>
      <c r="AF34">
        <v>1.5251999999999999</v>
      </c>
      <c r="AH34" s="6"/>
      <c r="AI34" s="6"/>
      <c r="AJ34" s="6"/>
      <c r="AK34" s="6"/>
      <c r="AL34" s="6"/>
    </row>
    <row r="35" spans="1:38" ht="15" thickBot="1" x14ac:dyDescent="0.4">
      <c r="A35" s="1" t="s">
        <v>24</v>
      </c>
      <c r="B35" s="12">
        <v>5</v>
      </c>
      <c r="C35">
        <v>-2.5652598508450368</v>
      </c>
      <c r="D35">
        <v>-0.31419291018629553</v>
      </c>
      <c r="E35">
        <v>-0.1475222467727324</v>
      </c>
      <c r="F35">
        <v>-0.26042355122547689</v>
      </c>
      <c r="G35">
        <v>0.1452076162711782</v>
      </c>
      <c r="I35">
        <v>-2.5652445055951651</v>
      </c>
      <c r="J35">
        <v>-0.31419412225599852</v>
      </c>
      <c r="K35">
        <v>-0.14752221523345449</v>
      </c>
      <c r="L35">
        <v>-0.26041964798630152</v>
      </c>
      <c r="M35">
        <v>0.14537762717199021</v>
      </c>
      <c r="O35">
        <v>-2.2366048872757212</v>
      </c>
      <c r="P35">
        <v>-0.29804752202853468</v>
      </c>
      <c r="Q35">
        <v>-0.1450720172929971</v>
      </c>
      <c r="R35">
        <v>-0.21263880392623941</v>
      </c>
      <c r="S35">
        <v>0.40374775093939502</v>
      </c>
      <c r="T35" s="33" t="s">
        <v>9</v>
      </c>
      <c r="U35" s="24">
        <f t="shared" si="15"/>
        <v>-0.16563273622482985</v>
      </c>
      <c r="V35" s="24">
        <f t="shared" si="16"/>
        <v>-8.3139455302728521E-6</v>
      </c>
      <c r="W35" s="24">
        <f t="shared" si="17"/>
        <v>1.3905652423601416E-5</v>
      </c>
      <c r="X35" s="24">
        <f t="shared" si="18"/>
        <v>-5.624876601720434E-6</v>
      </c>
      <c r="Y35" s="24">
        <f t="shared" si="18"/>
        <v>0.22622775599646183</v>
      </c>
      <c r="AA35" t="s">
        <v>24</v>
      </c>
      <c r="AB35">
        <v>-2.6806000000000001</v>
      </c>
      <c r="AC35">
        <v>-0.29804999999999998</v>
      </c>
      <c r="AD35">
        <v>-0.14507</v>
      </c>
      <c r="AE35">
        <v>-0.21264</v>
      </c>
      <c r="AF35">
        <v>0.32926</v>
      </c>
      <c r="AH35" s="6"/>
      <c r="AI35" s="6"/>
      <c r="AJ35" s="6"/>
      <c r="AK35" s="6"/>
      <c r="AL35" s="6"/>
    </row>
    <row r="36" spans="1:38" ht="15" thickBot="1" x14ac:dyDescent="0.4">
      <c r="A36" s="1" t="s">
        <v>25</v>
      </c>
      <c r="B36" s="3">
        <v>6</v>
      </c>
      <c r="C36">
        <v>1.032526819509419</v>
      </c>
      <c r="D36">
        <v>-0.24306387588758921</v>
      </c>
      <c r="E36">
        <v>0.80765437033967047</v>
      </c>
      <c r="F36">
        <v>-0.58319701431854898</v>
      </c>
      <c r="G36">
        <v>-0.44159962730524949</v>
      </c>
      <c r="I36">
        <v>1.0322718043573591</v>
      </c>
      <c r="J36">
        <v>-0.2430626896358952</v>
      </c>
      <c r="K36">
        <v>0.80765396989622329</v>
      </c>
      <c r="L36">
        <v>-0.58319873658656207</v>
      </c>
      <c r="M36">
        <v>-0.44197398793908449</v>
      </c>
      <c r="O36">
        <v>0.31960776780339661</v>
      </c>
      <c r="P36">
        <v>-0.26642626099520128</v>
      </c>
      <c r="Q36">
        <v>0.74761469247218915</v>
      </c>
      <c r="R36">
        <v>0.52618882476373408</v>
      </c>
      <c r="S36">
        <v>-0.72856423007723992</v>
      </c>
      <c r="T36" s="33" t="s">
        <v>10</v>
      </c>
      <c r="U36" s="24">
        <f t="shared" si="15"/>
        <v>-1.6446174296674061</v>
      </c>
      <c r="V36" s="24">
        <f t="shared" si="16"/>
        <v>-1.4033722924293739E-5</v>
      </c>
      <c r="W36" s="24">
        <f t="shared" si="17"/>
        <v>6.2766311166911585E-6</v>
      </c>
      <c r="X36" s="24">
        <f t="shared" si="18"/>
        <v>-2.2334827077123432E-6</v>
      </c>
      <c r="Y36" s="24">
        <f t="shared" si="18"/>
        <v>-8.5740528708805566E-2</v>
      </c>
      <c r="AA36" t="s">
        <v>25</v>
      </c>
      <c r="AB36">
        <v>-0.49580999999999997</v>
      </c>
      <c r="AC36">
        <v>-0.26643</v>
      </c>
      <c r="AD36">
        <v>0.74761</v>
      </c>
      <c r="AE36">
        <v>0.52619000000000005</v>
      </c>
      <c r="AF36">
        <v>-0.79688999999999999</v>
      </c>
      <c r="AH36" s="6"/>
      <c r="AI36" s="6"/>
      <c r="AJ36" s="6"/>
      <c r="AK36" s="6"/>
      <c r="AL36" s="6"/>
    </row>
    <row r="37" spans="1:38" ht="15" thickBot="1" x14ac:dyDescent="0.4">
      <c r="A37" s="1" t="s">
        <v>26</v>
      </c>
      <c r="B37" s="12">
        <v>7</v>
      </c>
      <c r="C37">
        <v>2.0436002360662102</v>
      </c>
      <c r="D37">
        <v>-0.26197883813554568</v>
      </c>
      <c r="E37">
        <v>-0.10940499012945</v>
      </c>
      <c r="F37">
        <v>-0.15606341407053981</v>
      </c>
      <c r="G37">
        <v>0.48354150964262821</v>
      </c>
      <c r="I37">
        <v>2.0436295371028241</v>
      </c>
      <c r="J37">
        <v>-0.26197915461613031</v>
      </c>
      <c r="K37">
        <v>-0.1094052900355845</v>
      </c>
      <c r="L37">
        <v>-0.15606321235581941</v>
      </c>
      <c r="M37">
        <v>0.48353523719395181</v>
      </c>
      <c r="O37">
        <v>1.264662215498211</v>
      </c>
      <c r="P37">
        <v>-0.25570091082211788</v>
      </c>
      <c r="Q37">
        <v>-9.8845136631182218E-2</v>
      </c>
      <c r="R37">
        <v>-0.14532418540627959</v>
      </c>
      <c r="S37">
        <v>0.65492115719733934</v>
      </c>
      <c r="T37" s="33" t="s">
        <v>11</v>
      </c>
      <c r="U37" s="24">
        <f t="shared" si="15"/>
        <v>-0.13349625522561767</v>
      </c>
      <c r="V37" s="24">
        <f t="shared" si="16"/>
        <v>3.562073202559227E-6</v>
      </c>
      <c r="W37" s="24">
        <f t="shared" si="17"/>
        <v>1.3822771229238465E-6</v>
      </c>
      <c r="X37" s="24">
        <f t="shared" si="18"/>
        <v>2.8801309383314013E-5</v>
      </c>
      <c r="Y37" s="24">
        <f t="shared" si="18"/>
        <v>-5.7043284479886977E-2</v>
      </c>
      <c r="AA37" t="s">
        <v>26</v>
      </c>
      <c r="AB37">
        <v>1.4595</v>
      </c>
      <c r="AC37">
        <v>-0.25569999999999998</v>
      </c>
      <c r="AD37">
        <v>-9.8845000000000002E-2</v>
      </c>
      <c r="AE37">
        <v>-0.14532</v>
      </c>
      <c r="AF37">
        <v>0.69454000000000005</v>
      </c>
      <c r="AH37" s="6"/>
      <c r="AI37" s="6"/>
      <c r="AJ37" s="6"/>
      <c r="AK37" s="6"/>
      <c r="AL37" s="6"/>
    </row>
    <row r="38" spans="1:38" ht="15" thickBot="1" x14ac:dyDescent="0.4">
      <c r="A38" s="1" t="s">
        <v>27</v>
      </c>
      <c r="B38" s="3">
        <v>8</v>
      </c>
      <c r="C38">
        <v>0.1575431306808939</v>
      </c>
      <c r="D38">
        <v>-9.6187622251189958E-2</v>
      </c>
      <c r="E38">
        <v>0.35431502423284661</v>
      </c>
      <c r="F38">
        <v>-0.17352568331453011</v>
      </c>
      <c r="G38">
        <v>-0.24155148548164559</v>
      </c>
      <c r="I38">
        <v>0.1572850675088607</v>
      </c>
      <c r="J38">
        <v>-9.6187071244573166E-2</v>
      </c>
      <c r="K38">
        <v>0.35431524415497201</v>
      </c>
      <c r="L38">
        <v>-0.1735243808810179</v>
      </c>
      <c r="M38">
        <v>-0.2419760327954579</v>
      </c>
      <c r="O38">
        <v>-0.13045491007325921</v>
      </c>
      <c r="P38">
        <v>-7.4581505988703528E-2</v>
      </c>
      <c r="Q38">
        <v>0.17565826406346841</v>
      </c>
      <c r="R38">
        <v>0.15271588971927141</v>
      </c>
      <c r="S38">
        <v>-0.17009343489439899</v>
      </c>
      <c r="T38" s="33" t="s">
        <v>12</v>
      </c>
      <c r="U38" s="24">
        <f t="shared" si="15"/>
        <v>-1.662308524512663</v>
      </c>
      <c r="V38" s="24">
        <f t="shared" si="16"/>
        <v>-6.623733561280505E-6</v>
      </c>
      <c r="W38" s="24">
        <f t="shared" si="17"/>
        <v>-9.8823666833939177E-6</v>
      </c>
      <c r="X38" s="24">
        <f t="shared" si="18"/>
        <v>-2.6913834000660583E-5</v>
      </c>
      <c r="Y38" s="24">
        <f t="shared" si="18"/>
        <v>0.83946441395926197</v>
      </c>
      <c r="AA38" t="s">
        <v>27</v>
      </c>
      <c r="AB38">
        <v>0.19697000000000001</v>
      </c>
      <c r="AC38">
        <v>-7.4581999999999996E-2</v>
      </c>
      <c r="AD38">
        <v>0.17566000000000001</v>
      </c>
      <c r="AE38">
        <v>0.15271999999999999</v>
      </c>
      <c r="AF38">
        <v>-9.2468999999999996E-2</v>
      </c>
      <c r="AH38" s="6"/>
      <c r="AI38" s="6"/>
      <c r="AJ38" s="6"/>
      <c r="AK38" s="6"/>
      <c r="AL38" s="6"/>
    </row>
    <row r="39" spans="1:38" ht="15" thickBot="1" x14ac:dyDescent="0.4">
      <c r="A39" s="1" t="s">
        <v>28</v>
      </c>
      <c r="B39" s="12">
        <v>9</v>
      </c>
      <c r="C39">
        <v>-0.82559244951185629</v>
      </c>
      <c r="D39">
        <v>-8.7523474734184648E-2</v>
      </c>
      <c r="E39">
        <v>-4.3468909889257668E-2</v>
      </c>
      <c r="F39">
        <v>-3.1579483422912312E-3</v>
      </c>
      <c r="G39">
        <v>-4.6447646110326382E-2</v>
      </c>
      <c r="I39">
        <v>-0.82574668766427439</v>
      </c>
      <c r="J39">
        <v>-8.7523415418443884E-2</v>
      </c>
      <c r="K39">
        <v>-4.3469065792554523E-2</v>
      </c>
      <c r="L39">
        <v>-3.1576524476052692E-3</v>
      </c>
      <c r="M39">
        <v>-4.6557751138398662E-2</v>
      </c>
      <c r="O39">
        <v>-0.46888348345649028</v>
      </c>
      <c r="P39">
        <v>-8.5076843700786275E-2</v>
      </c>
      <c r="Q39">
        <v>-3.1701177415398019E-3</v>
      </c>
      <c r="R39">
        <v>1.761279647076874E-2</v>
      </c>
      <c r="S39">
        <v>-0.1082817507246146</v>
      </c>
      <c r="T39" s="33" t="s">
        <v>13</v>
      </c>
      <c r="U39" s="24">
        <f t="shared" si="15"/>
        <v>1.3712121141726019</v>
      </c>
      <c r="V39" s="24">
        <f t="shared" si="16"/>
        <v>-1.8371500373120576E-6</v>
      </c>
      <c r="W39" s="24">
        <f t="shared" si="17"/>
        <v>5.5965237064901423E-6</v>
      </c>
      <c r="X39" s="24">
        <f t="shared" si="18"/>
        <v>-1.1555625461886859E-5</v>
      </c>
      <c r="Y39" s="24">
        <f t="shared" si="18"/>
        <v>-9.296573358506785E-2</v>
      </c>
      <c r="AA39" t="s">
        <v>28</v>
      </c>
      <c r="AB39">
        <v>-0.19774</v>
      </c>
      <c r="AC39">
        <v>-8.5077E-2</v>
      </c>
      <c r="AD39">
        <v>-3.1700999999999999E-3</v>
      </c>
      <c r="AE39">
        <v>1.7613E-2</v>
      </c>
      <c r="AF39">
        <v>-0.11938</v>
      </c>
      <c r="AH39" s="6"/>
      <c r="AI39" s="6"/>
      <c r="AJ39" s="6"/>
      <c r="AK39" s="6"/>
      <c r="AL39" s="6"/>
    </row>
    <row r="40" spans="1:38" ht="15" thickBot="1" x14ac:dyDescent="0.4">
      <c r="A40" s="1" t="s">
        <v>29</v>
      </c>
      <c r="B40" s="3">
        <v>10</v>
      </c>
      <c r="C40">
        <v>-0.68712016719370728</v>
      </c>
      <c r="D40">
        <v>-3.1099080500201309E-2</v>
      </c>
      <c r="E40">
        <v>0.54426219039195178</v>
      </c>
      <c r="F40">
        <v>0.15530275110166361</v>
      </c>
      <c r="G40">
        <v>6.2077614716340157E-2</v>
      </c>
      <c r="I40">
        <v>-0.68707599340150094</v>
      </c>
      <c r="J40">
        <v>-3.1099356677582009E-2</v>
      </c>
      <c r="K40">
        <v>0.54426216529456284</v>
      </c>
      <c r="L40">
        <v>0.155302363214394</v>
      </c>
      <c r="M40">
        <v>6.2104817963375261E-2</v>
      </c>
      <c r="O40">
        <v>-5.6246114919555871E-17</v>
      </c>
      <c r="P40">
        <v>-5.8647143677706797E-18</v>
      </c>
      <c r="Q40">
        <v>-2.435830304024395E-17</v>
      </c>
      <c r="R40">
        <v>-1.0256653372857731E-18</v>
      </c>
      <c r="S40">
        <v>5.08722350207378E-18</v>
      </c>
      <c r="T40" s="33" t="s">
        <v>14</v>
      </c>
      <c r="U40" s="24">
        <f t="shared" si="15"/>
        <v>-1.3896239603737592</v>
      </c>
      <c r="V40" s="24">
        <f t="shared" si="16"/>
        <v>4.1010823412809252</v>
      </c>
      <c r="W40" s="24">
        <f t="shared" si="17"/>
        <v>-1.9293515085938171</v>
      </c>
      <c r="X40" s="24">
        <f t="shared" si="18"/>
        <v>-1.1235071753008337</v>
      </c>
      <c r="Y40" s="24">
        <f t="shared" si="18"/>
        <v>-0.8428802426933788</v>
      </c>
      <c r="AA40" t="s">
        <v>29</v>
      </c>
      <c r="AB40" s="2">
        <v>1.4435999999999999E-16</v>
      </c>
      <c r="AC40" s="2">
        <v>-1.1496999999999999E-18</v>
      </c>
      <c r="AD40" s="2">
        <v>2.6210000000000002E-17</v>
      </c>
      <c r="AE40" s="2">
        <v>8.3045000000000008E-18</v>
      </c>
      <c r="AF40" s="2">
        <v>3.2377999999999998E-17</v>
      </c>
      <c r="AH40" s="6"/>
      <c r="AI40" s="6"/>
      <c r="AJ40" s="6"/>
      <c r="AK40" s="6"/>
      <c r="AL40" s="6"/>
    </row>
    <row r="41" spans="1:38" ht="15" thickBot="1" x14ac:dyDescent="0.4">
      <c r="A41" s="1" t="s">
        <v>30</v>
      </c>
      <c r="B41" s="12">
        <v>11</v>
      </c>
      <c r="C41">
        <v>-4.5364171465000838E-2</v>
      </c>
      <c r="D41">
        <v>-4.76485867872114E-2</v>
      </c>
      <c r="E41">
        <v>6.5246744429306919E-2</v>
      </c>
      <c r="F41">
        <v>-0.16913587633735949</v>
      </c>
      <c r="G41">
        <v>5.0400988272066433E-2</v>
      </c>
      <c r="I41">
        <v>-4.5461134982366369E-2</v>
      </c>
      <c r="J41">
        <v>-4.76488180154791E-2</v>
      </c>
      <c r="K41">
        <v>6.5246839137803367E-2</v>
      </c>
      <c r="L41">
        <v>-0.1691360442623949</v>
      </c>
      <c r="M41">
        <v>5.033621662002466E-2</v>
      </c>
      <c r="O41">
        <v>0.2455501369275489</v>
      </c>
      <c r="P41">
        <v>-3.7107156150064602E-2</v>
      </c>
      <c r="Q41">
        <v>2.795439790298326E-2</v>
      </c>
      <c r="R41">
        <v>-0.17415212438892139</v>
      </c>
      <c r="S41">
        <v>0.207213294566748</v>
      </c>
      <c r="T41" s="33" t="s">
        <v>15</v>
      </c>
      <c r="U41" s="24">
        <f t="shared" si="15"/>
        <v>-0.298668636674429</v>
      </c>
      <c r="V41" s="24">
        <f t="shared" si="16"/>
        <v>4.20810263833753E-6</v>
      </c>
      <c r="W41" s="24">
        <f t="shared" si="17"/>
        <v>1.4234205597062469E-5</v>
      </c>
      <c r="X41" s="24">
        <f t="shared" si="18"/>
        <v>1.2198615684107564E-5</v>
      </c>
      <c r="Y41" s="24">
        <f t="shared" si="18"/>
        <v>0.64142343604838414</v>
      </c>
      <c r="AA41" t="s">
        <v>30</v>
      </c>
      <c r="AB41">
        <v>0.35011999999999999</v>
      </c>
      <c r="AC41">
        <v>-3.7107000000000001E-2</v>
      </c>
      <c r="AD41">
        <v>2.7954E-2</v>
      </c>
      <c r="AE41">
        <v>-0.17415</v>
      </c>
      <c r="AF41">
        <v>0.12623999999999999</v>
      </c>
      <c r="AH41" s="6"/>
      <c r="AI41" s="6"/>
      <c r="AJ41" s="6"/>
      <c r="AK41" s="6"/>
      <c r="AL41" s="6"/>
    </row>
    <row r="42" spans="1:38" ht="15" thickBot="1" x14ac:dyDescent="0.4">
      <c r="A42" s="1" t="s">
        <v>31</v>
      </c>
      <c r="B42" s="3">
        <v>12</v>
      </c>
      <c r="C42">
        <v>7.1979852380706519E-2</v>
      </c>
      <c r="D42">
        <v>-8.0477220957764328E-2</v>
      </c>
      <c r="E42">
        <v>-0.3665550790634301</v>
      </c>
      <c r="F42">
        <v>-0.31919976700763242</v>
      </c>
      <c r="G42">
        <v>-4.1193103014708507E-2</v>
      </c>
      <c r="I42">
        <v>7.2009388627166743E-2</v>
      </c>
      <c r="J42">
        <v>-8.047709371344651E-2</v>
      </c>
      <c r="K42">
        <v>-0.36655528873945259</v>
      </c>
      <c r="L42">
        <v>-0.31920029795781069</v>
      </c>
      <c r="M42">
        <v>-4.1116424856664981E-2</v>
      </c>
      <c r="O42">
        <v>-0.12923044873027839</v>
      </c>
      <c r="P42">
        <v>-8.4259671298014399E-2</v>
      </c>
      <c r="Q42">
        <v>2.758471191283721E-2</v>
      </c>
      <c r="R42">
        <v>9.254352560038831E-2</v>
      </c>
      <c r="S42">
        <v>-0.21662684487635719</v>
      </c>
      <c r="T42" s="33" t="s">
        <v>16</v>
      </c>
      <c r="U42" s="24">
        <f t="shared" si="15"/>
        <v>-0.75040954723085851</v>
      </c>
      <c r="V42" s="24">
        <f t="shared" si="16"/>
        <v>-3.9010442155520982E-6</v>
      </c>
      <c r="W42" s="24">
        <f t="shared" si="17"/>
        <v>-1.0443616559306492E-5</v>
      </c>
      <c r="X42" s="24">
        <f t="shared" si="18"/>
        <v>-5.1262060391950579E-6</v>
      </c>
      <c r="Y42" s="24">
        <f t="shared" si="18"/>
        <v>-0.17975446847271037</v>
      </c>
      <c r="AA42" t="s">
        <v>31</v>
      </c>
      <c r="AB42">
        <v>-0.51776999999999995</v>
      </c>
      <c r="AC42">
        <v>-8.4260000000000002E-2</v>
      </c>
      <c r="AD42">
        <v>2.7584999999999998E-2</v>
      </c>
      <c r="AE42">
        <v>9.2544000000000001E-2</v>
      </c>
      <c r="AF42">
        <v>-0.2641</v>
      </c>
      <c r="AH42" s="6"/>
      <c r="AI42" s="6"/>
      <c r="AJ42" s="6"/>
      <c r="AK42" s="6"/>
      <c r="AL42" s="6"/>
    </row>
    <row r="43" spans="1:38" ht="15" thickBot="1" x14ac:dyDescent="0.4">
      <c r="A43" s="1" t="s">
        <v>32</v>
      </c>
      <c r="B43" s="12">
        <v>13</v>
      </c>
      <c r="C43">
        <v>0.5918906561007341</v>
      </c>
      <c r="D43">
        <v>-1.498499240775303E-2</v>
      </c>
      <c r="E43">
        <v>-3.8735850712954101E-2</v>
      </c>
      <c r="F43">
        <v>-1.9039570756147341E-2</v>
      </c>
      <c r="G43">
        <v>0.42578332806147517</v>
      </c>
      <c r="I43">
        <v>0.59178954690088514</v>
      </c>
      <c r="J43">
        <v>-1.4984532076666311E-2</v>
      </c>
      <c r="K43">
        <v>-3.87358685386004E-2</v>
      </c>
      <c r="L43">
        <v>-1.9039342583592949E-2</v>
      </c>
      <c r="M43">
        <v>0.42582650609394201</v>
      </c>
      <c r="O43">
        <v>0.50457640707714324</v>
      </c>
      <c r="P43">
        <v>-1.4851995984872969E-2</v>
      </c>
      <c r="Q43">
        <v>-3.4249404776948142E-2</v>
      </c>
      <c r="R43">
        <v>-1.161479131322264E-2</v>
      </c>
      <c r="S43">
        <v>0.1170932028386152</v>
      </c>
      <c r="T43" s="33" t="s">
        <v>17</v>
      </c>
      <c r="U43" s="24">
        <f t="shared" si="15"/>
        <v>0.69463109009955737</v>
      </c>
      <c r="V43" s="24">
        <f t="shared" si="16"/>
        <v>-2.7034251489369137E-7</v>
      </c>
      <c r="W43" s="24">
        <f t="shared" si="17"/>
        <v>1.1818650125265804E-5</v>
      </c>
      <c r="X43" s="24">
        <f t="shared" si="18"/>
        <v>-1.7967006229916586E-5</v>
      </c>
      <c r="Y43" s="24">
        <f t="shared" si="18"/>
        <v>-0.20045610898862956</v>
      </c>
      <c r="AA43" t="s">
        <v>32</v>
      </c>
      <c r="AB43">
        <v>0.29775000000000001</v>
      </c>
      <c r="AC43">
        <v>-1.4852000000000001E-2</v>
      </c>
      <c r="AD43">
        <v>-3.4249000000000002E-2</v>
      </c>
      <c r="AE43">
        <v>-1.1615E-2</v>
      </c>
      <c r="AF43">
        <v>0.14645</v>
      </c>
      <c r="AH43" s="6"/>
      <c r="AI43" s="6"/>
      <c r="AJ43" s="6"/>
      <c r="AK43" s="6"/>
      <c r="AL43" s="6"/>
    </row>
    <row r="44" spans="1:38" ht="15" thickBot="1" x14ac:dyDescent="0.4">
      <c r="A44" s="1" t="s">
        <v>33</v>
      </c>
      <c r="B44" s="3">
        <v>14</v>
      </c>
      <c r="C44">
        <v>0.44166203665402742</v>
      </c>
      <c r="D44">
        <v>-5.7192231541382255E-4</v>
      </c>
      <c r="E44">
        <v>6.0378614052307641E-2</v>
      </c>
      <c r="F44">
        <v>2.434653905668617E-2</v>
      </c>
      <c r="G44">
        <v>0.38732655277996803</v>
      </c>
      <c r="I44">
        <v>0.4416949967565536</v>
      </c>
      <c r="J44">
        <v>-5.7207023639422282E-4</v>
      </c>
      <c r="K44">
        <v>6.0378576545573617E-2</v>
      </c>
      <c r="L44">
        <v>2.4345912309869589E-2</v>
      </c>
      <c r="M44">
        <v>0.38741308392772189</v>
      </c>
      <c r="O44">
        <v>0.60007730275510895</v>
      </c>
      <c r="P44">
        <v>-4.4034422590764066E-3</v>
      </c>
      <c r="Q44">
        <v>-1.33221677880887E-3</v>
      </c>
      <c r="R44">
        <v>-1.1780294227829969E-3</v>
      </c>
      <c r="S44">
        <v>0.2103701447447201</v>
      </c>
      <c r="T44" s="33" t="s">
        <v>18</v>
      </c>
      <c r="U44" s="24">
        <f t="shared" si="15"/>
        <v>0.21247333458964868</v>
      </c>
      <c r="V44" s="24">
        <f t="shared" si="16"/>
        <v>9.5969197453345343E-6</v>
      </c>
      <c r="W44" s="24">
        <f t="shared" si="17"/>
        <v>1.2594812242964345E-5</v>
      </c>
      <c r="X44" s="24">
        <f t="shared" si="18"/>
        <v>2.4976895583102025E-5</v>
      </c>
      <c r="Y44" s="24">
        <f t="shared" si="18"/>
        <v>0.41254377724246349</v>
      </c>
      <c r="AA44" t="s">
        <v>33</v>
      </c>
      <c r="AB44">
        <v>0.49492000000000003</v>
      </c>
      <c r="AC44">
        <v>-4.4034E-3</v>
      </c>
      <c r="AD44">
        <v>-1.3322E-3</v>
      </c>
      <c r="AE44">
        <v>-1.178E-3</v>
      </c>
      <c r="AF44">
        <v>0.14893000000000001</v>
      </c>
      <c r="AH44" s="6"/>
      <c r="AI44" s="6"/>
      <c r="AJ44" s="6"/>
      <c r="AK44" s="6"/>
      <c r="AL44" s="6"/>
    </row>
    <row r="45" spans="1:38" ht="15" thickBot="1" x14ac:dyDescent="0.4">
      <c r="A45" s="1" t="s">
        <v>34</v>
      </c>
      <c r="B45" s="12">
        <v>15</v>
      </c>
      <c r="C45">
        <v>-6.6344145129822674E-2</v>
      </c>
      <c r="D45">
        <v>-8.76366004370846E-3</v>
      </c>
      <c r="E45">
        <v>2.274291423855599E-2</v>
      </c>
      <c r="F45">
        <v>-6.6414328328001093E-3</v>
      </c>
      <c r="G45">
        <v>0.13758922000534221</v>
      </c>
      <c r="I45">
        <v>-6.6304908180974731E-2</v>
      </c>
      <c r="J45">
        <v>-8.7634804559346274E-3</v>
      </c>
      <c r="K45">
        <v>2.2742776640954709E-2</v>
      </c>
      <c r="L45">
        <v>-6.6413232720895976E-3</v>
      </c>
      <c r="M45">
        <v>0.13728223697088709</v>
      </c>
      <c r="O45">
        <v>-6.633746314789371E-2</v>
      </c>
      <c r="P45">
        <v>-8.7638739578659308E-3</v>
      </c>
      <c r="Q45">
        <v>2.2742611970509211E-2</v>
      </c>
      <c r="R45">
        <v>-6.6413606377796058E-3</v>
      </c>
      <c r="S45">
        <v>0.13733454433842421</v>
      </c>
      <c r="T45" s="33" t="s">
        <v>19</v>
      </c>
      <c r="U45" s="24">
        <f t="shared" si="15"/>
        <v>6.9817431255146302E-6</v>
      </c>
      <c r="V45" s="24">
        <f t="shared" si="16"/>
        <v>-2.9715234164009075E-6</v>
      </c>
      <c r="W45" s="24">
        <f t="shared" si="17"/>
        <v>-1.7061491042903528E-5</v>
      </c>
      <c r="X45" s="24">
        <f t="shared" si="18"/>
        <v>-5.9267956145681E-6</v>
      </c>
      <c r="Y45" s="24">
        <f t="shared" si="18"/>
        <v>3.3090646065685173E-5</v>
      </c>
      <c r="AA45" t="s">
        <v>34</v>
      </c>
      <c r="AB45">
        <v>-6.6336999999999993E-2</v>
      </c>
      <c r="AC45">
        <v>-8.7638999999999998E-3</v>
      </c>
      <c r="AD45">
        <v>2.2742999999999999E-2</v>
      </c>
      <c r="AE45">
        <v>-6.6414000000000004E-3</v>
      </c>
      <c r="AF45">
        <v>0.13733000000000001</v>
      </c>
      <c r="AH45" s="6"/>
      <c r="AI45" s="6"/>
      <c r="AJ45" s="6"/>
      <c r="AK45" s="6"/>
      <c r="AL45" s="6"/>
    </row>
    <row r="46" spans="1:38" x14ac:dyDescent="0.35">
      <c r="A46" s="1" t="s">
        <v>4</v>
      </c>
      <c r="B46" s="3"/>
      <c r="AH46" s="6"/>
      <c r="AI46" s="6"/>
      <c r="AJ46" s="6"/>
      <c r="AK46" s="6"/>
      <c r="AL46" s="6"/>
    </row>
    <row r="47" spans="1:38" x14ac:dyDescent="0.35">
      <c r="A47" s="1" t="s">
        <v>35</v>
      </c>
      <c r="B47" s="3"/>
      <c r="C47">
        <v>5</v>
      </c>
      <c r="D47">
        <v>5</v>
      </c>
      <c r="E47">
        <v>5</v>
      </c>
      <c r="F47">
        <v>5</v>
      </c>
      <c r="G47">
        <v>5</v>
      </c>
      <c r="I47">
        <v>5</v>
      </c>
      <c r="J47">
        <v>5</v>
      </c>
      <c r="K47">
        <v>5</v>
      </c>
      <c r="L47">
        <v>5</v>
      </c>
      <c r="M47">
        <v>5</v>
      </c>
      <c r="O47">
        <v>5</v>
      </c>
      <c r="P47">
        <v>5</v>
      </c>
      <c r="Q47">
        <v>5</v>
      </c>
      <c r="R47">
        <v>5</v>
      </c>
      <c r="S47">
        <v>5</v>
      </c>
      <c r="AH47" s="5"/>
    </row>
    <row r="48" spans="1:38" x14ac:dyDescent="0.35">
      <c r="A48" s="1" t="s">
        <v>36</v>
      </c>
      <c r="B48" s="3"/>
      <c r="C48">
        <v>8.7696708199945885E-4</v>
      </c>
      <c r="D48">
        <v>-2.6517150442349031</v>
      </c>
      <c r="E48">
        <v>-6.8160973216577432</v>
      </c>
      <c r="F48">
        <v>-2.6741339075026471</v>
      </c>
      <c r="G48">
        <v>-1.094305108269711E-4</v>
      </c>
      <c r="I48">
        <v>8.7696676248725375E-4</v>
      </c>
      <c r="J48">
        <v>-2.6517150453812008</v>
      </c>
      <c r="K48">
        <v>-6.8160973193496668</v>
      </c>
      <c r="L48">
        <v>-2.6741339049610389</v>
      </c>
      <c r="M48">
        <v>-1.0943194576702169E-4</v>
      </c>
      <c r="O48">
        <v>8.7696708199945885E-4</v>
      </c>
      <c r="P48">
        <v>-2.6517150442349031</v>
      </c>
      <c r="Q48">
        <v>-6.8160973216577432</v>
      </c>
      <c r="R48">
        <v>-2.6741339075026471</v>
      </c>
      <c r="S48">
        <v>-1.094305108269711E-4</v>
      </c>
    </row>
    <row r="49" spans="1:20" x14ac:dyDescent="0.35">
      <c r="A49" s="1" t="s">
        <v>37</v>
      </c>
      <c r="B49" s="3"/>
      <c r="C49">
        <v>1.7539341639989179E-4</v>
      </c>
      <c r="D49">
        <v>-0.53034300884698049</v>
      </c>
      <c r="E49">
        <v>-1.3632194643315489</v>
      </c>
      <c r="F49">
        <v>-0.53482678150052942</v>
      </c>
      <c r="G49">
        <v>-2.1886102165394211E-5</v>
      </c>
      <c r="I49">
        <v>1.753933524974507E-4</v>
      </c>
      <c r="J49">
        <v>-0.53034300907624021</v>
      </c>
      <c r="K49">
        <v>-1.3632194638699331</v>
      </c>
      <c r="L49">
        <v>-0.53482678099220782</v>
      </c>
      <c r="M49">
        <v>-2.1886389153404339E-5</v>
      </c>
      <c r="O49">
        <v>1.7539341639989179E-4</v>
      </c>
      <c r="P49">
        <v>-0.53034300884698049</v>
      </c>
      <c r="Q49">
        <v>-1.3632194643315489</v>
      </c>
      <c r="R49">
        <v>-0.53482678150052942</v>
      </c>
      <c r="S49">
        <v>-2.1886102165394211E-5</v>
      </c>
    </row>
    <row r="50" spans="1:20" x14ac:dyDescent="0.35">
      <c r="A50" s="1" t="s">
        <v>38</v>
      </c>
      <c r="B50" s="3"/>
      <c r="C50">
        <v>-7.2230802379971823E-5</v>
      </c>
      <c r="D50">
        <v>0.2184067215971599</v>
      </c>
      <c r="E50">
        <v>0.56140325988156015</v>
      </c>
      <c r="F50">
        <v>0.22025323615342349</v>
      </c>
      <c r="G50">
        <v>9.0131702365165761E-6</v>
      </c>
      <c r="I50">
        <v>-7.2230776075159179E-5</v>
      </c>
      <c r="J50">
        <v>0.21840672172663311</v>
      </c>
      <c r="K50">
        <v>0.5614032597815749</v>
      </c>
      <c r="L50">
        <v>0.2202532359794413</v>
      </c>
      <c r="M50">
        <v>9.0132884258331183E-6</v>
      </c>
      <c r="O50">
        <v>-7.2230802379971823E-5</v>
      </c>
      <c r="P50">
        <v>0.2184067215971599</v>
      </c>
      <c r="Q50">
        <v>0.56140325988156015</v>
      </c>
      <c r="R50">
        <v>0.22025323615342349</v>
      </c>
      <c r="S50">
        <v>9.0131702365165761E-6</v>
      </c>
    </row>
    <row r="54" spans="1:20" x14ac:dyDescent="0.35">
      <c r="T54"/>
    </row>
    <row r="55" spans="1:20" x14ac:dyDescent="0.35">
      <c r="T55"/>
    </row>
    <row r="56" spans="1:20" x14ac:dyDescent="0.35">
      <c r="T56"/>
    </row>
    <row r="57" spans="1:20" x14ac:dyDescent="0.35">
      <c r="T57"/>
    </row>
    <row r="58" spans="1:20" x14ac:dyDescent="0.35">
      <c r="T58"/>
    </row>
    <row r="59" spans="1:20" x14ac:dyDescent="0.35">
      <c r="T59"/>
    </row>
    <row r="60" spans="1:20" x14ac:dyDescent="0.35">
      <c r="T60"/>
    </row>
    <row r="61" spans="1:20" x14ac:dyDescent="0.35">
      <c r="T61"/>
    </row>
    <row r="62" spans="1:20" x14ac:dyDescent="0.35">
      <c r="T62"/>
    </row>
    <row r="63" spans="1:20" x14ac:dyDescent="0.35">
      <c r="T63"/>
    </row>
    <row r="64" spans="1:20" x14ac:dyDescent="0.35">
      <c r="T64"/>
    </row>
    <row r="65" spans="20:20" x14ac:dyDescent="0.35">
      <c r="T65"/>
    </row>
    <row r="66" spans="20:20" x14ac:dyDescent="0.35">
      <c r="T66"/>
    </row>
    <row r="67" spans="20:20" x14ac:dyDescent="0.35">
      <c r="T67"/>
    </row>
    <row r="68" spans="20:20" x14ac:dyDescent="0.35">
      <c r="T68"/>
    </row>
    <row r="69" spans="20:20" x14ac:dyDescent="0.35">
      <c r="T69"/>
    </row>
    <row r="70" spans="20:20" x14ac:dyDescent="0.35">
      <c r="T70"/>
    </row>
    <row r="71" spans="20:20" x14ac:dyDescent="0.35">
      <c r="T71"/>
    </row>
    <row r="72" spans="20:20" x14ac:dyDescent="0.35">
      <c r="T72"/>
    </row>
    <row r="73" spans="20:20" x14ac:dyDescent="0.35">
      <c r="T73"/>
    </row>
    <row r="74" spans="20:20" x14ac:dyDescent="0.35">
      <c r="T74"/>
    </row>
    <row r="75" spans="20:20" x14ac:dyDescent="0.35">
      <c r="T75"/>
    </row>
    <row r="76" spans="20:20" x14ac:dyDescent="0.35">
      <c r="T76"/>
    </row>
    <row r="77" spans="20:20" x14ac:dyDescent="0.35">
      <c r="T77"/>
    </row>
    <row r="78" spans="20:20" x14ac:dyDescent="0.35">
      <c r="T78"/>
    </row>
    <row r="79" spans="20:20" x14ac:dyDescent="0.35">
      <c r="T79"/>
    </row>
    <row r="80" spans="20:20" x14ac:dyDescent="0.35">
      <c r="T80"/>
    </row>
    <row r="81" spans="20:20" x14ac:dyDescent="0.35">
      <c r="T81"/>
    </row>
    <row r="82" spans="20:20" x14ac:dyDescent="0.35">
      <c r="T82"/>
    </row>
    <row r="83" spans="20:20" x14ac:dyDescent="0.35">
      <c r="T83"/>
    </row>
    <row r="84" spans="20:20" x14ac:dyDescent="0.35">
      <c r="T84"/>
    </row>
    <row r="85" spans="20:20" x14ac:dyDescent="0.35">
      <c r="T85"/>
    </row>
    <row r="86" spans="20:20" x14ac:dyDescent="0.35">
      <c r="T86"/>
    </row>
    <row r="87" spans="20:20" x14ac:dyDescent="0.35">
      <c r="T87"/>
    </row>
    <row r="88" spans="20:20" x14ac:dyDescent="0.35">
      <c r="T88"/>
    </row>
    <row r="89" spans="20:20" x14ac:dyDescent="0.35">
      <c r="T89"/>
    </row>
    <row r="90" spans="20:20" x14ac:dyDescent="0.35">
      <c r="T90"/>
    </row>
    <row r="91" spans="20:20" x14ac:dyDescent="0.35">
      <c r="T91"/>
    </row>
    <row r="92" spans="20:20" x14ac:dyDescent="0.35">
      <c r="T92"/>
    </row>
    <row r="93" spans="20:20" x14ac:dyDescent="0.35">
      <c r="T93"/>
    </row>
    <row r="94" spans="20:20" x14ac:dyDescent="0.35">
      <c r="T94"/>
    </row>
    <row r="95" spans="20:20" x14ac:dyDescent="0.35">
      <c r="T95"/>
    </row>
    <row r="96" spans="20:20" x14ac:dyDescent="0.35">
      <c r="T96"/>
    </row>
    <row r="97" spans="20:20" x14ac:dyDescent="0.35">
      <c r="T97"/>
    </row>
  </sheetData>
  <mergeCells count="4">
    <mergeCell ref="C1:G1"/>
    <mergeCell ref="I1:M1"/>
    <mergeCell ref="N4:N5"/>
    <mergeCell ref="O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A13" zoomScale="70" zoomScaleNormal="70" workbookViewId="0">
      <selection activeCell="R52" sqref="R52"/>
    </sheetView>
  </sheetViews>
  <sheetFormatPr baseColWidth="10" defaultRowHeight="14.5" x14ac:dyDescent="0.35"/>
  <cols>
    <col min="1" max="1" width="27.26953125" customWidth="1"/>
    <col min="2" max="2" width="8.7265625"/>
    <col min="3" max="13" width="14.90625" customWidth="1"/>
    <col min="16" max="16" width="11.36328125" bestFit="1" customWidth="1"/>
  </cols>
  <sheetData>
    <row r="1" spans="1:26" x14ac:dyDescent="0.35">
      <c r="C1" s="1">
        <v>0</v>
      </c>
      <c r="D1" s="1">
        <v>600</v>
      </c>
      <c r="E1" s="1">
        <v>1200</v>
      </c>
      <c r="F1" s="1">
        <v>1800</v>
      </c>
      <c r="G1" s="1">
        <v>2400</v>
      </c>
      <c r="H1" s="3"/>
      <c r="I1" s="3"/>
      <c r="J1" s="3"/>
      <c r="K1" s="3"/>
      <c r="L1" s="3"/>
      <c r="M1" s="3"/>
      <c r="O1" t="s">
        <v>41</v>
      </c>
      <c r="P1" s="1">
        <v>0</v>
      </c>
      <c r="Q1" s="1">
        <v>600</v>
      </c>
      <c r="R1" s="1">
        <v>1200</v>
      </c>
      <c r="S1" s="1">
        <v>1800</v>
      </c>
      <c r="T1" s="1">
        <v>2400</v>
      </c>
    </row>
    <row r="2" spans="1:26" x14ac:dyDescent="0.35">
      <c r="A2" s="1" t="s">
        <v>0</v>
      </c>
      <c r="C2">
        <v>0</v>
      </c>
      <c r="D2">
        <v>600</v>
      </c>
      <c r="E2">
        <v>1200</v>
      </c>
      <c r="F2">
        <v>1800</v>
      </c>
      <c r="G2">
        <v>2400</v>
      </c>
      <c r="O2" t="s">
        <v>39</v>
      </c>
      <c r="P2">
        <v>23.135999999999999</v>
      </c>
      <c r="Q2">
        <v>23.103000000000002</v>
      </c>
      <c r="R2">
        <v>23.190999999999999</v>
      </c>
      <c r="S2">
        <v>23.22</v>
      </c>
      <c r="T2">
        <v>23.222000000000001</v>
      </c>
    </row>
    <row r="3" spans="1:26" x14ac:dyDescent="0.35">
      <c r="A3" s="1"/>
      <c r="O3" t="s">
        <v>46</v>
      </c>
      <c r="P3">
        <v>23.2</v>
      </c>
      <c r="Q3">
        <v>23.2</v>
      </c>
      <c r="R3">
        <v>23.2</v>
      </c>
      <c r="S3">
        <v>23.2</v>
      </c>
      <c r="T3">
        <v>23.2</v>
      </c>
    </row>
    <row r="4" spans="1:26" x14ac:dyDescent="0.35">
      <c r="A4" s="1"/>
      <c r="O4" t="s">
        <v>47</v>
      </c>
      <c r="P4">
        <v>-6.4172400000000004E-2</v>
      </c>
      <c r="Q4">
        <v>-9.7362500000000005E-2</v>
      </c>
      <c r="R4">
        <v>-9.2060900000000001E-3</v>
      </c>
      <c r="S4">
        <v>1.9520200000000001E-2</v>
      </c>
      <c r="T4">
        <v>2.22708E-2</v>
      </c>
    </row>
    <row r="5" spans="1:26" x14ac:dyDescent="0.35">
      <c r="A5" s="1"/>
      <c r="P5" s="19">
        <f>P3+P4</f>
        <v>23.135827599999999</v>
      </c>
      <c r="Q5" s="19">
        <f t="shared" ref="Q5:T5" si="0">Q3+Q4</f>
        <v>23.1026375</v>
      </c>
      <c r="R5" s="19">
        <f t="shared" si="0"/>
        <v>23.19079391</v>
      </c>
      <c r="S5" s="19">
        <f t="shared" si="0"/>
        <v>23.219520199999998</v>
      </c>
      <c r="T5" s="19">
        <f t="shared" si="0"/>
        <v>23.2222708</v>
      </c>
    </row>
    <row r="6" spans="1:26" x14ac:dyDescent="0.35">
      <c r="A6" s="1"/>
      <c r="B6" s="3"/>
    </row>
    <row r="7" spans="1:26" x14ac:dyDescent="0.35">
      <c r="A7" s="1" t="s">
        <v>1</v>
      </c>
      <c r="B7" s="3"/>
      <c r="C7">
        <v>-2.6030812050145702</v>
      </c>
      <c r="D7">
        <v>-4.2948897784600504E-3</v>
      </c>
      <c r="E7">
        <v>-1.5962152181706171</v>
      </c>
      <c r="F7">
        <v>-0.93735528635040966</v>
      </c>
      <c r="G7">
        <v>-4.2721384668982889</v>
      </c>
      <c r="H7" s="18"/>
      <c r="I7" s="24">
        <f>(C7-P7)/P7</f>
        <v>-0.52248432392006117</v>
      </c>
      <c r="J7" s="24">
        <f t="shared" ref="J7:J8" si="1">(D7-Q7)/Q7</f>
        <v>-2.3799250156046363E-6</v>
      </c>
      <c r="K7" s="24">
        <f t="shared" ref="K7:K8" si="2">(E7-R7)/R7</f>
        <v>9.5339998853552397E-6</v>
      </c>
      <c r="L7" s="24">
        <f t="shared" ref="L7:M8" si="3">(F7-S7)/S7</f>
        <v>-5.0286438404833841E-6</v>
      </c>
      <c r="M7" s="24">
        <f t="shared" si="3"/>
        <v>0.11450966996198704</v>
      </c>
      <c r="O7" t="s">
        <v>44</v>
      </c>
      <c r="P7" s="18">
        <v>-5.4512999999999998</v>
      </c>
      <c r="Q7" s="18">
        <v>-4.2948999999999999E-3</v>
      </c>
      <c r="R7" s="18">
        <v>-1.5962000000000001</v>
      </c>
      <c r="S7" s="18">
        <v>-0.93735999999999997</v>
      </c>
      <c r="T7" s="18">
        <v>-3.8332000000000002</v>
      </c>
      <c r="V7" s="4"/>
      <c r="W7" s="4"/>
      <c r="X7" s="4"/>
      <c r="Y7" s="4"/>
      <c r="Z7" s="4"/>
    </row>
    <row r="8" spans="1:26" x14ac:dyDescent="0.35">
      <c r="A8" s="1" t="s">
        <v>2</v>
      </c>
      <c r="B8" s="3"/>
      <c r="C8">
        <v>-1.9158100407518071</v>
      </c>
      <c r="D8">
        <v>0.55366131988296796</v>
      </c>
      <c r="E8">
        <v>0.90280948714466902</v>
      </c>
      <c r="F8">
        <v>-2.2117519635879049E-2</v>
      </c>
      <c r="G8">
        <v>-0.43921786721970862</v>
      </c>
      <c r="H8" s="18"/>
      <c r="I8" s="24">
        <f>(C8-P8)/P8</f>
        <v>4.6030944102474471</v>
      </c>
      <c r="J8" s="24">
        <f t="shared" si="1"/>
        <v>2.3839232885175502E-6</v>
      </c>
      <c r="K8" s="24">
        <f t="shared" si="2"/>
        <v>-5.680656295131612E-7</v>
      </c>
      <c r="L8" s="24">
        <f t="shared" si="3"/>
        <v>-2.1718244007111372E-5</v>
      </c>
      <c r="M8" s="24">
        <f t="shared" si="3"/>
        <v>-1.3428710907257679</v>
      </c>
      <c r="O8" t="s">
        <v>45</v>
      </c>
      <c r="P8" s="18">
        <v>-0.34192</v>
      </c>
      <c r="Q8" s="18">
        <v>0.55366000000000004</v>
      </c>
      <c r="R8" s="18">
        <v>0.90281</v>
      </c>
      <c r="S8" s="18">
        <v>-2.2117999999999999E-2</v>
      </c>
      <c r="T8" s="18">
        <v>1.2809999999999999</v>
      </c>
      <c r="V8" s="4"/>
      <c r="W8" s="4"/>
      <c r="X8" s="4"/>
      <c r="Y8" s="4"/>
      <c r="Z8" s="4"/>
    </row>
    <row r="9" spans="1:26" x14ac:dyDescent="0.35">
      <c r="A9" s="1"/>
      <c r="B9" s="3"/>
      <c r="I9" s="24"/>
      <c r="J9" s="24"/>
      <c r="K9" s="24"/>
      <c r="L9" s="24"/>
      <c r="M9" s="24"/>
    </row>
    <row r="10" spans="1:26" x14ac:dyDescent="0.35">
      <c r="A10" s="1" t="s">
        <v>3</v>
      </c>
      <c r="B10" s="3"/>
      <c r="C10">
        <v>-412.09360818827378</v>
      </c>
      <c r="D10">
        <v>-1573.095235881895</v>
      </c>
      <c r="E10">
        <v>-1572.7159900172271</v>
      </c>
      <c r="F10">
        <v>-1572.2487232807071</v>
      </c>
      <c r="G10">
        <v>-417.14712746919929</v>
      </c>
      <c r="I10" s="24">
        <f>(C10-P10)/P10</f>
        <v>1.5437756540495593E-4</v>
      </c>
      <c r="J10" s="24">
        <f t="shared" ref="J10:M10" si="4">(D10-Q10)/Q10</f>
        <v>6.0544108006961591E-5</v>
      </c>
      <c r="K10" s="24">
        <f t="shared" si="4"/>
        <v>1.0167239287256416E-5</v>
      </c>
      <c r="L10" s="24">
        <f t="shared" si="4"/>
        <v>-3.2612554406220475E-5</v>
      </c>
      <c r="M10" s="24">
        <f t="shared" si="4"/>
        <v>-5.4827841888739836E-5</v>
      </c>
      <c r="O10" t="s">
        <v>43</v>
      </c>
      <c r="P10">
        <v>-412.03</v>
      </c>
      <c r="Q10">
        <v>-1573</v>
      </c>
      <c r="R10">
        <v>-1572.7</v>
      </c>
      <c r="S10">
        <v>-1572.3</v>
      </c>
      <c r="T10">
        <v>-417.17</v>
      </c>
    </row>
    <row r="11" spans="1:26" x14ac:dyDescent="0.35">
      <c r="A11" s="1"/>
      <c r="B11" s="3"/>
      <c r="C11" s="22">
        <f>C10*1000</f>
        <v>-412093.60818827379</v>
      </c>
      <c r="D11" s="22">
        <f t="shared" ref="D11:G11" si="5">D10*1000</f>
        <v>-1573095.2358818951</v>
      </c>
      <c r="E11" s="22">
        <f t="shared" si="5"/>
        <v>-1572715.9900172271</v>
      </c>
      <c r="F11" s="22">
        <f t="shared" si="5"/>
        <v>-1572248.7232807071</v>
      </c>
      <c r="G11" s="22">
        <f t="shared" si="5"/>
        <v>-417147.1274691993</v>
      </c>
      <c r="H11" s="22"/>
      <c r="N11" s="20"/>
      <c r="P11" s="22">
        <f>P10+P2</f>
        <v>-388.89399999999995</v>
      </c>
      <c r="Q11" s="22">
        <f t="shared" ref="Q11:T11" si="6">Q10+Q2</f>
        <v>-1549.8969999999999</v>
      </c>
      <c r="R11" s="22">
        <f t="shared" si="6"/>
        <v>-1549.509</v>
      </c>
      <c r="S11" s="22">
        <f t="shared" si="6"/>
        <v>-1549.08</v>
      </c>
      <c r="T11" s="22">
        <f t="shared" si="6"/>
        <v>-393.94800000000004</v>
      </c>
    </row>
    <row r="12" spans="1:26" x14ac:dyDescent="0.35">
      <c r="A12" s="1"/>
      <c r="B12" s="3"/>
      <c r="I12" s="24"/>
      <c r="J12" s="24"/>
      <c r="K12" s="24"/>
      <c r="L12" s="24"/>
      <c r="M12" s="24"/>
    </row>
    <row r="13" spans="1:26" x14ac:dyDescent="0.35">
      <c r="A13" s="1" t="s">
        <v>4</v>
      </c>
      <c r="B13" s="3"/>
      <c r="I13" s="24"/>
      <c r="J13" s="24"/>
      <c r="K13" s="24"/>
      <c r="L13" s="24"/>
      <c r="M13" s="24"/>
    </row>
    <row r="14" spans="1:26" ht="15" thickBot="1" x14ac:dyDescent="0.4">
      <c r="A14" s="1"/>
      <c r="B14" s="3"/>
      <c r="I14" s="24"/>
      <c r="J14" s="24"/>
      <c r="K14" s="24"/>
      <c r="L14" s="24"/>
      <c r="M14" s="24"/>
      <c r="P14" s="2">
        <v>-9.4199999999999999E-5</v>
      </c>
      <c r="Q14">
        <v>-3.4540999999999999</v>
      </c>
      <c r="R14">
        <v>-7.9568000000000003</v>
      </c>
      <c r="S14">
        <v>-3.5044</v>
      </c>
      <c r="T14">
        <v>-1.1677E-3</v>
      </c>
    </row>
    <row r="15" spans="1:26" ht="15" thickBot="1" x14ac:dyDescent="0.4">
      <c r="A15" s="1" t="s">
        <v>5</v>
      </c>
      <c r="B15" s="12">
        <v>1</v>
      </c>
      <c r="C15">
        <v>-9.4200077207642555E-8</v>
      </c>
      <c r="D15">
        <v>-3.4540887344571458E-3</v>
      </c>
      <c r="E15">
        <v>-7.9567852675544067E-3</v>
      </c>
      <c r="F15">
        <v>-3.5043688976942391E-3</v>
      </c>
      <c r="G15">
        <v>-1.167691747823062E-6</v>
      </c>
      <c r="I15" s="24">
        <f>(C15-P15)/P15</f>
        <v>8.1961403989433927E-7</v>
      </c>
      <c r="J15" s="24">
        <f>(D15-Q15)/Q15</f>
        <v>-3.2614987562740869E-6</v>
      </c>
      <c r="K15" s="24">
        <f>(E15-R15)/R15</f>
        <v>-1.8515540912589905E-6</v>
      </c>
      <c r="L15" s="24">
        <f>(F15-S15)/S15</f>
        <v>-8.8752156605450579E-6</v>
      </c>
      <c r="M15" s="24">
        <f>(G15-T15)/T15</f>
        <v>-7.0670351443513466E-6</v>
      </c>
      <c r="O15" t="s">
        <v>42</v>
      </c>
      <c r="P15" s="2">
        <f>P14/1000</f>
        <v>-9.4199999999999996E-8</v>
      </c>
      <c r="Q15" s="2">
        <f>Q14/1000</f>
        <v>-3.4540999999999999E-3</v>
      </c>
      <c r="R15" s="2">
        <f>R14/1000</f>
        <v>-7.9568E-3</v>
      </c>
      <c r="S15" s="2">
        <f>S14/1000</f>
        <v>-3.5044E-3</v>
      </c>
      <c r="T15" s="2">
        <f>T14/1000</f>
        <v>-1.1677000000000001E-6</v>
      </c>
    </row>
    <row r="16" spans="1:26" ht="15" thickBot="1" x14ac:dyDescent="0.4">
      <c r="A16" s="1" t="s">
        <v>6</v>
      </c>
      <c r="B16" s="3">
        <v>2</v>
      </c>
      <c r="C16">
        <v>194.39294733736489</v>
      </c>
      <c r="D16">
        <v>-1.3979721712062529</v>
      </c>
      <c r="E16">
        <v>-0.8900695341747269</v>
      </c>
      <c r="F16">
        <v>-1.252563605657381</v>
      </c>
      <c r="G16">
        <v>54.248346475066143</v>
      </c>
      <c r="I16" s="24">
        <f t="shared" ref="I16:I29" si="7">(C16-P16)/P16</f>
        <v>4.534817884149752E-2</v>
      </c>
      <c r="J16" s="24">
        <f t="shared" ref="J16:J29" si="8">(D16-Q16)/Q16</f>
        <v>-1.9906147172363782E-5</v>
      </c>
      <c r="K16" s="24">
        <f t="shared" ref="K16:K29" si="9">(E16-R16)/R16</f>
        <v>-5.2335802030476077E-7</v>
      </c>
      <c r="L16" s="24">
        <f t="shared" ref="L16:M29" si="10">(F16-S16)/S16</f>
        <v>-2.9055039612748187E-5</v>
      </c>
      <c r="M16" s="24">
        <f t="shared" si="10"/>
        <v>-2.6960846573004967E-3</v>
      </c>
      <c r="O16" t="s">
        <v>6</v>
      </c>
      <c r="P16">
        <v>185.96</v>
      </c>
      <c r="Q16">
        <v>-1.3979999999999999</v>
      </c>
      <c r="R16">
        <v>-0.89007000000000003</v>
      </c>
      <c r="S16">
        <v>-1.2525999999999999</v>
      </c>
      <c r="T16">
        <v>54.395000000000003</v>
      </c>
    </row>
    <row r="17" spans="1:20" ht="15" thickBot="1" x14ac:dyDescent="0.4">
      <c r="A17" s="1" t="s">
        <v>7</v>
      </c>
      <c r="B17" s="12">
        <v>3</v>
      </c>
      <c r="C17">
        <v>72.43066463899612</v>
      </c>
      <c r="D17">
        <v>-10.460324043302601</v>
      </c>
      <c r="E17">
        <v>-15.897671116571599</v>
      </c>
      <c r="F17">
        <v>-3.2528897438576512</v>
      </c>
      <c r="G17">
        <v>-8.1292658476933433</v>
      </c>
      <c r="I17" s="24">
        <f t="shared" si="7"/>
        <v>4.3493855678427519E-3</v>
      </c>
      <c r="J17" s="24">
        <f t="shared" si="8"/>
        <v>3.0979283231330698E-5</v>
      </c>
      <c r="K17" s="24">
        <f t="shared" si="9"/>
        <v>-2.0687094502473094E-5</v>
      </c>
      <c r="L17" s="24">
        <f t="shared" si="10"/>
        <v>-3.1529227300962771E-6</v>
      </c>
      <c r="M17" s="24">
        <f t="shared" si="10"/>
        <v>-1.6253180603815547E-3</v>
      </c>
      <c r="O17" t="s">
        <v>7</v>
      </c>
      <c r="P17">
        <v>72.117000000000004</v>
      </c>
      <c r="Q17">
        <v>-10.46</v>
      </c>
      <c r="R17">
        <v>-15.898</v>
      </c>
      <c r="S17">
        <v>-3.2528999999999999</v>
      </c>
      <c r="T17">
        <v>-8.1425000000000001</v>
      </c>
    </row>
    <row r="18" spans="1:20" ht="15" thickBot="1" x14ac:dyDescent="0.4">
      <c r="A18" s="1" t="s">
        <v>8</v>
      </c>
      <c r="B18" s="3">
        <v>4</v>
      </c>
      <c r="C18">
        <v>11.77919625208623</v>
      </c>
      <c r="D18">
        <v>0.24207984919405759</v>
      </c>
      <c r="E18">
        <v>1.060757540990058E-2</v>
      </c>
      <c r="F18">
        <v>-6.6960007632587137E-3</v>
      </c>
      <c r="G18">
        <v>3.0799478027477978</v>
      </c>
      <c r="I18" s="24">
        <f t="shared" si="7"/>
        <v>-6.7216007912081904E-2</v>
      </c>
      <c r="J18" s="24">
        <f t="shared" si="8"/>
        <v>-6.2295911434429563E-7</v>
      </c>
      <c r="K18" s="24">
        <f t="shared" si="9"/>
        <v>-4.0025461860820717E-5</v>
      </c>
      <c r="L18" s="24">
        <f t="shared" si="10"/>
        <v>1.1398726314875904E-7</v>
      </c>
      <c r="M18" s="24">
        <f t="shared" si="10"/>
        <v>4.2871405855607102E-3</v>
      </c>
      <c r="O18" t="s">
        <v>8</v>
      </c>
      <c r="P18">
        <v>12.628</v>
      </c>
      <c r="Q18">
        <v>0.24207999999999999</v>
      </c>
      <c r="R18">
        <v>1.0607999999999999E-2</v>
      </c>
      <c r="S18">
        <v>-6.6959999999999997E-3</v>
      </c>
      <c r="T18">
        <v>3.0668000000000002</v>
      </c>
    </row>
    <row r="19" spans="1:20" ht="15" thickBot="1" x14ac:dyDescent="0.4">
      <c r="A19" s="1" t="s">
        <v>9</v>
      </c>
      <c r="B19" s="12">
        <v>5</v>
      </c>
      <c r="C19">
        <v>-2.711485475263975</v>
      </c>
      <c r="D19">
        <v>1.1272986801117011</v>
      </c>
      <c r="E19">
        <v>1.6300466920563881</v>
      </c>
      <c r="F19">
        <v>2.456863512323709</v>
      </c>
      <c r="G19">
        <v>0.78081361940159422</v>
      </c>
      <c r="I19" s="24">
        <f t="shared" si="7"/>
        <v>0.38143747466067601</v>
      </c>
      <c r="J19" s="24">
        <f t="shared" si="8"/>
        <v>-1.1708403254488817E-6</v>
      </c>
      <c r="K19" s="24">
        <f t="shared" si="9"/>
        <v>2.8645433366985734E-5</v>
      </c>
      <c r="L19" s="24">
        <f t="shared" si="10"/>
        <v>-1.4851103541476109E-5</v>
      </c>
      <c r="M19" s="24">
        <f t="shared" si="10"/>
        <v>-0.22821625046793104</v>
      </c>
      <c r="O19" t="s">
        <v>9</v>
      </c>
      <c r="P19">
        <v>-1.9628000000000001</v>
      </c>
      <c r="Q19">
        <v>1.1273</v>
      </c>
      <c r="R19">
        <v>1.63</v>
      </c>
      <c r="S19">
        <v>2.4569000000000001</v>
      </c>
      <c r="T19">
        <v>1.0117</v>
      </c>
    </row>
    <row r="20" spans="1:20" ht="15" thickBot="1" x14ac:dyDescent="0.4">
      <c r="A20" s="1" t="s">
        <v>10</v>
      </c>
      <c r="B20" s="3">
        <v>6</v>
      </c>
      <c r="C20">
        <v>-1.790399483171033</v>
      </c>
      <c r="D20">
        <v>-3.3187776451618467E-2</v>
      </c>
      <c r="E20">
        <v>-0.30472502518441802</v>
      </c>
      <c r="F20">
        <v>9.6103665264904797E-2</v>
      </c>
      <c r="G20">
        <v>-0.58967640210812688</v>
      </c>
      <c r="I20" s="24">
        <f t="shared" si="7"/>
        <v>-0.20338176499620333</v>
      </c>
      <c r="J20" s="24">
        <f t="shared" si="8"/>
        <v>-6.7358196195977512E-6</v>
      </c>
      <c r="K20" s="24">
        <f t="shared" si="9"/>
        <v>-1.6325322685596305E-5</v>
      </c>
      <c r="L20" s="24">
        <f t="shared" si="10"/>
        <v>-3.4830506034884918E-6</v>
      </c>
      <c r="M20" s="24">
        <f t="shared" si="10"/>
        <v>-0.17902096440268583</v>
      </c>
      <c r="O20" t="s">
        <v>10</v>
      </c>
      <c r="P20">
        <v>-2.2475000000000001</v>
      </c>
      <c r="Q20">
        <v>-3.3188000000000002E-2</v>
      </c>
      <c r="R20">
        <v>-0.30473</v>
      </c>
      <c r="S20">
        <v>9.6103999999999995E-2</v>
      </c>
      <c r="T20">
        <v>-0.71826000000000001</v>
      </c>
    </row>
    <row r="21" spans="1:20" ht="15" thickBot="1" x14ac:dyDescent="0.4">
      <c r="A21" s="1" t="s">
        <v>11</v>
      </c>
      <c r="B21" s="12">
        <v>7</v>
      </c>
      <c r="C21">
        <v>4.3987964830900561E-2</v>
      </c>
      <c r="D21">
        <v>0.87528546024949561</v>
      </c>
      <c r="E21">
        <v>2.9701651282671251</v>
      </c>
      <c r="F21">
        <v>1.1876736478894041</v>
      </c>
      <c r="G21">
        <v>-0.35255793850076111</v>
      </c>
      <c r="I21" s="24">
        <f t="shared" si="7"/>
        <v>-1.0794379398831593</v>
      </c>
      <c r="J21" s="24">
        <f t="shared" si="8"/>
        <v>-5.1865673141547032E-6</v>
      </c>
      <c r="K21" s="24">
        <f t="shared" si="9"/>
        <v>-1.17405335920429E-5</v>
      </c>
      <c r="L21" s="24">
        <f t="shared" si="10"/>
        <v>-2.2187514183609545E-5</v>
      </c>
      <c r="M21" s="24">
        <f t="shared" si="10"/>
        <v>2.638962832412241E-3</v>
      </c>
      <c r="O21" t="s">
        <v>11</v>
      </c>
      <c r="P21">
        <v>-0.55374000000000001</v>
      </c>
      <c r="Q21">
        <v>0.87529000000000001</v>
      </c>
      <c r="R21">
        <v>2.9702000000000002</v>
      </c>
      <c r="S21">
        <v>1.1877</v>
      </c>
      <c r="T21">
        <v>-0.35163</v>
      </c>
    </row>
    <row r="22" spans="1:20" ht="15" thickBot="1" x14ac:dyDescent="0.4">
      <c r="A22" s="1" t="s">
        <v>12</v>
      </c>
      <c r="B22" s="3">
        <v>8</v>
      </c>
      <c r="C22">
        <v>1.423108210345075</v>
      </c>
      <c r="D22">
        <v>4.9038167666698808E-2</v>
      </c>
      <c r="E22">
        <v>-5.7502045135699231E-2</v>
      </c>
      <c r="F22">
        <v>-1.49507993378739E-2</v>
      </c>
      <c r="G22">
        <v>0.26461290150051259</v>
      </c>
      <c r="I22" s="24">
        <f t="shared" si="7"/>
        <v>0.41223400847978059</v>
      </c>
      <c r="J22" s="24">
        <f t="shared" si="8"/>
        <v>3.4191178027157822E-6</v>
      </c>
      <c r="K22" s="24">
        <f t="shared" si="9"/>
        <v>7.8494138001635458E-7</v>
      </c>
      <c r="L22" s="24">
        <f t="shared" si="10"/>
        <v>-1.3421318045684084E-5</v>
      </c>
      <c r="M22" s="24">
        <f t="shared" si="10"/>
        <v>6.3684935886612518E-2</v>
      </c>
      <c r="O22" t="s">
        <v>12</v>
      </c>
      <c r="P22">
        <v>1.0077</v>
      </c>
      <c r="Q22">
        <v>4.9037999999999998E-2</v>
      </c>
      <c r="R22">
        <v>-5.7501999999999998E-2</v>
      </c>
      <c r="S22">
        <v>-1.4951000000000001E-2</v>
      </c>
      <c r="T22">
        <v>0.24876999999999999</v>
      </c>
    </row>
    <row r="23" spans="1:20" ht="15" thickBot="1" x14ac:dyDescent="0.4">
      <c r="A23" s="1" t="s">
        <v>13</v>
      </c>
      <c r="B23" s="12">
        <v>9</v>
      </c>
      <c r="C23">
        <v>1.0570590687725281</v>
      </c>
      <c r="D23">
        <v>0.36702759395873158</v>
      </c>
      <c r="E23">
        <v>0.86815521294467102</v>
      </c>
      <c r="F23">
        <v>0.41886597490465821</v>
      </c>
      <c r="G23">
        <v>0.2665169728161268</v>
      </c>
      <c r="I23" s="24">
        <f t="shared" si="7"/>
        <v>0.14659681397590663</v>
      </c>
      <c r="J23" s="24">
        <f t="shared" si="8"/>
        <v>-6.5554348920890917E-6</v>
      </c>
      <c r="K23" s="24">
        <f t="shared" si="9"/>
        <v>-5.5140242916343025E-6</v>
      </c>
      <c r="L23" s="24">
        <f t="shared" si="10"/>
        <v>-9.6094142378509205E-6</v>
      </c>
      <c r="M23" s="24">
        <f t="shared" si="10"/>
        <v>-0.14206672198253079</v>
      </c>
      <c r="O23" t="s">
        <v>13</v>
      </c>
      <c r="P23">
        <v>0.92191000000000001</v>
      </c>
      <c r="Q23">
        <v>0.36703000000000002</v>
      </c>
      <c r="R23">
        <v>0.86816000000000004</v>
      </c>
      <c r="S23">
        <v>0.41887000000000002</v>
      </c>
      <c r="T23">
        <v>0.31064999999999998</v>
      </c>
    </row>
    <row r="24" spans="1:20" ht="15" thickBot="1" x14ac:dyDescent="0.4">
      <c r="A24" s="1" t="s">
        <v>14</v>
      </c>
      <c r="B24" s="3">
        <v>10</v>
      </c>
      <c r="C24">
        <v>1.812248254634746E-16</v>
      </c>
      <c r="D24">
        <v>-2.0258613630032121E-18</v>
      </c>
      <c r="E24">
        <v>9.5226384503911178E-19</v>
      </c>
      <c r="F24">
        <v>-1.1148488679309661E-17</v>
      </c>
      <c r="G24">
        <v>-2.362007689076448E-17</v>
      </c>
      <c r="I24" s="24">
        <f t="shared" si="7"/>
        <v>-1.7978200548689174</v>
      </c>
      <c r="J24" s="24">
        <f t="shared" si="8"/>
        <v>2.0920683827394182</v>
      </c>
      <c r="K24" s="24">
        <f t="shared" si="9"/>
        <v>-1.7881673936758087</v>
      </c>
      <c r="L24" s="24">
        <f t="shared" si="10"/>
        <v>3.2000032697821204</v>
      </c>
      <c r="M24" s="24">
        <f t="shared" si="10"/>
        <v>-0.69701535582282148</v>
      </c>
      <c r="O24" t="s">
        <v>14</v>
      </c>
      <c r="P24" s="2">
        <v>-2.2715E-16</v>
      </c>
      <c r="Q24" s="2">
        <v>-6.5518000000000003E-19</v>
      </c>
      <c r="R24" s="2">
        <v>-1.2082E-18</v>
      </c>
      <c r="S24" s="2">
        <v>-2.6543999999999999E-18</v>
      </c>
      <c r="T24" s="2">
        <v>-7.7958000000000004E-17</v>
      </c>
    </row>
    <row r="25" spans="1:20" ht="15" thickBot="1" x14ac:dyDescent="0.4">
      <c r="A25" s="1" t="s">
        <v>15</v>
      </c>
      <c r="B25" s="12">
        <v>11</v>
      </c>
      <c r="C25">
        <v>-0.36900895248037019</v>
      </c>
      <c r="D25">
        <v>-0.10287137596035729</v>
      </c>
      <c r="E25">
        <v>-8.1037677976337846E-2</v>
      </c>
      <c r="F25">
        <v>-9.5634670585207138E-2</v>
      </c>
      <c r="G25">
        <v>0.27373567809586369</v>
      </c>
      <c r="I25" s="24">
        <f t="shared" si="7"/>
        <v>-5.3427123344203995</v>
      </c>
      <c r="J25" s="24">
        <f t="shared" si="8"/>
        <v>1.3375720397507481E-5</v>
      </c>
      <c r="K25" s="24">
        <f t="shared" si="9"/>
        <v>-3.9737365452332869E-6</v>
      </c>
      <c r="L25" s="24">
        <f t="shared" si="10"/>
        <v>-3.4445003697399826E-6</v>
      </c>
      <c r="M25" s="24">
        <f t="shared" si="10"/>
        <v>-0.33396024697471066</v>
      </c>
      <c r="O25" t="s">
        <v>15</v>
      </c>
      <c r="P25">
        <v>8.4972000000000006E-2</v>
      </c>
      <c r="Q25">
        <v>-0.10287</v>
      </c>
      <c r="R25">
        <v>-8.1037999999999999E-2</v>
      </c>
      <c r="S25">
        <v>-9.5634999999999998E-2</v>
      </c>
      <c r="T25">
        <v>0.41099000000000002</v>
      </c>
    </row>
    <row r="26" spans="1:20" ht="15" thickBot="1" x14ac:dyDescent="0.4">
      <c r="A26" s="1" t="s">
        <v>16</v>
      </c>
      <c r="B26" s="3">
        <v>12</v>
      </c>
      <c r="C26">
        <v>-4.1843080550958228E-2</v>
      </c>
      <c r="D26">
        <v>-1.8666809366326481E-3</v>
      </c>
      <c r="E26">
        <v>1.075489273654642E-2</v>
      </c>
      <c r="F26">
        <v>1.8784099834293161E-5</v>
      </c>
      <c r="G26">
        <v>-0.20425204588259191</v>
      </c>
      <c r="I26" s="24">
        <f t="shared" si="7"/>
        <v>-2.1785787271768084</v>
      </c>
      <c r="J26" s="24">
        <f t="shared" si="8"/>
        <v>-1.0212335861103108E-5</v>
      </c>
      <c r="K26" s="24">
        <f t="shared" si="9"/>
        <v>-9.9733569113024578E-6</v>
      </c>
      <c r="L26" s="24">
        <f t="shared" si="10"/>
        <v>5.3148580261174722E-6</v>
      </c>
      <c r="M26" s="24">
        <f t="shared" si="10"/>
        <v>-0.43052932812169425</v>
      </c>
      <c r="O26" t="s">
        <v>16</v>
      </c>
      <c r="P26">
        <v>3.5503E-2</v>
      </c>
      <c r="Q26">
        <v>-1.8667E-3</v>
      </c>
      <c r="R26">
        <v>1.0755000000000001E-2</v>
      </c>
      <c r="S26" s="2">
        <v>1.8783999999999998E-5</v>
      </c>
      <c r="T26">
        <v>-0.35866999999999999</v>
      </c>
    </row>
    <row r="27" spans="1:20" ht="15" thickBot="1" x14ac:dyDescent="0.4">
      <c r="A27" s="1" t="s">
        <v>17</v>
      </c>
      <c r="B27" s="12">
        <v>13</v>
      </c>
      <c r="C27">
        <v>0.21680924696518691</v>
      </c>
      <c r="D27">
        <v>-3.7049056338535863E-2</v>
      </c>
      <c r="E27">
        <v>-5.0772084238547982E-2</v>
      </c>
      <c r="F27">
        <v>-4.0145436725526062E-2</v>
      </c>
      <c r="G27">
        <v>-0.1196904202242014</v>
      </c>
      <c r="I27" s="24">
        <f t="shared" si="7"/>
        <v>-2.2948473899019763</v>
      </c>
      <c r="J27" s="24">
        <f t="shared" si="8"/>
        <v>1.5206492986122837E-6</v>
      </c>
      <c r="K27" s="24">
        <f t="shared" si="9"/>
        <v>1.6591536276754674E-6</v>
      </c>
      <c r="L27" s="24">
        <f t="shared" si="10"/>
        <v>1.0878702853713576E-5</v>
      </c>
      <c r="M27" s="24">
        <f t="shared" si="10"/>
        <v>-0.47342533997271713</v>
      </c>
      <c r="O27" t="s">
        <v>17</v>
      </c>
      <c r="P27">
        <v>-0.16744000000000001</v>
      </c>
      <c r="Q27">
        <v>-3.7048999999999999E-2</v>
      </c>
      <c r="R27">
        <v>-5.0771999999999998E-2</v>
      </c>
      <c r="S27">
        <v>-4.0145E-2</v>
      </c>
      <c r="T27">
        <v>-0.2273</v>
      </c>
    </row>
    <row r="28" spans="1:20" ht="15" thickBot="1" x14ac:dyDescent="0.4">
      <c r="A28" s="1" t="s">
        <v>18</v>
      </c>
      <c r="B28" s="3">
        <v>14</v>
      </c>
      <c r="C28">
        <v>0.1249253972738107</v>
      </c>
      <c r="D28">
        <v>-3.0123989800964431E-3</v>
      </c>
      <c r="E28">
        <v>-1.8691304715135319E-4</v>
      </c>
      <c r="F28">
        <v>2.6281164607962668E-3</v>
      </c>
      <c r="G28">
        <v>2.006444193899844E-2</v>
      </c>
      <c r="I28" s="24">
        <f t="shared" si="7"/>
        <v>0.14107962434975074</v>
      </c>
      <c r="J28" s="24">
        <f t="shared" si="8"/>
        <v>-3.3856843613344849E-7</v>
      </c>
      <c r="K28" s="24">
        <f t="shared" si="9"/>
        <v>1.6302773276880151E-5</v>
      </c>
      <c r="L28" s="24">
        <f t="shared" si="10"/>
        <v>6.2633827734283277E-6</v>
      </c>
      <c r="M28" s="24">
        <f t="shared" si="10"/>
        <v>-0.24119045688683002</v>
      </c>
      <c r="O28" t="s">
        <v>18</v>
      </c>
      <c r="P28">
        <v>0.10947999999999999</v>
      </c>
      <c r="Q28">
        <v>-3.0124000000000001E-3</v>
      </c>
      <c r="R28">
        <v>-1.8691000000000001E-4</v>
      </c>
      <c r="S28">
        <v>2.6281E-3</v>
      </c>
      <c r="T28">
        <v>2.6442E-2</v>
      </c>
    </row>
    <row r="29" spans="1:20" ht="15" thickBot="1" x14ac:dyDescent="0.4">
      <c r="A29" s="1" t="s">
        <v>19</v>
      </c>
      <c r="B29" s="12">
        <v>15</v>
      </c>
      <c r="C29">
        <v>-0.14011553715752351</v>
      </c>
      <c r="D29">
        <v>3.657168922026111E-3</v>
      </c>
      <c r="E29">
        <v>-2.235502942625419E-3</v>
      </c>
      <c r="F29">
        <v>5.2972828586282236E-3</v>
      </c>
      <c r="G29">
        <v>-0.16476663027330349</v>
      </c>
      <c r="I29" s="24">
        <f t="shared" si="7"/>
        <v>-3.1850146135370354E-5</v>
      </c>
      <c r="J29" s="24">
        <f t="shared" si="8"/>
        <v>-8.4977507079807204E-6</v>
      </c>
      <c r="K29" s="24">
        <f t="shared" si="9"/>
        <v>1.3163164477482281E-6</v>
      </c>
      <c r="L29" s="24">
        <f t="shared" si="10"/>
        <v>-3.2358695516565484E-6</v>
      </c>
      <c r="M29" s="24">
        <f t="shared" si="10"/>
        <v>-2.0451093624516527E-5</v>
      </c>
      <c r="O29" t="s">
        <v>19</v>
      </c>
      <c r="P29">
        <v>-0.14011999999999999</v>
      </c>
      <c r="Q29">
        <v>3.6572000000000002E-3</v>
      </c>
      <c r="R29">
        <v>-2.2355000000000001E-3</v>
      </c>
      <c r="S29">
        <v>5.2972999999999996E-3</v>
      </c>
      <c r="T29">
        <v>-0.16477</v>
      </c>
    </row>
    <row r="30" spans="1:20" x14ac:dyDescent="0.35">
      <c r="A30" s="1" t="s">
        <v>4</v>
      </c>
      <c r="I30" s="24"/>
      <c r="J30" s="24"/>
      <c r="K30" s="24"/>
      <c r="L30" s="24"/>
      <c r="M30" s="24"/>
    </row>
    <row r="31" spans="1:20" x14ac:dyDescent="0.35">
      <c r="A31" s="1" t="s">
        <v>20</v>
      </c>
      <c r="C31">
        <v>3.388131789017201E-21</v>
      </c>
      <c r="D31">
        <v>2.3107058801097309E-19</v>
      </c>
      <c r="E31">
        <v>4.7569370317801519E-19</v>
      </c>
      <c r="F31">
        <v>2.0870891820345961E-19</v>
      </c>
      <c r="G31">
        <v>4.1928130889087868E-21</v>
      </c>
      <c r="I31" s="24"/>
      <c r="J31" s="24"/>
      <c r="K31" s="24"/>
      <c r="L31" s="24"/>
      <c r="M31" s="24"/>
    </row>
    <row r="32" spans="1:20" x14ac:dyDescent="0.35">
      <c r="A32" s="1" t="s">
        <v>21</v>
      </c>
      <c r="B32" s="3"/>
      <c r="C32">
        <v>310.69117367870962</v>
      </c>
      <c r="D32">
        <v>10.503884707544939</v>
      </c>
      <c r="E32">
        <v>0.75358932624326869</v>
      </c>
      <c r="F32">
        <v>1.354460517088053</v>
      </c>
      <c r="G32">
        <v>37.864700431318752</v>
      </c>
      <c r="I32" s="24">
        <f t="shared" ref="I32:I45" si="11">(C32-P32)/P32</f>
        <v>-1.5429161875048754E-2</v>
      </c>
      <c r="J32" s="24">
        <f t="shared" ref="J32:J45" si="12">(D32-Q32)/Q32</f>
        <v>-1.0976052461943672E-5</v>
      </c>
      <c r="K32" s="24">
        <f t="shared" ref="K32:K45" si="13">(E32-R32)/R32</f>
        <v>-8.9406272813509662E-7</v>
      </c>
      <c r="L32" s="24">
        <f t="shared" ref="L32:M45" si="14">(F32-S32)/S32</f>
        <v>-2.9149436653375775E-5</v>
      </c>
      <c r="M32" s="24">
        <f t="shared" si="14"/>
        <v>1.0992455379241964E-2</v>
      </c>
      <c r="O32" t="s">
        <v>21</v>
      </c>
      <c r="P32">
        <v>315.56</v>
      </c>
      <c r="Q32">
        <v>10.504</v>
      </c>
      <c r="R32">
        <v>0.75358999999999998</v>
      </c>
      <c r="S32">
        <v>1.3545</v>
      </c>
      <c r="T32">
        <v>37.453000000000003</v>
      </c>
    </row>
    <row r="33" spans="1:20" x14ac:dyDescent="0.35">
      <c r="A33" s="1" t="s">
        <v>22</v>
      </c>
      <c r="B33" s="3"/>
      <c r="C33">
        <v>-7.8735192632823647</v>
      </c>
      <c r="D33">
        <v>0.93804354275487078</v>
      </c>
      <c r="E33">
        <v>-0.36029185664284041</v>
      </c>
      <c r="F33">
        <v>-0.5783437351082199</v>
      </c>
      <c r="G33">
        <v>-3.3268582590603271</v>
      </c>
      <c r="I33" s="24">
        <f t="shared" si="11"/>
        <v>0.95542512437162896</v>
      </c>
      <c r="J33" s="24">
        <f t="shared" si="12"/>
        <v>3.7767631133000986E-6</v>
      </c>
      <c r="K33" s="24">
        <f t="shared" si="13"/>
        <v>5.1531900425055179E-6</v>
      </c>
      <c r="L33" s="24">
        <f t="shared" si="14"/>
        <v>6.4583259327345886E-6</v>
      </c>
      <c r="M33" s="24">
        <f t="shared" si="14"/>
        <v>0.19774562898197257</v>
      </c>
      <c r="O33" t="s">
        <v>22</v>
      </c>
      <c r="P33">
        <v>-4.0265000000000004</v>
      </c>
      <c r="Q33">
        <v>0.93803999999999998</v>
      </c>
      <c r="R33">
        <v>-0.36029</v>
      </c>
      <c r="S33">
        <v>-0.57833999999999997</v>
      </c>
      <c r="T33">
        <v>-2.7776000000000001</v>
      </c>
    </row>
    <row r="34" spans="1:20" x14ac:dyDescent="0.35">
      <c r="A34" s="1" t="s">
        <v>23</v>
      </c>
      <c r="B34" s="3"/>
      <c r="C34">
        <v>-16.21526101335202</v>
      </c>
      <c r="D34">
        <v>0.33415181502802349</v>
      </c>
      <c r="E34">
        <v>-0.29352910736550641</v>
      </c>
      <c r="F34">
        <v>-0.82067147479471081</v>
      </c>
      <c r="G34">
        <v>1.3924762357307889</v>
      </c>
      <c r="I34" s="24">
        <f t="shared" si="11"/>
        <v>1.4404817851236812E-2</v>
      </c>
      <c r="J34" s="24">
        <f t="shared" si="12"/>
        <v>5.4317762187297343E-6</v>
      </c>
      <c r="K34" s="24">
        <f t="shared" si="13"/>
        <v>-3.0410332626950811E-6</v>
      </c>
      <c r="L34" s="24">
        <f t="shared" si="14"/>
        <v>1.7970618041337895E-6</v>
      </c>
      <c r="M34" s="24">
        <f t="shared" si="14"/>
        <v>-6.6892557977089748E-2</v>
      </c>
      <c r="O34" t="s">
        <v>23</v>
      </c>
      <c r="P34">
        <v>-15.984999999999999</v>
      </c>
      <c r="Q34">
        <v>0.33415</v>
      </c>
      <c r="R34">
        <v>-0.29353000000000001</v>
      </c>
      <c r="S34">
        <v>-0.82067000000000001</v>
      </c>
      <c r="T34">
        <v>1.4923</v>
      </c>
    </row>
    <row r="35" spans="1:20" x14ac:dyDescent="0.35">
      <c r="A35" s="1" t="s">
        <v>24</v>
      </c>
      <c r="B35" s="3"/>
      <c r="C35">
        <v>-1.901465263085703</v>
      </c>
      <c r="D35">
        <v>-1.7764303738740939E-2</v>
      </c>
      <c r="E35">
        <v>-6.4891130767500638E-2</v>
      </c>
      <c r="F35">
        <v>-0.16215450140344981</v>
      </c>
      <c r="G35">
        <v>1.1518037397743259</v>
      </c>
      <c r="I35" s="24">
        <f t="shared" si="11"/>
        <v>-0.19045245951732681</v>
      </c>
      <c r="J35" s="24">
        <f t="shared" si="12"/>
        <v>1.7098555558436004E-5</v>
      </c>
      <c r="K35" s="24">
        <f t="shared" si="13"/>
        <v>2.0151870156640397E-6</v>
      </c>
      <c r="L35" s="24">
        <f t="shared" si="14"/>
        <v>2.7760736662468068E-5</v>
      </c>
      <c r="M35" s="24">
        <f t="shared" si="14"/>
        <v>0.14266244025230745</v>
      </c>
      <c r="O35" t="s">
        <v>24</v>
      </c>
      <c r="P35">
        <v>-2.3488000000000002</v>
      </c>
      <c r="Q35">
        <v>-1.7763999999999999E-2</v>
      </c>
      <c r="R35">
        <v>-6.4891000000000004E-2</v>
      </c>
      <c r="S35">
        <v>-0.16214999999999999</v>
      </c>
      <c r="T35">
        <v>1.008</v>
      </c>
    </row>
    <row r="36" spans="1:20" x14ac:dyDescent="0.35">
      <c r="A36" s="1" t="s">
        <v>25</v>
      </c>
      <c r="B36" s="3"/>
      <c r="C36">
        <v>9.0827927145727516E-2</v>
      </c>
      <c r="D36">
        <v>0.23678555879798491</v>
      </c>
      <c r="E36">
        <v>0.54769106178833882</v>
      </c>
      <c r="F36">
        <v>0.4087244027272382</v>
      </c>
      <c r="G36">
        <v>-1.3680666690756751</v>
      </c>
      <c r="I36" s="24">
        <f t="shared" si="11"/>
        <v>-1.1463597395109857</v>
      </c>
      <c r="J36" s="24">
        <f t="shared" si="12"/>
        <v>-1.8755868132492992E-5</v>
      </c>
      <c r="K36" s="24">
        <f t="shared" si="13"/>
        <v>1.9386666523170871E-6</v>
      </c>
      <c r="L36" s="24">
        <f t="shared" si="14"/>
        <v>1.0771988740881365E-5</v>
      </c>
      <c r="M36" s="24">
        <f t="shared" si="14"/>
        <v>-8.8077143663728097E-2</v>
      </c>
      <c r="O36" t="s">
        <v>25</v>
      </c>
      <c r="P36">
        <v>-0.62058000000000002</v>
      </c>
      <c r="Q36">
        <v>0.23679</v>
      </c>
      <c r="R36">
        <v>0.54769000000000001</v>
      </c>
      <c r="S36">
        <v>0.40872000000000003</v>
      </c>
      <c r="T36">
        <v>-1.5002</v>
      </c>
    </row>
    <row r="37" spans="1:20" x14ac:dyDescent="0.35">
      <c r="A37" s="1" t="s">
        <v>26</v>
      </c>
      <c r="B37" s="3"/>
      <c r="C37">
        <v>1.153130989063905</v>
      </c>
      <c r="D37">
        <v>-3.6255232322706332E-2</v>
      </c>
      <c r="E37">
        <v>3.4901353941244162E-2</v>
      </c>
      <c r="F37">
        <v>-1.144016126623709E-2</v>
      </c>
      <c r="G37">
        <v>0.62457159139309049</v>
      </c>
      <c r="I37" s="24">
        <f t="shared" si="11"/>
        <v>-0.18924911125367005</v>
      </c>
      <c r="J37" s="24">
        <f t="shared" si="12"/>
        <v>6.4080183789745951E-6</v>
      </c>
      <c r="K37" s="24">
        <f t="shared" si="13"/>
        <v>1.01412923457938E-5</v>
      </c>
      <c r="L37" s="24">
        <f t="shared" si="14"/>
        <v>1.4096699046322051E-5</v>
      </c>
      <c r="M37" s="24">
        <f t="shared" si="14"/>
        <v>-0.10702773487970134</v>
      </c>
      <c r="O37" t="s">
        <v>26</v>
      </c>
      <c r="P37">
        <v>1.4222999999999999</v>
      </c>
      <c r="Q37">
        <v>-3.6255000000000003E-2</v>
      </c>
      <c r="R37">
        <v>3.4901000000000001E-2</v>
      </c>
      <c r="S37">
        <v>-1.1440000000000001E-2</v>
      </c>
      <c r="T37">
        <v>0.69943</v>
      </c>
    </row>
    <row r="38" spans="1:20" x14ac:dyDescent="0.35">
      <c r="A38" s="1" t="s">
        <v>27</v>
      </c>
      <c r="B38" s="3"/>
      <c r="C38">
        <v>-0.44736707651776408</v>
      </c>
      <c r="D38">
        <v>1.8543638082689232E-2</v>
      </c>
      <c r="E38">
        <v>5.1039199453015577E-2</v>
      </c>
      <c r="F38">
        <v>-0.10134413564487239</v>
      </c>
      <c r="G38">
        <v>-0.30214828601102628</v>
      </c>
      <c r="I38" s="24">
        <f t="shared" si="11"/>
        <v>-25.925734149641418</v>
      </c>
      <c r="J38" s="24">
        <f t="shared" si="12"/>
        <v>-1.951667983012381E-5</v>
      </c>
      <c r="K38" s="24">
        <f t="shared" si="13"/>
        <v>3.9078550828930622E-6</v>
      </c>
      <c r="L38" s="24">
        <f t="shared" si="14"/>
        <v>4.0809600082829376E-5</v>
      </c>
      <c r="M38" s="24">
        <f t="shared" si="14"/>
        <v>1.2709378880948987</v>
      </c>
      <c r="O38" t="s">
        <v>27</v>
      </c>
      <c r="P38">
        <v>1.7947999999999999E-2</v>
      </c>
      <c r="Q38">
        <v>1.8544000000000001E-2</v>
      </c>
      <c r="R38">
        <v>5.1039000000000001E-2</v>
      </c>
      <c r="S38">
        <v>-0.10134</v>
      </c>
      <c r="T38">
        <v>-0.13305</v>
      </c>
    </row>
    <row r="39" spans="1:20" x14ac:dyDescent="0.35">
      <c r="A39" s="1" t="s">
        <v>28</v>
      </c>
      <c r="B39" s="3"/>
      <c r="C39">
        <v>-0.59362968164994379</v>
      </c>
      <c r="D39">
        <v>1.488919141272466E-2</v>
      </c>
      <c r="E39">
        <v>6.7281818088113232E-3</v>
      </c>
      <c r="F39">
        <v>-7.26148098249213E-3</v>
      </c>
      <c r="G39">
        <v>6.2174500093333147E-2</v>
      </c>
      <c r="I39" s="24">
        <f t="shared" si="11"/>
        <v>3.2044739829304039</v>
      </c>
      <c r="J39" s="24">
        <f t="shared" si="12"/>
        <v>1.285598258177741E-5</v>
      </c>
      <c r="K39" s="24">
        <f t="shared" si="13"/>
        <v>-2.7037229388151244E-6</v>
      </c>
      <c r="L39" s="24">
        <f t="shared" si="14"/>
        <v>-2.6189503366651327E-6</v>
      </c>
      <c r="M39" s="24">
        <f t="shared" si="14"/>
        <v>-7.9537209745315834E-2</v>
      </c>
      <c r="O39" t="s">
        <v>28</v>
      </c>
      <c r="P39">
        <v>-0.14119000000000001</v>
      </c>
      <c r="Q39">
        <v>1.4888999999999999E-2</v>
      </c>
      <c r="R39">
        <v>6.7282000000000002E-3</v>
      </c>
      <c r="S39">
        <v>-7.2614999999999997E-3</v>
      </c>
      <c r="T39">
        <v>6.7546999999999996E-2</v>
      </c>
    </row>
    <row r="40" spans="1:20" x14ac:dyDescent="0.35">
      <c r="A40" s="1" t="s">
        <v>29</v>
      </c>
      <c r="B40" s="3"/>
      <c r="C40">
        <v>-1.597617687550751E-16</v>
      </c>
      <c r="D40">
        <v>-2.3561343028506619E-18</v>
      </c>
      <c r="E40">
        <v>3.7392812935582508E-18</v>
      </c>
      <c r="F40">
        <v>-1.782624379066393E-18</v>
      </c>
      <c r="G40">
        <v>-4.9080228761731739E-19</v>
      </c>
      <c r="I40" s="24">
        <f t="shared" si="11"/>
        <v>-0.23980886583995481</v>
      </c>
      <c r="J40" s="24">
        <f t="shared" si="12"/>
        <v>-0.31014396473307315</v>
      </c>
      <c r="K40" s="24">
        <f t="shared" si="13"/>
        <v>0.71275251628721636</v>
      </c>
      <c r="L40" s="24">
        <f t="shared" si="14"/>
        <v>16.109361542051953</v>
      </c>
      <c r="M40" s="24">
        <f t="shared" si="14"/>
        <v>-0.98512855535504906</v>
      </c>
      <c r="O40" t="s">
        <v>29</v>
      </c>
      <c r="P40" s="2">
        <v>-2.1016E-16</v>
      </c>
      <c r="Q40" s="2">
        <v>-3.4153999999999999E-18</v>
      </c>
      <c r="R40" s="2">
        <v>2.1832000000000001E-18</v>
      </c>
      <c r="S40" s="2">
        <v>-1.0419E-19</v>
      </c>
      <c r="T40" s="2">
        <v>-3.3003000000000002E-17</v>
      </c>
    </row>
    <row r="41" spans="1:20" x14ac:dyDescent="0.35">
      <c r="A41" s="1" t="s">
        <v>30</v>
      </c>
      <c r="B41" s="3"/>
      <c r="C41">
        <v>0.24605198702457759</v>
      </c>
      <c r="D41">
        <v>-1.148026298108923E-2</v>
      </c>
      <c r="E41">
        <v>2.2168668722048058E-3</v>
      </c>
      <c r="F41">
        <v>5.7831727148188738E-4</v>
      </c>
      <c r="G41">
        <v>0.23389464652137851</v>
      </c>
      <c r="I41" s="24">
        <f t="shared" si="11"/>
        <v>0.68068297147935508</v>
      </c>
      <c r="J41" s="24">
        <f t="shared" si="12"/>
        <v>2.290776038587346E-5</v>
      </c>
      <c r="K41" s="24">
        <f t="shared" si="13"/>
        <v>-1.4943297033745017E-5</v>
      </c>
      <c r="L41" s="24">
        <f t="shared" si="14"/>
        <v>-4.7180075263192823E-6</v>
      </c>
      <c r="M41" s="24">
        <f t="shared" si="14"/>
        <v>1.2136536676261451</v>
      </c>
      <c r="O41" t="s">
        <v>30</v>
      </c>
      <c r="P41">
        <v>0.1464</v>
      </c>
      <c r="Q41">
        <v>-1.1480000000000001E-2</v>
      </c>
      <c r="R41">
        <v>2.2168999999999999E-3</v>
      </c>
      <c r="S41">
        <v>5.7832000000000001E-4</v>
      </c>
      <c r="T41">
        <v>0.10566</v>
      </c>
    </row>
    <row r="42" spans="1:20" x14ac:dyDescent="0.35">
      <c r="A42" s="1" t="s">
        <v>31</v>
      </c>
      <c r="B42" s="3"/>
      <c r="C42">
        <v>-0.1084543388643623</v>
      </c>
      <c r="D42">
        <v>-4.1913144324458229E-3</v>
      </c>
      <c r="E42">
        <v>-1.3780687894758481E-2</v>
      </c>
      <c r="F42">
        <v>-3.4324065050664078E-3</v>
      </c>
      <c r="G42">
        <v>-0.24658989664248551</v>
      </c>
      <c r="I42" s="24">
        <f t="shared" si="11"/>
        <v>-0.81504427356942211</v>
      </c>
      <c r="J42" s="24">
        <f t="shared" si="12"/>
        <v>3.4434294425701838E-6</v>
      </c>
      <c r="K42" s="24">
        <f t="shared" si="13"/>
        <v>-2.2647503194194942E-5</v>
      </c>
      <c r="L42" s="24">
        <f t="shared" si="14"/>
        <v>1.8951947348341979E-6</v>
      </c>
      <c r="M42" s="24">
        <f t="shared" si="14"/>
        <v>-0.2739027218206605</v>
      </c>
      <c r="O42" t="s">
        <v>31</v>
      </c>
      <c r="P42">
        <v>-0.58638000000000001</v>
      </c>
      <c r="Q42">
        <v>-4.1913000000000002E-3</v>
      </c>
      <c r="R42">
        <v>-1.3781E-2</v>
      </c>
      <c r="S42">
        <v>-3.4323999999999999E-3</v>
      </c>
      <c r="T42">
        <v>-0.33961000000000002</v>
      </c>
    </row>
    <row r="43" spans="1:20" x14ac:dyDescent="0.35">
      <c r="A43" s="1" t="s">
        <v>32</v>
      </c>
      <c r="B43" s="3"/>
      <c r="C43">
        <v>0.43966209561180281</v>
      </c>
      <c r="D43">
        <v>9.0131591985483095E-4</v>
      </c>
      <c r="E43">
        <v>-1.4631303940782509E-3</v>
      </c>
      <c r="F43">
        <v>-4.015769399358389E-3</v>
      </c>
      <c r="G43">
        <v>-3.4011378895374762E-2</v>
      </c>
      <c r="I43" s="24">
        <f t="shared" si="11"/>
        <v>1.6725554410783712</v>
      </c>
      <c r="J43" s="24">
        <f t="shared" si="12"/>
        <v>-4.5268552446429925E-6</v>
      </c>
      <c r="K43" s="24">
        <f t="shared" si="13"/>
        <v>2.077375316176131E-5</v>
      </c>
      <c r="L43" s="24">
        <f t="shared" si="14"/>
        <v>-7.6200611611441796E-6</v>
      </c>
      <c r="M43" s="24">
        <f t="shared" si="14"/>
        <v>-1.9645334608182965</v>
      </c>
      <c r="O43" t="s">
        <v>32</v>
      </c>
      <c r="P43">
        <v>0.16450999999999999</v>
      </c>
      <c r="Q43">
        <v>9.0132000000000005E-4</v>
      </c>
      <c r="R43">
        <v>-1.4630999999999999E-3</v>
      </c>
      <c r="S43">
        <v>-4.0157999999999999E-3</v>
      </c>
      <c r="T43">
        <v>3.5262000000000002E-2</v>
      </c>
    </row>
    <row r="44" spans="1:20" x14ac:dyDescent="0.35">
      <c r="A44" s="1" t="s">
        <v>33</v>
      </c>
      <c r="B44" s="3"/>
      <c r="C44">
        <v>0.73314861359934702</v>
      </c>
      <c r="D44">
        <v>5.5481611761162342E-4</v>
      </c>
      <c r="E44">
        <v>5.2212405767162995E-4</v>
      </c>
      <c r="F44">
        <v>6.424774998651025E-3</v>
      </c>
      <c r="G44">
        <v>0.39841372180168599</v>
      </c>
      <c r="I44" s="24">
        <f t="shared" si="11"/>
        <v>0.21165567131511054</v>
      </c>
      <c r="J44" s="24">
        <f t="shared" si="12"/>
        <v>-6.9975638524318507E-6</v>
      </c>
      <c r="K44" s="24">
        <f t="shared" si="13"/>
        <v>7.7715307398768255E-6</v>
      </c>
      <c r="L44" s="24">
        <f t="shared" si="14"/>
        <v>-3.8913816732976716E-6</v>
      </c>
      <c r="M44" s="24">
        <f t="shared" si="14"/>
        <v>0.56615323637598169</v>
      </c>
      <c r="O44" t="s">
        <v>33</v>
      </c>
      <c r="P44">
        <v>0.60507999999999995</v>
      </c>
      <c r="Q44">
        <v>5.5482000000000003E-4</v>
      </c>
      <c r="R44">
        <v>5.2212000000000005E-4</v>
      </c>
      <c r="S44">
        <v>6.4247999999999996E-3</v>
      </c>
      <c r="T44">
        <v>0.25439000000000001</v>
      </c>
    </row>
    <row r="45" spans="1:20" x14ac:dyDescent="0.35">
      <c r="A45" s="1" t="s">
        <v>34</v>
      </c>
      <c r="B45" s="3"/>
      <c r="C45">
        <v>-1.7739869692852801E-2</v>
      </c>
      <c r="D45">
        <v>1.9483654793909951E-3</v>
      </c>
      <c r="E45">
        <v>-1.663764841795725E-5</v>
      </c>
      <c r="F45">
        <v>2.078069055355455E-4</v>
      </c>
      <c r="G45">
        <v>2.7606822961432419E-2</v>
      </c>
      <c r="I45" s="24">
        <f t="shared" si="11"/>
        <v>-7.3453859750579553E-6</v>
      </c>
      <c r="J45" s="24">
        <f t="shared" si="12"/>
        <v>-1.7717413777976445E-5</v>
      </c>
      <c r="K45" s="24">
        <f t="shared" si="13"/>
        <v>-2.1131268346486807E-5</v>
      </c>
      <c r="L45" s="24">
        <f t="shared" si="14"/>
        <v>-1.4890835159559132E-5</v>
      </c>
      <c r="M45" s="24">
        <f t="shared" si="14"/>
        <v>-6.4128144159160917E-6</v>
      </c>
      <c r="O45" t="s">
        <v>34</v>
      </c>
      <c r="P45">
        <v>-1.7739999999999999E-2</v>
      </c>
      <c r="Q45">
        <v>1.9484000000000001E-3</v>
      </c>
      <c r="R45" s="2">
        <v>-1.6637999999999999E-5</v>
      </c>
      <c r="S45">
        <v>2.0781E-4</v>
      </c>
      <c r="T45">
        <v>2.7607E-2</v>
      </c>
    </row>
    <row r="46" spans="1:20" x14ac:dyDescent="0.35">
      <c r="A46" s="1" t="s">
        <v>4</v>
      </c>
      <c r="B46" s="3"/>
    </row>
    <row r="47" spans="1:20" x14ac:dyDescent="0.35">
      <c r="A47" s="1" t="s">
        <v>35</v>
      </c>
      <c r="B47" s="3"/>
      <c r="C47">
        <v>5</v>
      </c>
      <c r="D47">
        <v>5</v>
      </c>
      <c r="E47">
        <v>5</v>
      </c>
      <c r="F47">
        <v>5</v>
      </c>
      <c r="G47">
        <v>5</v>
      </c>
    </row>
    <row r="48" spans="1:20" x14ac:dyDescent="0.35">
      <c r="A48" s="1" t="s">
        <v>36</v>
      </c>
      <c r="B48" s="3"/>
      <c r="C48">
        <v>-9.4199393864754258E-5</v>
      </c>
      <c r="D48">
        <v>-3.454088731562194</v>
      </c>
      <c r="E48">
        <v>-7.9567852602698483</v>
      </c>
      <c r="F48">
        <v>-3.50436889528949</v>
      </c>
      <c r="G48">
        <v>-1.1676965147237701E-3</v>
      </c>
    </row>
    <row r="49" spans="1:7" x14ac:dyDescent="0.35">
      <c r="A49" s="1" t="s">
        <v>37</v>
      </c>
      <c r="B49" s="3"/>
      <c r="C49">
        <v>-1.8839878772950852E-5</v>
      </c>
      <c r="D49">
        <v>-0.69081774631243875</v>
      </c>
      <c r="E49">
        <v>-1.5913570520539699</v>
      </c>
      <c r="F49">
        <v>-0.70087377905789794</v>
      </c>
      <c r="G49">
        <v>-2.33539302944754E-4</v>
      </c>
    </row>
    <row r="50" spans="1:7" x14ac:dyDescent="0.35">
      <c r="A50" s="1" t="s">
        <v>38</v>
      </c>
      <c r="B50" s="3"/>
      <c r="C50">
        <v>6.3151116990838868E-6</v>
      </c>
      <c r="D50">
        <v>0.23156153413980499</v>
      </c>
      <c r="E50">
        <v>0.53342156061398172</v>
      </c>
      <c r="F50">
        <v>0.23493230795435829</v>
      </c>
      <c r="G50">
        <v>7.8282180156051651E-5</v>
      </c>
    </row>
    <row r="51" spans="1:7" x14ac:dyDescent="0.35">
      <c r="B51" s="3"/>
    </row>
    <row r="52" spans="1:7" x14ac:dyDescent="0.35">
      <c r="B5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A4" zoomScale="70" zoomScaleNormal="70" workbookViewId="0">
      <selection activeCell="B11" sqref="B11:F11"/>
    </sheetView>
  </sheetViews>
  <sheetFormatPr baseColWidth="10" defaultRowHeight="14.5" x14ac:dyDescent="0.35"/>
  <cols>
    <col min="1" max="1" width="26.7265625" customWidth="1"/>
    <col min="2" max="6" width="10.90625" customWidth="1"/>
    <col min="14" max="14" width="12.453125" bestFit="1" customWidth="1"/>
    <col min="18" max="18" width="12.453125" bestFit="1" customWidth="1"/>
  </cols>
  <sheetData>
    <row r="1" spans="1:18" ht="15" thickBot="1" x14ac:dyDescent="0.4">
      <c r="B1" s="25" t="s">
        <v>64</v>
      </c>
      <c r="C1" s="26"/>
      <c r="D1" s="26"/>
      <c r="E1" s="26"/>
      <c r="F1" s="27"/>
      <c r="H1" s="25" t="s">
        <v>65</v>
      </c>
      <c r="I1" s="26"/>
      <c r="J1" s="26"/>
      <c r="K1" s="26"/>
      <c r="L1" s="27"/>
    </row>
    <row r="2" spans="1:18" x14ac:dyDescent="0.35">
      <c r="B2" s="3"/>
      <c r="C2" s="3"/>
      <c r="D2" s="3"/>
      <c r="E2" s="3"/>
      <c r="F2" s="3"/>
    </row>
    <row r="3" spans="1:18" x14ac:dyDescent="0.35">
      <c r="A3" s="1" t="s">
        <v>0</v>
      </c>
    </row>
    <row r="4" spans="1:18" x14ac:dyDescent="0.35">
      <c r="A4" s="1"/>
      <c r="B4" s="23">
        <v>-2.4150839818391399</v>
      </c>
      <c r="C4" s="23">
        <v>-0.48020351410422829</v>
      </c>
      <c r="D4" s="23">
        <v>0.40543582672080153</v>
      </c>
      <c r="E4" s="23">
        <v>0.29832445616978048</v>
      </c>
      <c r="F4" s="23">
        <v>-4.4529557159239257</v>
      </c>
    </row>
    <row r="5" spans="1:18" x14ac:dyDescent="0.35">
      <c r="A5" s="1"/>
      <c r="B5" s="23">
        <v>-2.0217963907545697</v>
      </c>
      <c r="C5" s="23">
        <v>1.8809811322602153E-2</v>
      </c>
      <c r="D5" s="23">
        <v>-0.9234896800670942</v>
      </c>
      <c r="E5" s="23">
        <v>-1.202086707748089</v>
      </c>
      <c r="F5" s="23">
        <v>-0.55241992057058098</v>
      </c>
    </row>
    <row r="6" spans="1:18" x14ac:dyDescent="0.35">
      <c r="A6" s="1"/>
      <c r="H6">
        <v>23.225999999999999</v>
      </c>
      <c r="I6">
        <v>23.247</v>
      </c>
      <c r="J6">
        <v>23.268000000000001</v>
      </c>
      <c r="K6">
        <v>23.105</v>
      </c>
      <c r="L6">
        <v>23.219000000000001</v>
      </c>
    </row>
    <row r="7" spans="1:18" x14ac:dyDescent="0.35">
      <c r="A7" s="1" t="s">
        <v>1</v>
      </c>
      <c r="B7">
        <v>-7.6153150716443928E-3</v>
      </c>
      <c r="C7">
        <v>1.0677881369329579E-2</v>
      </c>
      <c r="D7">
        <v>-1.6552733336036171E-2</v>
      </c>
      <c r="E7">
        <v>-4.3743645052759491E-3</v>
      </c>
      <c r="F7">
        <v>-6.0304180584212753E-4</v>
      </c>
      <c r="H7">
        <v>0</v>
      </c>
      <c r="I7">
        <v>0</v>
      </c>
      <c r="J7">
        <v>0</v>
      </c>
      <c r="K7">
        <v>0</v>
      </c>
      <c r="L7">
        <v>0</v>
      </c>
    </row>
    <row r="8" spans="1:18" x14ac:dyDescent="0.35">
      <c r="A8" s="1" t="s">
        <v>2</v>
      </c>
      <c r="B8">
        <v>-4.7649015178235718E-4</v>
      </c>
      <c r="C8">
        <v>-6.4532000524989159E-3</v>
      </c>
      <c r="D8">
        <v>-3.1777993494304838E-2</v>
      </c>
      <c r="E8">
        <v>-8.1322153467043926E-3</v>
      </c>
      <c r="F8">
        <v>1.2969485985590209E-3</v>
      </c>
      <c r="H8">
        <v>0</v>
      </c>
      <c r="I8">
        <v>0</v>
      </c>
      <c r="J8">
        <v>0</v>
      </c>
      <c r="K8">
        <v>0</v>
      </c>
      <c r="L8">
        <v>0</v>
      </c>
    </row>
    <row r="9" spans="1:18" x14ac:dyDescent="0.35">
      <c r="A9" s="1"/>
    </row>
    <row r="10" spans="1:18" x14ac:dyDescent="0.35">
      <c r="A10" s="1" t="s">
        <v>3</v>
      </c>
      <c r="B10">
        <v>-0.38150885822796532</v>
      </c>
      <c r="C10">
        <v>3.3586476095997048E-2</v>
      </c>
      <c r="D10">
        <v>3.422774302246593E-2</v>
      </c>
      <c r="E10">
        <v>3.3305284351902643E-2</v>
      </c>
      <c r="F10">
        <v>-0.38468178152857702</v>
      </c>
      <c r="H10">
        <v>-417.01</v>
      </c>
      <c r="I10">
        <v>-1.9323999999999999</v>
      </c>
      <c r="J10">
        <v>-1.3119000000000001</v>
      </c>
      <c r="K10">
        <v>-2.0714000000000001</v>
      </c>
      <c r="L10">
        <v>-420.17</v>
      </c>
    </row>
    <row r="11" spans="1:18" x14ac:dyDescent="0.35">
      <c r="A11" s="1"/>
      <c r="B11" s="22">
        <f>(B10*1000)-23.2</f>
        <v>-404.70885822796532</v>
      </c>
      <c r="C11" s="22">
        <f t="shared" ref="C11:F11" si="0">(C10*1000)-23.2</f>
        <v>10.38647609599705</v>
      </c>
      <c r="D11" s="22">
        <f t="shared" si="0"/>
        <v>11.027743022465931</v>
      </c>
      <c r="E11" s="22">
        <f t="shared" si="0"/>
        <v>10.105284351902643</v>
      </c>
      <c r="F11" s="22">
        <f t="shared" si="0"/>
        <v>-407.88178152857699</v>
      </c>
    </row>
    <row r="12" spans="1:18" x14ac:dyDescent="0.35">
      <c r="A12" s="1"/>
    </row>
    <row r="13" spans="1:18" x14ac:dyDescent="0.35">
      <c r="A13" s="1" t="s">
        <v>4</v>
      </c>
    </row>
    <row r="14" spans="1:18" ht="15" thickBot="1" x14ac:dyDescent="0.4">
      <c r="A14" s="7"/>
    </row>
    <row r="15" spans="1:18" ht="15" thickBot="1" x14ac:dyDescent="0.4">
      <c r="A15" s="11" t="s">
        <v>5</v>
      </c>
      <c r="B15">
        <v>8.7696676248725375E-7</v>
      </c>
      <c r="C15">
        <v>-2.6517150453812012E-3</v>
      </c>
      <c r="D15">
        <v>-6.8160973193496666E-3</v>
      </c>
      <c r="E15">
        <v>-2.6741339049610388E-3</v>
      </c>
      <c r="F15">
        <v>-1.0943194576702169E-7</v>
      </c>
      <c r="H15">
        <v>8.7697000000000003E-4</v>
      </c>
      <c r="I15">
        <v>-2.6516999999999999</v>
      </c>
      <c r="J15">
        <v>-6.8160999999999996</v>
      </c>
      <c r="K15">
        <v>-2.6741000000000001</v>
      </c>
      <c r="L15">
        <v>-1.0943E-4</v>
      </c>
      <c r="N15" s="24">
        <f>(H15-(B15*1000))/H15</f>
        <v>3.6917029616520686E-6</v>
      </c>
      <c r="O15" s="24">
        <f t="shared" ref="O15:R15" si="1">(I15-(C15*1000))/I15</f>
        <v>-5.6738625038049482E-6</v>
      </c>
      <c r="P15" s="24">
        <f t="shared" si="1"/>
        <v>3.9328213095762653E-7</v>
      </c>
      <c r="Q15" s="24">
        <f t="shared" si="1"/>
        <v>-1.267901762788306E-5</v>
      </c>
      <c r="R15" s="24">
        <f>(L15-(F15*1000))/L15</f>
        <v>-1.7780928645653132E-5</v>
      </c>
    </row>
    <row r="16" spans="1:18" ht="15" thickBot="1" x14ac:dyDescent="0.4">
      <c r="A16" s="8" t="s">
        <v>6</v>
      </c>
      <c r="B16">
        <v>198.70305063006111</v>
      </c>
      <c r="C16">
        <v>7.401755453881977</v>
      </c>
      <c r="D16">
        <v>0.67942155322567221</v>
      </c>
      <c r="E16">
        <v>0.31211524670269741</v>
      </c>
      <c r="F16">
        <v>51.097295977816181</v>
      </c>
      <c r="H16">
        <v>198.7</v>
      </c>
      <c r="I16">
        <v>7.4017999999999997</v>
      </c>
      <c r="J16">
        <v>0.67942000000000002</v>
      </c>
      <c r="K16">
        <v>0.31209999999999999</v>
      </c>
      <c r="L16">
        <v>51.095999999999997</v>
      </c>
      <c r="N16" s="24">
        <f>(H16-(B16))/H16</f>
        <v>-1.5352944444514587E-5</v>
      </c>
      <c r="O16" s="24">
        <f t="shared" ref="O16:R16" si="2">(I16-(C16))/I16</f>
        <v>6.0182817723711656E-6</v>
      </c>
      <c r="P16" s="24">
        <f t="shared" si="2"/>
        <v>-2.2861053136360833E-6</v>
      </c>
      <c r="Q16" s="24">
        <f t="shared" si="2"/>
        <v>-4.8851979165089922E-5</v>
      </c>
      <c r="R16" s="24">
        <f t="shared" si="2"/>
        <v>-2.536358650744267E-5</v>
      </c>
    </row>
    <row r="17" spans="1:18" ht="15" thickBot="1" x14ac:dyDescent="0.4">
      <c r="A17" s="11" t="s">
        <v>7</v>
      </c>
      <c r="B17">
        <v>77.336209383446658</v>
      </c>
      <c r="C17">
        <v>-21.984850717947079</v>
      </c>
      <c r="D17">
        <v>-8.0572030534868535</v>
      </c>
      <c r="E17">
        <v>4.0538241960350199</v>
      </c>
      <c r="F17">
        <v>-7.2069177087655678</v>
      </c>
      <c r="H17">
        <v>77.334999999999994</v>
      </c>
      <c r="I17">
        <v>-21.984999999999999</v>
      </c>
      <c r="J17">
        <v>-8.0571999999999999</v>
      </c>
      <c r="K17">
        <v>4.0537999999999998</v>
      </c>
      <c r="L17">
        <v>-7.2077999999999998</v>
      </c>
      <c r="N17" s="24">
        <f t="shared" ref="N17:N45" si="3">(H17-(B17))/H17</f>
        <v>-1.5638242020611521E-5</v>
      </c>
      <c r="O17" s="24">
        <f t="shared" ref="O17:O45" si="4">(I17-(C17))/I17</f>
        <v>6.79017752649923E-6</v>
      </c>
      <c r="P17" s="24">
        <f t="shared" ref="P17:P45" si="5">(J17-(D17))/J17</f>
        <v>-3.7897617703272641E-7</v>
      </c>
      <c r="Q17" s="24">
        <f t="shared" ref="Q17:Q45" si="6">(K17-(E17))/K17</f>
        <v>-5.9687293453102692E-6</v>
      </c>
      <c r="R17" s="24">
        <f t="shared" ref="R17:R45" si="7">(L17-(F17))/L17</f>
        <v>1.2240784073253328E-4</v>
      </c>
    </row>
    <row r="18" spans="1:18" ht="15" thickBot="1" x14ac:dyDescent="0.4">
      <c r="A18" s="8" t="s">
        <v>8</v>
      </c>
      <c r="B18">
        <v>11.83100443227122</v>
      </c>
      <c r="C18">
        <v>1.247734183575067</v>
      </c>
      <c r="D18">
        <v>0.79303818641826196</v>
      </c>
      <c r="E18">
        <v>-0.49692807261011351</v>
      </c>
      <c r="F18">
        <v>3.224837217893787</v>
      </c>
      <c r="H18">
        <v>11.831</v>
      </c>
      <c r="I18">
        <v>1.2477</v>
      </c>
      <c r="J18">
        <v>0.79303999999999997</v>
      </c>
      <c r="K18">
        <v>-0.49692999999999998</v>
      </c>
      <c r="L18">
        <v>3.2248000000000001</v>
      </c>
      <c r="N18" s="24">
        <f t="shared" si="3"/>
        <v>-3.7463200238924231E-7</v>
      </c>
      <c r="O18" s="24">
        <f t="shared" si="4"/>
        <v>-2.739727103231143E-5</v>
      </c>
      <c r="P18" s="24">
        <f t="shared" si="5"/>
        <v>2.2868729673260797E-6</v>
      </c>
      <c r="Q18" s="24">
        <f t="shared" si="6"/>
        <v>3.878594342199348E-6</v>
      </c>
      <c r="R18" s="24">
        <f t="shared" si="7"/>
        <v>-1.154114791207397E-5</v>
      </c>
    </row>
    <row r="19" spans="1:18" ht="15" thickBot="1" x14ac:dyDescent="0.4">
      <c r="A19" s="11" t="s">
        <v>9</v>
      </c>
      <c r="B19">
        <v>-3.3824207850814889</v>
      </c>
      <c r="C19">
        <v>-12.52925434465452</v>
      </c>
      <c r="D19">
        <v>-6.4718976906120114</v>
      </c>
      <c r="E19">
        <v>-1.2097487308741</v>
      </c>
      <c r="F19">
        <v>0.45014925802503708</v>
      </c>
      <c r="H19">
        <v>-3.3824000000000001</v>
      </c>
      <c r="I19">
        <v>-12.529</v>
      </c>
      <c r="J19">
        <v>-6.4718999999999998</v>
      </c>
      <c r="K19">
        <v>-1.2098</v>
      </c>
      <c r="L19">
        <v>0.45028000000000001</v>
      </c>
      <c r="N19" s="24">
        <f t="shared" si="3"/>
        <v>-6.145069030522363E-6</v>
      </c>
      <c r="O19" s="24">
        <f t="shared" si="4"/>
        <v>-2.0300475259000017E-5</v>
      </c>
      <c r="P19" s="24">
        <f t="shared" si="5"/>
        <v>3.5683307659223791E-7</v>
      </c>
      <c r="Q19" s="24">
        <f t="shared" si="6"/>
        <v>4.2378183088141077E-5</v>
      </c>
      <c r="R19" s="24">
        <f t="shared" si="7"/>
        <v>2.9035705552752397E-4</v>
      </c>
    </row>
    <row r="20" spans="1:18" ht="15" thickBot="1" x14ac:dyDescent="0.4">
      <c r="A20" s="8" t="s">
        <v>10</v>
      </c>
      <c r="B20">
        <v>-2.204173944147243</v>
      </c>
      <c r="C20">
        <v>0.37279096812604412</v>
      </c>
      <c r="D20">
        <v>0.31284960678344209</v>
      </c>
      <c r="E20">
        <v>-8.5189406222987263E-2</v>
      </c>
      <c r="F20">
        <v>-0.77862230448374059</v>
      </c>
      <c r="H20">
        <v>-2.2042999999999999</v>
      </c>
      <c r="I20">
        <v>0.37279000000000001</v>
      </c>
      <c r="J20">
        <v>0.31285000000000002</v>
      </c>
      <c r="K20">
        <v>-8.5190000000000002E-2</v>
      </c>
      <c r="L20">
        <v>-0.77868000000000004</v>
      </c>
      <c r="N20" s="24">
        <f t="shared" si="3"/>
        <v>5.7186341585507612E-5</v>
      </c>
      <c r="O20" s="24">
        <f t="shared" si="4"/>
        <v>-2.5969742860851255E-6</v>
      </c>
      <c r="P20" s="24">
        <f t="shared" si="5"/>
        <v>1.2568852738554567E-6</v>
      </c>
      <c r="Q20" s="24">
        <f t="shared" si="6"/>
        <v>6.9700318433970431E-6</v>
      </c>
      <c r="R20" s="24">
        <f t="shared" si="7"/>
        <v>7.4094000435927918E-5</v>
      </c>
    </row>
    <row r="21" spans="1:18" ht="15" thickBot="1" x14ac:dyDescent="0.4">
      <c r="A21" s="11" t="s">
        <v>11</v>
      </c>
      <c r="B21">
        <v>0.6319565003601022</v>
      </c>
      <c r="C21">
        <v>-11.21814830906275</v>
      </c>
      <c r="D21">
        <v>0.5608871295513258</v>
      </c>
      <c r="E21">
        <v>-7.2236188582718519</v>
      </c>
      <c r="F21">
        <v>-0.19673786939740209</v>
      </c>
      <c r="H21">
        <v>0.63207999999999998</v>
      </c>
      <c r="I21">
        <v>-11.218</v>
      </c>
      <c r="J21">
        <v>0.56089</v>
      </c>
      <c r="K21">
        <v>-7.2236000000000002</v>
      </c>
      <c r="L21">
        <v>-0.19664000000000001</v>
      </c>
      <c r="N21" s="24">
        <f t="shared" si="3"/>
        <v>1.9538609020657637E-4</v>
      </c>
      <c r="O21" s="24">
        <f t="shared" si="4"/>
        <v>-1.3220633156522909E-5</v>
      </c>
      <c r="P21" s="24">
        <f t="shared" si="5"/>
        <v>5.11766776764973E-6</v>
      </c>
      <c r="Q21" s="24">
        <f t="shared" si="6"/>
        <v>-2.6106473021295167E-6</v>
      </c>
      <c r="R21" s="24">
        <f t="shared" si="7"/>
        <v>-4.9770848963630939E-4</v>
      </c>
    </row>
    <row r="22" spans="1:18" ht="15" thickBot="1" x14ac:dyDescent="0.4">
      <c r="A22" s="8" t="s">
        <v>12</v>
      </c>
      <c r="B22">
        <v>2.0911124617559471</v>
      </c>
      <c r="C22">
        <v>6.3266159591346835E-2</v>
      </c>
      <c r="D22">
        <v>-1.733095867600565E-3</v>
      </c>
      <c r="E22">
        <v>-2.027747692308499E-2</v>
      </c>
      <c r="F22">
        <v>0.37069061295726402</v>
      </c>
      <c r="H22">
        <v>2.0911</v>
      </c>
      <c r="I22">
        <v>6.3267000000000004E-2</v>
      </c>
      <c r="J22">
        <v>-1.7329999999999999E-3</v>
      </c>
      <c r="K22">
        <v>-2.0275999999999999E-2</v>
      </c>
      <c r="L22">
        <v>0.37051000000000001</v>
      </c>
      <c r="N22" s="24">
        <f t="shared" si="3"/>
        <v>-5.9594261140822398E-6</v>
      </c>
      <c r="O22" s="24">
        <f t="shared" si="4"/>
        <v>1.3283523055760689E-5</v>
      </c>
      <c r="P22" s="24">
        <f t="shared" si="5"/>
        <v>-5.5318869339322041E-5</v>
      </c>
      <c r="Q22" s="24">
        <f t="shared" si="6"/>
        <v>-7.2840949151245054E-5</v>
      </c>
      <c r="R22" s="24">
        <f t="shared" si="7"/>
        <v>-4.8747120796743598E-4</v>
      </c>
    </row>
    <row r="23" spans="1:18" ht="15" thickBot="1" x14ac:dyDescent="0.4">
      <c r="A23" s="11" t="s">
        <v>13</v>
      </c>
      <c r="B23">
        <v>1.24183322595368</v>
      </c>
      <c r="C23">
        <v>-2.8991710290457848</v>
      </c>
      <c r="D23">
        <v>1.2041696080610651</v>
      </c>
      <c r="E23">
        <v>-1.577619433295641</v>
      </c>
      <c r="F23">
        <v>0.49326799870167348</v>
      </c>
      <c r="H23">
        <v>1.2419</v>
      </c>
      <c r="I23">
        <v>-2.8992</v>
      </c>
      <c r="J23">
        <v>1.2041999999999999</v>
      </c>
      <c r="K23">
        <v>-1.5775999999999999</v>
      </c>
      <c r="L23">
        <v>0.49312</v>
      </c>
      <c r="N23" s="24">
        <f t="shared" si="3"/>
        <v>5.3767651437354515E-5</v>
      </c>
      <c r="O23" s="24">
        <f t="shared" si="4"/>
        <v>9.9927408302871054E-6</v>
      </c>
      <c r="P23" s="24">
        <f t="shared" si="5"/>
        <v>2.5238281792756411E-5</v>
      </c>
      <c r="Q23" s="24">
        <f t="shared" si="6"/>
        <v>-1.2318265492606382E-5</v>
      </c>
      <c r="R23" s="24">
        <f t="shared" si="7"/>
        <v>-3.001271529718519E-4</v>
      </c>
    </row>
    <row r="24" spans="1:18" ht="15" thickBot="1" x14ac:dyDescent="0.4">
      <c r="A24" s="8" t="s">
        <v>14</v>
      </c>
      <c r="B24">
        <v>-7.1579067563465382E-2</v>
      </c>
      <c r="C24">
        <v>-1.478537697758236E-2</v>
      </c>
      <c r="D24">
        <v>-0.2483403167616503</v>
      </c>
      <c r="E24">
        <v>-8.3333756798978781E-2</v>
      </c>
      <c r="F24">
        <v>0.31633325120610017</v>
      </c>
      <c r="H24" s="2">
        <v>-7.1591000000000002E-2</v>
      </c>
      <c r="I24" s="2">
        <v>-1.4785E-2</v>
      </c>
      <c r="J24" s="2">
        <v>-0.24834000000000001</v>
      </c>
      <c r="K24" s="2">
        <v>-8.3335000000000006E-2</v>
      </c>
      <c r="L24" s="2">
        <v>0.31652999999999998</v>
      </c>
      <c r="N24" s="24">
        <f t="shared" si="3"/>
        <v>1.6667509232473596E-4</v>
      </c>
      <c r="O24" s="24">
        <f t="shared" si="4"/>
        <v>-2.5497300125830004E-5</v>
      </c>
      <c r="P24" s="24">
        <f t="shared" si="5"/>
        <v>-1.2755160276177478E-6</v>
      </c>
      <c r="Q24" s="24">
        <f t="shared" si="6"/>
        <v>1.4918113892427399E-5</v>
      </c>
      <c r="R24" s="24">
        <f t="shared" si="7"/>
        <v>6.2158024168263229E-4</v>
      </c>
    </row>
    <row r="25" spans="1:18" ht="15" thickBot="1" x14ac:dyDescent="0.4">
      <c r="A25" s="11" t="s">
        <v>15</v>
      </c>
      <c r="B25">
        <v>-0.97319725424432857</v>
      </c>
      <c r="C25">
        <v>-3.5817472760700801E-3</v>
      </c>
      <c r="D25">
        <v>2.9936264921550859</v>
      </c>
      <c r="E25">
        <v>0.62095769116733002</v>
      </c>
      <c r="F25">
        <v>-7.8374414626425304E-2</v>
      </c>
      <c r="H25">
        <v>-0.97314000000000001</v>
      </c>
      <c r="I25">
        <v>-3.5821E-3</v>
      </c>
      <c r="J25">
        <v>2.9935999999999998</v>
      </c>
      <c r="K25">
        <v>0.62095999999999996</v>
      </c>
      <c r="L25">
        <v>-7.8417000000000001E-2</v>
      </c>
      <c r="N25" s="24">
        <f t="shared" si="3"/>
        <v>-5.8834540074977869E-5</v>
      </c>
      <c r="O25" s="24">
        <f t="shared" si="4"/>
        <v>9.8468476569560013E-5</v>
      </c>
      <c r="P25" s="24">
        <f t="shared" si="5"/>
        <v>-8.849597503373765E-6</v>
      </c>
      <c r="Q25" s="24">
        <f t="shared" si="6"/>
        <v>3.7181665001601073E-6</v>
      </c>
      <c r="R25" s="24">
        <f t="shared" si="7"/>
        <v>5.4306302937751657E-4</v>
      </c>
    </row>
    <row r="26" spans="1:18" ht="15" thickBot="1" x14ac:dyDescent="0.4">
      <c r="A26" s="8" t="s">
        <v>16</v>
      </c>
      <c r="B26">
        <v>-0.71144923759809908</v>
      </c>
      <c r="C26">
        <v>2.7599008608948029E-2</v>
      </c>
      <c r="D26">
        <v>0.2009596602809397</v>
      </c>
      <c r="E26">
        <v>2.3257115529117359E-2</v>
      </c>
      <c r="F26">
        <v>-0.44879547843038042</v>
      </c>
      <c r="H26">
        <v>-0.71143999999999996</v>
      </c>
      <c r="I26">
        <v>2.7598999999999999E-2</v>
      </c>
      <c r="J26">
        <v>0.20096</v>
      </c>
      <c r="K26">
        <v>2.3257E-2</v>
      </c>
      <c r="L26">
        <v>-0.44879000000000002</v>
      </c>
      <c r="N26" s="24">
        <f t="shared" si="3"/>
        <v>-1.2984367057125068E-5</v>
      </c>
      <c r="O26" s="24">
        <f t="shared" si="4"/>
        <v>-3.1192970869044775E-7</v>
      </c>
      <c r="P26" s="24">
        <f t="shared" si="5"/>
        <v>1.6904809927318507E-6</v>
      </c>
      <c r="Q26" s="24">
        <f t="shared" si="6"/>
        <v>-4.9674987040240073E-6</v>
      </c>
      <c r="R26" s="24">
        <f t="shared" si="7"/>
        <v>-1.2207113305557586E-5</v>
      </c>
    </row>
    <row r="27" spans="1:18" ht="15" thickBot="1" x14ac:dyDescent="0.4">
      <c r="A27" s="11" t="s">
        <v>17</v>
      </c>
      <c r="B27">
        <v>-0.22251587525427771</v>
      </c>
      <c r="C27">
        <v>-1.6195168825989781</v>
      </c>
      <c r="D27">
        <v>-1.7992424757255669</v>
      </c>
      <c r="E27">
        <v>-1.4114723904190449</v>
      </c>
      <c r="F27">
        <v>2.4575606589166549E-3</v>
      </c>
      <c r="H27">
        <v>-0.22256000000000001</v>
      </c>
      <c r="I27">
        <v>-1.6194999999999999</v>
      </c>
      <c r="J27">
        <v>-1.7991999999999999</v>
      </c>
      <c r="K27">
        <v>-1.4115</v>
      </c>
      <c r="L27">
        <v>2.4394999999999998E-3</v>
      </c>
      <c r="N27" s="24">
        <f t="shared" si="3"/>
        <v>1.9826000054949661E-4</v>
      </c>
      <c r="O27" s="24">
        <f t="shared" si="4"/>
        <v>-1.0424574855289105E-5</v>
      </c>
      <c r="P27" s="24">
        <f t="shared" si="5"/>
        <v>-2.3608117811825903E-5</v>
      </c>
      <c r="Q27" s="24">
        <f t="shared" si="6"/>
        <v>1.9560454094966946E-5</v>
      </c>
      <c r="R27" s="24">
        <f t="shared" si="7"/>
        <v>-7.4034264876634741E-3</v>
      </c>
    </row>
    <row r="28" spans="1:18" ht="15" thickBot="1" x14ac:dyDescent="0.4">
      <c r="A28" s="8" t="s">
        <v>18</v>
      </c>
      <c r="B28">
        <v>-6.3968414104984828E-3</v>
      </c>
      <c r="C28">
        <v>-3.2210862471174209E-3</v>
      </c>
      <c r="D28">
        <v>-2.276219118299536E-2</v>
      </c>
      <c r="E28">
        <v>-1.715196509203876E-2</v>
      </c>
      <c r="F28">
        <v>0.1479079718160333</v>
      </c>
      <c r="H28">
        <v>-6.4145000000000001E-3</v>
      </c>
      <c r="I28">
        <v>-3.2211000000000002E-3</v>
      </c>
      <c r="J28">
        <v>-2.2761E-2</v>
      </c>
      <c r="K28">
        <v>-1.7151E-2</v>
      </c>
      <c r="L28">
        <v>0.14799000000000001</v>
      </c>
      <c r="N28" s="24">
        <f t="shared" si="3"/>
        <v>2.7529175308312888E-3</v>
      </c>
      <c r="O28" s="24">
        <f t="shared" si="4"/>
        <v>4.2696229795079913E-6</v>
      </c>
      <c r="P28" s="24">
        <f t="shared" si="5"/>
        <v>-5.2334387564673338E-5</v>
      </c>
      <c r="Q28" s="24">
        <f t="shared" si="6"/>
        <v>-5.6270307198451073E-5</v>
      </c>
      <c r="R28" s="24">
        <f t="shared" si="7"/>
        <v>5.5428193774386607E-4</v>
      </c>
    </row>
    <row r="29" spans="1:18" ht="15" thickBot="1" x14ac:dyDescent="0.4">
      <c r="A29" s="11" t="s">
        <v>19</v>
      </c>
      <c r="B29">
        <v>-0.19461360810543291</v>
      </c>
      <c r="C29">
        <v>-4.1865190926729098E-3</v>
      </c>
      <c r="D29">
        <v>0.24969495810909861</v>
      </c>
      <c r="E29">
        <v>8.7449869412302803E-2</v>
      </c>
      <c r="F29">
        <v>-0.1467527339934126</v>
      </c>
      <c r="H29">
        <v>-0.19453999999999999</v>
      </c>
      <c r="I29">
        <v>-4.1857999999999999E-3</v>
      </c>
      <c r="J29">
        <v>0.24970000000000001</v>
      </c>
      <c r="K29">
        <v>8.745E-2</v>
      </c>
      <c r="L29">
        <v>-0.14685000000000001</v>
      </c>
      <c r="N29" s="24">
        <f t="shared" si="3"/>
        <v>-3.7837002895504875E-4</v>
      </c>
      <c r="O29" s="24">
        <f t="shared" si="4"/>
        <v>-1.7179336636004213E-4</v>
      </c>
      <c r="P29" s="24">
        <f t="shared" si="5"/>
        <v>2.0191793758076178E-5</v>
      </c>
      <c r="Q29" s="24">
        <f t="shared" si="6"/>
        <v>1.4932841303307746E-6</v>
      </c>
      <c r="R29" s="24">
        <f t="shared" si="7"/>
        <v>6.623493809152863E-4</v>
      </c>
    </row>
    <row r="30" spans="1:18" x14ac:dyDescent="0.35">
      <c r="A30" s="9" t="s">
        <v>4</v>
      </c>
      <c r="N30" s="24"/>
      <c r="O30" s="24"/>
      <c r="P30" s="24"/>
      <c r="Q30" s="24"/>
      <c r="R30" s="24"/>
    </row>
    <row r="31" spans="1:18" x14ac:dyDescent="0.35">
      <c r="A31" s="1" t="s">
        <v>20</v>
      </c>
      <c r="B31">
        <v>4.1928130889087868E-21</v>
      </c>
      <c r="C31">
        <v>-1.75505226671091E-19</v>
      </c>
      <c r="D31">
        <v>-3.4626706883755799E-19</v>
      </c>
      <c r="E31">
        <v>-1.6957599604031089E-19</v>
      </c>
      <c r="F31">
        <v>4.7433845046240824E-21</v>
      </c>
      <c r="N31" s="24"/>
      <c r="O31" s="24"/>
      <c r="P31" s="24"/>
      <c r="Q31" s="24"/>
      <c r="R31" s="24"/>
    </row>
    <row r="32" spans="1:18" x14ac:dyDescent="0.35">
      <c r="A32" s="1" t="s">
        <v>21</v>
      </c>
      <c r="B32">
        <v>317.83370271524888</v>
      </c>
      <c r="C32">
        <v>-10.176782828593041</v>
      </c>
      <c r="D32">
        <v>1.5884998393504191</v>
      </c>
      <c r="E32">
        <v>-2.2766719171118699</v>
      </c>
      <c r="F32">
        <v>37.624517803236039</v>
      </c>
      <c r="H32">
        <v>317.83</v>
      </c>
      <c r="I32">
        <v>-10.177</v>
      </c>
      <c r="J32">
        <v>1.5885</v>
      </c>
      <c r="K32">
        <v>-2.2766999999999999</v>
      </c>
      <c r="L32">
        <v>37.622999999999998</v>
      </c>
      <c r="N32" s="24">
        <f t="shared" si="3"/>
        <v>-1.1649986624584726E-5</v>
      </c>
      <c r="O32" s="24">
        <f t="shared" si="4"/>
        <v>2.1339432736462861E-5</v>
      </c>
      <c r="P32" s="24">
        <f t="shared" si="5"/>
        <v>1.0113288068706E-7</v>
      </c>
      <c r="Q32" s="24">
        <f t="shared" si="6"/>
        <v>1.2334909355670194E-5</v>
      </c>
      <c r="R32" s="24">
        <f t="shared" si="7"/>
        <v>-4.0342429791377734E-5</v>
      </c>
    </row>
    <row r="33" spans="1:18" x14ac:dyDescent="0.35">
      <c r="A33" s="1" t="s">
        <v>22</v>
      </c>
      <c r="B33">
        <v>-7.3558850724483626</v>
      </c>
      <c r="C33">
        <v>-1.349309943670939</v>
      </c>
      <c r="D33">
        <v>-0.51434641698604455</v>
      </c>
      <c r="E33">
        <v>-0.80215724536953203</v>
      </c>
      <c r="F33">
        <v>-1.272508945797068</v>
      </c>
      <c r="H33">
        <v>-7.3574999999999999</v>
      </c>
      <c r="I33">
        <v>-1.3492999999999999</v>
      </c>
      <c r="J33">
        <v>-0.51434999999999997</v>
      </c>
      <c r="K33">
        <v>-0.80215999999999998</v>
      </c>
      <c r="L33">
        <v>-1.2745</v>
      </c>
      <c r="N33" s="24">
        <f t="shared" si="3"/>
        <v>2.1949406070503292E-4</v>
      </c>
      <c r="O33" s="24">
        <f t="shared" si="4"/>
        <v>-7.3695034010926538E-6</v>
      </c>
      <c r="P33" s="24">
        <f t="shared" si="5"/>
        <v>6.96610081738427E-6</v>
      </c>
      <c r="Q33" s="24">
        <f t="shared" si="6"/>
        <v>3.4340162410857261E-6</v>
      </c>
      <c r="R33" s="24">
        <f t="shared" si="7"/>
        <v>1.5622237763295384E-3</v>
      </c>
    </row>
    <row r="34" spans="1:18" x14ac:dyDescent="0.35">
      <c r="A34" s="1" t="s">
        <v>23</v>
      </c>
      <c r="B34">
        <v>-16.20295933264871</v>
      </c>
      <c r="C34">
        <v>-1.296966552180419</v>
      </c>
      <c r="D34">
        <v>1.482848624199141</v>
      </c>
      <c r="E34">
        <v>0.45794005193541087</v>
      </c>
      <c r="F34">
        <v>1.728613955604154</v>
      </c>
      <c r="H34">
        <v>-16.204999999999998</v>
      </c>
      <c r="I34">
        <v>-1.2969999999999999</v>
      </c>
      <c r="J34">
        <v>1.4827999999999999</v>
      </c>
      <c r="K34">
        <v>0.45794000000000001</v>
      </c>
      <c r="L34">
        <v>1.7263999999999999</v>
      </c>
      <c r="N34" s="24">
        <f t="shared" si="3"/>
        <v>1.25928253704909E-4</v>
      </c>
      <c r="O34" s="24">
        <f t="shared" si="4"/>
        <v>2.5788604148745498E-5</v>
      </c>
      <c r="P34" s="24">
        <f t="shared" si="5"/>
        <v>-3.2792149407263031E-5</v>
      </c>
      <c r="Q34" s="24">
        <f t="shared" si="6"/>
        <v>-1.1341095091233084E-7</v>
      </c>
      <c r="R34" s="24">
        <f t="shared" si="7"/>
        <v>-1.2824117262245423E-3</v>
      </c>
    </row>
    <row r="35" spans="1:18" x14ac:dyDescent="0.35">
      <c r="A35" s="1" t="s">
        <v>24</v>
      </c>
      <c r="B35">
        <v>-2.5652445055951651</v>
      </c>
      <c r="C35">
        <v>-0.31419412225599852</v>
      </c>
      <c r="D35">
        <v>-0.14752221523345449</v>
      </c>
      <c r="E35">
        <v>-0.26041964798630152</v>
      </c>
      <c r="F35">
        <v>0.14537762717199021</v>
      </c>
      <c r="H35">
        <v>-2.5653000000000001</v>
      </c>
      <c r="I35">
        <v>-0.31419000000000002</v>
      </c>
      <c r="J35">
        <v>-0.14752000000000001</v>
      </c>
      <c r="K35">
        <v>-0.26041999999999998</v>
      </c>
      <c r="L35">
        <v>0.14502999999999999</v>
      </c>
      <c r="N35" s="24">
        <f t="shared" si="3"/>
        <v>2.1632715407550043E-5</v>
      </c>
      <c r="O35" s="24">
        <f t="shared" si="4"/>
        <v>-1.3120264803130181E-5</v>
      </c>
      <c r="P35" s="24">
        <f t="shared" si="5"/>
        <v>-1.501649575974666E-5</v>
      </c>
      <c r="Q35" s="24">
        <f t="shared" si="6"/>
        <v>1.3517153001614529E-6</v>
      </c>
      <c r="R35" s="24">
        <f t="shared" si="7"/>
        <v>-2.3969328552038674E-3</v>
      </c>
    </row>
    <row r="36" spans="1:18" x14ac:dyDescent="0.35">
      <c r="A36" s="1" t="s">
        <v>25</v>
      </c>
      <c r="B36">
        <v>1.0322718043573591</v>
      </c>
      <c r="C36">
        <v>-0.2430626896358952</v>
      </c>
      <c r="D36">
        <v>0.80765396989622329</v>
      </c>
      <c r="E36">
        <v>-0.58319873658656207</v>
      </c>
      <c r="F36">
        <v>-0.44197398793908449</v>
      </c>
      <c r="H36">
        <v>1.0324</v>
      </c>
      <c r="I36">
        <v>-0.24306</v>
      </c>
      <c r="J36">
        <v>0.80764999999999998</v>
      </c>
      <c r="K36">
        <v>-0.58320000000000005</v>
      </c>
      <c r="L36">
        <v>-0.44191000000000003</v>
      </c>
      <c r="N36" s="24">
        <f t="shared" si="3"/>
        <v>1.2417245509577932E-4</v>
      </c>
      <c r="O36" s="24">
        <f t="shared" si="4"/>
        <v>-1.1065728195498119E-5</v>
      </c>
      <c r="P36" s="24">
        <f t="shared" si="5"/>
        <v>-4.9153670814218325E-6</v>
      </c>
      <c r="Q36" s="24">
        <f t="shared" si="6"/>
        <v>2.1663467729417754E-6</v>
      </c>
      <c r="R36" s="24">
        <f t="shared" si="7"/>
        <v>-1.4479857682438602E-4</v>
      </c>
    </row>
    <row r="37" spans="1:18" x14ac:dyDescent="0.35">
      <c r="A37" s="1" t="s">
        <v>26</v>
      </c>
      <c r="B37">
        <v>2.0436295371028241</v>
      </c>
      <c r="C37">
        <v>-0.26197915461613031</v>
      </c>
      <c r="D37">
        <v>-0.1094052900355845</v>
      </c>
      <c r="E37">
        <v>-0.15606321235581941</v>
      </c>
      <c r="F37">
        <v>0.48353523719395181</v>
      </c>
      <c r="H37">
        <v>2.0436000000000001</v>
      </c>
      <c r="I37">
        <v>-0.26197999999999999</v>
      </c>
      <c r="J37">
        <v>-0.10940999999999999</v>
      </c>
      <c r="K37">
        <v>-0.15606</v>
      </c>
      <c r="L37">
        <v>0.48348999999999998</v>
      </c>
      <c r="N37" s="24">
        <f t="shared" si="3"/>
        <v>-1.4453465856356907E-5</v>
      </c>
      <c r="O37" s="24">
        <f t="shared" si="4"/>
        <v>3.2269023195868257E-6</v>
      </c>
      <c r="P37" s="24">
        <f t="shared" si="5"/>
        <v>4.3048756196850613E-5</v>
      </c>
      <c r="Q37" s="24">
        <f t="shared" si="6"/>
        <v>-2.0584107518929613E-5</v>
      </c>
      <c r="R37" s="24">
        <f t="shared" si="7"/>
        <v>-9.3563866784898033E-5</v>
      </c>
    </row>
    <row r="38" spans="1:18" x14ac:dyDescent="0.35">
      <c r="A38" s="1" t="s">
        <v>27</v>
      </c>
      <c r="B38">
        <v>0.1572850675088607</v>
      </c>
      <c r="C38">
        <v>-9.6187071244573166E-2</v>
      </c>
      <c r="D38">
        <v>0.35431524415497201</v>
      </c>
      <c r="E38">
        <v>-0.1735243808810179</v>
      </c>
      <c r="F38">
        <v>-0.2419760327954579</v>
      </c>
      <c r="H38">
        <v>0.15729000000000001</v>
      </c>
      <c r="I38">
        <v>-9.6186999999999995E-2</v>
      </c>
      <c r="J38">
        <v>0.35432000000000002</v>
      </c>
      <c r="K38">
        <v>-0.17352000000000001</v>
      </c>
      <c r="L38">
        <v>-0.24196000000000001</v>
      </c>
      <c r="N38" s="24">
        <f t="shared" si="3"/>
        <v>3.1359216347567779E-5</v>
      </c>
      <c r="O38" s="24">
        <f t="shared" si="4"/>
        <v>-7.4068817170237246E-7</v>
      </c>
      <c r="P38" s="24">
        <f t="shared" si="5"/>
        <v>1.3422457179992548E-5</v>
      </c>
      <c r="Q38" s="24">
        <f t="shared" si="6"/>
        <v>-2.524712435394075E-5</v>
      </c>
      <c r="R38" s="24">
        <f t="shared" si="7"/>
        <v>-6.6262173325728034E-5</v>
      </c>
    </row>
    <row r="39" spans="1:18" x14ac:dyDescent="0.35">
      <c r="A39" s="1" t="s">
        <v>28</v>
      </c>
      <c r="B39">
        <v>-0.82574668766427439</v>
      </c>
      <c r="C39">
        <v>-8.7523415418443884E-2</v>
      </c>
      <c r="D39">
        <v>-4.3469065792554523E-2</v>
      </c>
      <c r="E39">
        <v>-3.1576524476052692E-3</v>
      </c>
      <c r="F39">
        <v>-4.6557751138398662E-2</v>
      </c>
      <c r="H39">
        <v>-0.82571000000000006</v>
      </c>
      <c r="I39">
        <v>-8.7523000000000004E-2</v>
      </c>
      <c r="J39">
        <v>-4.3469000000000001E-2</v>
      </c>
      <c r="K39">
        <v>-3.1578000000000001E-3</v>
      </c>
      <c r="L39">
        <v>-4.6607000000000003E-2</v>
      </c>
      <c r="N39" s="24">
        <f t="shared" si="3"/>
        <v>-4.4431657936003498E-5</v>
      </c>
      <c r="O39" s="24">
        <f t="shared" si="4"/>
        <v>-4.7463917356623698E-6</v>
      </c>
      <c r="P39" s="24">
        <f t="shared" si="5"/>
        <v>-1.5135511404102335E-6</v>
      </c>
      <c r="Q39" s="24">
        <f t="shared" si="6"/>
        <v>4.6726326787923991E-5</v>
      </c>
      <c r="R39" s="24">
        <f t="shared" si="7"/>
        <v>1.0566837943085936E-3</v>
      </c>
    </row>
    <row r="40" spans="1:18" x14ac:dyDescent="0.35">
      <c r="A40" s="1" t="s">
        <v>29</v>
      </c>
      <c r="B40">
        <v>-0.68707599340150094</v>
      </c>
      <c r="C40">
        <v>-3.1099356677582009E-2</v>
      </c>
      <c r="D40">
        <v>0.54426216529456284</v>
      </c>
      <c r="E40">
        <v>0.155302363214394</v>
      </c>
      <c r="F40">
        <v>6.2104817963375261E-2</v>
      </c>
      <c r="H40" s="2">
        <v>-0.68708000000000002</v>
      </c>
      <c r="I40" s="2">
        <v>-3.1099000000000002E-2</v>
      </c>
      <c r="J40" s="2">
        <v>0.54425999999999997</v>
      </c>
      <c r="K40" s="2">
        <v>0.15529999999999999</v>
      </c>
      <c r="L40" s="2">
        <v>6.2267000000000003E-2</v>
      </c>
      <c r="N40" s="24">
        <f t="shared" si="3"/>
        <v>5.8313420549054959E-6</v>
      </c>
      <c r="O40" s="24">
        <f t="shared" si="4"/>
        <v>-1.1469101321837696E-5</v>
      </c>
      <c r="P40" s="24">
        <f t="shared" si="5"/>
        <v>-3.9784194371669985E-6</v>
      </c>
      <c r="Q40" s="24">
        <f t="shared" si="6"/>
        <v>-1.5217092041260613E-5</v>
      </c>
      <c r="R40" s="24">
        <f t="shared" si="7"/>
        <v>2.6046226191199467E-3</v>
      </c>
    </row>
    <row r="41" spans="1:18" x14ac:dyDescent="0.35">
      <c r="A41" s="1" t="s">
        <v>30</v>
      </c>
      <c r="B41">
        <v>-4.5461134982366369E-2</v>
      </c>
      <c r="C41">
        <v>-4.76488180154791E-2</v>
      </c>
      <c r="D41">
        <v>6.5246839137803367E-2</v>
      </c>
      <c r="E41">
        <v>-0.1691360442623949</v>
      </c>
      <c r="F41">
        <v>5.033621662002466E-2</v>
      </c>
      <c r="H41">
        <v>-4.5367999999999999E-2</v>
      </c>
      <c r="I41">
        <v>-4.7648999999999997E-2</v>
      </c>
      <c r="J41">
        <v>6.5246999999999999E-2</v>
      </c>
      <c r="K41">
        <v>-0.16914000000000001</v>
      </c>
      <c r="L41">
        <v>5.0255000000000001E-2</v>
      </c>
      <c r="N41" s="24">
        <f t="shared" si="3"/>
        <v>-2.0528782923287443E-3</v>
      </c>
      <c r="O41" s="24">
        <f t="shared" si="4"/>
        <v>3.8192726163663068E-6</v>
      </c>
      <c r="P41" s="24">
        <f t="shared" si="5"/>
        <v>2.4654343744935853E-6</v>
      </c>
      <c r="Q41" s="24">
        <f t="shared" si="6"/>
        <v>2.3387357249117921E-5</v>
      </c>
      <c r="R41" s="24">
        <f t="shared" si="7"/>
        <v>-1.6160903397603944E-3</v>
      </c>
    </row>
    <row r="42" spans="1:18" x14ac:dyDescent="0.35">
      <c r="A42" s="1" t="s">
        <v>31</v>
      </c>
      <c r="B42">
        <v>7.2009388627166743E-2</v>
      </c>
      <c r="C42">
        <v>-8.047709371344651E-2</v>
      </c>
      <c r="D42">
        <v>-0.36655528873945259</v>
      </c>
      <c r="E42">
        <v>-0.31920029795781069</v>
      </c>
      <c r="F42">
        <v>-4.1116424856664981E-2</v>
      </c>
      <c r="H42">
        <v>7.2042999999999996E-2</v>
      </c>
      <c r="I42">
        <v>-8.0477000000000007E-2</v>
      </c>
      <c r="J42">
        <v>-0.36656</v>
      </c>
      <c r="K42">
        <v>-0.31919999999999998</v>
      </c>
      <c r="L42">
        <v>-4.1050999999999997E-2</v>
      </c>
      <c r="N42" s="24">
        <f t="shared" si="3"/>
        <v>4.6654599105052844E-4</v>
      </c>
      <c r="O42" s="24">
        <f t="shared" si="4"/>
        <v>-1.1644748996966274E-6</v>
      </c>
      <c r="P42" s="24">
        <f t="shared" si="5"/>
        <v>1.2852631349322235E-5</v>
      </c>
      <c r="Q42" s="24">
        <f t="shared" si="6"/>
        <v>-9.3345178791377317E-7</v>
      </c>
      <c r="R42" s="24">
        <f t="shared" si="7"/>
        <v>-1.5937457471190332E-3</v>
      </c>
    </row>
    <row r="43" spans="1:18" x14ac:dyDescent="0.35">
      <c r="A43" s="1" t="s">
        <v>32</v>
      </c>
      <c r="B43">
        <v>0.59178954690088514</v>
      </c>
      <c r="C43">
        <v>-1.4984532076666311E-2</v>
      </c>
      <c r="D43">
        <v>-3.87358685386004E-2</v>
      </c>
      <c r="E43">
        <v>-1.9039342583592949E-2</v>
      </c>
      <c r="F43">
        <v>0.42582650609394201</v>
      </c>
      <c r="H43">
        <v>0.59192</v>
      </c>
      <c r="I43">
        <v>-1.4984000000000001E-2</v>
      </c>
      <c r="J43">
        <v>-3.8736E-2</v>
      </c>
      <c r="K43">
        <v>-1.9040000000000001E-2</v>
      </c>
      <c r="L43">
        <v>0.42587999999999998</v>
      </c>
      <c r="N43" s="24">
        <f t="shared" si="3"/>
        <v>2.2038974711930295E-4</v>
      </c>
      <c r="O43" s="24">
        <f t="shared" si="4"/>
        <v>-3.5509654719015082E-5</v>
      </c>
      <c r="P43" s="24">
        <f t="shared" si="5"/>
        <v>3.3937783870177488E-6</v>
      </c>
      <c r="Q43" s="24">
        <f t="shared" si="6"/>
        <v>3.4528172639303059E-5</v>
      </c>
      <c r="R43" s="24">
        <f t="shared" si="7"/>
        <v>1.2560793194788778E-4</v>
      </c>
    </row>
    <row r="44" spans="1:18" x14ac:dyDescent="0.35">
      <c r="A44" s="1" t="s">
        <v>33</v>
      </c>
      <c r="B44">
        <v>0.4416949967565536</v>
      </c>
      <c r="C44">
        <v>-5.7207023639422282E-4</v>
      </c>
      <c r="D44">
        <v>6.0378576545573617E-2</v>
      </c>
      <c r="E44">
        <v>2.4345912309869589E-2</v>
      </c>
      <c r="F44">
        <v>0.38741308392772189</v>
      </c>
      <c r="H44">
        <v>0.44173000000000001</v>
      </c>
      <c r="I44">
        <v>-5.7209999999999997E-4</v>
      </c>
      <c r="J44">
        <v>6.0378000000000001E-2</v>
      </c>
      <c r="K44">
        <v>2.4346E-2</v>
      </c>
      <c r="L44">
        <v>0.38730999999999999</v>
      </c>
      <c r="N44" s="24">
        <f t="shared" si="3"/>
        <v>7.9241263772910139E-5</v>
      </c>
      <c r="O44" s="24">
        <f t="shared" si="4"/>
        <v>5.2025180522910494E-5</v>
      </c>
      <c r="P44" s="24">
        <f t="shared" si="5"/>
        <v>-9.5489346055880274E-6</v>
      </c>
      <c r="Q44" s="24">
        <f t="shared" si="6"/>
        <v>3.6018290647523859E-6</v>
      </c>
      <c r="R44" s="24">
        <f t="shared" si="7"/>
        <v>-2.6615354037309418E-4</v>
      </c>
    </row>
    <row r="45" spans="1:18" x14ac:dyDescent="0.35">
      <c r="A45" s="1" t="s">
        <v>34</v>
      </c>
      <c r="B45">
        <v>-6.6304908180974731E-2</v>
      </c>
      <c r="C45">
        <v>-8.7634804559346274E-3</v>
      </c>
      <c r="D45">
        <v>2.2742776640954709E-2</v>
      </c>
      <c r="E45">
        <v>-6.6413232720895976E-3</v>
      </c>
      <c r="F45">
        <v>0.13728223697088709</v>
      </c>
      <c r="H45">
        <v>-6.6336999999999993E-2</v>
      </c>
      <c r="I45">
        <v>-8.7638999999999998E-3</v>
      </c>
      <c r="J45">
        <v>2.2742999999999999E-2</v>
      </c>
      <c r="K45">
        <v>-6.6414000000000004E-3</v>
      </c>
      <c r="L45">
        <v>0.13733000000000001</v>
      </c>
      <c r="N45" s="24">
        <f t="shared" si="3"/>
        <v>4.8376952568343851E-4</v>
      </c>
      <c r="O45" s="24">
        <f t="shared" si="4"/>
        <v>4.7871845339675487E-5</v>
      </c>
      <c r="P45" s="24">
        <f t="shared" si="5"/>
        <v>9.8210018595001058E-6</v>
      </c>
      <c r="Q45" s="24">
        <f t="shared" si="6"/>
        <v>1.1552972325542193E-5</v>
      </c>
      <c r="R45" s="24">
        <f t="shared" si="7"/>
        <v>3.4779748862530217E-4</v>
      </c>
    </row>
    <row r="46" spans="1:18" x14ac:dyDescent="0.35">
      <c r="A46" s="1" t="s">
        <v>4</v>
      </c>
    </row>
    <row r="47" spans="1:18" x14ac:dyDescent="0.35">
      <c r="A47" s="1" t="s">
        <v>35</v>
      </c>
      <c r="B47">
        <v>5</v>
      </c>
      <c r="C47">
        <v>5</v>
      </c>
      <c r="D47">
        <v>5</v>
      </c>
      <c r="E47">
        <v>5</v>
      </c>
      <c r="F47">
        <v>5</v>
      </c>
    </row>
    <row r="48" spans="1:18" x14ac:dyDescent="0.35">
      <c r="A48" s="1" t="s">
        <v>36</v>
      </c>
      <c r="B48">
        <v>8.7696676248725375E-4</v>
      </c>
      <c r="C48">
        <v>-2.6517150453812008</v>
      </c>
      <c r="D48">
        <v>-6.8160973193496668</v>
      </c>
      <c r="E48">
        <v>-2.6741339049610389</v>
      </c>
      <c r="F48">
        <v>-1.0943194576702169E-4</v>
      </c>
    </row>
    <row r="49" spans="1:6" x14ac:dyDescent="0.35">
      <c r="A49" s="1" t="s">
        <v>37</v>
      </c>
      <c r="B49">
        <v>1.753933524974507E-4</v>
      </c>
      <c r="C49">
        <v>-0.53034300907624021</v>
      </c>
      <c r="D49">
        <v>-1.3632194638699331</v>
      </c>
      <c r="E49">
        <v>-0.53482678099220782</v>
      </c>
      <c r="F49">
        <v>-2.1886389153404339E-5</v>
      </c>
    </row>
    <row r="50" spans="1:6" x14ac:dyDescent="0.35">
      <c r="A50" s="1" t="s">
        <v>38</v>
      </c>
      <c r="B50">
        <v>-7.2230776075159179E-5</v>
      </c>
      <c r="C50">
        <v>0.21840672172663311</v>
      </c>
      <c r="D50">
        <v>0.5614032597815749</v>
      </c>
      <c r="E50">
        <v>0.2202532359794413</v>
      </c>
      <c r="F50">
        <v>9.0132884258331183E-6</v>
      </c>
    </row>
  </sheetData>
  <mergeCells count="2">
    <mergeCell ref="B1:F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O1" sqref="O1:S1"/>
    </sheetView>
  </sheetViews>
  <sheetFormatPr baseColWidth="10" defaultRowHeight="14.5" x14ac:dyDescent="0.35"/>
  <cols>
    <col min="1" max="1" width="16.54296875" customWidth="1"/>
  </cols>
  <sheetData>
    <row r="1" spans="1:19" x14ac:dyDescent="0.35">
      <c r="B1">
        <f>B2-12.2718463</f>
        <v>-416.80957633072848</v>
      </c>
      <c r="C1">
        <f t="shared" ref="C1:F1" si="0">C2-12.2718463</f>
        <v>-1.7680470094729106</v>
      </c>
      <c r="D1">
        <f t="shared" si="0"/>
        <v>-0.98208573600524041</v>
      </c>
      <c r="E1">
        <f t="shared" si="0"/>
        <v>-2.0570350975592202</v>
      </c>
      <c r="F1">
        <f t="shared" si="0"/>
        <v>-419.87289542904421</v>
      </c>
      <c r="O1">
        <f>AVERAGE(B1,B7)</f>
        <v>-416.9829914554914</v>
      </c>
      <c r="P1">
        <f t="shared" ref="P1:S1" si="1">AVERAGE(C1,C7)</f>
        <v>-1.8829997072913043</v>
      </c>
      <c r="Q1">
        <f t="shared" si="1"/>
        <v>-1.2442771869770906</v>
      </c>
      <c r="R1">
        <f t="shared" si="1"/>
        <v>-2.1661637950489459</v>
      </c>
      <c r="S1">
        <f t="shared" si="1"/>
        <v>-420.152668807059</v>
      </c>
    </row>
    <row r="2" spans="1:19" x14ac:dyDescent="0.35">
      <c r="A2" t="s">
        <v>68</v>
      </c>
      <c r="B2">
        <v>-404.53773003072848</v>
      </c>
      <c r="C2">
        <v>10.503799290527089</v>
      </c>
      <c r="D2">
        <v>11.28976056399476</v>
      </c>
      <c r="E2">
        <v>10.21481120244078</v>
      </c>
      <c r="F2">
        <v>-407.60104912904421</v>
      </c>
      <c r="H2">
        <f>B3-B2</f>
        <v>12.271846303084999</v>
      </c>
    </row>
    <row r="3" spans="1:19" x14ac:dyDescent="0.35">
      <c r="A3" t="s">
        <v>66</v>
      </c>
      <c r="B3">
        <v>-392.26588372764348</v>
      </c>
      <c r="C3">
        <v>22.7756455936122</v>
      </c>
      <c r="D3">
        <v>23.561606867079909</v>
      </c>
      <c r="E3">
        <v>22.486657505525919</v>
      </c>
      <c r="F3">
        <v>-395.32920282595899</v>
      </c>
      <c r="H3">
        <f t="shared" ref="H3" si="2">B4-B3</f>
        <v>12.271846303085169</v>
      </c>
      <c r="O3" s="35">
        <v>-417.01</v>
      </c>
      <c r="P3" s="35">
        <v>-1.9323999999999999</v>
      </c>
      <c r="Q3" s="35">
        <v>-1.3119000000000001</v>
      </c>
      <c r="R3" s="35">
        <v>-2.0714000000000001</v>
      </c>
      <c r="S3" s="35">
        <v>-420.17</v>
      </c>
    </row>
    <row r="4" spans="1:19" x14ac:dyDescent="0.35">
      <c r="A4" t="s">
        <v>69</v>
      </c>
      <c r="B4">
        <v>-379.99403742455831</v>
      </c>
      <c r="C4">
        <v>35.047491896697338</v>
      </c>
      <c r="D4">
        <v>35.833453170165029</v>
      </c>
      <c r="E4">
        <v>34.758503808611003</v>
      </c>
      <c r="F4">
        <v>-383.05735652287387</v>
      </c>
      <c r="H4">
        <f>(B2-B4)/2</f>
        <v>-12.271846303085084</v>
      </c>
    </row>
    <row r="5" spans="1:19" x14ac:dyDescent="0.35">
      <c r="O5">
        <f>AVERAGE(B2,B8)</f>
        <v>-416.98299145703402</v>
      </c>
      <c r="P5">
        <f>AVERAGE(C2,C8)</f>
        <v>-1.8829997088338706</v>
      </c>
      <c r="Q5">
        <f>AVERAGE(D2,D8)</f>
        <v>-1.2442771885196704</v>
      </c>
      <c r="R5">
        <f>AVERAGE(E2,E8)</f>
        <v>-2.1661637965915048</v>
      </c>
      <c r="S5">
        <f>AVERAGE(F2,F8)</f>
        <v>-420.15266880860156</v>
      </c>
    </row>
    <row r="6" spans="1:19" x14ac:dyDescent="0.35">
      <c r="A6" t="s">
        <v>70</v>
      </c>
      <c r="B6">
        <v>-404.88456027716921</v>
      </c>
      <c r="C6">
        <v>10.27389389797543</v>
      </c>
      <c r="D6">
        <v>10.76537766513615</v>
      </c>
      <c r="E6">
        <v>9.9965538105464837</v>
      </c>
      <c r="F6">
        <v>-408.16059588198868</v>
      </c>
      <c r="H6">
        <f>B7-B6</f>
        <v>-12.271846303085113</v>
      </c>
    </row>
    <row r="7" spans="1:19" x14ac:dyDescent="0.35">
      <c r="A7" t="s">
        <v>67</v>
      </c>
      <c r="B7">
        <v>-417.15640658025433</v>
      </c>
      <c r="C7">
        <v>-1.997952405109698</v>
      </c>
      <c r="D7">
        <v>-1.5064686379489409</v>
      </c>
      <c r="E7">
        <v>-2.2752924925386711</v>
      </c>
      <c r="F7">
        <v>-420.4324421850738</v>
      </c>
      <c r="H7">
        <f t="shared" ref="H7" si="3">B8-B7</f>
        <v>-12.271846303085283</v>
      </c>
    </row>
    <row r="8" spans="1:19" x14ac:dyDescent="0.35">
      <c r="A8" t="s">
        <v>71</v>
      </c>
      <c r="B8">
        <v>-429.42825288333961</v>
      </c>
      <c r="C8">
        <v>-14.269798708194831</v>
      </c>
      <c r="D8">
        <v>-13.7783149410341</v>
      </c>
      <c r="E8">
        <v>-14.547138795623789</v>
      </c>
      <c r="F8">
        <v>-432.70428848815891</v>
      </c>
      <c r="H8">
        <f>(B6-B8)/2</f>
        <v>12.271846303085198</v>
      </c>
      <c r="O8">
        <f>AVERAGE(O5:O6)</f>
        <v>-416.98299145703402</v>
      </c>
      <c r="P8">
        <f>AVERAGE(P5:P6)</f>
        <v>-1.8829997088338706</v>
      </c>
      <c r="Q8">
        <f>AVERAGE(Q5:Q6)</f>
        <v>-1.2442771885196704</v>
      </c>
      <c r="R8">
        <f>AVERAGE(R5:R6)</f>
        <v>-2.1661637965915048</v>
      </c>
      <c r="S8">
        <f>AVERAGE(S5:S6)</f>
        <v>-420.15266880860156</v>
      </c>
    </row>
    <row r="11" spans="1:19" x14ac:dyDescent="0.35">
      <c r="O11">
        <v>-404.7088859966276</v>
      </c>
      <c r="P11">
        <v>10.3864760468666</v>
      </c>
      <c r="Q11">
        <v>11.027743007923631</v>
      </c>
      <c r="R11">
        <v>10.10528435571489</v>
      </c>
      <c r="S11">
        <v>-407.88180129821478</v>
      </c>
    </row>
    <row r="12" spans="1:19" x14ac:dyDescent="0.35">
      <c r="O12" s="35">
        <f>O11-12.271846</f>
        <v>-416.98073199662758</v>
      </c>
      <c r="P12" s="35">
        <f t="shared" ref="P12:S12" si="4">P11-12.271846</f>
        <v>-1.8853699531334005</v>
      </c>
      <c r="Q12" s="35">
        <f t="shared" si="4"/>
        <v>-1.2441029920763693</v>
      </c>
      <c r="R12" s="35">
        <f t="shared" si="4"/>
        <v>-2.1665616442851103</v>
      </c>
      <c r="S12" s="35">
        <f t="shared" si="4"/>
        <v>-420.15364729821476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Inner Dipole</vt:lpstr>
      <vt:lpstr>Outer Dipole</vt:lpstr>
      <vt:lpstr>Inner Dipole No Feed-Down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</dc:creator>
  <cp:lastModifiedBy>Luis González</cp:lastModifiedBy>
  <dcterms:created xsi:type="dcterms:W3CDTF">2022-05-25T09:04:34Z</dcterms:created>
  <dcterms:modified xsi:type="dcterms:W3CDTF">2022-05-30T11:27:58Z</dcterms:modified>
</cp:coreProperties>
</file>