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VALUACION1" sheetId="1" r:id="rId4"/>
    <sheet state="visible" name="RUBRICA" sheetId="2" r:id="rId5"/>
    <sheet state="hidden" name="ESCALA_IEP" sheetId="3" r:id="rId6"/>
    <sheet state="hidden" name="ESCALA_PRESENTACION" sheetId="4" r:id="rId7"/>
    <sheet state="hidden" name="ESCALA_TRAB_EQUIP" sheetId="5" r:id="rId8"/>
    <sheet state="hidden" name="RELEVANCIA-PUNTAJE" sheetId="6" r:id="rId9"/>
  </sheets>
  <definedNames>
    <definedName name="MR_PL">'RELEVANCIA-PUNTAJE'!#REF!</definedName>
    <definedName name="PL">'RELEVANCIA-PUNTAJE'!#REF!</definedName>
    <definedName name="PR_PL">'RELEVANCIA-PUNTAJE'!#REF!</definedName>
    <definedName name="RE_PL">'RELEVANCIA-PUNTAJE'!#REF!</definedName>
    <definedName name="MR_CL">'RELEVANCIA-PUNTAJE'!$B$3</definedName>
    <definedName name="CL">'RELEVANCIA-PUNTAJE'!$B$2</definedName>
    <definedName name="L">'RELEVANCIA-PUNTAJE'!$C$2</definedName>
    <definedName name="PR_TL">'RELEVANCIA-PUNTAJE'!$B$5</definedName>
    <definedName name="PR_ML">'RELEVANCIA-PUNTAJE'!$D$5</definedName>
    <definedName name="MR">'RELEVANCIA-PUNTAJE'!$A$3</definedName>
    <definedName name="TL">'RELEVANCIA-PUNTAJE'!$B$2</definedName>
    <definedName name="MR_L">'RELEVANCIA-PUNTAJE'!$C$3</definedName>
    <definedName name="NL">'RELEVANCIA-PUNTAJE'!$E$2</definedName>
    <definedName name="PR_NL">'RELEVANCIA-PUNTAJE'!$E$5</definedName>
    <definedName name="MR_ML">'RELEVANCIA-PUNTAJE'!$D$3</definedName>
    <definedName name="RE">'RELEVANCIA-PUNTAJE'!$A$4</definedName>
    <definedName name="PR">'RELEVANCIA-PUNTAJE'!$A$5</definedName>
    <definedName name="RE_TL">'RELEVANCIA-PUNTAJE'!$B$4</definedName>
    <definedName name="ML">'RELEVANCIA-PUNTAJE'!$D$2</definedName>
    <definedName name="RE_NL">'RELEVANCIA-PUNTAJE'!$E$4</definedName>
    <definedName name="MR_TL">'RELEVANCIA-PUNTAJE'!$B$3</definedName>
    <definedName name="RE_ML">'RELEVANCIA-PUNTAJE'!$D$4</definedName>
    <definedName name="MR_NL">'RELEVANCIA-PUNTAJE'!$E$3</definedName>
  </definedNames>
  <calcPr/>
  <extLst>
    <ext uri="GoogleSheetsCustomDataVersion2">
      <go:sheetsCustomData xmlns:go="http://customooxmlschemas.google.com/" r:id="rId10" roundtripDataChecksum="UFcUK7FPdwijQmndgzvlhABqoWACpL3NY8MrYfV4EgQ="/>
    </ext>
  </extLst>
</workbook>
</file>

<file path=xl/sharedStrings.xml><?xml version="1.0" encoding="utf-8"?>
<sst xmlns="http://schemas.openxmlformats.org/spreadsheetml/2006/main" count="157" uniqueCount="98">
  <si>
    <t>INTEGRANTES</t>
  </si>
  <si>
    <t xml:space="preserve">IEP o IEE: </t>
  </si>
  <si>
    <t>EMPLEAB</t>
  </si>
  <si>
    <t>Matías Bello</t>
  </si>
  <si>
    <t>Luis Arias</t>
  </si>
  <si>
    <t>Pedro SanMartin</t>
  </si>
  <si>
    <t>GRUPAL</t>
  </si>
  <si>
    <t>Nivel de Logro</t>
  </si>
  <si>
    <t>NIVELES DE LOGRO Y PUNTAJES</t>
  </si>
  <si>
    <t>Aspectos a Evaluar</t>
  </si>
  <si>
    <t>Completamente logrado</t>
  </si>
  <si>
    <t>Logrado</t>
  </si>
  <si>
    <t>Logro Incipiente</t>
  </si>
  <si>
    <t>No logrado</t>
  </si>
  <si>
    <t>Puntaje</t>
  </si>
  <si>
    <t>Nota</t>
  </si>
  <si>
    <t>INDIVIDUAL</t>
  </si>
  <si>
    <t>NOMBRE ALUMNO</t>
  </si>
  <si>
    <t>Capacidad de Trabajo en Equipo</t>
  </si>
  <si>
    <t>Medianamente logrado</t>
  </si>
  <si>
    <t>PUNTAJE</t>
  </si>
  <si>
    <t>Indicador de Evaluación</t>
  </si>
  <si>
    <t>Categorías de Respuesta</t>
  </si>
  <si>
    <t>Ponderación del Indicador de Evaluación</t>
  </si>
  <si>
    <r>
      <rPr>
        <rFont val="Calibri"/>
        <b/>
        <color rgb="FFFFFFFF"/>
        <sz val="11.0"/>
      </rPr>
      <t>Completamente Logrado (</t>
    </r>
    <r>
      <rPr>
        <rFont val="Calibri"/>
        <b/>
        <color rgb="FFFFFFFF"/>
        <sz val="10.0"/>
      </rPr>
      <t>100%)</t>
    </r>
  </si>
  <si>
    <r>
      <rPr>
        <rFont val="Calibri"/>
        <b/>
        <color rgb="FFFFFFFF"/>
        <sz val="11.0"/>
      </rPr>
      <t>Logrado</t>
    </r>
    <r>
      <rPr>
        <rFont val="Calibri"/>
        <b/>
        <color rgb="FFFFFFFF"/>
        <sz val="10.0"/>
      </rPr>
      <t xml:space="preserve">  (60%)</t>
    </r>
  </si>
  <si>
    <t xml:space="preserve">Logro incipiente </t>
  </si>
  <si>
    <t>1. Describe brevemente en qué consiste el Proyecto APT, justificando su relevancia para el campo laboral de su carrera.</t>
  </si>
  <si>
    <t>Describe brevemente en qué consiste el proyecto APT, justificando la relevancia, impacto o beneficio (real o simulado) que tendría en el campo laboral de su carrera.</t>
  </si>
  <si>
    <t>Describe brevemente en qué consiste el proyecto APT, señalando la relevancia, impacto o beneficio (real o simulado) que tendría, pero no queda clara la relación con el campo laboral de su carrera.</t>
  </si>
  <si>
    <t xml:space="preserve">Describe brevemente en qué consiste el proyecto APT, pero no fue justificado ni relacionado con el campo laboral de su carrera. </t>
  </si>
  <si>
    <t xml:space="preserve">No describe o es confuso el proyecto APT, sin justificar ni relacionarlo con el campo laboral de su carrera. </t>
  </si>
  <si>
    <t>2.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</si>
  <si>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</si>
  <si>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</si>
  <si>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</si>
  <si>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 xml:space="preserve">Describe una relación sin coherencia entre el proyecto y el perfil de egreso del plan de estudio o no relaciona el proyecto con el perfil de egreso. </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</si>
  <si>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</si>
  <si>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</si>
  <si>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</si>
  <si>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</si>
  <si>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</si>
  <si>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 xml:space="preserve">4.  Argumenta por qué el proyecto es factible de realizarse en el marco de la asignatura. </t>
  </si>
  <si>
    <t>Justifica por qué el proyecto puede desarrollarse considerado tiempo, materiales y factores externos, y en caso de posibles dificultades plantea como las abordaría.</t>
  </si>
  <si>
    <t>Justifica por qué el proyecto puede desarrollarse, considerando el tiempo y materiales o factores externos y en caso de posibles dificultades no plantea claramente como las abordaría.</t>
  </si>
  <si>
    <t>Justifica por qué el proyecto puede desarrollarse en el tiempo de la asignatura, sin considerar materiales ni factores externos y en caso de posibles dificultades no plantea como abordarlas.</t>
  </si>
  <si>
    <t>No justifica las razones de porque el proyecto puede desarrollarse, o el proyecto presentado no es factible de realizarse en el tiempo asignado.</t>
  </si>
  <si>
    <t xml:space="preserve">5. Formula objetivos claros, concisos y coherentes con la disciplina y la situación a abordar. </t>
  </si>
  <si>
    <t>Formula objetivos claros, concisos y coherentes con la disciplina y la situación a abordar.</t>
  </si>
  <si>
    <t xml:space="preserve">Formula objetivos claros y coherentes con la situación a abordar, pero imprecisos de acuerdo a la disciplina. </t>
  </si>
  <si>
    <t xml:space="preserve">Formula objetivos confusos, por lo que no queda claro lo que se busca alcanzar ni si es coherente con la situación a abordar.  </t>
  </si>
  <si>
    <t>No plantea objetivos o estos no son coherentes con la disciplina ni la situación a abordar.</t>
  </si>
  <si>
    <t>6. Propone una metodología de trabajo que permite alcanzar los objetivos propuestos y es pertinente con los requerimientos disciplinares.</t>
  </si>
  <si>
    <t>Describe una metodología pertinente con los requerimientos disciplinares, contemplando todos los aspectos necesarios para alcanzar los objetivos planteados.</t>
  </si>
  <si>
    <t>Describe una metodología pertinente con los requerimientos disciplinares, pero no contempla todos los aspectos necesarios para alcanzar los objetivos planteados.</t>
  </si>
  <si>
    <t>Describe una metodología que no es del todo pertinente para lograr los objetivos planteados.</t>
  </si>
  <si>
    <t xml:space="preserve">No describe una metodología, o bien esta no es pertinente para lograr los objetivos propuestos. </t>
  </si>
  <si>
    <t xml:space="preserve">7. Establece un plan de trabajo para su proyecto APT considerando los recursos, duración, facilitadores y obstaculizadores en el desarrollo de las actividades. </t>
  </si>
  <si>
    <t xml:space="preserve">Establece un plan de trabajo con todas las actividades necesarias para cumplir los objetivos, teniendo en consideración los recursos, duración, facilitadores y obstaculizadores. </t>
  </si>
  <si>
    <t xml:space="preserve">Establece un plan de trabajo con la mayoría de las actividades necesarias para cumplir los objetivos, teniendo en consideración los recursos, duración, facilitadores y obstaculizadores. </t>
  </si>
  <si>
    <t xml:space="preserve">Establece un plan de trabajo que carece de actividades necesarias para cumplir los objetivos y/o no tiene en consideración los recursos, duración, facilitadores y obstaculizadores. </t>
  </si>
  <si>
    <t>No establece un plan de trabajo, o bien este no permite cumplir los objetivos del proyecto APT.</t>
  </si>
  <si>
    <t>8. Determina evidencias, justificando cómo estas dan cuenta del logro de las actividades del Proyecto APT.</t>
  </si>
  <si>
    <t xml:space="preserve">Describe evidencias que permiten dar cuenta del logro de las actividades del proyecto APT y justifica su selección. </t>
  </si>
  <si>
    <t>Describe evidencias que permiten dar cuenta del logro de las actividades del proyecto APT, pero no justifica con claridad su selección.</t>
  </si>
  <si>
    <t xml:space="preserve">Describe evidencias que permiten dar cuenta del logro de solo algunas actividades del proyecto APT y/o no justifica su selección. </t>
  </si>
  <si>
    <t>No incluye evidencias que pueden dar cuenta del desarrollo del proyecto.</t>
  </si>
  <si>
    <t xml:space="preserve">9. Utiliza reglas de redacción, ortografía (literal, puntual, acentual) y las normas para citas y referencias. </t>
  </si>
  <si>
    <t>El texto cumple con las reglas ortografía y de redacción en todos sus apartados y utiliza correctamente todas las normas de citación y referencias.</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</si>
  <si>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</si>
  <si>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</si>
  <si>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</si>
  <si>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10. Cumple completando el contenido del informe de presentación del proyecto de acuerdo con la plantilla entregada.</t>
  </si>
  <si>
    <t>Cumple con todos los ítems solicitados en el informe de presentación del proyecto, siendo estos contenidos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</si>
  <si>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</si>
  <si>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</si>
  <si>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y los contenidos entregados son poco coherentes con lo solicitado en cada ítem</t>
  </si>
  <si>
    <t>11. Expone el tema utilizando un lenguaje técnico disciplinar al presentar la propuesta y responde evidenciando un manejo de la información. *</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</si>
  <si>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</si>
  <si>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</si>
  <si>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</si>
  <si>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</si>
  <si>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12. Desarrolla un plan de trabajo que permita del logro de los objetivos propuestos del proyecto de 
acuerdo a los tiempos para su desarrollo</t>
  </si>
  <si>
    <t>Desarrolla un plan de trabajo que permite el logro de los objetivos propuestos del proyecto de acuerdo a los tiempos para su desarrollo y contiene hitos claros para demostrar el estado de avance</t>
  </si>
  <si>
    <t>Desarrolla un plan de trabajo que permita el logro de los objetivos propuestos del proyecto de acuerdo a los tiempos para su desarrollo pero no demuestran hitos claros para demostrar el estado de avance</t>
  </si>
  <si>
    <t>El desarrollo del plan de trabajo no permite determinar si el logro de los objetivos propuestos del proyecto son alcanzables en los tiempos para su desarrollo pero si demuestran hitos claros para demostrar el estado de avance</t>
  </si>
  <si>
    <t>El desarrollo del plan de trabajo no permite determinar si el logro de los objetivos propuestos del proyecto son alcanzables en los tiempos para su desarrollo y no demuestran hitos claros para demostrar el estado de avance</t>
  </si>
  <si>
    <t>13. Colaboración y trabajo en equipo *</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</si>
  <si>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</si>
  <si>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</si>
  <si>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</si>
  <si>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</si>
  <si>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Total</t>
  </si>
  <si>
    <t>PUNTOS</t>
  </si>
  <si>
    <t>NOTA</t>
  </si>
  <si>
    <t>Relevancia</t>
  </si>
  <si>
    <t>Logro incipiente</t>
  </si>
  <si>
    <t>Muy Relevante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</si>
</sst>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15">
    <font>
      <sz val="11.0"/>
      <color rgb="FF000000"/>
      <name val="Calibri"/>
      <scheme val="minor"/>
    </font>
    <font>
      <sz val="11.0"/>
      <color rgb="FF000000"/>
      <name val="Calibri"/>
    </font>
    <font>
      <b/>
      <sz val="11.0"/>
      <color rgb="FF000000"/>
      <name val="Calibri"/>
    </font>
    <font/>
    <font>
      <sz val="20.0"/>
      <color rgb="FF000000"/>
      <name val="Calibri"/>
    </font>
    <font>
      <b/>
      <sz val="14.0"/>
      <color rgb="FF000000"/>
      <name val="Calibri"/>
    </font>
    <font>
      <b/>
      <sz val="10.0"/>
      <color rgb="FF000000"/>
      <name val="Calibri"/>
    </font>
    <font>
      <sz val="9.0"/>
      <color rgb="FF000000"/>
      <name val="Calibri"/>
    </font>
    <font>
      <sz val="10.0"/>
      <color rgb="FF000000"/>
      <name val="Calibri"/>
    </font>
    <font>
      <sz val="14.0"/>
      <color rgb="FF000000"/>
      <name val="Calibri"/>
    </font>
    <font>
      <sz val="16.0"/>
      <color rgb="FF000000"/>
      <name val="Calibri"/>
    </font>
    <font>
      <b/>
      <sz val="10.0"/>
      <color rgb="FFFFFFFF"/>
      <name val="Calibri"/>
    </font>
    <font>
      <b/>
      <sz val="11.0"/>
      <color rgb="FFFFFFFF"/>
      <name val="Calibri"/>
    </font>
    <font>
      <b/>
      <sz val="10.0"/>
      <color rgb="FF3B3838"/>
      <name val="Calibri"/>
    </font>
    <font>
      <color theme="1"/>
      <name val="Calibri"/>
      <scheme val="minor"/>
    </font>
  </fonts>
  <fills count="9">
    <fill>
      <patternFill patternType="none"/>
    </fill>
    <fill>
      <patternFill patternType="lightGray"/>
    </fill>
    <fill>
      <patternFill patternType="solid">
        <fgColor rgb="FFECECEC"/>
        <bgColor rgb="FFECECEC"/>
      </patternFill>
    </fill>
    <fill>
      <patternFill patternType="solid">
        <fgColor rgb="FFDEEAF6"/>
        <bgColor rgb="FFDEEAF6"/>
      </patternFill>
    </fill>
    <fill>
      <patternFill patternType="solid">
        <fgColor rgb="FFFEF2CB"/>
        <bgColor rgb="FFFEF2CB"/>
      </patternFill>
    </fill>
    <fill>
      <patternFill patternType="solid">
        <fgColor rgb="FFD9D9D9"/>
        <bgColor rgb="FFD9D9D9"/>
      </patternFill>
    </fill>
    <fill>
      <patternFill patternType="solid">
        <fgColor rgb="FFD8D8D8"/>
        <bgColor rgb="FFD8D8D8"/>
      </patternFill>
    </fill>
    <fill>
      <patternFill patternType="solid">
        <fgColor rgb="FFE2EFD9"/>
        <bgColor rgb="FFE2EFD9"/>
      </patternFill>
    </fill>
    <fill>
      <patternFill patternType="solid">
        <fgColor rgb="FF262626"/>
        <bgColor rgb="FF262626"/>
      </patternFill>
    </fill>
  </fills>
  <borders count="35">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rder>
    <border>
      <left style="thin">
        <color rgb="FF000000"/>
      </left>
      <right style="thin">
        <color rgb="FF000000"/>
      </right>
      <top style="thin">
        <color rgb="FF000000"/>
      </top>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
      <left style="medium">
        <color rgb="FF7F7F7F"/>
      </left>
      <right style="medium">
        <color rgb="FF7F7F7F"/>
      </right>
      <top style="medium">
        <color rgb="FF7F7F7F"/>
      </top>
    </border>
    <border>
      <left style="medium">
        <color rgb="FF7F7F7F"/>
      </left>
      <top style="medium">
        <color rgb="FF7F7F7F"/>
      </top>
      <bottom style="medium">
        <color rgb="FF7F7F7F"/>
      </bottom>
    </border>
    <border>
      <top style="medium">
        <color rgb="FF7F7F7F"/>
      </top>
      <bottom style="medium">
        <color rgb="FF7F7F7F"/>
      </bottom>
    </border>
    <border>
      <right style="medium">
        <color rgb="FF7F7F7F"/>
      </right>
      <top style="medium">
        <color rgb="FF7F7F7F"/>
      </top>
      <bottom style="medium">
        <color rgb="FF7F7F7F"/>
      </bottom>
    </border>
    <border>
      <left style="medium">
        <color rgb="FF7F7F7F"/>
      </left>
      <right style="medium">
        <color rgb="FF7F7F7F"/>
      </right>
    </border>
    <border>
      <left/>
      <right style="medium">
        <color rgb="FF7F7F7F"/>
      </right>
      <top/>
      <bottom/>
    </border>
    <border>
      <left style="medium">
        <color rgb="FF7F7F7F"/>
      </left>
      <right style="medium">
        <color rgb="FF7F7F7F"/>
      </right>
      <bottom style="medium">
        <color rgb="FF7F7F7F"/>
      </bottom>
    </border>
    <border>
      <left/>
      <right style="medium">
        <color rgb="FF7F7F7F"/>
      </right>
      <top/>
      <bottom style="medium">
        <color rgb="FF7F7F7F"/>
      </bottom>
    </border>
    <border>
      <right style="medium">
        <color rgb="FF7F7F7F"/>
      </right>
      <bottom style="medium">
        <color rgb="FF7F7F7F"/>
      </bottom>
    </border>
    <border>
      <right style="medium">
        <color rgb="FF7F7F7F"/>
      </right>
    </border>
    <border>
      <right style="medium">
        <color rgb="FF7F7F7F"/>
      </right>
      <top style="medium">
        <color rgb="FF7F7F7F"/>
      </top>
    </border>
    <border>
      <left style="medium">
        <color rgb="FF000000"/>
      </left>
      <right style="medium">
        <color rgb="FF000000"/>
      </right>
      <top style="medium">
        <color rgb="FF000000"/>
      </top>
    </border>
    <border>
      <left style="medium">
        <color rgb="FF000000"/>
      </left>
      <right/>
      <top style="medium">
        <color rgb="FF000000"/>
      </top>
      <bottom/>
    </border>
    <border>
      <left/>
      <right/>
      <top style="medium">
        <color rgb="FF000000"/>
      </top>
      <bottom/>
    </border>
    <border>
      <left/>
      <right style="medium">
        <color rgb="FF000000"/>
      </right>
      <top style="medium">
        <color rgb="FF000000"/>
      </top>
      <bottom/>
    </border>
    <border>
      <left style="medium">
        <color rgb="FF000000"/>
      </left>
      <right style="medium">
        <color rgb="FF000000"/>
      </right>
      <bottom style="medium">
        <color rgb="FF000000"/>
      </bottom>
    </border>
    <border>
      <left style="medium">
        <color rgb="FF000000"/>
      </left>
      <right/>
      <top/>
      <bottom style="medium">
        <color rgb="FF000000"/>
      </bottom>
    </border>
    <border>
      <left/>
      <right/>
      <top/>
      <bottom style="medium">
        <color rgb="FF000000"/>
      </bottom>
    </border>
    <border>
      <left/>
      <right style="medium">
        <color rgb="FF000000"/>
      </right>
      <top/>
      <bottom style="medium">
        <color rgb="FF000000"/>
      </bottom>
    </border>
    <border>
      <right style="medium">
        <color rgb="FF000000"/>
      </right>
      <bottom style="medium">
        <color rgb="FF000000"/>
      </bottom>
    </border>
  </borders>
  <cellStyleXfs count="1">
    <xf borderId="0" fillId="0" fontId="0" numFmtId="0" applyAlignment="1" applyFont="1"/>
  </cellStyleXfs>
  <cellXfs count="76">
    <xf borderId="0" fillId="0" fontId="0" numFmtId="0" xfId="0" applyAlignment="1" applyFont="1">
      <alignment readingOrder="0" shrinkToFit="0" vertical="bottom" wrapText="0"/>
    </xf>
    <xf borderId="1" fillId="2" fontId="1" numFmtId="9" xfId="0" applyAlignment="1" applyBorder="1" applyFill="1" applyFont="1" applyNumberFormat="1">
      <alignment horizontal="center" shrinkToFit="0" vertical="center" wrapText="1"/>
    </xf>
    <xf borderId="2" fillId="3" fontId="1" numFmtId="9" xfId="0" applyAlignment="1" applyBorder="1" applyFill="1" applyFont="1" applyNumberFormat="1">
      <alignment horizontal="center" vertical="center"/>
    </xf>
    <xf borderId="0" fillId="0" fontId="2" numFmtId="0" xfId="0" applyFont="1"/>
    <xf borderId="1" fillId="2" fontId="1" numFmtId="0" xfId="0" applyAlignment="1" applyBorder="1" applyFont="1">
      <alignment horizontal="center" shrinkToFit="0" vertical="center" wrapText="1"/>
    </xf>
    <xf borderId="3" fillId="0" fontId="3" numFmtId="0" xfId="0" applyBorder="1" applyFont="1"/>
    <xf borderId="0" fillId="0" fontId="1" numFmtId="0" xfId="0" applyAlignment="1" applyFont="1">
      <alignment horizontal="right" vertical="center"/>
    </xf>
    <xf borderId="4" fillId="0" fontId="1" numFmtId="0" xfId="0" applyAlignment="1" applyBorder="1" applyFont="1">
      <alignment horizontal="left" readingOrder="0"/>
    </xf>
    <xf borderId="1" fillId="2" fontId="1" numFmtId="164" xfId="0" applyAlignment="1" applyBorder="1" applyFont="1" applyNumberFormat="1">
      <alignment horizontal="center"/>
    </xf>
    <xf borderId="1" fillId="3" fontId="1" numFmtId="164" xfId="0" applyAlignment="1" applyBorder="1" applyFont="1" applyNumberFormat="1">
      <alignment horizontal="center"/>
    </xf>
    <xf borderId="0" fillId="0" fontId="1" numFmtId="164" xfId="0" applyFont="1" applyNumberFormat="1"/>
    <xf borderId="2" fillId="4" fontId="4" numFmtId="0" xfId="0" applyAlignment="1" applyBorder="1" applyFill="1" applyFont="1">
      <alignment horizontal="center" textRotation="255" vertical="center"/>
    </xf>
    <xf borderId="1" fillId="5" fontId="5" numFmtId="0" xfId="0" applyAlignment="1" applyBorder="1" applyFill="1" applyFont="1">
      <alignment horizontal="center" vertical="center"/>
    </xf>
    <xf borderId="2" fillId="5" fontId="6" numFmtId="0" xfId="0" applyAlignment="1" applyBorder="1" applyFont="1">
      <alignment horizontal="center" vertical="center"/>
    </xf>
    <xf borderId="4" fillId="5" fontId="6" numFmtId="0" xfId="0" applyAlignment="1" applyBorder="1" applyFont="1">
      <alignment horizontal="center" vertical="center"/>
    </xf>
    <xf borderId="5" fillId="0" fontId="3" numFmtId="0" xfId="0" applyBorder="1" applyFont="1"/>
    <xf borderId="6" fillId="0" fontId="3" numFmtId="0" xfId="0" applyBorder="1" applyFont="1"/>
    <xf borderId="7" fillId="0" fontId="3" numFmtId="0" xfId="0" applyBorder="1" applyFont="1"/>
    <xf borderId="8" fillId="5" fontId="6" numFmtId="0" xfId="0" applyAlignment="1" applyBorder="1" applyFont="1">
      <alignment horizontal="center" vertical="center"/>
    </xf>
    <xf borderId="1" fillId="0" fontId="7" numFmtId="0" xfId="0" applyAlignment="1" applyBorder="1" applyFont="1">
      <alignment horizontal="left" shrinkToFit="0" vertical="center" wrapText="1"/>
    </xf>
    <xf borderId="6" fillId="0" fontId="8" numFmtId="0" xfId="0" applyAlignment="1" applyBorder="1" applyFont="1">
      <alignment horizontal="left" vertical="center"/>
    </xf>
    <xf borderId="1" fillId="0" fontId="8" numFmtId="0" xfId="0" applyAlignment="1" applyBorder="1" applyFont="1">
      <alignment horizontal="center" vertical="center"/>
    </xf>
    <xf borderId="3" fillId="0" fontId="7" numFmtId="0" xfId="0" applyAlignment="1" applyBorder="1" applyFont="1">
      <alignment horizontal="right" shrinkToFit="0" vertical="center" wrapText="1"/>
    </xf>
    <xf borderId="2" fillId="0" fontId="9" numFmtId="0" xfId="0" applyBorder="1" applyFont="1"/>
    <xf borderId="1" fillId="6" fontId="1" numFmtId="0" xfId="0" applyBorder="1" applyFill="1" applyFont="1"/>
    <xf borderId="4" fillId="0" fontId="7" numFmtId="0" xfId="0" applyAlignment="1" applyBorder="1" applyFont="1">
      <alignment horizontal="right" shrinkToFit="0" vertical="center" wrapText="1"/>
    </xf>
    <xf borderId="1" fillId="0" fontId="9" numFmtId="164" xfId="0" applyBorder="1" applyFont="1" applyNumberFormat="1"/>
    <xf borderId="2" fillId="7" fontId="1" numFmtId="0" xfId="0" applyAlignment="1" applyBorder="1" applyFill="1" applyFont="1">
      <alignment horizontal="center" textRotation="255" vertical="center"/>
    </xf>
    <xf borderId="2" fillId="3" fontId="1" numFmtId="0" xfId="0" applyAlignment="1" applyBorder="1" applyFont="1">
      <alignment horizontal="right" vertical="center"/>
    </xf>
    <xf borderId="9" fillId="0" fontId="10" numFmtId="0" xfId="0" applyAlignment="1" applyBorder="1" applyFont="1">
      <alignment horizontal="left" vertical="center"/>
    </xf>
    <xf borderId="10" fillId="0" fontId="3" numFmtId="0" xfId="0" applyBorder="1" applyFont="1"/>
    <xf borderId="11" fillId="0" fontId="3" numFmtId="0" xfId="0" applyBorder="1" applyFont="1"/>
    <xf borderId="12" fillId="0" fontId="3" numFmtId="0" xfId="0" applyBorder="1" applyFont="1"/>
    <xf borderId="13" fillId="0" fontId="3" numFmtId="0" xfId="0" applyBorder="1" applyFont="1"/>
    <xf borderId="14" fillId="0" fontId="3" numFmtId="0" xfId="0" applyBorder="1" applyFont="1"/>
    <xf borderId="1" fillId="5" fontId="6" numFmtId="0" xfId="0" applyAlignment="1" applyBorder="1" applyFont="1">
      <alignment horizontal="center" vertical="center"/>
    </xf>
    <xf borderId="1" fillId="0" fontId="2" numFmtId="0" xfId="0" applyAlignment="1" applyBorder="1" applyFont="1">
      <alignment horizontal="right" shrinkToFit="0" vertical="center" wrapText="1"/>
    </xf>
    <xf borderId="1" fillId="0" fontId="9" numFmtId="0" xfId="0" applyBorder="1" applyFont="1"/>
    <xf borderId="1" fillId="0" fontId="7" numFmtId="0" xfId="0" applyAlignment="1" applyBorder="1" applyFont="1">
      <alignment horizontal="right" shrinkToFit="0" vertical="center" wrapText="1"/>
    </xf>
    <xf borderId="0" fillId="0" fontId="7" numFmtId="0" xfId="0" applyAlignment="1" applyFont="1">
      <alignment horizontal="right" shrinkToFit="0" vertical="center" wrapText="1"/>
    </xf>
    <xf borderId="0" fillId="0" fontId="9" numFmtId="164" xfId="0" applyFont="1" applyNumberFormat="1"/>
    <xf borderId="15" fillId="8" fontId="11" numFmtId="0" xfId="0" applyAlignment="1" applyBorder="1" applyFill="1" applyFont="1">
      <alignment horizontal="center" shrinkToFit="0" vertical="center" wrapText="1"/>
    </xf>
    <xf borderId="16" fillId="8" fontId="11" numFmtId="0" xfId="0" applyAlignment="1" applyBorder="1" applyFont="1">
      <alignment horizontal="center" shrinkToFit="0" vertical="center" wrapText="1"/>
    </xf>
    <xf borderId="17" fillId="0" fontId="3" numFmtId="0" xfId="0" applyBorder="1" applyFont="1"/>
    <xf borderId="18" fillId="0" fontId="3" numFmtId="0" xfId="0" applyBorder="1" applyFont="1"/>
    <xf borderId="19" fillId="0" fontId="3" numFmtId="0" xfId="0" applyBorder="1" applyFont="1"/>
    <xf borderId="15" fillId="8" fontId="12" numFmtId="0" xfId="0" applyAlignment="1" applyBorder="1" applyFont="1">
      <alignment horizontal="center" shrinkToFit="0" vertical="center" wrapText="1"/>
    </xf>
    <xf borderId="20" fillId="8" fontId="12" numFmtId="0" xfId="0" applyAlignment="1" applyBorder="1" applyFont="1">
      <alignment horizontal="center" shrinkToFit="0" vertical="center" wrapText="1"/>
    </xf>
    <xf borderId="20" fillId="8" fontId="11" numFmtId="0" xfId="0" applyAlignment="1" applyBorder="1" applyFont="1">
      <alignment horizontal="center" shrinkToFit="0" vertical="center" wrapText="1"/>
    </xf>
    <xf borderId="21" fillId="0" fontId="3" numFmtId="0" xfId="0" applyBorder="1" applyFont="1"/>
    <xf borderId="22" fillId="8" fontId="11" numFmtId="9" xfId="0" applyAlignment="1" applyBorder="1" applyFont="1" applyNumberFormat="1">
      <alignment horizontal="center" shrinkToFit="0" vertical="center" wrapText="1"/>
    </xf>
    <xf borderId="21" fillId="0" fontId="8" numFmtId="0" xfId="0" applyAlignment="1" applyBorder="1" applyFont="1">
      <alignment horizontal="left" shrinkToFit="0" vertical="center" wrapText="1"/>
    </xf>
    <xf borderId="23" fillId="0" fontId="8" numFmtId="0" xfId="0" applyAlignment="1" applyBorder="1" applyFont="1">
      <alignment horizontal="left" shrinkToFit="0" vertical="center" wrapText="1"/>
    </xf>
    <xf borderId="23" fillId="0" fontId="13" numFmtId="0" xfId="0" applyAlignment="1" applyBorder="1" applyFont="1">
      <alignment horizontal="center" shrinkToFit="0" vertical="center" wrapText="1"/>
    </xf>
    <xf borderId="15" fillId="0" fontId="8" numFmtId="0" xfId="0" applyAlignment="1" applyBorder="1" applyFont="1">
      <alignment horizontal="left" shrinkToFit="0" vertical="center" wrapText="1"/>
    </xf>
    <xf borderId="24" fillId="0" fontId="8" numFmtId="0" xfId="0" applyAlignment="1" applyBorder="1" applyFont="1">
      <alignment horizontal="left" shrinkToFit="0" vertical="center" wrapText="1"/>
    </xf>
    <xf borderId="15" fillId="0" fontId="13" numFmtId="0" xfId="0" applyAlignment="1" applyBorder="1" applyFont="1">
      <alignment horizontal="center" shrinkToFit="0" vertical="center" wrapText="1"/>
    </xf>
    <xf borderId="1" fillId="0" fontId="8" numFmtId="0" xfId="0" applyAlignment="1" applyBorder="1" applyFont="1">
      <alignment horizontal="left" shrinkToFit="0" vertical="center" wrapText="1"/>
    </xf>
    <xf borderId="25" fillId="0" fontId="13" numFmtId="0" xfId="0" applyAlignment="1" applyBorder="1" applyFont="1">
      <alignment horizontal="center" shrinkToFit="0" vertical="center" wrapText="1"/>
    </xf>
    <xf borderId="19" fillId="0" fontId="8" numFmtId="0" xfId="0" applyAlignment="1" applyBorder="1" applyFont="1">
      <alignment horizontal="left" shrinkToFit="0" vertical="center" wrapText="1"/>
    </xf>
    <xf borderId="24" fillId="0" fontId="13" numFmtId="0" xfId="0" applyAlignment="1" applyBorder="1" applyFont="1">
      <alignment horizontal="center" shrinkToFit="0" vertical="center" wrapText="1"/>
    </xf>
    <xf borderId="1" fillId="0" fontId="13" numFmtId="0" xfId="0" applyAlignment="1" applyBorder="1" applyFont="1">
      <alignment horizontal="center" shrinkToFit="0" vertical="center" wrapText="1"/>
    </xf>
    <xf borderId="16" fillId="0" fontId="13" numFmtId="0" xfId="0" applyAlignment="1" applyBorder="1" applyFont="1">
      <alignment horizontal="right" shrinkToFit="0" vertical="center" wrapText="1"/>
    </xf>
    <xf borderId="23" fillId="0" fontId="13" numFmtId="9" xfId="0" applyAlignment="1" applyBorder="1" applyFont="1" applyNumberFormat="1">
      <alignment horizontal="center" shrinkToFit="0" vertical="center" wrapText="1"/>
    </xf>
    <xf borderId="0" fillId="0" fontId="14" numFmtId="0" xfId="0" applyFont="1"/>
    <xf borderId="0" fillId="0" fontId="1" numFmtId="164" xfId="0" applyAlignment="1" applyFont="1" applyNumberFormat="1">
      <alignment horizontal="right"/>
    </xf>
    <xf borderId="26" fillId="5" fontId="2" numFmtId="0" xfId="0" applyAlignment="1" applyBorder="1" applyFont="1">
      <alignment horizontal="left" shrinkToFit="0" vertical="center" wrapText="1"/>
    </xf>
    <xf borderId="27" fillId="5" fontId="2" numFmtId="0" xfId="0" applyAlignment="1" applyBorder="1" applyFont="1">
      <alignment shrinkToFit="0" vertical="center" wrapText="1"/>
    </xf>
    <xf borderId="28" fillId="5" fontId="2" numFmtId="0" xfId="0" applyAlignment="1" applyBorder="1" applyFont="1">
      <alignment shrinkToFit="0" vertical="center" wrapText="1"/>
    </xf>
    <xf borderId="29" fillId="5" fontId="2" numFmtId="0" xfId="0" applyAlignment="1" applyBorder="1" applyFont="1">
      <alignment shrinkToFit="0" vertical="center" wrapText="1"/>
    </xf>
    <xf borderId="30" fillId="0" fontId="3" numFmtId="0" xfId="0" applyBorder="1" applyFont="1"/>
    <xf borderId="31" fillId="5" fontId="2" numFmtId="0" xfId="0" applyAlignment="1" applyBorder="1" applyFont="1">
      <alignment shrinkToFit="0" vertical="center" wrapText="1"/>
    </xf>
    <xf borderId="32" fillId="5" fontId="2" numFmtId="0" xfId="0" applyAlignment="1" applyBorder="1" applyFont="1">
      <alignment shrinkToFit="0" vertical="center" wrapText="1"/>
    </xf>
    <xf borderId="33" fillId="5" fontId="2" numFmtId="0" xfId="0" applyAlignment="1" applyBorder="1" applyFont="1">
      <alignment shrinkToFit="0" vertical="center" wrapText="1"/>
    </xf>
    <xf borderId="30" fillId="0" fontId="2" numFmtId="0" xfId="0" applyAlignment="1" applyBorder="1" applyFont="1">
      <alignment horizontal="left" shrinkToFit="0" vertical="center" wrapText="1"/>
    </xf>
    <xf borderId="34" fillId="0" fontId="2" numFmtId="0" xfId="0" applyAlignment="1" applyBorder="1" applyFont="1">
      <alignment horizontal="left" shrinkToFit="0" vertical="center" wrapText="1"/>
    </xf>
  </cellXfs>
  <cellStyles count="1">
    <cellStyle xfId="0" name="Normal" builtinId="0"/>
  </cellStyles>
  <dxfs count="1">
    <dxf>
      <font>
        <color rgb="FF9C0006"/>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outlineLevelRow="1"/>
  <cols>
    <col customWidth="1" min="1" max="1" width="10.71"/>
    <col customWidth="1" min="2" max="2" width="66.86"/>
    <col customWidth="1" min="3" max="3" width="22.0"/>
    <col customWidth="1" min="4" max="4" width="11.29"/>
    <col customWidth="1" min="5" max="7" width="11.71"/>
    <col customWidth="1" min="8" max="8" width="7.71"/>
    <col customWidth="1" min="9" max="9" width="11.71"/>
    <col customWidth="1" min="10" max="10" width="7.71"/>
    <col customWidth="1" min="11" max="11" width="11.71"/>
  </cols>
  <sheetData>
    <row r="2">
      <c r="C2" s="1">
        <v>0.75</v>
      </c>
      <c r="D2" s="1">
        <v>0.25</v>
      </c>
      <c r="E2" s="2">
        <v>1.0</v>
      </c>
    </row>
    <row r="3">
      <c r="B3" s="3" t="s">
        <v>0</v>
      </c>
      <c r="C3" s="4" t="s">
        <v>1</v>
      </c>
      <c r="D3" s="1" t="s">
        <v>2</v>
      </c>
      <c r="E3" s="5"/>
    </row>
    <row r="4">
      <c r="A4" s="6">
        <v>1.0</v>
      </c>
      <c r="B4" s="7" t="s">
        <v>3</v>
      </c>
      <c r="C4" s="8">
        <f>EVALUACION1!$C$24</f>
        <v>7</v>
      </c>
      <c r="D4" s="8">
        <f>$C$35</f>
        <v>7</v>
      </c>
      <c r="E4" s="9">
        <f t="shared" ref="E4:E6" si="1">C4*C$2+D4*D$2</f>
        <v>7</v>
      </c>
      <c r="G4" s="10"/>
    </row>
    <row r="5">
      <c r="A5" s="6">
        <v>2.0</v>
      </c>
      <c r="B5" s="7" t="s">
        <v>4</v>
      </c>
      <c r="C5" s="8">
        <f>EVALUACION1!$C$24</f>
        <v>7</v>
      </c>
      <c r="D5" s="8">
        <f>C47</f>
        <v>7</v>
      </c>
      <c r="E5" s="9">
        <f t="shared" si="1"/>
        <v>7</v>
      </c>
      <c r="G5" s="10"/>
    </row>
    <row r="6">
      <c r="A6" s="6">
        <v>3.0</v>
      </c>
      <c r="B6" s="7" t="s">
        <v>5</v>
      </c>
      <c r="C6" s="8">
        <f>EVALUACION1!$C$24</f>
        <v>7</v>
      </c>
      <c r="D6" s="8">
        <f>C58</f>
        <v>7</v>
      </c>
      <c r="E6" s="9">
        <f t="shared" si="1"/>
        <v>7</v>
      </c>
      <c r="G6" s="10"/>
    </row>
    <row r="11" outlineLevel="1">
      <c r="A11" s="11" t="s">
        <v>6</v>
      </c>
      <c r="B11" s="12"/>
      <c r="C11" s="13" t="s">
        <v>7</v>
      </c>
      <c r="D11" s="14" t="s">
        <v>8</v>
      </c>
      <c r="E11" s="15"/>
      <c r="F11" s="15"/>
      <c r="G11" s="15"/>
      <c r="H11" s="15"/>
      <c r="I11" s="15"/>
      <c r="J11" s="15"/>
      <c r="K11" s="16"/>
    </row>
    <row r="12" outlineLevel="1">
      <c r="A12" s="17"/>
      <c r="B12" s="18" t="s">
        <v>9</v>
      </c>
      <c r="C12" s="5"/>
      <c r="D12" s="14" t="s">
        <v>10</v>
      </c>
      <c r="E12" s="16"/>
      <c r="F12" s="14" t="s">
        <v>11</v>
      </c>
      <c r="G12" s="16"/>
      <c r="H12" s="14" t="s">
        <v>12</v>
      </c>
      <c r="I12" s="16"/>
      <c r="J12" s="14" t="s">
        <v>13</v>
      </c>
      <c r="K12" s="16"/>
    </row>
    <row r="13" outlineLevel="1">
      <c r="A13" s="17"/>
      <c r="B13" s="19" t="str">
        <f>RUBRICA!A5</f>
        <v>1. Describe brevemente en qué consiste el Proyecto APT, justificando su relevancia para el campo laboral de su carrera.</v>
      </c>
      <c r="C13" s="20" t="s">
        <v>10</v>
      </c>
      <c r="D13" s="21" t="str">
        <f>IF($C13=CL,"X","")</f>
        <v>X</v>
      </c>
      <c r="E13" s="21">
        <f>IF(D13="X",100*0.1,"")</f>
        <v>10</v>
      </c>
      <c r="F13" s="21" t="str">
        <f>IF($C13=L,"X","")</f>
        <v/>
      </c>
      <c r="G13" s="21" t="str">
        <f>IF(F13="X",60*0.1,"")</f>
        <v/>
      </c>
      <c r="H13" s="21" t="str">
        <f>IF($C13=ML,"X","")</f>
        <v/>
      </c>
      <c r="I13" s="21" t="str">
        <f>IF(H13="X",30*0.1,"")</f>
        <v/>
      </c>
      <c r="J13" s="21" t="str">
        <f>IF($C13=NL,"X","")</f>
        <v/>
      </c>
      <c r="K13" s="21" t="str">
        <f t="shared" ref="K13:K22" si="2">IF($J13="X",0,"")</f>
        <v/>
      </c>
    </row>
    <row r="14" ht="26.25" customHeight="1" outlineLevel="1">
      <c r="A14" s="17"/>
      <c r="B14" s="19" t="str">
        <f>RUBRICA!A6</f>
        <v>2. Relaciona el Proyecto APT con las competencias del perfil de egreso de su Plan de Estudio.</v>
      </c>
      <c r="C14" s="20" t="s">
        <v>10</v>
      </c>
      <c r="D14" s="21" t="str">
        <f>IF($C14=CL,"X","")</f>
        <v>X</v>
      </c>
      <c r="E14" s="21">
        <f t="shared" ref="E14:E16" si="3">IF(D14="X",100*0.05,"")</f>
        <v>5</v>
      </c>
      <c r="F14" s="21" t="str">
        <f>IF($C14=L,"X","")</f>
        <v/>
      </c>
      <c r="G14" s="21" t="str">
        <f t="shared" ref="G14:G16" si="4">IF(F14="X",60*0.05,"")</f>
        <v/>
      </c>
      <c r="H14" s="21" t="str">
        <f>IF($C14=ML,"X","")</f>
        <v/>
      </c>
      <c r="I14" s="21" t="str">
        <f t="shared" ref="I14:I16" si="5">IF(H14="X",30*0.05,"")</f>
        <v/>
      </c>
      <c r="J14" s="21" t="str">
        <f>IF($C14=NL,"X","")</f>
        <v/>
      </c>
      <c r="K14" s="21" t="str">
        <f t="shared" si="2"/>
        <v/>
      </c>
    </row>
    <row r="15" outlineLevel="1">
      <c r="A15" s="17"/>
      <c r="B15" s="19" t="str">
        <f>RUBRICA!A8</f>
        <v>4.  Argumenta por qué el proyecto es factible de realizarse en el marco de la asignatura. </v>
      </c>
      <c r="C15" s="20" t="s">
        <v>10</v>
      </c>
      <c r="D15" s="21" t="str">
        <f>IF($C15=CL,"X","")</f>
        <v>X</v>
      </c>
      <c r="E15" s="21">
        <f t="shared" si="3"/>
        <v>5</v>
      </c>
      <c r="F15" s="21" t="str">
        <f>IF($C15=L,"X","")</f>
        <v/>
      </c>
      <c r="G15" s="21" t="str">
        <f t="shared" si="4"/>
        <v/>
      </c>
      <c r="H15" s="21" t="str">
        <f>IF($C15=ML,"X","")</f>
        <v/>
      </c>
      <c r="I15" s="21" t="str">
        <f t="shared" si="5"/>
        <v/>
      </c>
      <c r="J15" s="21" t="str">
        <f>IF($C15=NL,"X","")</f>
        <v/>
      </c>
      <c r="K15" s="21" t="str">
        <f t="shared" si="2"/>
        <v/>
      </c>
    </row>
    <row r="16" outlineLevel="1">
      <c r="A16" s="17"/>
      <c r="B16" s="19" t="str">
        <f>RUBRICA!A9</f>
        <v>5. Formula objetivos claros, concisos y coherentes con la disciplina y la situación a abordar. </v>
      </c>
      <c r="C16" s="20" t="s">
        <v>10</v>
      </c>
      <c r="D16" s="21" t="str">
        <f>IF($C16=CL,"X","")</f>
        <v>X</v>
      </c>
      <c r="E16" s="21">
        <f t="shared" si="3"/>
        <v>5</v>
      </c>
      <c r="F16" s="21" t="str">
        <f>IF($C16=L,"X","")</f>
        <v/>
      </c>
      <c r="G16" s="21" t="str">
        <f t="shared" si="4"/>
        <v/>
      </c>
      <c r="H16" s="21" t="str">
        <f>IF($C16=ML,"X","")</f>
        <v/>
      </c>
      <c r="I16" s="21" t="str">
        <f t="shared" si="5"/>
        <v/>
      </c>
      <c r="J16" s="21" t="str">
        <f>IF($C16=NL,"X","")</f>
        <v/>
      </c>
      <c r="K16" s="21" t="str">
        <f t="shared" si="2"/>
        <v/>
      </c>
    </row>
    <row r="17" outlineLevel="1">
      <c r="A17" s="17"/>
      <c r="B17" s="19" t="str">
        <f>RUBRICA!A10</f>
        <v>6. Propone una metodología de trabajo que permite alcanzar los objetivos propuestos y es pertinente con los requerimientos disciplinares.</v>
      </c>
      <c r="C17" s="20" t="s">
        <v>10</v>
      </c>
      <c r="D17" s="21" t="str">
        <f>IF($C17=CL,"X","")</f>
        <v>X</v>
      </c>
      <c r="E17" s="21">
        <f t="shared" ref="E17:E18" si="6">IF(D17="X",100*0.1,"")</f>
        <v>10</v>
      </c>
      <c r="F17" s="21" t="str">
        <f>IF($C17=L,"X","")</f>
        <v/>
      </c>
      <c r="G17" s="21" t="str">
        <f t="shared" ref="G17:G18" si="7">IF(F17="X",60*0.1,"")</f>
        <v/>
      </c>
      <c r="H17" s="21" t="str">
        <f>IF($C17=ML,"X","")</f>
        <v/>
      </c>
      <c r="I17" s="21" t="str">
        <f t="shared" ref="I17:I18" si="8">IF(H17="X",30*0.1,"")</f>
        <v/>
      </c>
      <c r="J17" s="21" t="str">
        <f>IF($C17=NL,"X","")</f>
        <v/>
      </c>
      <c r="K17" s="21" t="str">
        <f t="shared" si="2"/>
        <v/>
      </c>
    </row>
    <row r="18" outlineLevel="1">
      <c r="A18" s="17"/>
      <c r="B18" s="19" t="str">
        <f>RUBRICA!A11</f>
        <v>7. Establece un plan de trabajo para su proyecto APT considerando los recursos, duración, facilitadores y obstaculizadores en el desarrollo de las actividades. </v>
      </c>
      <c r="C18" s="20" t="s">
        <v>10</v>
      </c>
      <c r="D18" s="21" t="str">
        <f>IF($C18=CL,"X","")</f>
        <v>X</v>
      </c>
      <c r="E18" s="21">
        <f t="shared" si="6"/>
        <v>10</v>
      </c>
      <c r="F18" s="21" t="str">
        <f>IF($C18=L,"X","")</f>
        <v/>
      </c>
      <c r="G18" s="21" t="str">
        <f t="shared" si="7"/>
        <v/>
      </c>
      <c r="H18" s="21" t="str">
        <f>IF($C18=ML,"X","")</f>
        <v/>
      </c>
      <c r="I18" s="21" t="str">
        <f t="shared" si="8"/>
        <v/>
      </c>
      <c r="J18" s="21" t="str">
        <f>IF($C18=NL,"X","")</f>
        <v/>
      </c>
      <c r="K18" s="21" t="str">
        <f t="shared" si="2"/>
        <v/>
      </c>
    </row>
    <row r="19" outlineLevel="1">
      <c r="A19" s="17"/>
      <c r="B19" s="19" t="str">
        <f>RUBRICA!A12</f>
        <v>8. Determina evidencias, justificando cómo estas dan cuenta del logro de las actividades del Proyecto APT.</v>
      </c>
      <c r="C19" s="20" t="s">
        <v>10</v>
      </c>
      <c r="D19" s="21" t="str">
        <f>IF($C19=CL,"X","")</f>
        <v>X</v>
      </c>
      <c r="E19" s="21">
        <f t="shared" ref="E19:E21" si="9">IF(D19="X",100*0.05,"")</f>
        <v>5</v>
      </c>
      <c r="F19" s="21" t="str">
        <f>IF($C19=L,"X","")</f>
        <v/>
      </c>
      <c r="G19" s="21" t="str">
        <f t="shared" ref="G19:G21" si="10">IF(F19="X",60*0.05,"")</f>
        <v/>
      </c>
      <c r="H19" s="21" t="str">
        <f>IF($C19=ML,"X","")</f>
        <v/>
      </c>
      <c r="I19" s="21" t="str">
        <f t="shared" ref="I19:I21" si="11">IF(H19="X",30*0.05,"")</f>
        <v/>
      </c>
      <c r="J19" s="21" t="str">
        <f>IF($C19=NL,"X","")</f>
        <v/>
      </c>
      <c r="K19" s="21" t="str">
        <f t="shared" si="2"/>
        <v/>
      </c>
    </row>
    <row r="20" outlineLevel="1">
      <c r="A20" s="17"/>
      <c r="B20" s="19" t="str">
        <f>RUBRICA!A13</f>
        <v>9. Utiliza reglas de redacción, ortografía (literal, puntual, acentual) y las normas para citas y referencias. </v>
      </c>
      <c r="C20" s="20" t="s">
        <v>10</v>
      </c>
      <c r="D20" s="21" t="str">
        <f>IF($C20=CL,"X","")</f>
        <v>X</v>
      </c>
      <c r="E20" s="21">
        <f t="shared" si="9"/>
        <v>5</v>
      </c>
      <c r="F20" s="21" t="str">
        <f>IF($C20=L,"X","")</f>
        <v/>
      </c>
      <c r="G20" s="21" t="str">
        <f t="shared" si="10"/>
        <v/>
      </c>
      <c r="H20" s="21" t="str">
        <f>IF($C20=ML,"X","")</f>
        <v/>
      </c>
      <c r="I20" s="21" t="str">
        <f t="shared" si="11"/>
        <v/>
      </c>
      <c r="J20" s="21" t="str">
        <f>IF($C20=NL,"X","")</f>
        <v/>
      </c>
      <c r="K20" s="21" t="str">
        <f t="shared" si="2"/>
        <v/>
      </c>
    </row>
    <row r="21" ht="22.5" customHeight="1" outlineLevel="1">
      <c r="A21" s="17"/>
      <c r="B21" s="19" t="str">
        <f>RUBRICA!A14</f>
        <v>10. Cumple completando el contenido del informe de presentación del proyecto de acuerdo con la plantilla entregada.</v>
      </c>
      <c r="C21" s="20" t="s">
        <v>10</v>
      </c>
      <c r="D21" s="21" t="str">
        <f>IF($C21=CL,"X","")</f>
        <v>X</v>
      </c>
      <c r="E21" s="21">
        <f t="shared" si="9"/>
        <v>5</v>
      </c>
      <c r="F21" s="21" t="str">
        <f>IF($C21=L,"X","")</f>
        <v/>
      </c>
      <c r="G21" s="21" t="str">
        <f t="shared" si="10"/>
        <v/>
      </c>
      <c r="H21" s="21" t="str">
        <f>IF($C21=ML,"X","")</f>
        <v/>
      </c>
      <c r="I21" s="21" t="str">
        <f t="shared" si="11"/>
        <v/>
      </c>
      <c r="J21" s="21" t="str">
        <f>IF($C21=NL,"X","")</f>
        <v/>
      </c>
      <c r="K21" s="21" t="str">
        <f t="shared" si="2"/>
        <v/>
      </c>
    </row>
    <row r="22" ht="15.75" customHeight="1" outlineLevel="1">
      <c r="A22" s="17"/>
      <c r="B22" s="19" t="str">
        <f>RUBRICA!A16</f>
        <v>12. Desarrolla un plan de trabajo que permita del logro de los objetivos propuestos del proyecto de 
acuerdo a los tiempos para su desarrollo</v>
      </c>
      <c r="C22" s="20" t="s">
        <v>10</v>
      </c>
      <c r="D22" s="21" t="str">
        <f>IF($C22=CL,"X","")</f>
        <v>X</v>
      </c>
      <c r="E22" s="21">
        <f>IF(D22="X",100*0.1,"")</f>
        <v>10</v>
      </c>
      <c r="F22" s="21" t="str">
        <f>IF($C22=L,"X","")</f>
        <v/>
      </c>
      <c r="G22" s="21" t="str">
        <f>IF(F22="X",60*0.1,"")</f>
        <v/>
      </c>
      <c r="H22" s="21" t="str">
        <f>IF($C22=ML,"X","")</f>
        <v/>
      </c>
      <c r="I22" s="21" t="str">
        <f>IF(H22="X",30*0.1,"")</f>
        <v/>
      </c>
      <c r="J22" s="21" t="str">
        <f>IF($C22=NL,"X","")</f>
        <v/>
      </c>
      <c r="K22" s="21" t="str">
        <f t="shared" si="2"/>
        <v/>
      </c>
    </row>
    <row r="23" ht="15.75" customHeight="1" outlineLevel="1">
      <c r="A23" s="17"/>
      <c r="B23" s="22" t="s">
        <v>14</v>
      </c>
      <c r="C23" s="23">
        <f>E23+G23+I23+K23</f>
        <v>70</v>
      </c>
      <c r="D23" s="24"/>
      <c r="E23" s="24">
        <f>SUM(E13:E22)</f>
        <v>70</v>
      </c>
      <c r="F23" s="24"/>
      <c r="G23" s="24">
        <f>SUM(G13:G22)</f>
        <v>0</v>
      </c>
      <c r="H23" s="24"/>
      <c r="I23" s="24">
        <f>SUM(I13:I22)</f>
        <v>0</v>
      </c>
      <c r="J23" s="24"/>
      <c r="K23" s="24">
        <f>SUM(K13:K22)</f>
        <v>0</v>
      </c>
    </row>
    <row r="24" ht="15.75" customHeight="1" outlineLevel="1">
      <c r="A24" s="5"/>
      <c r="B24" s="25" t="s">
        <v>15</v>
      </c>
      <c r="C24" s="26">
        <f>VLOOKUP(C23,ESCALA_IEP!A2:B142,2,FALSE)</f>
        <v>7</v>
      </c>
    </row>
    <row r="25" ht="15.75" customHeight="1"/>
    <row r="26" ht="15.75" customHeight="1"/>
    <row r="27" ht="15.75" customHeight="1">
      <c r="A27" s="27" t="s">
        <v>16</v>
      </c>
      <c r="B27" s="28" t="s">
        <v>17</v>
      </c>
      <c r="C27" s="29" t="str">
        <f>$B$4</f>
        <v>Matías Bello</v>
      </c>
      <c r="D27" s="30"/>
      <c r="E27" s="30"/>
      <c r="F27" s="30"/>
      <c r="G27" s="30"/>
      <c r="H27" s="30"/>
      <c r="I27" s="30"/>
      <c r="J27" s="30"/>
      <c r="K27" s="31"/>
    </row>
    <row r="28" ht="15.75" customHeight="1">
      <c r="A28" s="17"/>
      <c r="B28" s="5"/>
      <c r="C28" s="32"/>
      <c r="D28" s="33"/>
      <c r="E28" s="33"/>
      <c r="F28" s="33"/>
      <c r="G28" s="33"/>
      <c r="H28" s="33"/>
      <c r="I28" s="33"/>
      <c r="J28" s="33"/>
      <c r="K28" s="34"/>
    </row>
    <row r="29" ht="15.75" customHeight="1">
      <c r="A29" s="17"/>
      <c r="B29" s="12" t="s">
        <v>18</v>
      </c>
      <c r="C29" s="13" t="s">
        <v>7</v>
      </c>
      <c r="D29" s="14" t="s">
        <v>8</v>
      </c>
      <c r="E29" s="15"/>
      <c r="F29" s="15"/>
      <c r="G29" s="15"/>
      <c r="H29" s="15"/>
      <c r="I29" s="15"/>
      <c r="J29" s="15"/>
      <c r="K29" s="16"/>
    </row>
    <row r="30" ht="15.75" customHeight="1">
      <c r="A30" s="17"/>
      <c r="B30" s="35" t="s">
        <v>9</v>
      </c>
      <c r="C30" s="5"/>
      <c r="D30" s="14" t="s">
        <v>10</v>
      </c>
      <c r="E30" s="16"/>
      <c r="F30" s="14" t="s">
        <v>11</v>
      </c>
      <c r="G30" s="16"/>
      <c r="H30" s="14" t="s">
        <v>19</v>
      </c>
      <c r="I30" s="16"/>
      <c r="J30" s="14" t="s">
        <v>13</v>
      </c>
      <c r="K30" s="16"/>
    </row>
    <row r="31" ht="24.0" customHeight="1">
      <c r="A31" s="17"/>
      <c r="B31" s="19" t="str">
        <f>RUBRICA!A7</f>
        <v>3. Relaciona el Proyecto APT con sus intereses profesionales. *</v>
      </c>
      <c r="C31" s="20" t="s">
        <v>10</v>
      </c>
      <c r="D31" s="21" t="str">
        <f>IF($C31=CL,"X","")</f>
        <v>X</v>
      </c>
      <c r="E31" s="21">
        <f t="shared" ref="E31:E33" si="12">IF(D31="X",100*0.1,"")</f>
        <v>10</v>
      </c>
      <c r="F31" s="21" t="str">
        <f>IF($C31=L,"X","")</f>
        <v/>
      </c>
      <c r="G31" s="21" t="str">
        <f t="shared" ref="G31:G33" si="13">IF(F31="X",60*0.1,"")</f>
        <v/>
      </c>
      <c r="H31" s="21" t="str">
        <f>IF($C31=ML,"X","")</f>
        <v/>
      </c>
      <c r="I31" s="21" t="str">
        <f t="shared" ref="I31:I33" si="14">IF(H31="X",30*0.1,"")</f>
        <v/>
      </c>
      <c r="J31" s="21" t="str">
        <f>IF($C31=NL,"X","")</f>
        <v/>
      </c>
      <c r="K31" s="21" t="str">
        <f t="shared" ref="K31:K33" si="15">IF($J31="X",0,"")</f>
        <v/>
      </c>
    </row>
    <row r="32" ht="25.5" customHeight="1">
      <c r="A32" s="17"/>
      <c r="B32" s="19" t="str">
        <f>RUBRICA!A15</f>
        <v>11. Expone el tema utilizando un lenguaje técnico disciplinar al presentar la propuesta y responde evidenciando un manejo de la información. *</v>
      </c>
      <c r="C32" s="20" t="s">
        <v>10</v>
      </c>
      <c r="D32" s="21" t="str">
        <f>IF($C32=CL,"X","")</f>
        <v>X</v>
      </c>
      <c r="E32" s="21">
        <f t="shared" si="12"/>
        <v>10</v>
      </c>
      <c r="F32" s="21" t="str">
        <f>IF($C32=L,"X","")</f>
        <v/>
      </c>
      <c r="G32" s="21" t="str">
        <f t="shared" si="13"/>
        <v/>
      </c>
      <c r="H32" s="21" t="str">
        <f>IF($C32=ML,"X","")</f>
        <v/>
      </c>
      <c r="I32" s="21" t="str">
        <f t="shared" si="14"/>
        <v/>
      </c>
      <c r="J32" s="21" t="str">
        <f>IF($C32=NL,"X","")</f>
        <v/>
      </c>
      <c r="K32" s="21" t="str">
        <f t="shared" si="15"/>
        <v/>
      </c>
    </row>
    <row r="33" ht="15.75" customHeight="1">
      <c r="A33" s="17"/>
      <c r="B33" s="19" t="str">
        <f>RUBRICA!A17</f>
        <v>13. Colaboración y trabajo en equipo *</v>
      </c>
      <c r="C33" s="20" t="s">
        <v>10</v>
      </c>
      <c r="D33" s="21" t="str">
        <f>IF($C33=CL,"X","")</f>
        <v>X</v>
      </c>
      <c r="E33" s="21">
        <f t="shared" si="12"/>
        <v>10</v>
      </c>
      <c r="F33" s="21" t="str">
        <f>IF($C33=L,"X","")</f>
        <v/>
      </c>
      <c r="G33" s="21" t="str">
        <f t="shared" si="13"/>
        <v/>
      </c>
      <c r="H33" s="21" t="str">
        <f>IF($C33=ML,"X","")</f>
        <v/>
      </c>
      <c r="I33" s="21" t="str">
        <f t="shared" si="14"/>
        <v/>
      </c>
      <c r="J33" s="21" t="str">
        <f>IF($C33=NL,"X","")</f>
        <v/>
      </c>
      <c r="K33" s="21" t="str">
        <f t="shared" si="15"/>
        <v/>
      </c>
    </row>
    <row r="34" ht="15.75" customHeight="1">
      <c r="A34" s="17"/>
      <c r="B34" s="36" t="s">
        <v>20</v>
      </c>
      <c r="C34" s="37">
        <f>E34+G34+I34+K34</f>
        <v>30</v>
      </c>
      <c r="D34" s="24"/>
      <c r="E34" s="24">
        <f>SUM(E31:E33)</f>
        <v>30</v>
      </c>
      <c r="F34" s="24"/>
      <c r="G34" s="24">
        <f>SUM(G31:G33)</f>
        <v>0</v>
      </c>
      <c r="H34" s="24"/>
      <c r="I34" s="24">
        <f>SUM(I31:I33)</f>
        <v>0</v>
      </c>
      <c r="J34" s="24"/>
      <c r="K34" s="24">
        <f>SUM(K31:K33)</f>
        <v>0</v>
      </c>
    </row>
    <row r="35" ht="15.75" customHeight="1">
      <c r="A35" s="5"/>
      <c r="B35" s="38" t="s">
        <v>15</v>
      </c>
      <c r="C35" s="26">
        <f>VLOOKUP(C34,ESCALA_TRAB_EQUIP!A2:B62,2,FALSE)</f>
        <v>7</v>
      </c>
    </row>
    <row r="36" ht="15.75" customHeight="1">
      <c r="B36" s="39"/>
      <c r="C36" s="40"/>
    </row>
    <row r="37" ht="15.75" customHeight="1">
      <c r="B37" s="39"/>
      <c r="C37" s="40"/>
    </row>
    <row r="38" ht="15.75" customHeight="1"/>
    <row r="39" ht="15.75" customHeight="1">
      <c r="A39" s="27" t="s">
        <v>16</v>
      </c>
      <c r="B39" s="28" t="s">
        <v>17</v>
      </c>
      <c r="C39" s="29" t="str">
        <f>B5</f>
        <v>Luis Arias</v>
      </c>
      <c r="D39" s="30"/>
      <c r="E39" s="30"/>
      <c r="F39" s="30"/>
      <c r="G39" s="30"/>
      <c r="H39" s="30"/>
      <c r="I39" s="30"/>
      <c r="J39" s="30"/>
      <c r="K39" s="31"/>
    </row>
    <row r="40" ht="15.75" customHeight="1">
      <c r="A40" s="17"/>
      <c r="B40" s="5"/>
      <c r="C40" s="32"/>
      <c r="D40" s="33"/>
      <c r="E40" s="33"/>
      <c r="F40" s="33"/>
      <c r="G40" s="33"/>
      <c r="H40" s="33"/>
      <c r="I40" s="33"/>
      <c r="J40" s="33"/>
      <c r="K40" s="34"/>
    </row>
    <row r="41" ht="15.75" customHeight="1">
      <c r="A41" s="17"/>
      <c r="B41" s="12" t="s">
        <v>18</v>
      </c>
      <c r="C41" s="13" t="s">
        <v>7</v>
      </c>
      <c r="D41" s="14" t="s">
        <v>8</v>
      </c>
      <c r="E41" s="15"/>
      <c r="F41" s="15"/>
      <c r="G41" s="15"/>
      <c r="H41" s="15"/>
      <c r="I41" s="15"/>
      <c r="J41" s="15"/>
      <c r="K41" s="16"/>
    </row>
    <row r="42" ht="15.75" customHeight="1">
      <c r="A42" s="17"/>
      <c r="B42" s="35" t="s">
        <v>9</v>
      </c>
      <c r="C42" s="5"/>
      <c r="D42" s="14" t="s">
        <v>10</v>
      </c>
      <c r="E42" s="16"/>
      <c r="F42" s="14" t="s">
        <v>11</v>
      </c>
      <c r="G42" s="16"/>
      <c r="H42" s="14" t="s">
        <v>19</v>
      </c>
      <c r="I42" s="16"/>
      <c r="J42" s="14" t="s">
        <v>13</v>
      </c>
      <c r="K42" s="16"/>
    </row>
    <row r="43" ht="25.5" customHeight="1">
      <c r="A43" s="17"/>
      <c r="B43" s="19" t="str">
        <f>RUBRICA!A7</f>
        <v>3. Relaciona el Proyecto APT con sus intereses profesionales. *</v>
      </c>
      <c r="C43" s="20" t="s">
        <v>10</v>
      </c>
      <c r="D43" s="21" t="str">
        <f>IF($C43=CL,"X","")</f>
        <v>X</v>
      </c>
      <c r="E43" s="21">
        <f t="shared" ref="E43:E45" si="16">IF(D43="X",100*0.1,"")</f>
        <v>10</v>
      </c>
      <c r="F43" s="21" t="str">
        <f>IF($C43=L,"X","")</f>
        <v/>
      </c>
      <c r="G43" s="21" t="str">
        <f t="shared" ref="G43:G45" si="17">IF(F43="X",60*0.1,"")</f>
        <v/>
      </c>
      <c r="H43" s="21" t="str">
        <f>IF($C43=ML,"X","")</f>
        <v/>
      </c>
      <c r="I43" s="21" t="str">
        <f t="shared" ref="I43:I45" si="18">IF(H43="X",30*0.1,"")</f>
        <v/>
      </c>
      <c r="J43" s="21" t="str">
        <f>IF($C43=NL,"X","")</f>
        <v/>
      </c>
      <c r="K43" s="21" t="str">
        <f t="shared" ref="K43:K45" si="19">IF($J43="X",0,"")</f>
        <v/>
      </c>
    </row>
    <row r="44" ht="15.75" customHeight="1">
      <c r="A44" s="17"/>
      <c r="B44" s="19" t="str">
        <f>RUBRICA!A15</f>
        <v>11. Expone el tema utilizando un lenguaje técnico disciplinar al presentar la propuesta y responde evidenciando un manejo de la información. *</v>
      </c>
      <c r="C44" s="20" t="s">
        <v>10</v>
      </c>
      <c r="D44" s="21" t="str">
        <f>IF($C44=CL,"X","")</f>
        <v>X</v>
      </c>
      <c r="E44" s="21">
        <f t="shared" si="16"/>
        <v>10</v>
      </c>
      <c r="F44" s="21" t="str">
        <f>IF($C44=L,"X","")</f>
        <v/>
      </c>
      <c r="G44" s="21" t="str">
        <f t="shared" si="17"/>
        <v/>
      </c>
      <c r="H44" s="21" t="str">
        <f>IF($C44=ML,"X","")</f>
        <v/>
      </c>
      <c r="I44" s="21" t="str">
        <f t="shared" si="18"/>
        <v/>
      </c>
      <c r="J44" s="21" t="str">
        <f>IF($C44=NL,"X","")</f>
        <v/>
      </c>
      <c r="K44" s="21" t="str">
        <f t="shared" si="19"/>
        <v/>
      </c>
    </row>
    <row r="45" ht="15.75" customHeight="1">
      <c r="A45" s="17"/>
      <c r="B45" s="19" t="str">
        <f>RUBRICA!A17</f>
        <v>13. Colaboración y trabajo en equipo *</v>
      </c>
      <c r="C45" s="20" t="s">
        <v>10</v>
      </c>
      <c r="D45" s="21" t="str">
        <f>IF($C45=CL,"X","")</f>
        <v>X</v>
      </c>
      <c r="E45" s="21">
        <f t="shared" si="16"/>
        <v>10</v>
      </c>
      <c r="F45" s="21" t="str">
        <f>IF($C45=L,"X","")</f>
        <v/>
      </c>
      <c r="G45" s="21" t="str">
        <f t="shared" si="17"/>
        <v/>
      </c>
      <c r="H45" s="21" t="str">
        <f>IF($C45=ML,"X","")</f>
        <v/>
      </c>
      <c r="I45" s="21" t="str">
        <f t="shared" si="18"/>
        <v/>
      </c>
      <c r="J45" s="21" t="str">
        <f>IF($C45=NL,"X","")</f>
        <v/>
      </c>
      <c r="K45" s="21" t="str">
        <f t="shared" si="19"/>
        <v/>
      </c>
    </row>
    <row r="46" ht="15.75" customHeight="1">
      <c r="A46" s="17"/>
      <c r="B46" s="36" t="s">
        <v>20</v>
      </c>
      <c r="C46" s="37">
        <f>E46+G46+I46+K46</f>
        <v>30</v>
      </c>
      <c r="D46" s="24"/>
      <c r="E46" s="24">
        <f>SUM(E43:E45)</f>
        <v>30</v>
      </c>
      <c r="F46" s="24"/>
      <c r="G46" s="24">
        <f>SUM(G43:G45)</f>
        <v>0</v>
      </c>
      <c r="H46" s="24"/>
      <c r="I46" s="24">
        <f>SUM(I43:I45)</f>
        <v>0</v>
      </c>
      <c r="J46" s="24"/>
      <c r="K46" s="24">
        <f>SUM(K43:K45)</f>
        <v>0</v>
      </c>
    </row>
    <row r="47" ht="15.75" customHeight="1">
      <c r="A47" s="5"/>
      <c r="B47" s="38" t="s">
        <v>15</v>
      </c>
      <c r="C47" s="26">
        <f>VLOOKUP(C46,ESCALA_TRAB_EQUIP!A2:B62,2,FALSE)</f>
        <v>7</v>
      </c>
    </row>
    <row r="48" ht="15.75" customHeight="1">
      <c r="B48" s="39"/>
      <c r="C48" s="40"/>
    </row>
    <row r="49" ht="15.75" customHeight="1">
      <c r="B49" s="39"/>
      <c r="C49" s="40"/>
    </row>
    <row r="50" ht="15.75" customHeight="1">
      <c r="A50" s="27" t="s">
        <v>16</v>
      </c>
      <c r="B50" s="28" t="s">
        <v>17</v>
      </c>
      <c r="C50" s="29" t="str">
        <f>B6</f>
        <v>Pedro SanMartin</v>
      </c>
      <c r="D50" s="30"/>
      <c r="E50" s="30"/>
      <c r="F50" s="30"/>
      <c r="G50" s="30"/>
      <c r="H50" s="30"/>
      <c r="I50" s="30"/>
      <c r="J50" s="30"/>
      <c r="K50" s="31"/>
    </row>
    <row r="51" ht="15.75" customHeight="1">
      <c r="A51" s="17"/>
      <c r="B51" s="5"/>
      <c r="C51" s="32"/>
      <c r="D51" s="33"/>
      <c r="E51" s="33"/>
      <c r="F51" s="33"/>
      <c r="G51" s="33"/>
      <c r="H51" s="33"/>
      <c r="I51" s="33"/>
      <c r="J51" s="33"/>
      <c r="K51" s="34"/>
    </row>
    <row r="52" ht="15.75" customHeight="1">
      <c r="A52" s="17"/>
      <c r="B52" s="12" t="s">
        <v>18</v>
      </c>
      <c r="C52" s="13" t="s">
        <v>7</v>
      </c>
      <c r="D52" s="14" t="s">
        <v>8</v>
      </c>
      <c r="E52" s="15"/>
      <c r="F52" s="15"/>
      <c r="G52" s="15"/>
      <c r="H52" s="15"/>
      <c r="I52" s="15"/>
      <c r="J52" s="15"/>
      <c r="K52" s="16"/>
    </row>
    <row r="53" ht="15.75" customHeight="1">
      <c r="A53" s="17"/>
      <c r="B53" s="35" t="s">
        <v>9</v>
      </c>
      <c r="C53" s="5"/>
      <c r="D53" s="14" t="s">
        <v>10</v>
      </c>
      <c r="E53" s="16"/>
      <c r="F53" s="14" t="s">
        <v>11</v>
      </c>
      <c r="G53" s="16"/>
      <c r="H53" s="14" t="s">
        <v>19</v>
      </c>
      <c r="I53" s="16"/>
      <c r="J53" s="14" t="s">
        <v>13</v>
      </c>
      <c r="K53" s="16"/>
    </row>
    <row r="54" ht="25.5" customHeight="1">
      <c r="A54" s="17"/>
      <c r="B54" s="19" t="str">
        <f>RUBRICA!A7</f>
        <v>3. Relaciona el Proyecto APT con sus intereses profesionales. *</v>
      </c>
      <c r="C54" s="20" t="s">
        <v>10</v>
      </c>
      <c r="D54" s="21" t="str">
        <f>IF($C54=CL,"X","")</f>
        <v>X</v>
      </c>
      <c r="E54" s="21">
        <f t="shared" ref="E54:E56" si="20">IF(D54="X",100*0.1,"")</f>
        <v>10</v>
      </c>
      <c r="F54" s="21" t="str">
        <f>IF($C54=L,"X","")</f>
        <v/>
      </c>
      <c r="G54" s="21" t="str">
        <f t="shared" ref="G54:G56" si="21">IF(F54="X",60*0.1,"")</f>
        <v/>
      </c>
      <c r="H54" s="21" t="str">
        <f>IF($C54=ML,"X","")</f>
        <v/>
      </c>
      <c r="I54" s="21" t="str">
        <f t="shared" ref="I54:I56" si="22">IF(H54="X",30*0.1,"")</f>
        <v/>
      </c>
      <c r="J54" s="21" t="str">
        <f>IF($C54=NL,"X","")</f>
        <v/>
      </c>
      <c r="K54" s="21" t="str">
        <f t="shared" ref="K54:K56" si="23">IF($J54="X",0,"")</f>
        <v/>
      </c>
    </row>
    <row r="55" ht="15.75" customHeight="1">
      <c r="A55" s="17"/>
      <c r="B55" s="19" t="str">
        <f>RUBRICA!A15</f>
        <v>11. Expone el tema utilizando un lenguaje técnico disciplinar al presentar la propuesta y responde evidenciando un manejo de la información. *</v>
      </c>
      <c r="C55" s="20" t="s">
        <v>10</v>
      </c>
      <c r="D55" s="21" t="str">
        <f>IF($C55=CL,"X","")</f>
        <v>X</v>
      </c>
      <c r="E55" s="21">
        <f t="shared" si="20"/>
        <v>10</v>
      </c>
      <c r="F55" s="21" t="str">
        <f>IF($C55=L,"X","")</f>
        <v/>
      </c>
      <c r="G55" s="21" t="str">
        <f t="shared" si="21"/>
        <v/>
      </c>
      <c r="H55" s="21" t="str">
        <f>IF($C55=ML,"X","")</f>
        <v/>
      </c>
      <c r="I55" s="21" t="str">
        <f t="shared" si="22"/>
        <v/>
      </c>
      <c r="J55" s="21" t="str">
        <f>IF($C55=NL,"X","")</f>
        <v/>
      </c>
      <c r="K55" s="21" t="str">
        <f t="shared" si="23"/>
        <v/>
      </c>
    </row>
    <row r="56" ht="15.75" customHeight="1">
      <c r="A56" s="17"/>
      <c r="B56" s="19" t="str">
        <f>RUBRICA!A17</f>
        <v>13. Colaboración y trabajo en equipo *</v>
      </c>
      <c r="C56" s="20" t="s">
        <v>10</v>
      </c>
      <c r="D56" s="21" t="str">
        <f>IF($C56=CL,"X","")</f>
        <v>X</v>
      </c>
      <c r="E56" s="21">
        <f t="shared" si="20"/>
        <v>10</v>
      </c>
      <c r="F56" s="21" t="str">
        <f>IF($C56=L,"X","")</f>
        <v/>
      </c>
      <c r="G56" s="21" t="str">
        <f t="shared" si="21"/>
        <v/>
      </c>
      <c r="H56" s="21" t="str">
        <f>IF($C56=ML,"X","")</f>
        <v/>
      </c>
      <c r="I56" s="21" t="str">
        <f t="shared" si="22"/>
        <v/>
      </c>
      <c r="J56" s="21" t="str">
        <f>IF($C56=NL,"X","")</f>
        <v/>
      </c>
      <c r="K56" s="21" t="str">
        <f t="shared" si="23"/>
        <v/>
      </c>
    </row>
    <row r="57" ht="15.75" customHeight="1">
      <c r="A57" s="17"/>
      <c r="B57" s="36" t="s">
        <v>20</v>
      </c>
      <c r="C57" s="37">
        <f>E57+G57+I57+K57</f>
        <v>30</v>
      </c>
      <c r="D57" s="24">
        <f>COUNTIF(D55:D56,"X")</f>
        <v>2</v>
      </c>
      <c r="E57" s="24">
        <f t="shared" ref="E57:K57" si="24">SUM(E54:E56)</f>
        <v>30</v>
      </c>
      <c r="F57" s="24">
        <f t="shared" si="24"/>
        <v>0</v>
      </c>
      <c r="G57" s="24">
        <f t="shared" si="24"/>
        <v>0</v>
      </c>
      <c r="H57" s="24">
        <f t="shared" si="24"/>
        <v>0</v>
      </c>
      <c r="I57" s="24">
        <f t="shared" si="24"/>
        <v>0</v>
      </c>
      <c r="J57" s="24">
        <f t="shared" si="24"/>
        <v>0</v>
      </c>
      <c r="K57" s="24">
        <f t="shared" si="24"/>
        <v>0</v>
      </c>
    </row>
    <row r="58" ht="15.75" customHeight="1">
      <c r="A58" s="5"/>
      <c r="B58" s="38" t="s">
        <v>15</v>
      </c>
      <c r="C58" s="26">
        <f>VLOOKUP(C57,ESCALA_TRAB_EQUIP!A2:B62,2,FALSE)</f>
        <v>7</v>
      </c>
    </row>
    <row r="59" ht="15.75" customHeight="1">
      <c r="B59" s="39"/>
      <c r="C59" s="40"/>
    </row>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5">
    <mergeCell ref="A11:A24"/>
    <mergeCell ref="A27:A35"/>
    <mergeCell ref="B27:B28"/>
    <mergeCell ref="A39:A47"/>
    <mergeCell ref="B39:B40"/>
    <mergeCell ref="A50:A58"/>
    <mergeCell ref="B50:B51"/>
    <mergeCell ref="E2:E3"/>
    <mergeCell ref="C11:C12"/>
    <mergeCell ref="D11:K11"/>
    <mergeCell ref="D12:E12"/>
    <mergeCell ref="F12:G12"/>
    <mergeCell ref="H12:I12"/>
    <mergeCell ref="J12:K12"/>
    <mergeCell ref="C29:C30"/>
    <mergeCell ref="C41:C42"/>
    <mergeCell ref="C52:C53"/>
    <mergeCell ref="C27:K28"/>
    <mergeCell ref="D29:K29"/>
    <mergeCell ref="D30:E30"/>
    <mergeCell ref="F30:G30"/>
    <mergeCell ref="H30:I30"/>
    <mergeCell ref="J30:K30"/>
    <mergeCell ref="C39:K40"/>
    <mergeCell ref="D53:E53"/>
    <mergeCell ref="F53:G53"/>
    <mergeCell ref="H53:I53"/>
    <mergeCell ref="J53:K53"/>
    <mergeCell ref="D41:K41"/>
    <mergeCell ref="D42:E42"/>
    <mergeCell ref="F42:G42"/>
    <mergeCell ref="H42:I42"/>
    <mergeCell ref="J42:K42"/>
    <mergeCell ref="C50:K51"/>
    <mergeCell ref="D52:K52"/>
  </mergeCells>
  <conditionalFormatting sqref="C4:E6">
    <cfRule type="cellIs" dxfId="0" priority="1" operator="lessThan">
      <formula>4</formula>
    </cfRule>
  </conditionalFormatting>
  <conditionalFormatting sqref="C4:E6">
    <cfRule type="cellIs" dxfId="0" priority="2" operator="lessThan">
      <formula>1</formula>
    </cfRule>
  </conditionalFormatting>
  <dataValidations>
    <dataValidation type="list" allowBlank="1" showErrorMessage="1" sqref="C13:C22 C31:C33 C43:C45 C54:C56">
      <formula1>'RELEVANCIA-PUNTAJE'!$B$2:$E$2</formula1>
    </dataValidation>
    <dataValidation type="decimal" allowBlank="1" showInputMessage="1" showErrorMessage="1" prompt="Error de Ingreso - Nota debe estar entre 1,0 y 7,0" sqref="C4:E6">
      <formula1>1.0</formula1>
      <formula2>7.0</formula2>
    </dataValidation>
  </dataValidations>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9.43"/>
    <col customWidth="1" min="2" max="2" width="40.29"/>
    <col customWidth="1" min="3" max="3" width="31.71"/>
    <col customWidth="1" min="4" max="4" width="38.71"/>
    <col customWidth="1" min="5" max="5" width="38.43"/>
    <col customWidth="1" min="6" max="26" width="10.71"/>
  </cols>
  <sheetData>
    <row r="1" ht="14.25" customHeight="1"/>
    <row r="2" ht="14.25" customHeight="1">
      <c r="A2" s="41" t="s">
        <v>21</v>
      </c>
      <c r="B2" s="42" t="s">
        <v>22</v>
      </c>
      <c r="C2" s="43"/>
      <c r="D2" s="43"/>
      <c r="E2" s="44"/>
      <c r="F2" s="41" t="s">
        <v>23</v>
      </c>
    </row>
    <row r="3" ht="14.25" customHeight="1">
      <c r="A3" s="45"/>
      <c r="B3" s="46" t="s">
        <v>24</v>
      </c>
      <c r="C3" s="46" t="s">
        <v>25</v>
      </c>
      <c r="D3" s="47" t="s">
        <v>26</v>
      </c>
      <c r="E3" s="48" t="s">
        <v>13</v>
      </c>
      <c r="F3" s="45"/>
    </row>
    <row r="4" ht="57.0" customHeight="1">
      <c r="A4" s="49"/>
      <c r="B4" s="49"/>
      <c r="C4" s="49"/>
      <c r="D4" s="50">
        <v>-0.3</v>
      </c>
      <c r="E4" s="50">
        <v>0.0</v>
      </c>
      <c r="F4" s="49"/>
    </row>
    <row r="5" ht="14.25" customHeight="1">
      <c r="A5" s="51" t="s">
        <v>27</v>
      </c>
      <c r="B5" s="52" t="s">
        <v>28</v>
      </c>
      <c r="C5" s="52" t="s">
        <v>29</v>
      </c>
      <c r="D5" s="52" t="s">
        <v>30</v>
      </c>
      <c r="E5" s="52" t="s">
        <v>31</v>
      </c>
      <c r="F5" s="53">
        <v>10.0</v>
      </c>
    </row>
    <row r="6" ht="14.25" customHeight="1">
      <c r="A6" s="54" t="s">
        <v>32</v>
      </c>
      <c r="B6" s="54" t="s">
        <v>33</v>
      </c>
      <c r="C6" s="54" t="s">
        <v>34</v>
      </c>
      <c r="D6" s="54" t="s">
        <v>35</v>
      </c>
      <c r="E6" s="55" t="s">
        <v>36</v>
      </c>
      <c r="F6" s="56">
        <v>5.0</v>
      </c>
    </row>
    <row r="7" ht="94.5" customHeight="1">
      <c r="A7" s="57" t="s">
        <v>37</v>
      </c>
      <c r="B7" s="57" t="s">
        <v>38</v>
      </c>
      <c r="C7" s="57" t="s">
        <v>39</v>
      </c>
      <c r="D7" s="57" t="s">
        <v>40</v>
      </c>
      <c r="E7" s="57" t="s">
        <v>41</v>
      </c>
      <c r="F7" s="58">
        <v>10.0</v>
      </c>
    </row>
    <row r="8" ht="14.25" customHeight="1">
      <c r="A8" s="57" t="s">
        <v>42</v>
      </c>
      <c r="B8" s="57" t="s">
        <v>43</v>
      </c>
      <c r="C8" s="57" t="s">
        <v>44</v>
      </c>
      <c r="D8" s="57" t="s">
        <v>45</v>
      </c>
      <c r="E8" s="57" t="s">
        <v>46</v>
      </c>
      <c r="F8" s="58">
        <v>5.0</v>
      </c>
    </row>
    <row r="9" ht="65.25" customHeight="1">
      <c r="A9" s="51" t="s">
        <v>47</v>
      </c>
      <c r="B9" s="52" t="s">
        <v>48</v>
      </c>
      <c r="C9" s="52" t="s">
        <v>49</v>
      </c>
      <c r="D9" s="52" t="s">
        <v>50</v>
      </c>
      <c r="E9" s="52" t="s">
        <v>51</v>
      </c>
      <c r="F9" s="53">
        <v>5.0</v>
      </c>
    </row>
    <row r="10" ht="14.25" customHeight="1">
      <c r="A10" s="51" t="s">
        <v>52</v>
      </c>
      <c r="B10" s="52" t="s">
        <v>53</v>
      </c>
      <c r="C10" s="52" t="s">
        <v>54</v>
      </c>
      <c r="D10" s="52" t="s">
        <v>55</v>
      </c>
      <c r="E10" s="52" t="s">
        <v>56</v>
      </c>
      <c r="F10" s="53">
        <v>10.0</v>
      </c>
    </row>
    <row r="11" ht="14.25" customHeight="1">
      <c r="A11" s="54" t="s">
        <v>57</v>
      </c>
      <c r="B11" s="54" t="s">
        <v>58</v>
      </c>
      <c r="C11" s="54" t="s">
        <v>59</v>
      </c>
      <c r="D11" s="54" t="s">
        <v>60</v>
      </c>
      <c r="E11" s="54" t="s">
        <v>61</v>
      </c>
      <c r="F11" s="56">
        <v>10.0</v>
      </c>
    </row>
    <row r="12" ht="14.25" customHeight="1">
      <c r="A12" s="59" t="s">
        <v>62</v>
      </c>
      <c r="B12" s="55" t="s">
        <v>63</v>
      </c>
      <c r="C12" s="55" t="s">
        <v>64</v>
      </c>
      <c r="D12" s="55" t="s">
        <v>65</v>
      </c>
      <c r="E12" s="55" t="s">
        <v>66</v>
      </c>
      <c r="F12" s="60">
        <v>5.0</v>
      </c>
    </row>
    <row r="13" ht="93.75" customHeight="1">
      <c r="A13" s="57" t="s">
        <v>67</v>
      </c>
      <c r="B13" s="57" t="s">
        <v>68</v>
      </c>
      <c r="C13" s="57" t="s">
        <v>69</v>
      </c>
      <c r="D13" s="57" t="s">
        <v>70</v>
      </c>
      <c r="E13" s="57" t="s">
        <v>71</v>
      </c>
      <c r="F13" s="61">
        <v>5.0</v>
      </c>
    </row>
    <row r="14" ht="14.25" customHeight="1">
      <c r="A14" s="57" t="s">
        <v>72</v>
      </c>
      <c r="B14" s="57" t="s">
        <v>73</v>
      </c>
      <c r="C14" s="57" t="s">
        <v>74</v>
      </c>
      <c r="D14" s="57" t="s">
        <v>75</v>
      </c>
      <c r="E14" s="57" t="s">
        <v>76</v>
      </c>
      <c r="F14" s="61">
        <v>5.0</v>
      </c>
    </row>
    <row r="15" ht="14.25" customHeight="1">
      <c r="A15" s="51" t="s">
        <v>77</v>
      </c>
      <c r="B15" s="52" t="s">
        <v>78</v>
      </c>
      <c r="C15" s="52" t="s">
        <v>79</v>
      </c>
      <c r="D15" s="52" t="s">
        <v>80</v>
      </c>
      <c r="E15" s="52" t="s">
        <v>81</v>
      </c>
      <c r="F15" s="53">
        <v>10.0</v>
      </c>
    </row>
    <row r="16" ht="14.25" customHeight="1">
      <c r="A16" s="51" t="s">
        <v>82</v>
      </c>
      <c r="B16" s="52" t="s">
        <v>83</v>
      </c>
      <c r="C16" s="52" t="s">
        <v>84</v>
      </c>
      <c r="D16" s="52" t="s">
        <v>85</v>
      </c>
      <c r="E16" s="52" t="s">
        <v>86</v>
      </c>
      <c r="F16" s="53">
        <v>10.0</v>
      </c>
    </row>
    <row r="17" ht="14.25" customHeight="1">
      <c r="A17" s="51" t="s">
        <v>87</v>
      </c>
      <c r="B17" s="52" t="s">
        <v>88</v>
      </c>
      <c r="C17" s="52" t="s">
        <v>89</v>
      </c>
      <c r="D17" s="52" t="s">
        <v>90</v>
      </c>
      <c r="E17" s="52" t="s">
        <v>91</v>
      </c>
      <c r="F17" s="53">
        <v>10.0</v>
      </c>
    </row>
    <row r="18" ht="14.25" customHeight="1">
      <c r="A18" s="62" t="s">
        <v>92</v>
      </c>
      <c r="B18" s="43"/>
      <c r="C18" s="43"/>
      <c r="D18" s="43"/>
      <c r="E18" s="44"/>
      <c r="F18" s="63">
        <v>1.0</v>
      </c>
    </row>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6">
    <mergeCell ref="A2:A4"/>
    <mergeCell ref="B2:E2"/>
    <mergeCell ref="F2:F4"/>
    <mergeCell ref="B3:B4"/>
    <mergeCell ref="C3:C4"/>
    <mergeCell ref="A18:E18"/>
  </mergeCell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64" t="s">
        <v>14</v>
      </c>
      <c r="B1" s="64" t="s">
        <v>15</v>
      </c>
    </row>
    <row r="2">
      <c r="A2" s="64">
        <v>0.0</v>
      </c>
      <c r="B2" s="65">
        <v>1.0</v>
      </c>
    </row>
    <row r="3">
      <c r="A3" s="64">
        <v>0.5</v>
      </c>
      <c r="B3" s="65">
        <v>1.0</v>
      </c>
    </row>
    <row r="4">
      <c r="A4" s="64">
        <v>1.0</v>
      </c>
      <c r="B4" s="65">
        <v>1.1</v>
      </c>
    </row>
    <row r="5">
      <c r="A5" s="64">
        <v>1.5</v>
      </c>
      <c r="B5" s="65">
        <v>1.1</v>
      </c>
    </row>
    <row r="6">
      <c r="A6" s="64">
        <v>2.0</v>
      </c>
      <c r="B6" s="65">
        <v>1.1</v>
      </c>
    </row>
    <row r="7">
      <c r="A7" s="64">
        <v>2.5</v>
      </c>
      <c r="B7" s="65">
        <v>1.2</v>
      </c>
    </row>
    <row r="8">
      <c r="A8" s="64">
        <v>3.0</v>
      </c>
      <c r="B8" s="65">
        <v>1.2</v>
      </c>
    </row>
    <row r="9">
      <c r="A9" s="64">
        <v>3.5</v>
      </c>
      <c r="B9" s="65">
        <v>1.3</v>
      </c>
    </row>
    <row r="10">
      <c r="A10" s="64">
        <v>4.0</v>
      </c>
      <c r="B10" s="65">
        <v>1.3</v>
      </c>
    </row>
    <row r="11">
      <c r="A11" s="64">
        <v>4.5</v>
      </c>
      <c r="B11" s="65">
        <v>1.3</v>
      </c>
    </row>
    <row r="12">
      <c r="A12" s="64">
        <v>5.0</v>
      </c>
      <c r="B12" s="65">
        <v>1.4</v>
      </c>
    </row>
    <row r="13">
      <c r="A13" s="64">
        <v>5.5</v>
      </c>
      <c r="B13" s="65">
        <v>1.4</v>
      </c>
    </row>
    <row r="14">
      <c r="A14" s="64">
        <v>6.0</v>
      </c>
      <c r="B14" s="65">
        <v>1.4</v>
      </c>
    </row>
    <row r="15">
      <c r="A15" s="64">
        <v>6.5</v>
      </c>
      <c r="B15" s="65">
        <v>1.5</v>
      </c>
    </row>
    <row r="16">
      <c r="A16" s="64">
        <v>7.0</v>
      </c>
      <c r="B16" s="65">
        <v>1.5</v>
      </c>
    </row>
    <row r="17">
      <c r="A17" s="64">
        <v>7.5</v>
      </c>
      <c r="B17" s="65">
        <v>1.5</v>
      </c>
    </row>
    <row r="18">
      <c r="A18" s="64">
        <v>8.0</v>
      </c>
      <c r="B18" s="65">
        <v>1.6</v>
      </c>
    </row>
    <row r="19">
      <c r="A19" s="64">
        <v>8.5</v>
      </c>
      <c r="B19" s="65">
        <v>1.6</v>
      </c>
    </row>
    <row r="20">
      <c r="A20" s="64">
        <v>9.0</v>
      </c>
      <c r="B20" s="65">
        <v>1.6</v>
      </c>
    </row>
    <row r="21" ht="15.75" customHeight="1">
      <c r="A21" s="64">
        <v>9.5</v>
      </c>
      <c r="B21" s="65">
        <v>1.7</v>
      </c>
    </row>
    <row r="22" ht="15.75" customHeight="1">
      <c r="A22" s="64">
        <v>10.0</v>
      </c>
      <c r="B22" s="65">
        <v>1.7</v>
      </c>
    </row>
    <row r="23" ht="15.75" customHeight="1">
      <c r="A23" s="64">
        <v>10.5</v>
      </c>
      <c r="B23" s="65">
        <v>1.8</v>
      </c>
    </row>
    <row r="24" ht="15.75" customHeight="1">
      <c r="A24" s="64">
        <v>11.0</v>
      </c>
      <c r="B24" s="65">
        <v>1.8</v>
      </c>
    </row>
    <row r="25" ht="15.75" customHeight="1">
      <c r="A25" s="64">
        <v>11.5</v>
      </c>
      <c r="B25" s="65">
        <v>1.8</v>
      </c>
    </row>
    <row r="26" ht="15.75" customHeight="1">
      <c r="A26" s="64">
        <v>12.0</v>
      </c>
      <c r="B26" s="65">
        <v>1.9</v>
      </c>
    </row>
    <row r="27" ht="15.75" customHeight="1">
      <c r="A27" s="64">
        <v>12.5</v>
      </c>
      <c r="B27" s="65">
        <v>1.9</v>
      </c>
    </row>
    <row r="28" ht="15.75" customHeight="1">
      <c r="A28" s="64">
        <v>13.0</v>
      </c>
      <c r="B28" s="65">
        <v>1.9</v>
      </c>
    </row>
    <row r="29" ht="15.75" customHeight="1">
      <c r="A29" s="64">
        <v>13.5</v>
      </c>
      <c r="B29" s="65">
        <v>2.0</v>
      </c>
    </row>
    <row r="30" ht="15.75" customHeight="1">
      <c r="A30" s="64">
        <v>14.0</v>
      </c>
      <c r="B30" s="65">
        <v>2.0</v>
      </c>
    </row>
    <row r="31" ht="15.75" customHeight="1">
      <c r="A31" s="64">
        <v>14.5</v>
      </c>
      <c r="B31" s="65">
        <v>2.0</v>
      </c>
    </row>
    <row r="32" ht="15.75" customHeight="1">
      <c r="A32" s="64">
        <v>15.0</v>
      </c>
      <c r="B32" s="65">
        <v>2.1</v>
      </c>
    </row>
    <row r="33" ht="15.75" customHeight="1">
      <c r="A33" s="64">
        <v>15.5</v>
      </c>
      <c r="B33" s="65">
        <v>2.1</v>
      </c>
    </row>
    <row r="34" ht="15.75" customHeight="1">
      <c r="A34" s="64">
        <v>16.0</v>
      </c>
      <c r="B34" s="65">
        <v>2.1</v>
      </c>
    </row>
    <row r="35" ht="15.75" customHeight="1">
      <c r="A35" s="64">
        <v>16.5</v>
      </c>
      <c r="B35" s="65">
        <v>2.2</v>
      </c>
    </row>
    <row r="36" ht="15.75" customHeight="1">
      <c r="A36" s="64">
        <v>17.0</v>
      </c>
      <c r="B36" s="65">
        <v>2.2</v>
      </c>
    </row>
    <row r="37" ht="15.75" customHeight="1">
      <c r="A37" s="64">
        <v>17.5</v>
      </c>
      <c r="B37" s="65">
        <v>2.3</v>
      </c>
    </row>
    <row r="38" ht="15.75" customHeight="1">
      <c r="A38" s="64">
        <v>18.0</v>
      </c>
      <c r="B38" s="65">
        <v>2.3</v>
      </c>
    </row>
    <row r="39" ht="15.75" customHeight="1">
      <c r="A39" s="64">
        <v>18.5</v>
      </c>
      <c r="B39" s="65">
        <v>2.3</v>
      </c>
    </row>
    <row r="40" ht="15.75" customHeight="1">
      <c r="A40" s="64">
        <v>19.0</v>
      </c>
      <c r="B40" s="65">
        <v>2.4</v>
      </c>
    </row>
    <row r="41" ht="15.75" customHeight="1">
      <c r="A41" s="64">
        <v>19.5</v>
      </c>
      <c r="B41" s="65">
        <v>2.4</v>
      </c>
    </row>
    <row r="42" ht="15.75" customHeight="1">
      <c r="A42" s="64">
        <v>20.0</v>
      </c>
      <c r="B42" s="65">
        <v>2.4</v>
      </c>
    </row>
    <row r="43" ht="15.75" customHeight="1">
      <c r="A43" s="64">
        <v>20.5</v>
      </c>
      <c r="B43" s="65">
        <v>2.5</v>
      </c>
    </row>
    <row r="44" ht="15.75" customHeight="1">
      <c r="A44" s="64">
        <v>21.0</v>
      </c>
      <c r="B44" s="65">
        <v>2.5</v>
      </c>
    </row>
    <row r="45" ht="15.75" customHeight="1">
      <c r="A45" s="64">
        <v>21.5</v>
      </c>
      <c r="B45" s="65">
        <v>2.5</v>
      </c>
    </row>
    <row r="46" ht="15.75" customHeight="1">
      <c r="A46" s="64">
        <v>22.0</v>
      </c>
      <c r="B46" s="65">
        <v>2.6</v>
      </c>
    </row>
    <row r="47" ht="15.75" customHeight="1">
      <c r="A47" s="64">
        <v>22.5</v>
      </c>
      <c r="B47" s="65">
        <v>2.6</v>
      </c>
    </row>
    <row r="48" ht="15.75" customHeight="1">
      <c r="A48" s="64">
        <v>23.0</v>
      </c>
      <c r="B48" s="65">
        <v>2.6</v>
      </c>
    </row>
    <row r="49" ht="15.75" customHeight="1">
      <c r="A49" s="64">
        <v>23.5</v>
      </c>
      <c r="B49" s="65">
        <v>2.7</v>
      </c>
    </row>
    <row r="50" ht="15.75" customHeight="1">
      <c r="A50" s="64">
        <v>24.0</v>
      </c>
      <c r="B50" s="65">
        <v>2.7</v>
      </c>
    </row>
    <row r="51" ht="15.75" customHeight="1">
      <c r="A51" s="64">
        <v>24.5</v>
      </c>
      <c r="B51" s="65">
        <v>2.8</v>
      </c>
    </row>
    <row r="52" ht="15.75" customHeight="1">
      <c r="A52" s="64">
        <v>25.0</v>
      </c>
      <c r="B52" s="65">
        <v>2.8</v>
      </c>
    </row>
    <row r="53" ht="15.75" customHeight="1">
      <c r="A53" s="64">
        <v>25.5</v>
      </c>
      <c r="B53" s="65">
        <v>2.8</v>
      </c>
    </row>
    <row r="54" ht="15.75" customHeight="1">
      <c r="A54" s="64">
        <v>26.0</v>
      </c>
      <c r="B54" s="65">
        <v>2.9</v>
      </c>
    </row>
    <row r="55" ht="15.75" customHeight="1">
      <c r="A55" s="64">
        <v>26.5</v>
      </c>
      <c r="B55" s="65">
        <v>2.9</v>
      </c>
    </row>
    <row r="56" ht="15.75" customHeight="1">
      <c r="A56" s="64">
        <v>27.0</v>
      </c>
      <c r="B56" s="65">
        <v>2.9</v>
      </c>
    </row>
    <row r="57" ht="15.75" customHeight="1">
      <c r="A57" s="64">
        <v>27.5</v>
      </c>
      <c r="B57" s="65">
        <v>3.0</v>
      </c>
    </row>
    <row r="58" ht="15.75" customHeight="1">
      <c r="A58" s="64">
        <v>28.0</v>
      </c>
      <c r="B58" s="65">
        <v>3.0</v>
      </c>
    </row>
    <row r="59" ht="15.75" customHeight="1">
      <c r="A59" s="64">
        <v>28.5</v>
      </c>
      <c r="B59" s="65">
        <v>3.0</v>
      </c>
    </row>
    <row r="60" ht="15.75" customHeight="1">
      <c r="A60" s="64">
        <v>29.0</v>
      </c>
      <c r="B60" s="65">
        <v>3.1</v>
      </c>
    </row>
    <row r="61" ht="15.75" customHeight="1">
      <c r="A61" s="64">
        <v>29.5</v>
      </c>
      <c r="B61" s="65">
        <v>3.1</v>
      </c>
    </row>
    <row r="62" ht="15.75" customHeight="1">
      <c r="A62" s="64">
        <v>30.0</v>
      </c>
      <c r="B62" s="65">
        <v>3.1</v>
      </c>
    </row>
    <row r="63" ht="15.75" customHeight="1">
      <c r="A63" s="64">
        <v>30.5</v>
      </c>
      <c r="B63" s="65">
        <v>3.2</v>
      </c>
    </row>
    <row r="64" ht="15.75" customHeight="1">
      <c r="A64" s="64">
        <v>31.0</v>
      </c>
      <c r="B64" s="65">
        <v>3.2</v>
      </c>
    </row>
    <row r="65" ht="15.75" customHeight="1">
      <c r="A65" s="64">
        <v>31.5</v>
      </c>
      <c r="B65" s="65">
        <v>3.3</v>
      </c>
    </row>
    <row r="66" ht="15.75" customHeight="1">
      <c r="A66" s="64">
        <v>32.0</v>
      </c>
      <c r="B66" s="65">
        <v>3.3</v>
      </c>
    </row>
    <row r="67" ht="15.75" customHeight="1">
      <c r="A67" s="64">
        <v>32.5</v>
      </c>
      <c r="B67" s="65">
        <v>3.3</v>
      </c>
    </row>
    <row r="68" ht="15.75" customHeight="1">
      <c r="A68" s="64">
        <v>33.0</v>
      </c>
      <c r="B68" s="65">
        <v>3.4</v>
      </c>
    </row>
    <row r="69" ht="15.75" customHeight="1">
      <c r="A69" s="64">
        <v>33.5</v>
      </c>
      <c r="B69" s="65">
        <v>3.4</v>
      </c>
    </row>
    <row r="70" ht="15.75" customHeight="1">
      <c r="A70" s="64">
        <v>34.0</v>
      </c>
      <c r="B70" s="65">
        <v>3.4</v>
      </c>
    </row>
    <row r="71" ht="15.75" customHeight="1">
      <c r="A71" s="64">
        <v>34.5</v>
      </c>
      <c r="B71" s="65">
        <v>3.5</v>
      </c>
    </row>
    <row r="72" ht="15.75" customHeight="1">
      <c r="A72" s="64">
        <v>35.0</v>
      </c>
      <c r="B72" s="65">
        <v>3.5</v>
      </c>
    </row>
    <row r="73" ht="15.75" customHeight="1">
      <c r="A73" s="64">
        <v>35.5</v>
      </c>
      <c r="B73" s="65">
        <v>3.5</v>
      </c>
    </row>
    <row r="74" ht="15.75" customHeight="1">
      <c r="A74" s="64">
        <v>36.0</v>
      </c>
      <c r="B74" s="65">
        <v>3.6</v>
      </c>
    </row>
    <row r="75" ht="15.75" customHeight="1">
      <c r="A75" s="64">
        <v>36.5</v>
      </c>
      <c r="B75" s="65">
        <v>3.6</v>
      </c>
    </row>
    <row r="76" ht="15.75" customHeight="1">
      <c r="A76" s="64">
        <v>37.0</v>
      </c>
      <c r="B76" s="65">
        <v>3.6</v>
      </c>
    </row>
    <row r="77" ht="15.75" customHeight="1">
      <c r="A77" s="64">
        <v>37.5</v>
      </c>
      <c r="B77" s="65">
        <v>3.7</v>
      </c>
    </row>
    <row r="78" ht="15.75" customHeight="1">
      <c r="A78" s="64">
        <v>38.0</v>
      </c>
      <c r="B78" s="65">
        <v>3.7</v>
      </c>
    </row>
    <row r="79" ht="15.75" customHeight="1">
      <c r="A79" s="64">
        <v>38.5</v>
      </c>
      <c r="B79" s="65">
        <v>3.8</v>
      </c>
    </row>
    <row r="80" ht="15.75" customHeight="1">
      <c r="A80" s="64">
        <v>39.0</v>
      </c>
      <c r="B80" s="65">
        <v>3.8</v>
      </c>
    </row>
    <row r="81" ht="15.75" customHeight="1">
      <c r="A81" s="64">
        <v>39.5</v>
      </c>
      <c r="B81" s="65">
        <v>3.8</v>
      </c>
    </row>
    <row r="82" ht="15.75" customHeight="1">
      <c r="A82" s="64">
        <v>40.0</v>
      </c>
      <c r="B82" s="65">
        <v>3.9</v>
      </c>
    </row>
    <row r="83" ht="15.75" customHeight="1">
      <c r="A83" s="64">
        <v>40.5</v>
      </c>
      <c r="B83" s="65">
        <v>3.9</v>
      </c>
    </row>
    <row r="84" ht="15.75" customHeight="1">
      <c r="A84" s="64">
        <v>41.0</v>
      </c>
      <c r="B84" s="65">
        <v>3.9</v>
      </c>
    </row>
    <row r="85" ht="15.75" customHeight="1">
      <c r="A85" s="64">
        <v>41.5</v>
      </c>
      <c r="B85" s="65">
        <v>4.0</v>
      </c>
    </row>
    <row r="86" ht="15.75" customHeight="1">
      <c r="A86" s="64">
        <v>42.0</v>
      </c>
      <c r="B86" s="65">
        <v>4.0</v>
      </c>
    </row>
    <row r="87" ht="15.75" customHeight="1">
      <c r="A87" s="64">
        <v>42.5</v>
      </c>
      <c r="B87" s="65">
        <v>4.1</v>
      </c>
    </row>
    <row r="88" ht="15.75" customHeight="1">
      <c r="A88" s="64">
        <v>43.0</v>
      </c>
      <c r="B88" s="65">
        <v>4.1</v>
      </c>
    </row>
    <row r="89" ht="15.75" customHeight="1">
      <c r="A89" s="64">
        <v>43.5</v>
      </c>
      <c r="B89" s="65">
        <v>4.2</v>
      </c>
    </row>
    <row r="90" ht="15.75" customHeight="1">
      <c r="A90" s="64">
        <v>44.0</v>
      </c>
      <c r="B90" s="65">
        <v>4.2</v>
      </c>
    </row>
    <row r="91" ht="15.75" customHeight="1">
      <c r="A91" s="64">
        <v>44.5</v>
      </c>
      <c r="B91" s="65">
        <v>4.3</v>
      </c>
    </row>
    <row r="92" ht="15.75" customHeight="1">
      <c r="A92" s="64">
        <v>45.0</v>
      </c>
      <c r="B92" s="65">
        <v>4.3</v>
      </c>
    </row>
    <row r="93" ht="15.75" customHeight="1">
      <c r="A93" s="64">
        <v>45.5</v>
      </c>
      <c r="B93" s="65">
        <v>4.4</v>
      </c>
    </row>
    <row r="94" ht="15.75" customHeight="1">
      <c r="A94" s="64">
        <v>46.0</v>
      </c>
      <c r="B94" s="65">
        <v>4.4</v>
      </c>
    </row>
    <row r="95" ht="15.75" customHeight="1">
      <c r="A95" s="64">
        <v>46.5</v>
      </c>
      <c r="B95" s="65">
        <v>4.5</v>
      </c>
    </row>
    <row r="96" ht="15.75" customHeight="1">
      <c r="A96" s="64">
        <v>47.0</v>
      </c>
      <c r="B96" s="65">
        <v>4.5</v>
      </c>
    </row>
    <row r="97" ht="15.75" customHeight="1">
      <c r="A97" s="64">
        <v>47.5</v>
      </c>
      <c r="B97" s="65">
        <v>4.6</v>
      </c>
    </row>
    <row r="98" ht="15.75" customHeight="1">
      <c r="A98" s="64">
        <v>48.0</v>
      </c>
      <c r="B98" s="65">
        <v>4.6</v>
      </c>
    </row>
    <row r="99" ht="15.75" customHeight="1">
      <c r="A99" s="64">
        <v>48.5</v>
      </c>
      <c r="B99" s="65">
        <v>4.7</v>
      </c>
    </row>
    <row r="100" ht="15.75" customHeight="1">
      <c r="A100" s="64">
        <v>49.0</v>
      </c>
      <c r="B100" s="65">
        <v>4.8</v>
      </c>
    </row>
    <row r="101" ht="15.75" customHeight="1">
      <c r="A101" s="64">
        <v>49.5</v>
      </c>
      <c r="B101" s="65">
        <v>4.8</v>
      </c>
    </row>
    <row r="102" ht="15.75" customHeight="1">
      <c r="A102" s="64">
        <v>50.0</v>
      </c>
      <c r="B102" s="65">
        <v>4.9</v>
      </c>
    </row>
    <row r="103" ht="15.75" customHeight="1">
      <c r="A103" s="64">
        <v>50.5</v>
      </c>
      <c r="B103" s="65">
        <v>4.9</v>
      </c>
    </row>
    <row r="104" ht="15.75" customHeight="1">
      <c r="A104" s="64">
        <v>51.0</v>
      </c>
      <c r="B104" s="65">
        <v>5.0</v>
      </c>
    </row>
    <row r="105" ht="15.75" customHeight="1">
      <c r="A105" s="64">
        <v>51.5</v>
      </c>
      <c r="B105" s="65">
        <v>5.0</v>
      </c>
    </row>
    <row r="106" ht="15.75" customHeight="1">
      <c r="A106" s="64">
        <v>52.0</v>
      </c>
      <c r="B106" s="65">
        <v>5.1</v>
      </c>
    </row>
    <row r="107" ht="15.75" customHeight="1">
      <c r="A107" s="64">
        <v>52.5</v>
      </c>
      <c r="B107" s="65">
        <v>5.1</v>
      </c>
    </row>
    <row r="108" ht="15.75" customHeight="1">
      <c r="A108" s="64">
        <v>53.0</v>
      </c>
      <c r="B108" s="65">
        <v>5.2</v>
      </c>
    </row>
    <row r="109" ht="15.75" customHeight="1">
      <c r="A109" s="64">
        <v>53.5</v>
      </c>
      <c r="B109" s="65">
        <v>5.2</v>
      </c>
    </row>
    <row r="110" ht="15.75" customHeight="1">
      <c r="A110" s="64">
        <v>54.0</v>
      </c>
      <c r="B110" s="65">
        <v>5.3</v>
      </c>
    </row>
    <row r="111" ht="15.75" customHeight="1">
      <c r="A111" s="64">
        <v>54.5</v>
      </c>
      <c r="B111" s="65">
        <v>5.3</v>
      </c>
    </row>
    <row r="112" ht="15.75" customHeight="1">
      <c r="A112" s="64">
        <v>55.0</v>
      </c>
      <c r="B112" s="65">
        <v>5.4</v>
      </c>
    </row>
    <row r="113" ht="15.75" customHeight="1">
      <c r="A113" s="64">
        <v>55.5</v>
      </c>
      <c r="B113" s="65">
        <v>5.4</v>
      </c>
    </row>
    <row r="114" ht="15.75" customHeight="1">
      <c r="A114" s="64">
        <v>56.0</v>
      </c>
      <c r="B114" s="65">
        <v>5.5</v>
      </c>
    </row>
    <row r="115" ht="15.75" customHeight="1">
      <c r="A115" s="64">
        <v>56.5</v>
      </c>
      <c r="B115" s="65">
        <v>5.6</v>
      </c>
    </row>
    <row r="116" ht="15.75" customHeight="1">
      <c r="A116" s="64">
        <v>57.0</v>
      </c>
      <c r="B116" s="65">
        <v>5.6</v>
      </c>
    </row>
    <row r="117" ht="15.75" customHeight="1">
      <c r="A117" s="64">
        <v>57.5</v>
      </c>
      <c r="B117" s="65">
        <v>5.7</v>
      </c>
    </row>
    <row r="118" ht="15.75" customHeight="1">
      <c r="A118" s="64">
        <v>58.0</v>
      </c>
      <c r="B118" s="65">
        <v>5.7</v>
      </c>
    </row>
    <row r="119" ht="15.75" customHeight="1">
      <c r="A119" s="64">
        <v>58.5</v>
      </c>
      <c r="B119" s="65">
        <v>5.8</v>
      </c>
    </row>
    <row r="120" ht="15.75" customHeight="1">
      <c r="A120" s="64">
        <v>59.0</v>
      </c>
      <c r="B120" s="65">
        <v>5.8</v>
      </c>
    </row>
    <row r="121" ht="15.75" customHeight="1">
      <c r="A121" s="64">
        <v>59.5</v>
      </c>
      <c r="B121" s="65">
        <v>5.9</v>
      </c>
    </row>
    <row r="122" ht="15.75" customHeight="1">
      <c r="A122" s="64">
        <v>60.0</v>
      </c>
      <c r="B122" s="65">
        <v>5.9</v>
      </c>
    </row>
    <row r="123" ht="15.75" customHeight="1">
      <c r="A123" s="64">
        <v>60.5</v>
      </c>
      <c r="B123" s="65">
        <v>6.0</v>
      </c>
    </row>
    <row r="124" ht="15.75" customHeight="1">
      <c r="A124" s="64">
        <v>61.0</v>
      </c>
      <c r="B124" s="65">
        <v>6.0</v>
      </c>
    </row>
    <row r="125" ht="15.75" customHeight="1">
      <c r="A125" s="64">
        <v>61.5</v>
      </c>
      <c r="B125" s="65">
        <v>6.1</v>
      </c>
    </row>
    <row r="126" ht="15.75" customHeight="1">
      <c r="A126" s="64">
        <v>62.0</v>
      </c>
      <c r="B126" s="65">
        <v>6.1</v>
      </c>
    </row>
    <row r="127" ht="15.75" customHeight="1">
      <c r="A127" s="64">
        <v>62.5</v>
      </c>
      <c r="B127" s="65">
        <v>6.2</v>
      </c>
    </row>
    <row r="128" ht="15.75" customHeight="1">
      <c r="A128" s="64">
        <v>63.0</v>
      </c>
      <c r="B128" s="65">
        <v>6.3</v>
      </c>
    </row>
    <row r="129" ht="15.75" customHeight="1">
      <c r="A129" s="64">
        <v>63.5</v>
      </c>
      <c r="B129" s="65">
        <v>6.3</v>
      </c>
    </row>
    <row r="130" ht="15.75" customHeight="1">
      <c r="A130" s="64">
        <v>64.0</v>
      </c>
      <c r="B130" s="65">
        <v>6.4</v>
      </c>
    </row>
    <row r="131" ht="15.75" customHeight="1">
      <c r="A131" s="64">
        <v>64.5</v>
      </c>
      <c r="B131" s="65">
        <v>6.4</v>
      </c>
    </row>
    <row r="132" ht="15.75" customHeight="1">
      <c r="A132" s="64">
        <v>65.0</v>
      </c>
      <c r="B132" s="65">
        <v>6.5</v>
      </c>
    </row>
    <row r="133" ht="15.75" customHeight="1">
      <c r="A133" s="64">
        <v>65.5</v>
      </c>
      <c r="B133" s="65">
        <v>6.5</v>
      </c>
    </row>
    <row r="134" ht="15.75" customHeight="1">
      <c r="A134" s="64">
        <v>66.0</v>
      </c>
      <c r="B134" s="65">
        <v>6.6</v>
      </c>
    </row>
    <row r="135" ht="15.75" customHeight="1">
      <c r="A135" s="64">
        <v>66.5</v>
      </c>
      <c r="B135" s="65">
        <v>6.6</v>
      </c>
    </row>
    <row r="136" ht="15.75" customHeight="1">
      <c r="A136" s="64">
        <v>67.0</v>
      </c>
      <c r="B136" s="65">
        <v>6.7</v>
      </c>
    </row>
    <row r="137" ht="15.75" customHeight="1">
      <c r="A137" s="64">
        <v>67.5</v>
      </c>
      <c r="B137" s="65">
        <v>6.7</v>
      </c>
    </row>
    <row r="138" ht="15.75" customHeight="1">
      <c r="A138" s="64">
        <v>68.0</v>
      </c>
      <c r="B138" s="65">
        <v>6.8</v>
      </c>
    </row>
    <row r="139" ht="15.75" customHeight="1">
      <c r="A139" s="64">
        <v>68.5</v>
      </c>
      <c r="B139" s="65">
        <v>6.8</v>
      </c>
    </row>
    <row r="140" ht="15.75" customHeight="1">
      <c r="A140" s="64">
        <v>69.0</v>
      </c>
      <c r="B140" s="65">
        <v>6.9</v>
      </c>
    </row>
    <row r="141" ht="15.75" customHeight="1">
      <c r="A141" s="64">
        <v>69.5</v>
      </c>
      <c r="B141" s="65">
        <v>6.9</v>
      </c>
    </row>
    <row r="142" ht="15.75" customHeight="1">
      <c r="A142" s="64">
        <v>70.0</v>
      </c>
      <c r="B142" s="65">
        <v>7.0</v>
      </c>
    </row>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64" t="s">
        <v>93</v>
      </c>
      <c r="B1" s="64" t="s">
        <v>94</v>
      </c>
    </row>
    <row r="2">
      <c r="A2" s="64">
        <v>0.0</v>
      </c>
      <c r="B2" s="10">
        <v>1.0</v>
      </c>
    </row>
    <row r="3">
      <c r="A3" s="64">
        <v>1.0</v>
      </c>
      <c r="B3" s="10">
        <v>1.1</v>
      </c>
    </row>
    <row r="4">
      <c r="A4" s="64">
        <v>2.0</v>
      </c>
      <c r="B4" s="10">
        <v>1.2</v>
      </c>
    </row>
    <row r="5">
      <c r="A5" s="64">
        <v>3.0</v>
      </c>
      <c r="B5" s="10">
        <v>1.3</v>
      </c>
    </row>
    <row r="6">
      <c r="A6" s="64">
        <v>4.0</v>
      </c>
      <c r="B6" s="10">
        <v>1.4</v>
      </c>
    </row>
    <row r="7">
      <c r="A7" s="64">
        <v>5.0</v>
      </c>
      <c r="B7" s="10">
        <v>1.5</v>
      </c>
    </row>
    <row r="8">
      <c r="A8" s="64">
        <v>6.0</v>
      </c>
      <c r="B8" s="10">
        <v>1.6</v>
      </c>
    </row>
    <row r="9">
      <c r="A9" s="64">
        <v>7.0</v>
      </c>
      <c r="B9" s="10">
        <v>1.7</v>
      </c>
    </row>
    <row r="10">
      <c r="A10" s="64">
        <v>8.0</v>
      </c>
      <c r="B10" s="10">
        <v>1.8</v>
      </c>
    </row>
    <row r="11">
      <c r="A11" s="64">
        <v>9.0</v>
      </c>
      <c r="B11" s="10">
        <v>1.9</v>
      </c>
    </row>
    <row r="12">
      <c r="A12" s="64">
        <v>10.0</v>
      </c>
      <c r="B12" s="10">
        <v>2.0</v>
      </c>
    </row>
    <row r="13">
      <c r="A13" s="64">
        <v>11.0</v>
      </c>
      <c r="B13" s="10">
        <v>2.1</v>
      </c>
    </row>
    <row r="14">
      <c r="A14" s="64">
        <v>12.0</v>
      </c>
      <c r="B14" s="10">
        <v>2.2</v>
      </c>
    </row>
    <row r="15">
      <c r="A15" s="64">
        <v>13.0</v>
      </c>
      <c r="B15" s="10">
        <v>2.3</v>
      </c>
    </row>
    <row r="16">
      <c r="A16" s="64">
        <v>14.0</v>
      </c>
      <c r="B16" s="10">
        <v>2.3</v>
      </c>
    </row>
    <row r="17">
      <c r="A17" s="64">
        <v>15.0</v>
      </c>
      <c r="B17" s="10">
        <v>2.4</v>
      </c>
    </row>
    <row r="18">
      <c r="A18" s="64">
        <v>16.0</v>
      </c>
      <c r="B18" s="10">
        <v>2.5</v>
      </c>
    </row>
    <row r="19">
      <c r="A19" s="64">
        <v>17.0</v>
      </c>
      <c r="B19" s="10">
        <v>2.6</v>
      </c>
    </row>
    <row r="20">
      <c r="A20" s="64">
        <v>18.0</v>
      </c>
      <c r="B20" s="10">
        <v>2.7</v>
      </c>
    </row>
    <row r="21" ht="15.75" customHeight="1">
      <c r="A21" s="64">
        <v>19.0</v>
      </c>
      <c r="B21" s="10">
        <v>2.8</v>
      </c>
    </row>
    <row r="22" ht="15.75" customHeight="1">
      <c r="A22" s="64">
        <v>20.0</v>
      </c>
      <c r="B22" s="10">
        <v>2.9</v>
      </c>
    </row>
    <row r="23" ht="15.75" customHeight="1">
      <c r="A23" s="64">
        <v>21.0</v>
      </c>
      <c r="B23" s="10">
        <v>3.0</v>
      </c>
    </row>
    <row r="24" ht="15.75" customHeight="1">
      <c r="A24" s="64">
        <v>22.0</v>
      </c>
      <c r="B24" s="10">
        <v>3.1</v>
      </c>
    </row>
    <row r="25" ht="15.75" customHeight="1">
      <c r="A25" s="64">
        <v>23.0</v>
      </c>
      <c r="B25" s="10">
        <v>3.2</v>
      </c>
    </row>
    <row r="26" ht="15.75" customHeight="1">
      <c r="A26" s="64">
        <v>24.0</v>
      </c>
      <c r="B26" s="10">
        <v>3.3</v>
      </c>
    </row>
    <row r="27" ht="15.75" customHeight="1">
      <c r="A27" s="64">
        <v>25.0</v>
      </c>
      <c r="B27" s="10">
        <v>3.4</v>
      </c>
    </row>
    <row r="28" ht="15.75" customHeight="1">
      <c r="A28" s="64">
        <v>26.0</v>
      </c>
      <c r="B28" s="10">
        <v>3.5</v>
      </c>
    </row>
    <row r="29" ht="15.75" customHeight="1">
      <c r="A29" s="64">
        <v>27.0</v>
      </c>
      <c r="B29" s="10">
        <v>3.6</v>
      </c>
    </row>
    <row r="30" ht="15.75" customHeight="1">
      <c r="A30" s="64">
        <v>28.0</v>
      </c>
      <c r="B30" s="10">
        <v>3.7</v>
      </c>
    </row>
    <row r="31" ht="15.75" customHeight="1">
      <c r="A31" s="64">
        <v>29.0</v>
      </c>
      <c r="B31" s="10">
        <v>3.8</v>
      </c>
    </row>
    <row r="32" ht="15.75" customHeight="1">
      <c r="A32" s="64">
        <v>30.0</v>
      </c>
      <c r="B32" s="10">
        <v>3.9</v>
      </c>
    </row>
    <row r="33" ht="15.75" customHeight="1">
      <c r="A33" s="64">
        <v>31.0</v>
      </c>
      <c r="B33" s="10">
        <v>4.0</v>
      </c>
    </row>
    <row r="34" ht="15.75" customHeight="1">
      <c r="A34" s="64">
        <v>32.0</v>
      </c>
      <c r="B34" s="10">
        <v>4.1</v>
      </c>
    </row>
    <row r="35" ht="15.75" customHeight="1">
      <c r="A35" s="64">
        <v>33.0</v>
      </c>
      <c r="B35" s="10">
        <v>4.3</v>
      </c>
    </row>
    <row r="36" ht="15.75" customHeight="1">
      <c r="A36" s="64">
        <v>34.0</v>
      </c>
      <c r="B36" s="10">
        <v>4.4</v>
      </c>
    </row>
    <row r="37" ht="15.75" customHeight="1">
      <c r="A37" s="64">
        <v>35.0</v>
      </c>
      <c r="B37" s="10">
        <v>4.5</v>
      </c>
    </row>
    <row r="38" ht="15.75" customHeight="1">
      <c r="A38" s="64">
        <v>36.0</v>
      </c>
      <c r="B38" s="10">
        <v>4.7</v>
      </c>
    </row>
    <row r="39" ht="15.75" customHeight="1">
      <c r="A39" s="64">
        <v>37.0</v>
      </c>
      <c r="B39" s="10">
        <v>4.8</v>
      </c>
    </row>
    <row r="40" ht="15.75" customHeight="1">
      <c r="A40" s="64">
        <v>38.0</v>
      </c>
      <c r="B40" s="10">
        <v>5.0</v>
      </c>
    </row>
    <row r="41" ht="15.75" customHeight="1">
      <c r="A41" s="64">
        <v>39.0</v>
      </c>
      <c r="B41" s="10">
        <v>5.1</v>
      </c>
    </row>
    <row r="42" ht="15.75" customHeight="1">
      <c r="A42" s="64">
        <v>40.0</v>
      </c>
      <c r="B42" s="10">
        <v>5.3</v>
      </c>
    </row>
    <row r="43" ht="15.75" customHeight="1">
      <c r="A43" s="64">
        <v>41.0</v>
      </c>
      <c r="B43" s="10">
        <v>5.4</v>
      </c>
    </row>
    <row r="44" ht="15.75" customHeight="1">
      <c r="A44" s="64">
        <v>42.0</v>
      </c>
      <c r="B44" s="10">
        <v>5.6</v>
      </c>
    </row>
    <row r="45" ht="15.75" customHeight="1">
      <c r="A45" s="64">
        <v>43.0</v>
      </c>
      <c r="B45" s="10">
        <v>5.7</v>
      </c>
    </row>
    <row r="46" ht="15.75" customHeight="1">
      <c r="A46" s="64">
        <v>44.0</v>
      </c>
      <c r="B46" s="10">
        <v>5.8</v>
      </c>
    </row>
    <row r="47" ht="15.75" customHeight="1">
      <c r="A47" s="64">
        <v>45.0</v>
      </c>
      <c r="B47" s="10">
        <v>6.0</v>
      </c>
    </row>
    <row r="48" ht="15.75" customHeight="1">
      <c r="A48" s="64">
        <v>46.0</v>
      </c>
      <c r="B48" s="10">
        <v>6.1</v>
      </c>
    </row>
    <row r="49" ht="15.75" customHeight="1">
      <c r="A49" s="64">
        <v>47.0</v>
      </c>
      <c r="B49" s="10">
        <v>6.3</v>
      </c>
    </row>
    <row r="50" ht="15.75" customHeight="1">
      <c r="A50" s="64">
        <v>48.0</v>
      </c>
      <c r="B50" s="10">
        <v>6.4</v>
      </c>
    </row>
    <row r="51" ht="15.75" customHeight="1">
      <c r="A51" s="64">
        <v>49.0</v>
      </c>
      <c r="B51" s="10">
        <v>6.6</v>
      </c>
    </row>
    <row r="52" ht="15.75" customHeight="1">
      <c r="A52" s="64">
        <v>50.0</v>
      </c>
      <c r="B52" s="10">
        <v>6.7</v>
      </c>
    </row>
    <row r="53" ht="15.75" customHeight="1">
      <c r="A53" s="64">
        <v>51.0</v>
      </c>
      <c r="B53" s="10">
        <v>6.9</v>
      </c>
    </row>
    <row r="54" ht="15.75" customHeight="1">
      <c r="A54" s="64">
        <v>52.0</v>
      </c>
      <c r="B54" s="10">
        <v>7.0</v>
      </c>
    </row>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64" t="s">
        <v>14</v>
      </c>
      <c r="B1" s="64" t="s">
        <v>15</v>
      </c>
    </row>
    <row r="2">
      <c r="A2" s="64">
        <v>0.0</v>
      </c>
      <c r="B2" s="65">
        <v>1.0</v>
      </c>
    </row>
    <row r="3">
      <c r="A3" s="64">
        <v>0.5</v>
      </c>
      <c r="B3" s="65">
        <v>1.1</v>
      </c>
    </row>
    <row r="4">
      <c r="A4" s="64">
        <v>1.0</v>
      </c>
      <c r="B4" s="65">
        <v>1.2</v>
      </c>
    </row>
    <row r="5">
      <c r="A5" s="64">
        <v>1.5</v>
      </c>
      <c r="B5" s="65">
        <v>1.3</v>
      </c>
    </row>
    <row r="6">
      <c r="A6" s="64">
        <v>2.0</v>
      </c>
      <c r="B6" s="65">
        <v>1.3</v>
      </c>
    </row>
    <row r="7">
      <c r="A7" s="64">
        <v>2.5</v>
      </c>
      <c r="B7" s="65">
        <v>1.4</v>
      </c>
    </row>
    <row r="8">
      <c r="A8" s="64">
        <v>3.0</v>
      </c>
      <c r="B8" s="65">
        <v>1.5</v>
      </c>
    </row>
    <row r="9">
      <c r="A9" s="64">
        <v>3.5</v>
      </c>
      <c r="B9" s="65">
        <v>1.6</v>
      </c>
    </row>
    <row r="10">
      <c r="A10" s="64">
        <v>4.0</v>
      </c>
      <c r="B10" s="65">
        <v>1.7</v>
      </c>
    </row>
    <row r="11">
      <c r="A11" s="64">
        <v>4.5</v>
      </c>
      <c r="B11" s="65">
        <v>1.8</v>
      </c>
    </row>
    <row r="12">
      <c r="A12" s="64">
        <v>5.0</v>
      </c>
      <c r="B12" s="65">
        <v>1.8</v>
      </c>
    </row>
    <row r="13">
      <c r="A13" s="64">
        <v>5.5</v>
      </c>
      <c r="B13" s="65">
        <v>1.9</v>
      </c>
    </row>
    <row r="14">
      <c r="A14" s="64">
        <v>6.0</v>
      </c>
      <c r="B14" s="65">
        <v>2.0</v>
      </c>
    </row>
    <row r="15">
      <c r="A15" s="64">
        <v>6.5</v>
      </c>
      <c r="B15" s="65">
        <v>2.1</v>
      </c>
    </row>
    <row r="16">
      <c r="A16" s="64">
        <v>7.0</v>
      </c>
      <c r="B16" s="65">
        <v>2.2</v>
      </c>
    </row>
    <row r="17">
      <c r="A17" s="64">
        <v>7.5</v>
      </c>
      <c r="B17" s="65">
        <v>2.3</v>
      </c>
    </row>
    <row r="18">
      <c r="A18" s="64">
        <v>8.0</v>
      </c>
      <c r="B18" s="65">
        <v>2.3</v>
      </c>
    </row>
    <row r="19">
      <c r="A19" s="64">
        <v>8.5</v>
      </c>
      <c r="B19" s="65">
        <v>2.4</v>
      </c>
    </row>
    <row r="20">
      <c r="A20" s="64">
        <v>9.0</v>
      </c>
      <c r="B20" s="65">
        <v>2.5</v>
      </c>
    </row>
    <row r="21" ht="15.75" customHeight="1">
      <c r="A21" s="64">
        <v>9.5</v>
      </c>
      <c r="B21" s="65">
        <v>2.6</v>
      </c>
    </row>
    <row r="22" ht="15.75" customHeight="1">
      <c r="A22" s="64">
        <v>10.0</v>
      </c>
      <c r="B22" s="65">
        <v>2.7</v>
      </c>
    </row>
    <row r="23" ht="15.75" customHeight="1">
      <c r="A23" s="64">
        <v>10.5</v>
      </c>
      <c r="B23" s="65">
        <v>2.8</v>
      </c>
    </row>
    <row r="24" ht="15.75" customHeight="1">
      <c r="A24" s="64">
        <v>11.0</v>
      </c>
      <c r="B24" s="65">
        <v>2.8</v>
      </c>
    </row>
    <row r="25" ht="15.75" customHeight="1">
      <c r="A25" s="64">
        <v>11.5</v>
      </c>
      <c r="B25" s="65">
        <v>2.9</v>
      </c>
    </row>
    <row r="26" ht="15.75" customHeight="1">
      <c r="A26" s="64">
        <v>12.0</v>
      </c>
      <c r="B26" s="65">
        <v>3.0</v>
      </c>
    </row>
    <row r="27" ht="15.75" customHeight="1">
      <c r="A27" s="64">
        <v>12.5</v>
      </c>
      <c r="B27" s="65">
        <v>3.1</v>
      </c>
    </row>
    <row r="28" ht="15.75" customHeight="1">
      <c r="A28" s="64">
        <v>13.0</v>
      </c>
      <c r="B28" s="65">
        <v>3.2</v>
      </c>
    </row>
    <row r="29" ht="15.75" customHeight="1">
      <c r="A29" s="64">
        <v>13.5</v>
      </c>
      <c r="B29" s="65">
        <v>3.3</v>
      </c>
    </row>
    <row r="30" ht="15.75" customHeight="1">
      <c r="A30" s="64">
        <v>14.0</v>
      </c>
      <c r="B30" s="65">
        <v>3.3</v>
      </c>
    </row>
    <row r="31" ht="15.75" customHeight="1">
      <c r="A31" s="64">
        <v>14.5</v>
      </c>
      <c r="B31" s="65">
        <v>3.4</v>
      </c>
    </row>
    <row r="32" ht="15.75" customHeight="1">
      <c r="A32" s="64">
        <v>15.0</v>
      </c>
      <c r="B32" s="65">
        <v>3.5</v>
      </c>
    </row>
    <row r="33" ht="15.75" customHeight="1">
      <c r="A33" s="64">
        <v>15.5</v>
      </c>
      <c r="B33" s="65">
        <v>3.6</v>
      </c>
    </row>
    <row r="34" ht="15.75" customHeight="1">
      <c r="A34" s="64">
        <v>16.0</v>
      </c>
      <c r="B34" s="65">
        <v>3.7</v>
      </c>
    </row>
    <row r="35" ht="15.75" customHeight="1">
      <c r="A35" s="64">
        <v>16.5</v>
      </c>
      <c r="B35" s="65">
        <v>3.8</v>
      </c>
    </row>
    <row r="36" ht="15.75" customHeight="1">
      <c r="A36" s="64">
        <v>17.0</v>
      </c>
      <c r="B36" s="65">
        <v>3.8</v>
      </c>
    </row>
    <row r="37" ht="15.75" customHeight="1">
      <c r="A37" s="64">
        <v>17.5</v>
      </c>
      <c r="B37" s="65">
        <v>3.9</v>
      </c>
    </row>
    <row r="38" ht="15.75" customHeight="1">
      <c r="A38" s="64">
        <v>18.0</v>
      </c>
      <c r="B38" s="65">
        <v>4.0</v>
      </c>
    </row>
    <row r="39" ht="15.75" customHeight="1">
      <c r="A39" s="64">
        <v>18.5</v>
      </c>
      <c r="B39" s="65">
        <v>4.1</v>
      </c>
    </row>
    <row r="40" ht="15.75" customHeight="1">
      <c r="A40" s="64">
        <v>19.0</v>
      </c>
      <c r="B40" s="65">
        <v>4.3</v>
      </c>
    </row>
    <row r="41" ht="15.75" customHeight="1">
      <c r="A41" s="64">
        <v>19.5</v>
      </c>
      <c r="B41" s="65">
        <v>4.4</v>
      </c>
    </row>
    <row r="42" ht="15.75" customHeight="1">
      <c r="A42" s="64">
        <v>20.0</v>
      </c>
      <c r="B42" s="65">
        <v>4.5</v>
      </c>
    </row>
    <row r="43" ht="15.75" customHeight="1">
      <c r="A43" s="64">
        <v>20.5</v>
      </c>
      <c r="B43" s="65">
        <v>4.6</v>
      </c>
    </row>
    <row r="44" ht="15.75" customHeight="1">
      <c r="A44" s="64">
        <v>21.0</v>
      </c>
      <c r="B44" s="65">
        <v>4.8</v>
      </c>
    </row>
    <row r="45" ht="15.75" customHeight="1">
      <c r="A45" s="64">
        <v>21.5</v>
      </c>
      <c r="B45" s="65">
        <v>4.9</v>
      </c>
    </row>
    <row r="46" ht="15.75" customHeight="1">
      <c r="A46" s="64">
        <v>22.0</v>
      </c>
      <c r="B46" s="65">
        <v>5.0</v>
      </c>
    </row>
    <row r="47" ht="15.75" customHeight="1">
      <c r="A47" s="64">
        <v>22.5</v>
      </c>
      <c r="B47" s="65">
        <v>5.1</v>
      </c>
    </row>
    <row r="48" ht="15.75" customHeight="1">
      <c r="A48" s="64">
        <v>23.0</v>
      </c>
      <c r="B48" s="65">
        <v>5.3</v>
      </c>
    </row>
    <row r="49" ht="15.75" customHeight="1">
      <c r="A49" s="64">
        <v>23.5</v>
      </c>
      <c r="B49" s="65">
        <v>5.4</v>
      </c>
    </row>
    <row r="50" ht="15.75" customHeight="1">
      <c r="A50" s="64">
        <v>24.0</v>
      </c>
      <c r="B50" s="65">
        <v>5.5</v>
      </c>
    </row>
    <row r="51" ht="15.75" customHeight="1">
      <c r="A51" s="64">
        <v>24.5</v>
      </c>
      <c r="B51" s="65">
        <v>5.6</v>
      </c>
    </row>
    <row r="52" ht="15.75" customHeight="1">
      <c r="A52" s="64">
        <v>25.0</v>
      </c>
      <c r="B52" s="65">
        <v>5.8</v>
      </c>
    </row>
    <row r="53" ht="15.75" customHeight="1">
      <c r="A53" s="64">
        <v>25.5</v>
      </c>
      <c r="B53" s="65">
        <v>5.9</v>
      </c>
    </row>
    <row r="54" ht="15.75" customHeight="1">
      <c r="A54" s="64">
        <v>26.0</v>
      </c>
      <c r="B54" s="65">
        <v>6.0</v>
      </c>
    </row>
    <row r="55" ht="15.75" customHeight="1">
      <c r="A55" s="64">
        <v>26.5</v>
      </c>
      <c r="B55" s="65">
        <v>6.1</v>
      </c>
    </row>
    <row r="56" ht="15.75" customHeight="1">
      <c r="A56" s="64">
        <v>27.0</v>
      </c>
      <c r="B56" s="65">
        <v>6.3</v>
      </c>
    </row>
    <row r="57" ht="15.75" customHeight="1">
      <c r="A57" s="64">
        <v>27.5</v>
      </c>
      <c r="B57" s="65">
        <v>6.4</v>
      </c>
    </row>
    <row r="58" ht="15.75" customHeight="1">
      <c r="A58" s="64">
        <v>28.0</v>
      </c>
      <c r="B58" s="65">
        <v>6.5</v>
      </c>
    </row>
    <row r="59" ht="15.75" customHeight="1">
      <c r="A59" s="64">
        <v>28.5</v>
      </c>
      <c r="B59" s="65">
        <v>6.6</v>
      </c>
    </row>
    <row r="60" ht="15.75" customHeight="1">
      <c r="A60" s="64">
        <v>29.0</v>
      </c>
      <c r="B60" s="65">
        <v>6.8</v>
      </c>
    </row>
    <row r="61" ht="15.75" customHeight="1">
      <c r="A61" s="64">
        <v>29.5</v>
      </c>
      <c r="B61" s="65">
        <v>6.9</v>
      </c>
    </row>
    <row r="62" ht="15.75" customHeight="1">
      <c r="A62" s="64">
        <v>30.0</v>
      </c>
      <c r="B62" s="65">
        <v>7.0</v>
      </c>
    </row>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66" t="s">
        <v>95</v>
      </c>
      <c r="B1" s="67" t="s">
        <v>14</v>
      </c>
      <c r="C1" s="68"/>
      <c r="D1" s="68"/>
      <c r="E1" s="69"/>
    </row>
    <row r="2">
      <c r="A2" s="70"/>
      <c r="B2" s="71" t="s">
        <v>10</v>
      </c>
      <c r="C2" s="72" t="s">
        <v>11</v>
      </c>
      <c r="D2" s="72" t="s">
        <v>96</v>
      </c>
      <c r="E2" s="73" t="s">
        <v>13</v>
      </c>
    </row>
    <row r="3">
      <c r="A3" s="74" t="s">
        <v>97</v>
      </c>
      <c r="B3" s="75">
        <v>4.0</v>
      </c>
      <c r="C3" s="75">
        <v>3.0</v>
      </c>
      <c r="D3" s="75">
        <v>2.0</v>
      </c>
      <c r="E3" s="75">
        <v>0.0</v>
      </c>
    </row>
    <row r="4">
      <c r="A4" s="74"/>
      <c r="B4" s="75"/>
      <c r="C4" s="75"/>
      <c r="D4" s="75"/>
      <c r="E4" s="75"/>
    </row>
    <row r="5">
      <c r="A5" s="74"/>
      <c r="B5" s="75"/>
      <c r="C5" s="75"/>
      <c r="D5" s="75"/>
      <c r="E5" s="75"/>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A2"/>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2023-08-07T04:08:01Z</dcterms:created>
  <dc:creator>Gerardo Galan Cruz</dc:creator>
</cp:coreProperties>
</file>