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1b2ed5a1a9aad94/Documents/"/>
    </mc:Choice>
  </mc:AlternateContent>
  <xr:revisionPtr revIDLastSave="0" documentId="8_{7D1A4758-E3E5-4247-9B36-D0B907E0908B}" xr6:coauthVersionLast="47" xr6:coauthVersionMax="47" xr10:uidLastSave="{00000000-0000-0000-0000-000000000000}"/>
  <bookViews>
    <workbookView xWindow="-98" yWindow="-98" windowWidth="20715" windowHeight="13276" xr2:uid="{9A5798C3-1666-4F20-8F2A-2CD02E63E426}"/>
  </bookViews>
  <sheets>
    <sheet name="Pricing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6" i="1" l="1"/>
  <c r="J56" i="1"/>
  <c r="J49" i="1"/>
  <c r="J50" i="1"/>
  <c r="K39" i="1"/>
  <c r="J39" i="1"/>
  <c r="J42" i="1" s="1"/>
  <c r="K54" i="1"/>
  <c r="J54" i="1"/>
  <c r="K53" i="1"/>
  <c r="J53" i="1"/>
  <c r="J55" i="1" s="1"/>
  <c r="K52" i="1"/>
  <c r="J52" i="1"/>
  <c r="K51" i="1"/>
  <c r="J51" i="1"/>
  <c r="K50" i="1"/>
  <c r="K49" i="1"/>
  <c r="D49" i="1"/>
  <c r="E49" i="1"/>
  <c r="E57" i="1" s="1"/>
  <c r="D50" i="1"/>
  <c r="E50" i="1"/>
  <c r="D57" i="1"/>
  <c r="E55" i="1"/>
  <c r="D55" i="1"/>
  <c r="E53" i="1"/>
  <c r="D53" i="1"/>
  <c r="D52" i="1"/>
  <c r="E52" i="1"/>
  <c r="E54" i="1"/>
  <c r="D54" i="1"/>
  <c r="E51" i="1"/>
  <c r="D51" i="1"/>
  <c r="K15" i="1"/>
  <c r="K24" i="1"/>
  <c r="J24" i="1"/>
  <c r="K23" i="1"/>
  <c r="J23" i="1"/>
  <c r="K22" i="1"/>
  <c r="J22" i="1"/>
  <c r="K21" i="1"/>
  <c r="J21" i="1"/>
  <c r="E22" i="1"/>
  <c r="D22" i="1"/>
  <c r="E21" i="1"/>
  <c r="D21" i="1"/>
  <c r="E24" i="1"/>
  <c r="D24" i="1"/>
  <c r="E23" i="1"/>
  <c r="D23" i="1"/>
  <c r="E39" i="1"/>
  <c r="E42" i="1" s="1"/>
  <c r="D39" i="1"/>
  <c r="D42" i="1" s="1"/>
  <c r="K43" i="1"/>
  <c r="K11" i="1"/>
  <c r="D11" i="1"/>
  <c r="D14" i="1" s="1"/>
  <c r="J11" i="1"/>
  <c r="J14" i="1" s="1"/>
  <c r="E11" i="1"/>
  <c r="E14" i="1" s="1"/>
  <c r="J57" i="1" l="1"/>
  <c r="K55" i="1"/>
  <c r="K57" i="1"/>
  <c r="D25" i="1"/>
  <c r="J25" i="1"/>
  <c r="E25" i="1"/>
  <c r="K42" i="1"/>
  <c r="K25" i="1"/>
  <c r="J26" i="1"/>
  <c r="K14" i="1"/>
  <c r="K26" i="1" l="1"/>
</calcChain>
</file>

<file path=xl/sharedStrings.xml><?xml version="1.0" encoding="utf-8"?>
<sst xmlns="http://schemas.openxmlformats.org/spreadsheetml/2006/main" count="147" uniqueCount="43">
  <si>
    <t>Short Term commisions</t>
  </si>
  <si>
    <t>To start</t>
  </si>
  <si>
    <t>Commissions taken on</t>
  </si>
  <si>
    <t>Landlord</t>
  </si>
  <si>
    <t>Travelers</t>
  </si>
  <si>
    <t>Total</t>
  </si>
  <si>
    <t>Moïen</t>
  </si>
  <si>
    <t>Carbon Footprint</t>
  </si>
  <si>
    <t>Optionnal</t>
  </si>
  <si>
    <t>Commission</t>
  </si>
  <si>
    <t>Financial fees covers the costs of Mango Pay</t>
  </si>
  <si>
    <t>*Financial fees</t>
  </si>
  <si>
    <t>Later</t>
  </si>
  <si>
    <t>With Business Provider (Agencies….)</t>
  </si>
  <si>
    <t>Business Provider</t>
  </si>
  <si>
    <t>Commission Moïen</t>
  </si>
  <si>
    <t>Without Business Provider (Agencies….)</t>
  </si>
  <si>
    <t>Financial fees cover the costs of Mango Pay</t>
  </si>
  <si>
    <t>Sublease commissions</t>
  </si>
  <si>
    <t>Tenants</t>
  </si>
  <si>
    <t>Example</t>
  </si>
  <si>
    <t>per night</t>
  </si>
  <si>
    <t>Traveler pays</t>
  </si>
  <si>
    <t>Moïen gets from landlord</t>
  </si>
  <si>
    <t>Moïen gets from traveler</t>
  </si>
  <si>
    <t>Total Moïen</t>
  </si>
  <si>
    <t>Moïen give back to the Business provider</t>
  </si>
  <si>
    <t>*=+ Taxes ( frais de sejour)</t>
  </si>
  <si>
    <t>Price visible on Moïen</t>
  </si>
  <si>
    <t>Money received by Landlord</t>
  </si>
  <si>
    <t>Money received by Tenant</t>
  </si>
  <si>
    <t>Example with % back to the landord</t>
  </si>
  <si>
    <t>Reconciliatioon</t>
  </si>
  <si>
    <t>Moïen gets from tenants</t>
  </si>
  <si>
    <t>Long term services</t>
  </si>
  <si>
    <t>Service nouveau locataire</t>
  </si>
  <si>
    <t>Gestion des loyers</t>
  </si>
  <si>
    <t>un prix unique pour Moien pour le service de bout en bout</t>
  </si>
  <si>
    <t>Synthèse annuelle</t>
  </si>
  <si>
    <t>gratuit</t>
  </si>
  <si>
    <t>Particulier</t>
  </si>
  <si>
    <t>Pro</t>
  </si>
  <si>
    <t>abonnement 100€/mois illimité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</si>
</sst>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.0\ &quot;€&quot;;[Red]\-#,##0.0\ &quot;€&quot;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10" fontId="0" fillId="4" borderId="0" xfId="0" applyNumberFormat="1" applyFill="1"/>
    <xf numFmtId="0" fontId="1" fillId="0" borderId="1" xfId="0" applyFont="1" applyBorder="1"/>
    <xf numFmtId="9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9" fontId="0" fillId="3" borderId="1" xfId="0" applyNumberFormat="1" applyFill="1" applyBorder="1"/>
    <xf numFmtId="0" fontId="0" fillId="4" borderId="1" xfId="0" applyFill="1" applyBorder="1"/>
    <xf numFmtId="9" fontId="0" fillId="4" borderId="1" xfId="0" applyNumberFormat="1" applyFill="1" applyBorder="1"/>
    <xf numFmtId="10" fontId="0" fillId="4" borderId="1" xfId="0" applyNumberFormat="1" applyFill="1" applyBorder="1"/>
    <xf numFmtId="10" fontId="1" fillId="0" borderId="1" xfId="0" applyNumberFormat="1" applyFont="1" applyBorder="1"/>
    <xf numFmtId="0" fontId="0" fillId="0" borderId="1" xfId="0" applyBorder="1"/>
    <xf numFmtId="0" fontId="2" fillId="0" borderId="0" xfId="0" applyFont="1"/>
    <xf numFmtId="9" fontId="0" fillId="0" borderId="1" xfId="0" applyNumberFormat="1" applyBorder="1"/>
    <xf numFmtId="0" fontId="1" fillId="5" borderId="0" xfId="0" applyFont="1" applyFill="1"/>
    <xf numFmtId="0" fontId="0" fillId="6" borderId="1" xfId="0" applyFill="1" applyBorder="1"/>
    <xf numFmtId="9" fontId="0" fillId="6" borderId="1" xfId="0" applyNumberFormat="1" applyFill="1" applyBorder="1"/>
    <xf numFmtId="0" fontId="0" fillId="6" borderId="0" xfId="0" applyFill="1"/>
    <xf numFmtId="9" fontId="0" fillId="6" borderId="0" xfId="0" applyNumberFormat="1" applyFill="1"/>
    <xf numFmtId="8" fontId="0" fillId="0" borderId="0" xfId="0" applyNumberFormat="1"/>
    <xf numFmtId="6" fontId="0" fillId="0" borderId="1" xfId="0" applyNumberFormat="1" applyBorder="1"/>
    <xf numFmtId="8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EAA3-7C86-4DF3-B14D-B0F2172DF719}">
  <dimension ref="A2:K65"/>
  <sheetViews>
    <sheetView showGridLines="0" tabSelected="1" topLeftCell="A42" workbookViewId="0">
      <selection activeCell="D64" sqref="D64"/>
    </sheetView>
  </sheetViews>
  <sheetFormatPr baseColWidth="10" defaultRowHeight="14.25" x14ac:dyDescent="0.45"/>
  <cols>
    <col min="2" max="2" width="35.1328125" bestFit="1" customWidth="1"/>
    <col min="3" max="3" width="32" bestFit="1" customWidth="1"/>
    <col min="8" max="8" width="35.1328125" bestFit="1" customWidth="1"/>
  </cols>
  <sheetData>
    <row r="2" spans="1:11" s="20" customFormat="1" x14ac:dyDescent="0.45">
      <c r="A2" s="20" t="s">
        <v>0</v>
      </c>
    </row>
    <row r="4" spans="1:11" ht="18" x14ac:dyDescent="0.55000000000000004">
      <c r="C4" s="18" t="s">
        <v>16</v>
      </c>
      <c r="I4" s="18" t="s">
        <v>13</v>
      </c>
    </row>
    <row r="6" spans="1:11" x14ac:dyDescent="0.45">
      <c r="B6" s="10" t="s">
        <v>2</v>
      </c>
      <c r="D6" s="10" t="s">
        <v>1</v>
      </c>
      <c r="E6" s="10" t="s">
        <v>12</v>
      </c>
      <c r="H6" s="2" t="s">
        <v>2</v>
      </c>
      <c r="I6" s="2"/>
      <c r="J6" s="2" t="s">
        <v>1</v>
      </c>
      <c r="K6" s="2" t="s">
        <v>12</v>
      </c>
    </row>
    <row r="7" spans="1:11" x14ac:dyDescent="0.45">
      <c r="B7" s="11" t="s">
        <v>3</v>
      </c>
      <c r="C7" s="11" t="s">
        <v>9</v>
      </c>
      <c r="D7" s="12">
        <v>0</v>
      </c>
      <c r="E7" s="12">
        <v>0.01</v>
      </c>
      <c r="H7" s="3" t="s">
        <v>3</v>
      </c>
      <c r="I7" s="3" t="s">
        <v>9</v>
      </c>
      <c r="J7" s="4">
        <v>0.03</v>
      </c>
      <c r="K7" s="4">
        <v>0.04</v>
      </c>
    </row>
    <row r="8" spans="1:11" x14ac:dyDescent="0.45">
      <c r="B8" s="11"/>
      <c r="C8" s="11" t="s">
        <v>11</v>
      </c>
      <c r="D8" s="12">
        <v>0.01</v>
      </c>
      <c r="E8" s="12">
        <v>0.01</v>
      </c>
      <c r="H8" s="3"/>
      <c r="I8" s="3" t="s">
        <v>11</v>
      </c>
      <c r="J8" s="4">
        <v>0.01</v>
      </c>
      <c r="K8" s="4">
        <v>0.01</v>
      </c>
    </row>
    <row r="9" spans="1:11" x14ac:dyDescent="0.45">
      <c r="B9" s="13" t="s">
        <v>4</v>
      </c>
      <c r="C9" s="13" t="s">
        <v>9</v>
      </c>
      <c r="D9" s="14">
        <v>0</v>
      </c>
      <c r="E9" s="14">
        <v>0.06</v>
      </c>
      <c r="H9" s="5" t="s">
        <v>4</v>
      </c>
      <c r="I9" s="5" t="s">
        <v>9</v>
      </c>
      <c r="J9" s="6">
        <v>0</v>
      </c>
      <c r="K9" s="6">
        <v>0.06</v>
      </c>
    </row>
    <row r="10" spans="1:11" x14ac:dyDescent="0.45">
      <c r="B10" s="13"/>
      <c r="C10" s="13" t="s">
        <v>11</v>
      </c>
      <c r="D10" s="15">
        <v>0.01</v>
      </c>
      <c r="E10" s="15">
        <v>0.01</v>
      </c>
      <c r="H10" s="5"/>
      <c r="I10" s="5" t="s">
        <v>11</v>
      </c>
      <c r="J10" s="7">
        <v>0.01</v>
      </c>
      <c r="K10" s="6">
        <v>0.01</v>
      </c>
    </row>
    <row r="11" spans="1:11" x14ac:dyDescent="0.45">
      <c r="B11" s="8" t="s">
        <v>5</v>
      </c>
      <c r="C11" s="8"/>
      <c r="D11" s="16">
        <f>D10+D9+D8+D7</f>
        <v>0.02</v>
      </c>
      <c r="E11" s="16">
        <f>E10+E9+E8+E7</f>
        <v>8.9999999999999983E-2</v>
      </c>
      <c r="H11" s="8" t="s">
        <v>5</v>
      </c>
      <c r="I11" s="8"/>
      <c r="J11" s="16">
        <f>J10+J9+J8+J7</f>
        <v>0.05</v>
      </c>
      <c r="K11" s="16">
        <f>K10+K9+K8+K7</f>
        <v>0.12</v>
      </c>
    </row>
    <row r="12" spans="1:11" x14ac:dyDescent="0.45">
      <c r="B12" s="17" t="s">
        <v>7</v>
      </c>
      <c r="C12" s="17"/>
      <c r="D12" s="17" t="s">
        <v>8</v>
      </c>
      <c r="E12" s="17" t="s">
        <v>8</v>
      </c>
      <c r="H12" s="17" t="s">
        <v>7</v>
      </c>
      <c r="I12" s="17"/>
      <c r="J12" s="17" t="s">
        <v>8</v>
      </c>
      <c r="K12" s="17"/>
    </row>
    <row r="14" spans="1:11" x14ac:dyDescent="0.45">
      <c r="B14" s="8" t="s">
        <v>15</v>
      </c>
      <c r="C14" s="8"/>
      <c r="D14" s="9">
        <f>D11</f>
        <v>0.02</v>
      </c>
      <c r="E14" s="9">
        <f>E11</f>
        <v>8.9999999999999983E-2</v>
      </c>
      <c r="H14" s="17" t="s">
        <v>6</v>
      </c>
      <c r="I14" s="17"/>
      <c r="J14" s="19">
        <f>J11-J15</f>
        <v>2.0000000000000004E-2</v>
      </c>
      <c r="K14" s="19">
        <f>K11-K15</f>
        <v>0.09</v>
      </c>
    </row>
    <row r="15" spans="1:11" x14ac:dyDescent="0.45">
      <c r="B15" t="s">
        <v>27</v>
      </c>
      <c r="H15" s="17" t="s">
        <v>14</v>
      </c>
      <c r="I15" s="17"/>
      <c r="J15" s="19">
        <v>0.03</v>
      </c>
      <c r="K15" s="19">
        <f>K7-0.01</f>
        <v>0.03</v>
      </c>
    </row>
    <row r="16" spans="1:11" x14ac:dyDescent="0.45">
      <c r="B16" t="s">
        <v>17</v>
      </c>
      <c r="H16" t="s">
        <v>10</v>
      </c>
    </row>
    <row r="18" spans="1:11" x14ac:dyDescent="0.45">
      <c r="B18" t="s">
        <v>20</v>
      </c>
    </row>
    <row r="20" spans="1:11" x14ac:dyDescent="0.45">
      <c r="B20" s="17" t="s">
        <v>28</v>
      </c>
      <c r="C20" s="17" t="s">
        <v>21</v>
      </c>
      <c r="D20" s="26">
        <v>100</v>
      </c>
      <c r="E20" s="26">
        <v>100</v>
      </c>
      <c r="H20" s="17" t="s">
        <v>28</v>
      </c>
      <c r="I20" s="17" t="s">
        <v>21</v>
      </c>
      <c r="J20" s="26">
        <v>100</v>
      </c>
      <c r="K20" s="26">
        <v>100</v>
      </c>
    </row>
    <row r="21" spans="1:11" x14ac:dyDescent="0.45">
      <c r="B21" s="17" t="s">
        <v>29</v>
      </c>
      <c r="C21" s="17" t="s">
        <v>21</v>
      </c>
      <c r="D21" s="26">
        <f>D20-(D20*(D8+D7))</f>
        <v>99</v>
      </c>
      <c r="E21" s="26">
        <f>E20-(E20*(E8+E7))</f>
        <v>98</v>
      </c>
      <c r="H21" s="17" t="s">
        <v>29</v>
      </c>
      <c r="I21" s="17" t="s">
        <v>21</v>
      </c>
      <c r="J21" s="26">
        <f>J20-(J20*(J8+J7))</f>
        <v>96</v>
      </c>
      <c r="K21" s="26">
        <f>K20-(K20*(K8+K7))</f>
        <v>95</v>
      </c>
    </row>
    <row r="22" spans="1:11" x14ac:dyDescent="0.45">
      <c r="B22" s="17" t="s">
        <v>22</v>
      </c>
      <c r="C22" s="17" t="s">
        <v>21</v>
      </c>
      <c r="D22" s="27">
        <f>D20+(D20*(D10+D9))</f>
        <v>101</v>
      </c>
      <c r="E22" s="27">
        <f>E20+(E20*(E10+E9))</f>
        <v>107</v>
      </c>
      <c r="H22" s="17" t="s">
        <v>22</v>
      </c>
      <c r="I22" s="17" t="s">
        <v>21</v>
      </c>
      <c r="J22" s="27">
        <f>J20+(J20*(J10+J9))</f>
        <v>101</v>
      </c>
      <c r="K22" s="27">
        <f>K20+(K20*(K10+K9))</f>
        <v>107</v>
      </c>
    </row>
    <row r="23" spans="1:11" x14ac:dyDescent="0.45">
      <c r="B23" s="17" t="s">
        <v>23</v>
      </c>
      <c r="C23" s="17" t="s">
        <v>21</v>
      </c>
      <c r="D23" s="26">
        <f>D20*(D8+D7)</f>
        <v>1</v>
      </c>
      <c r="E23" s="26">
        <f>E20*(E8+E7)</f>
        <v>2</v>
      </c>
      <c r="H23" s="17" t="s">
        <v>23</v>
      </c>
      <c r="I23" s="17" t="s">
        <v>21</v>
      </c>
      <c r="J23" s="26">
        <f>J20*(J8+J7)</f>
        <v>4</v>
      </c>
      <c r="K23" s="26">
        <f>K20*(K8+K7)</f>
        <v>5</v>
      </c>
    </row>
    <row r="24" spans="1:11" x14ac:dyDescent="0.45">
      <c r="B24" s="17" t="s">
        <v>24</v>
      </c>
      <c r="C24" s="17" t="s">
        <v>21</v>
      </c>
      <c r="D24" s="27">
        <f>D20*(D10+D9)</f>
        <v>1</v>
      </c>
      <c r="E24" s="27">
        <f>E20*(E10+E9)</f>
        <v>6.9999999999999991</v>
      </c>
      <c r="H24" s="17" t="s">
        <v>24</v>
      </c>
      <c r="I24" s="17" t="s">
        <v>21</v>
      </c>
      <c r="J24" s="27">
        <f>J20*(J10+J9)</f>
        <v>1</v>
      </c>
      <c r="K24" s="27">
        <f>K20*(K10+K9)</f>
        <v>6.9999999999999991</v>
      </c>
    </row>
    <row r="25" spans="1:11" x14ac:dyDescent="0.45">
      <c r="B25" s="17" t="s">
        <v>25</v>
      </c>
      <c r="C25" s="17" t="s">
        <v>21</v>
      </c>
      <c r="D25" s="27">
        <f>D24+D23</f>
        <v>2</v>
      </c>
      <c r="E25" s="27">
        <f>E24+E23</f>
        <v>9</v>
      </c>
      <c r="H25" s="17" t="s">
        <v>25</v>
      </c>
      <c r="I25" s="17" t="s">
        <v>21</v>
      </c>
      <c r="J25" s="27">
        <f>J24+J23</f>
        <v>5</v>
      </c>
      <c r="K25" s="27">
        <f>K24+K23</f>
        <v>12</v>
      </c>
    </row>
    <row r="26" spans="1:11" x14ac:dyDescent="0.45">
      <c r="H26" s="17" t="s">
        <v>26</v>
      </c>
      <c r="I26" s="17" t="s">
        <v>21</v>
      </c>
      <c r="J26" s="27">
        <f>J25*(J15/(J15+J14))</f>
        <v>3</v>
      </c>
      <c r="K26" s="27">
        <f>K25*(K15/(K15+K14))</f>
        <v>3</v>
      </c>
    </row>
    <row r="28" spans="1:11" s="20" customFormat="1" x14ac:dyDescent="0.45">
      <c r="A28" s="20" t="s">
        <v>18</v>
      </c>
    </row>
    <row r="30" spans="1:11" ht="18" x14ac:dyDescent="0.55000000000000004">
      <c r="C30" s="18" t="s">
        <v>16</v>
      </c>
      <c r="I30" s="18" t="s">
        <v>13</v>
      </c>
    </row>
    <row r="32" spans="1:11" x14ac:dyDescent="0.45">
      <c r="B32" s="10" t="s">
        <v>2</v>
      </c>
      <c r="D32" s="10" t="s">
        <v>1</v>
      </c>
      <c r="E32" s="10" t="s">
        <v>12</v>
      </c>
      <c r="H32" s="2" t="s">
        <v>2</v>
      </c>
      <c r="I32" s="2"/>
      <c r="J32" s="2" t="s">
        <v>1</v>
      </c>
      <c r="K32" s="2" t="s">
        <v>12</v>
      </c>
    </row>
    <row r="33" spans="2:11" x14ac:dyDescent="0.45">
      <c r="B33" s="11" t="s">
        <v>3</v>
      </c>
      <c r="C33" s="11" t="s">
        <v>9</v>
      </c>
      <c r="D33" s="12">
        <v>0</v>
      </c>
      <c r="E33" s="12">
        <v>0.01</v>
      </c>
      <c r="H33" s="3" t="s">
        <v>3</v>
      </c>
      <c r="I33" s="3" t="s">
        <v>9</v>
      </c>
      <c r="J33" s="4">
        <v>0.03</v>
      </c>
      <c r="K33" s="4">
        <v>0.04</v>
      </c>
    </row>
    <row r="34" spans="2:11" x14ac:dyDescent="0.45">
      <c r="B34" s="11"/>
      <c r="C34" s="11" t="s">
        <v>11</v>
      </c>
      <c r="D34" s="12">
        <v>0</v>
      </c>
      <c r="E34" s="12">
        <v>0</v>
      </c>
      <c r="H34" s="3"/>
      <c r="I34" s="3" t="s">
        <v>11</v>
      </c>
      <c r="J34" s="4">
        <v>0</v>
      </c>
      <c r="K34" s="4">
        <v>0</v>
      </c>
    </row>
    <row r="35" spans="2:11" x14ac:dyDescent="0.45">
      <c r="B35" s="21" t="s">
        <v>19</v>
      </c>
      <c r="C35" s="21" t="s">
        <v>9</v>
      </c>
      <c r="D35" s="22">
        <v>0</v>
      </c>
      <c r="E35" s="22">
        <v>0.04</v>
      </c>
      <c r="H35" s="23"/>
      <c r="I35" s="23" t="s">
        <v>9</v>
      </c>
      <c r="J35" s="24">
        <v>0</v>
      </c>
      <c r="K35" s="24">
        <v>0.04</v>
      </c>
    </row>
    <row r="36" spans="2:11" x14ac:dyDescent="0.45">
      <c r="B36" s="21"/>
      <c r="C36" s="21" t="s">
        <v>11</v>
      </c>
      <c r="D36" s="22">
        <v>0.01</v>
      </c>
      <c r="E36" s="22">
        <v>0.01</v>
      </c>
      <c r="H36" s="23"/>
      <c r="I36" s="23" t="s">
        <v>11</v>
      </c>
      <c r="J36" s="24">
        <v>0.01</v>
      </c>
      <c r="K36" s="24">
        <v>0.01</v>
      </c>
    </row>
    <row r="37" spans="2:11" x14ac:dyDescent="0.45">
      <c r="B37" s="13" t="s">
        <v>4</v>
      </c>
      <c r="C37" s="13" t="s">
        <v>9</v>
      </c>
      <c r="D37" s="14">
        <v>0</v>
      </c>
      <c r="E37" s="14">
        <v>0.06</v>
      </c>
      <c r="H37" s="5" t="s">
        <v>4</v>
      </c>
      <c r="I37" s="5" t="s">
        <v>9</v>
      </c>
      <c r="J37" s="6">
        <v>0</v>
      </c>
      <c r="K37" s="6">
        <v>0.06</v>
      </c>
    </row>
    <row r="38" spans="2:11" x14ac:dyDescent="0.45">
      <c r="B38" s="13"/>
      <c r="C38" s="13" t="s">
        <v>11</v>
      </c>
      <c r="D38" s="15">
        <v>0.01</v>
      </c>
      <c r="E38" s="15">
        <v>0.01</v>
      </c>
      <c r="H38" s="5"/>
      <c r="I38" s="5" t="s">
        <v>11</v>
      </c>
      <c r="J38" s="7">
        <v>0.01</v>
      </c>
      <c r="K38" s="6">
        <v>0.01</v>
      </c>
    </row>
    <row r="39" spans="2:11" x14ac:dyDescent="0.45">
      <c r="B39" s="8" t="s">
        <v>5</v>
      </c>
      <c r="C39" s="8"/>
      <c r="D39" s="16">
        <f>D38+D37+D34+D33+D36+D35</f>
        <v>0.02</v>
      </c>
      <c r="E39" s="16">
        <f>E38+E37+E34+E33+E36+E35</f>
        <v>0.12999999999999998</v>
      </c>
      <c r="H39" s="8" t="s">
        <v>5</v>
      </c>
      <c r="I39" s="8"/>
      <c r="J39" s="16">
        <f>J38+J37+J34+J33+J35+J36</f>
        <v>0.05</v>
      </c>
      <c r="K39" s="16">
        <f>K38+K37+K34+K33+K35+K36</f>
        <v>0.16</v>
      </c>
    </row>
    <row r="40" spans="2:11" x14ac:dyDescent="0.45">
      <c r="B40" s="17" t="s">
        <v>7</v>
      </c>
      <c r="C40" s="17"/>
      <c r="D40" s="17" t="s">
        <v>8</v>
      </c>
      <c r="E40" s="17" t="s">
        <v>8</v>
      </c>
      <c r="H40" s="17" t="s">
        <v>7</v>
      </c>
      <c r="I40" s="17"/>
      <c r="J40" s="17" t="s">
        <v>8</v>
      </c>
      <c r="K40" s="17"/>
    </row>
    <row r="42" spans="2:11" x14ac:dyDescent="0.45">
      <c r="B42" s="8" t="s">
        <v>15</v>
      </c>
      <c r="C42" s="8"/>
      <c r="D42" s="9">
        <f>D39</f>
        <v>0.02</v>
      </c>
      <c r="E42" s="9">
        <f>E39</f>
        <v>0.12999999999999998</v>
      </c>
      <c r="H42" s="17" t="s">
        <v>6</v>
      </c>
      <c r="I42" s="17"/>
      <c r="J42" s="19">
        <f>J39-J43</f>
        <v>2.0000000000000004E-2</v>
      </c>
      <c r="K42" s="19">
        <f>K39-K43</f>
        <v>0.14000000000000001</v>
      </c>
    </row>
    <row r="43" spans="2:11" x14ac:dyDescent="0.45">
      <c r="H43" s="17" t="s">
        <v>14</v>
      </c>
      <c r="I43" s="17"/>
      <c r="J43" s="19">
        <v>0.03</v>
      </c>
      <c r="K43" s="19">
        <f>K33-0.02</f>
        <v>0.02</v>
      </c>
    </row>
    <row r="44" spans="2:11" x14ac:dyDescent="0.45">
      <c r="B44" t="s">
        <v>17</v>
      </c>
      <c r="H44" t="s">
        <v>10</v>
      </c>
    </row>
    <row r="46" spans="2:11" x14ac:dyDescent="0.45">
      <c r="B46" t="s">
        <v>31</v>
      </c>
      <c r="C46" s="1">
        <v>0.15</v>
      </c>
      <c r="H46" t="s">
        <v>31</v>
      </c>
      <c r="I46" s="1">
        <v>0.15</v>
      </c>
    </row>
    <row r="48" spans="2:11" x14ac:dyDescent="0.45">
      <c r="B48" s="17" t="s">
        <v>28</v>
      </c>
      <c r="C48" s="17" t="s">
        <v>21</v>
      </c>
      <c r="D48" s="26">
        <v>100</v>
      </c>
      <c r="E48" s="26">
        <v>100</v>
      </c>
      <c r="H48" s="17" t="s">
        <v>28</v>
      </c>
      <c r="I48" s="17" t="s">
        <v>21</v>
      </c>
      <c r="J48" s="26">
        <v>100</v>
      </c>
      <c r="K48" s="26">
        <v>100</v>
      </c>
    </row>
    <row r="49" spans="1:11" x14ac:dyDescent="0.45">
      <c r="B49" s="17" t="s">
        <v>30</v>
      </c>
      <c r="C49" s="17" t="s">
        <v>21</v>
      </c>
      <c r="D49" s="28">
        <f>D48*(1-$C$46)-(D36+D35)*D48</f>
        <v>84</v>
      </c>
      <c r="E49" s="28">
        <f>E48*(1-$C$46)-(E36+E35)*E48</f>
        <v>80</v>
      </c>
      <c r="H49" s="17" t="s">
        <v>30</v>
      </c>
      <c r="I49" s="17" t="s">
        <v>21</v>
      </c>
      <c r="J49" s="28">
        <f>J48*(1-$C$46)-(J35+J36)*J48</f>
        <v>84</v>
      </c>
      <c r="K49" s="28">
        <f>K48*(1-$C$46)-(K36+K35)*K48</f>
        <v>80</v>
      </c>
    </row>
    <row r="50" spans="1:11" x14ac:dyDescent="0.45">
      <c r="B50" s="17" t="s">
        <v>29</v>
      </c>
      <c r="C50" s="17" t="s">
        <v>21</v>
      </c>
      <c r="D50" s="28">
        <f>D48*$C$46-D33*D48</f>
        <v>15</v>
      </c>
      <c r="E50" s="28">
        <f>E48*$C$46-E33*E48</f>
        <v>14</v>
      </c>
      <c r="H50" s="17" t="s">
        <v>29</v>
      </c>
      <c r="I50" s="17" t="s">
        <v>21</v>
      </c>
      <c r="J50" s="28">
        <f>J48*$C$46-J33*J48</f>
        <v>12</v>
      </c>
      <c r="K50" s="28">
        <f>K48*$C$46-K33*K48</f>
        <v>11</v>
      </c>
    </row>
    <row r="51" spans="1:11" x14ac:dyDescent="0.45">
      <c r="B51" s="17" t="s">
        <v>22</v>
      </c>
      <c r="C51" s="17" t="s">
        <v>21</v>
      </c>
      <c r="D51" s="27">
        <f>D48+(D48*(D38+D37))</f>
        <v>101</v>
      </c>
      <c r="E51" s="27">
        <f>E48+(E48*(E38+E37))</f>
        <v>107</v>
      </c>
      <c r="H51" s="17" t="s">
        <v>22</v>
      </c>
      <c r="I51" s="17" t="s">
        <v>21</v>
      </c>
      <c r="J51" s="27">
        <f>J48+(J48*(J38+J37))</f>
        <v>101</v>
      </c>
      <c r="K51" s="27">
        <f>K48+(K48*(K38+K37))</f>
        <v>107</v>
      </c>
    </row>
    <row r="52" spans="1:11" x14ac:dyDescent="0.45">
      <c r="B52" s="17" t="s">
        <v>23</v>
      </c>
      <c r="C52" s="17" t="s">
        <v>21</v>
      </c>
      <c r="D52" s="26">
        <f>D48*(D33+D34)</f>
        <v>0</v>
      </c>
      <c r="E52" s="26">
        <f>E48*(E33+E34)</f>
        <v>1</v>
      </c>
      <c r="H52" s="17" t="s">
        <v>23</v>
      </c>
      <c r="I52" s="17" t="s">
        <v>21</v>
      </c>
      <c r="J52" s="26">
        <f>J48*(J33+J34)</f>
        <v>3</v>
      </c>
      <c r="K52" s="26">
        <f>K48*(K33+K34)</f>
        <v>4</v>
      </c>
    </row>
    <row r="53" spans="1:11" x14ac:dyDescent="0.45">
      <c r="B53" s="17" t="s">
        <v>33</v>
      </c>
      <c r="C53" s="17" t="s">
        <v>21</v>
      </c>
      <c r="D53" s="26">
        <f>D48*(D35+D36)</f>
        <v>1</v>
      </c>
      <c r="E53" s="26">
        <f>E48*(E35+E36)</f>
        <v>5</v>
      </c>
      <c r="H53" s="17" t="s">
        <v>33</v>
      </c>
      <c r="I53" s="17" t="s">
        <v>21</v>
      </c>
      <c r="J53" s="26">
        <f>J48*(J35+J36)</f>
        <v>1</v>
      </c>
      <c r="K53" s="26">
        <f>K48*(K35+K36)</f>
        <v>5</v>
      </c>
    </row>
    <row r="54" spans="1:11" x14ac:dyDescent="0.45">
      <c r="B54" s="17" t="s">
        <v>24</v>
      </c>
      <c r="C54" s="17" t="s">
        <v>21</v>
      </c>
      <c r="D54" s="27">
        <f>D48*(D38+D37)</f>
        <v>1</v>
      </c>
      <c r="E54" s="27">
        <f>E48*(E38+E37)</f>
        <v>6.9999999999999991</v>
      </c>
      <c r="H54" s="17" t="s">
        <v>24</v>
      </c>
      <c r="I54" s="17" t="s">
        <v>21</v>
      </c>
      <c r="J54" s="27">
        <f>J48*(J38+J37)</f>
        <v>1</v>
      </c>
      <c r="K54" s="27">
        <f>K48*(K38+K37)</f>
        <v>6.9999999999999991</v>
      </c>
    </row>
    <row r="55" spans="1:11" x14ac:dyDescent="0.45">
      <c r="B55" s="17" t="s">
        <v>25</v>
      </c>
      <c r="C55" s="17" t="s">
        <v>21</v>
      </c>
      <c r="D55" s="27">
        <f>D54+D53+D52</f>
        <v>2</v>
      </c>
      <c r="E55" s="27">
        <f>E54+E53+E52</f>
        <v>13</v>
      </c>
      <c r="H55" s="17" t="s">
        <v>25</v>
      </c>
      <c r="I55" s="17" t="s">
        <v>21</v>
      </c>
      <c r="J55" s="27">
        <f>J54+J53+J52</f>
        <v>5</v>
      </c>
      <c r="K55" s="27">
        <f>K54+K53+K52</f>
        <v>16</v>
      </c>
    </row>
    <row r="56" spans="1:11" x14ac:dyDescent="0.45">
      <c r="H56" s="17" t="s">
        <v>26</v>
      </c>
      <c r="I56" s="17" t="s">
        <v>21</v>
      </c>
      <c r="J56" s="27">
        <f>J48*0.03</f>
        <v>3</v>
      </c>
      <c r="K56" s="27">
        <f>K48*0.03</f>
        <v>3</v>
      </c>
    </row>
    <row r="57" spans="1:11" x14ac:dyDescent="0.45">
      <c r="C57" t="s">
        <v>32</v>
      </c>
      <c r="D57" s="25">
        <f>D54+D53+D52+D50+D49-D51</f>
        <v>0</v>
      </c>
      <c r="E57" s="25">
        <f>E54+E53+E52+E50+E49-E51</f>
        <v>0</v>
      </c>
      <c r="I57" t="s">
        <v>32</v>
      </c>
      <c r="J57" s="25">
        <f>J54+J53+J52+J50+J49-J51</f>
        <v>0</v>
      </c>
      <c r="K57" s="25">
        <f>K54+K53+K52+K50+K49-K51</f>
        <v>0</v>
      </c>
    </row>
    <row r="60" spans="1:11" s="23" customFormat="1" x14ac:dyDescent="0.45">
      <c r="A60" s="23" t="s">
        <v>34</v>
      </c>
    </row>
    <row r="62" spans="1:11" x14ac:dyDescent="0.45">
      <c r="A62" t="s">
        <v>35</v>
      </c>
      <c r="C62" t="s">
        <v>40</v>
      </c>
      <c r="D62" t="s">
        <v>41</v>
      </c>
    </row>
    <row r="63" spans="1:11" x14ac:dyDescent="0.45">
      <c r="B63" t="s">
        <v>37</v>
      </c>
      <c r="C63" s="25">
        <v>9.9</v>
      </c>
      <c r="D63" t="s">
        <v>42</v>
      </c>
    </row>
    <row r="64" spans="1:11" x14ac:dyDescent="0.45">
      <c r="A64" t="s">
        <v>36</v>
      </c>
      <c r="B64" t="s">
        <v>36</v>
      </c>
      <c r="C64" s="1">
        <v>0.02</v>
      </c>
    </row>
    <row r="65" spans="2:3" x14ac:dyDescent="0.45">
      <c r="B65" t="s">
        <v>38</v>
      </c>
      <c r="C65" s="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Pricing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RAGUIN</dc:creator>
  <cp:lastModifiedBy>OLIVIER RAGUIN</cp:lastModifiedBy>
  <dcterms:created xsi:type="dcterms:W3CDTF">2024-03-01T08:41:44Z</dcterms:created>
  <dcterms:modified xsi:type="dcterms:W3CDTF">2024-03-04T13:43:09Z</dcterms:modified>
</cp:coreProperties>
</file>