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f6d73ba40ff978/Dokumente/Master/NHH/2_Courses/BAN402/Project 3/"/>
    </mc:Choice>
  </mc:AlternateContent>
  <xr:revisionPtr revIDLastSave="287" documentId="8_{9153390B-DF3C-4D4E-A763-D787F880E051}" xr6:coauthVersionLast="47" xr6:coauthVersionMax="47" xr10:uidLastSave="{4A4D0D45-7D45-4E7A-9D6F-FFEE7EA5B039}"/>
  <bookViews>
    <workbookView xWindow="-108" yWindow="-108" windowWidth="23256" windowHeight="12456" activeTab="4" xr2:uid="{75058282-B749-4511-90BC-B7EBE22CDFD3}"/>
  </bookViews>
  <sheets>
    <sheet name="Bids" sheetId="1" r:id="rId1"/>
    <sheet name="Analysis" sheetId="2" r:id="rId2"/>
    <sheet name="Initial Prices" sheetId="3" r:id="rId3"/>
    <sheet name="Tabelle3" sheetId="6" r:id="rId4"/>
    <sheet name="Block Bid Bids" sheetId="4" r:id="rId5"/>
    <sheet name="Block Analysis" sheetId="5" r:id="rId6"/>
    <sheet name="Block Analysis 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7" i="4" l="1"/>
  <c r="J108" i="4"/>
  <c r="J109" i="4"/>
  <c r="J110" i="4"/>
  <c r="J111" i="4"/>
  <c r="J112" i="4"/>
  <c r="J113" i="4"/>
  <c r="J114" i="4"/>
  <c r="J115" i="4"/>
  <c r="J116" i="4"/>
  <c r="J117" i="4"/>
  <c r="J107" i="4"/>
  <c r="C119" i="4"/>
  <c r="I108" i="4"/>
  <c r="I109" i="4"/>
  <c r="I110" i="4"/>
  <c r="I111" i="4"/>
  <c r="H108" i="4"/>
  <c r="H109" i="4"/>
  <c r="H110" i="4"/>
  <c r="H111" i="4"/>
  <c r="H112" i="4"/>
  <c r="I112" i="4" s="1"/>
  <c r="H113" i="4"/>
  <c r="I113" i="4" s="1"/>
  <c r="H114" i="4"/>
  <c r="I114" i="4" s="1"/>
  <c r="H115" i="4"/>
  <c r="I115" i="4" s="1"/>
  <c r="H116" i="4"/>
  <c r="I116" i="4" s="1"/>
  <c r="H117" i="4"/>
  <c r="I117" i="4" s="1"/>
  <c r="H107" i="4"/>
  <c r="I107" i="4" s="1"/>
  <c r="C104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I21" i="7"/>
  <c r="I22" i="7"/>
  <c r="I23" i="7"/>
  <c r="I24" i="7"/>
  <c r="I20" i="7"/>
  <c r="I12" i="7"/>
  <c r="I13" i="7"/>
  <c r="I14" i="7"/>
  <c r="I15" i="7"/>
  <c r="I11" i="7"/>
  <c r="I3" i="7"/>
  <c r="I4" i="7"/>
  <c r="I5" i="7"/>
  <c r="I6" i="7"/>
  <c r="I2" i="7"/>
  <c r="K7" i="6"/>
  <c r="D12" i="6"/>
  <c r="I7" i="6"/>
  <c r="C8" i="6"/>
  <c r="I3" i="6"/>
  <c r="I4" i="6"/>
  <c r="I5" i="6"/>
  <c r="I2" i="6"/>
  <c r="K17" i="5"/>
  <c r="I26" i="5"/>
  <c r="I27" i="5"/>
  <c r="I28" i="5"/>
  <c r="I29" i="5"/>
  <c r="I25" i="5"/>
  <c r="I18" i="5"/>
  <c r="I19" i="5"/>
  <c r="I20" i="5"/>
  <c r="I21" i="5"/>
  <c r="I17" i="5"/>
  <c r="I10" i="5"/>
  <c r="I11" i="5"/>
  <c r="I12" i="5"/>
  <c r="I13" i="5"/>
  <c r="I9" i="5"/>
  <c r="I3" i="5"/>
  <c r="I4" i="5"/>
  <c r="I5" i="5"/>
  <c r="I6" i="5"/>
  <c r="I2" i="5"/>
  <c r="F18" i="2"/>
  <c r="F17" i="2"/>
  <c r="F16" i="2"/>
  <c r="F15" i="2"/>
  <c r="F14" i="2"/>
  <c r="F20" i="2" s="1"/>
  <c r="H18" i="3"/>
  <c r="H13" i="3"/>
  <c r="H14" i="3"/>
  <c r="H15" i="3"/>
  <c r="H16" i="3"/>
  <c r="H12" i="3"/>
  <c r="E104" i="4" l="1"/>
  <c r="F104" i="4" s="1"/>
  <c r="I119" i="4"/>
  <c r="J119" i="4"/>
  <c r="J125" i="4" s="1"/>
  <c r="H119" i="4"/>
  <c r="L7" i="2"/>
  <c r="K7" i="2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83" i="1"/>
  <c r="F84" i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M83" i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4" i="1"/>
  <c r="M23" i="1"/>
  <c r="M26" i="1"/>
  <c r="M36" i="1"/>
  <c r="M25" i="1"/>
  <c r="M27" i="1"/>
  <c r="M40" i="1"/>
  <c r="M34" i="1"/>
  <c r="M32" i="1"/>
  <c r="M41" i="1"/>
  <c r="M29" i="1"/>
  <c r="M35" i="1"/>
  <c r="M31" i="1"/>
  <c r="M30" i="1"/>
  <c r="M37" i="1"/>
  <c r="M38" i="1"/>
  <c r="M33" i="1"/>
  <c r="M39" i="1"/>
  <c r="M42" i="1"/>
  <c r="M28" i="1"/>
  <c r="M43" i="1"/>
  <c r="M45" i="1"/>
  <c r="M46" i="1"/>
  <c r="M51" i="1"/>
  <c r="M44" i="1"/>
  <c r="M47" i="1"/>
  <c r="M48" i="1"/>
  <c r="M53" i="1"/>
  <c r="M52" i="1"/>
  <c r="M50" i="1"/>
  <c r="M62" i="1"/>
  <c r="M57" i="1"/>
  <c r="M54" i="1"/>
  <c r="M56" i="1"/>
  <c r="M60" i="1"/>
  <c r="M55" i="1"/>
  <c r="M58" i="1"/>
  <c r="M61" i="1"/>
  <c r="M59" i="1"/>
  <c r="M49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F4" i="2"/>
  <c r="F5" i="2"/>
  <c r="F6" i="2"/>
  <c r="F7" i="2"/>
  <c r="I7" i="2" s="1"/>
  <c r="F3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4" i="1"/>
  <c r="L23" i="1"/>
  <c r="L26" i="1"/>
  <c r="L36" i="1"/>
  <c r="L25" i="1"/>
  <c r="L27" i="1"/>
  <c r="L40" i="1"/>
  <c r="L34" i="1"/>
  <c r="L32" i="1"/>
  <c r="L41" i="1"/>
  <c r="L29" i="1"/>
  <c r="L35" i="1"/>
  <c r="L31" i="1"/>
  <c r="L30" i="1"/>
  <c r="L37" i="1"/>
  <c r="L38" i="1"/>
  <c r="L33" i="1"/>
  <c r="L39" i="1"/>
  <c r="L42" i="1"/>
  <c r="L28" i="1"/>
  <c r="L43" i="1"/>
  <c r="L45" i="1"/>
  <c r="L46" i="1"/>
  <c r="L51" i="1"/>
  <c r="L44" i="1"/>
  <c r="L47" i="1"/>
  <c r="L48" i="1"/>
  <c r="L53" i="1"/>
  <c r="L52" i="1"/>
  <c r="L50" i="1"/>
  <c r="L62" i="1"/>
  <c r="L57" i="1"/>
  <c r="L54" i="1"/>
  <c r="L56" i="1"/>
  <c r="L60" i="1"/>
  <c r="L55" i="1"/>
  <c r="L58" i="1"/>
  <c r="L61" i="1"/>
  <c r="L59" i="1"/>
  <c r="L49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6" i="1"/>
  <c r="L101" i="1"/>
  <c r="L87" i="1"/>
  <c r="L85" i="1"/>
  <c r="L98" i="1"/>
  <c r="L100" i="1"/>
  <c r="L97" i="1"/>
  <c r="L93" i="1"/>
  <c r="L89" i="1"/>
  <c r="L91" i="1"/>
  <c r="L102" i="1"/>
  <c r="L88" i="1"/>
  <c r="L94" i="1"/>
  <c r="L90" i="1"/>
  <c r="L92" i="1"/>
  <c r="L95" i="1"/>
  <c r="L96" i="1"/>
  <c r="L9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5" i="1"/>
  <c r="E29" i="1"/>
  <c r="E34" i="1"/>
  <c r="E28" i="1"/>
  <c r="E30" i="1"/>
  <c r="E35" i="1"/>
  <c r="E32" i="1"/>
  <c r="E39" i="1"/>
  <c r="E33" i="1"/>
  <c r="E37" i="1"/>
  <c r="E23" i="1"/>
  <c r="E41" i="1"/>
  <c r="E27" i="1"/>
  <c r="E36" i="1"/>
  <c r="E40" i="1"/>
  <c r="E24" i="1"/>
  <c r="E38" i="1"/>
  <c r="E26" i="1"/>
  <c r="E31" i="1"/>
  <c r="E42" i="1"/>
  <c r="E51" i="1"/>
  <c r="E58" i="1"/>
  <c r="E54" i="1"/>
  <c r="E52" i="1"/>
  <c r="E50" i="1"/>
  <c r="E43" i="1"/>
  <c r="E57" i="1"/>
  <c r="E47" i="1"/>
  <c r="E61" i="1"/>
  <c r="E55" i="1"/>
  <c r="E46" i="1"/>
  <c r="E53" i="1"/>
  <c r="E45" i="1"/>
  <c r="E62" i="1"/>
  <c r="E49" i="1"/>
  <c r="E59" i="1"/>
  <c r="E44" i="1"/>
  <c r="E48" i="1"/>
  <c r="E56" i="1"/>
  <c r="E60" i="1"/>
  <c r="E71" i="1"/>
  <c r="E72" i="1"/>
  <c r="E76" i="1"/>
  <c r="E81" i="1"/>
  <c r="E64" i="1"/>
  <c r="E82" i="1"/>
  <c r="E78" i="1"/>
  <c r="E67" i="1"/>
  <c r="E70" i="1"/>
  <c r="E66" i="1"/>
  <c r="E73" i="1"/>
  <c r="E74" i="1"/>
  <c r="E79" i="1"/>
  <c r="E65" i="1"/>
  <c r="E63" i="1"/>
  <c r="E80" i="1"/>
  <c r="E68" i="1"/>
  <c r="E69" i="1"/>
  <c r="E75" i="1"/>
  <c r="E77" i="1"/>
  <c r="E94" i="1"/>
  <c r="E92" i="1"/>
  <c r="E85" i="1"/>
  <c r="E86" i="1"/>
  <c r="E83" i="1"/>
  <c r="E89" i="1"/>
  <c r="E99" i="1"/>
  <c r="E91" i="1"/>
  <c r="E97" i="1"/>
  <c r="E95" i="1"/>
  <c r="E96" i="1"/>
  <c r="E88" i="1"/>
  <c r="E100" i="1"/>
  <c r="E84" i="1"/>
  <c r="E102" i="1"/>
  <c r="E87" i="1"/>
  <c r="E98" i="1"/>
  <c r="E90" i="1"/>
  <c r="E101" i="1"/>
  <c r="E93" i="1"/>
  <c r="I125" i="4" l="1"/>
  <c r="M125" i="4" s="1"/>
  <c r="I127" i="4"/>
  <c r="M127" i="4" s="1"/>
  <c r="F9" i="2"/>
  <c r="J7" i="2"/>
  <c r="F23" i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</calcChain>
</file>

<file path=xl/sharedStrings.xml><?xml version="1.0" encoding="utf-8"?>
<sst xmlns="http://schemas.openxmlformats.org/spreadsheetml/2006/main" count="128" uniqueCount="36">
  <si>
    <t>Hour</t>
  </si>
  <si>
    <t>Supplier</t>
  </si>
  <si>
    <t>Volume</t>
  </si>
  <si>
    <t>Price</t>
  </si>
  <si>
    <t>Supply</t>
  </si>
  <si>
    <t>Demand</t>
  </si>
  <si>
    <t>Demand Bid</t>
  </si>
  <si>
    <t>Spalte1</t>
  </si>
  <si>
    <t>Delta next</t>
  </si>
  <si>
    <t>volume</t>
  </si>
  <si>
    <t>test bids</t>
  </si>
  <si>
    <t>bid</t>
  </si>
  <si>
    <t>system price</t>
  </si>
  <si>
    <t>profit</t>
  </si>
  <si>
    <t>volume sold</t>
  </si>
  <si>
    <t>hour</t>
  </si>
  <si>
    <t>PS</t>
  </si>
  <si>
    <t>PD</t>
  </si>
  <si>
    <t>s</t>
  </si>
  <si>
    <t>d</t>
  </si>
  <si>
    <t>cummulative</t>
  </si>
  <si>
    <t>for 800</t>
  </si>
  <si>
    <t>initial</t>
  </si>
  <si>
    <t>Bid</t>
  </si>
  <si>
    <t>supply</t>
  </si>
  <si>
    <t>Number of Periods</t>
  </si>
  <si>
    <t>Amount per period</t>
  </si>
  <si>
    <t>Total Amount</t>
  </si>
  <si>
    <t>Summe:</t>
  </si>
  <si>
    <t>Total Volume</t>
  </si>
  <si>
    <t>From normal bids:</t>
  </si>
  <si>
    <t>Block plus normal:</t>
  </si>
  <si>
    <t xml:space="preserve">Average: </t>
  </si>
  <si>
    <t>from system prices:</t>
  </si>
  <si>
    <t>Block plus system: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</si>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</sst>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5EF7FC-FDE9-4760-A704-595689F45FE7}" name="Tabelle1" displayName="Tabelle1" ref="A2:F102" totalsRowShown="0">
  <autoFilter ref="A2:F102" xr:uid="{165EF7FC-FDE9-4760-A704-595689F45FE7}">
    <filterColumn colId="0">
      <filters>
        <filter val="2"/>
      </filters>
    </filterColumn>
  </autoFilter>
  <sortState xmlns:xlrd2="http://schemas.microsoft.com/office/spreadsheetml/2017/richdata2" ref="A63:F82">
    <sortCondition ref="D2:D102"/>
  </sortState>
  <tableColumns count="6">
    <tableColumn id="1" xr3:uid="{F671ECCB-98E7-44C2-B6FC-B168E1DC20C8}" name="Hour"/>
    <tableColumn id="2" xr3:uid="{3FFC1E2F-275C-4A45-BAB6-1D04965978AA}" name="Supplier"/>
    <tableColumn id="3" xr3:uid="{6244EC41-9AB6-486E-B8FE-95CD063D1B02}" name="Volume"/>
    <tableColumn id="4" xr3:uid="{41A7E9CF-47E1-4678-B0F3-020BF62C997E}" name="Price"/>
    <tableColumn id="5" xr3:uid="{34D1239B-88F1-466C-A56E-28CF900A0ACF}" name="Delta next" dataDxfId="4">
      <calculatedColumnFormula>D4-Tabelle1[[#This Row],[Price]]</calculatedColumnFormula>
    </tableColumn>
    <tableColumn id="6" xr3:uid="{96337428-EC15-478C-B6D7-C7C4C5946D7C}" name="Spalte1" dataDxfId="3">
      <calculatedColumnFormula>F2+Tabelle1[[#This Row],[Volume]]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24D421-B299-42C9-8F0A-3B9A1EAAB82F}" name="Tabelle3" displayName="Tabelle3" ref="H2:M102" totalsRowShown="0">
  <autoFilter ref="H2:M102" xr:uid="{D224D421-B299-42C9-8F0A-3B9A1EAAB82F}"/>
  <sortState xmlns:xlrd2="http://schemas.microsoft.com/office/spreadsheetml/2017/richdata2" ref="H43:M62">
    <sortCondition descending="1" ref="K2:K102"/>
  </sortState>
  <tableColumns count="6">
    <tableColumn id="1" xr3:uid="{68DF6681-E18A-46C9-9EB5-208D439FDFAC}" name="Hour"/>
    <tableColumn id="2" xr3:uid="{4DA4CA1C-97E7-4CFC-95D4-51FC84927499}" name="Demand Bid"/>
    <tableColumn id="3" xr3:uid="{FED1FEF5-319A-43C1-8368-8C6DC24F2831}" name="Volume"/>
    <tableColumn id="4" xr3:uid="{98E947CF-B0F3-4D5F-80F3-B23EDBB546D1}" name="Price"/>
    <tableColumn id="5" xr3:uid="{0708D64C-A354-4212-A928-06F9E9E1E072}" name="Delta next" dataDxfId="2">
      <calculatedColumnFormula>Tabelle3[[#This Row],[Price]]-K4</calculatedColumnFormula>
    </tableColumn>
    <tableColumn id="8" xr3:uid="{A08EC96E-EA7F-47E2-8630-B30AF6DDA868}" name="cummulative" dataDxfId="1">
      <calculatedColumnFormula>Tabelle3[[#This Row],[Volume]]+J4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9A5B2A-9AFB-49CB-8056-021DC2D76B72}" name="Tabelle2" displayName="Tabelle2" ref="G2:J102" totalsRowShown="0">
  <autoFilter ref="G2:J102" xr:uid="{829A5B2A-9AFB-49CB-8056-021DC2D76B72}"/>
  <sortState xmlns:xlrd2="http://schemas.microsoft.com/office/spreadsheetml/2017/richdata2" ref="G23:J42">
    <sortCondition descending="1" ref="J2:J102"/>
  </sortState>
  <tableColumns count="4">
    <tableColumn id="1" xr3:uid="{B87A201C-47C2-4CB6-BAC7-9591750A5204}" name="Hour"/>
    <tableColumn id="2" xr3:uid="{76538FCE-AE90-4671-8CA9-00F5E86CF4A4}" name="Bid"/>
    <tableColumn id="3" xr3:uid="{6B4BDCFB-F967-4AE7-AA6F-D133256FCDA0}" name="Volume"/>
    <tableColumn id="4" xr3:uid="{55AA8A6E-559C-4CBB-AA96-D048ECE96D83}" name="Pri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2D53D5-F8C9-4021-83FA-A026C0C185EE}" name="Tabelle4" displayName="Tabelle4" ref="A2:E102" totalsRowShown="0">
  <autoFilter ref="A2:E102" xr:uid="{F92D53D5-F8C9-4021-83FA-A026C0C185EE}">
    <filterColumn colId="0">
      <filters>
        <filter val="1"/>
        <filter val="2"/>
        <filter val="3"/>
        <filter val="4"/>
      </filters>
    </filterColumn>
  </autoFilter>
  <sortState xmlns:xlrd2="http://schemas.microsoft.com/office/spreadsheetml/2017/richdata2" ref="A23:D42">
    <sortCondition ref="D2:D102"/>
  </sortState>
  <tableColumns count="5">
    <tableColumn id="1" xr3:uid="{91FD0053-BDAA-41A2-9089-23D842FB5C32}" name="Hour"/>
    <tableColumn id="2" xr3:uid="{0E21B9BA-2DF1-4710-B02B-0AD60AF13D3E}" name="Bid"/>
    <tableColumn id="3" xr3:uid="{4A1605DA-4086-4033-9F6B-D1ACBDDA0033}" name="Volume"/>
    <tableColumn id="4" xr3:uid="{7EDF3D0D-B593-494A-B196-3EE3DA4B73E3}" name="Price"/>
    <tableColumn id="5" xr3:uid="{9F724850-6961-463A-A814-AB5A8DDCE27A}" name="Spalte1" dataDxfId="0">
      <calculatedColumnFormula>Tabelle4[[#This Row],[Price]]*Tabelle4[[#This Row],[Volume]]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684B1-B36D-4601-A9A9-B25E0F2A2579}">
  <dimension ref="A1:M102"/>
  <sheetViews>
    <sheetView workbookViewId="0">
      <selection activeCell="K3" sqref="K3:K19"/>
    </sheetView>
  </sheetViews>
  <sheetFormatPr baseColWidth="10" defaultRowHeight="14.4" x14ac:dyDescent="0.3"/>
  <cols>
    <col min="9" max="9" width="13.109375" customWidth="1"/>
    <col min="13" max="13" width="14.21875" bestFit="1" customWidth="1"/>
  </cols>
  <sheetData>
    <row r="1" spans="1:13" x14ac:dyDescent="0.3">
      <c r="A1" t="s">
        <v>4</v>
      </c>
      <c r="H1" t="s">
        <v>5</v>
      </c>
    </row>
    <row r="2" spans="1:13" x14ac:dyDescent="0.3">
      <c r="A2" t="s">
        <v>0</v>
      </c>
      <c r="B2" t="s">
        <v>1</v>
      </c>
      <c r="C2" t="s">
        <v>2</v>
      </c>
      <c r="D2" t="s">
        <v>3</v>
      </c>
      <c r="E2" t="s">
        <v>8</v>
      </c>
      <c r="F2" t="s">
        <v>7</v>
      </c>
      <c r="H2" t="s">
        <v>0</v>
      </c>
      <c r="I2" t="s">
        <v>6</v>
      </c>
      <c r="J2" t="s">
        <v>2</v>
      </c>
      <c r="K2" t="s">
        <v>3</v>
      </c>
      <c r="L2" t="s">
        <v>8</v>
      </c>
      <c r="M2" t="s">
        <v>20</v>
      </c>
    </row>
    <row r="3" spans="1:13" hidden="1" x14ac:dyDescent="0.3">
      <c r="A3">
        <v>1</v>
      </c>
      <c r="B3">
        <v>15</v>
      </c>
      <c r="C3">
        <v>71</v>
      </c>
      <c r="D3">
        <v>0.1</v>
      </c>
      <c r="E3">
        <f>D4-Tabelle1[[#This Row],[Price]]</f>
        <v>3.9</v>
      </c>
      <c r="F3">
        <f>Tabelle1[[#This Row],[Volume]]</f>
        <v>71</v>
      </c>
      <c r="H3">
        <v>1</v>
      </c>
      <c r="I3">
        <v>2</v>
      </c>
      <c r="J3">
        <v>1</v>
      </c>
      <c r="K3">
        <v>76.599999999999994</v>
      </c>
      <c r="L3">
        <f>Tabelle3[[#This Row],[Price]]-K4</f>
        <v>27.399999999999991</v>
      </c>
      <c r="M3">
        <f>Tabelle3[[#This Row],[Volume]]+J4</f>
        <v>22</v>
      </c>
    </row>
    <row r="4" spans="1:13" hidden="1" x14ac:dyDescent="0.3">
      <c r="A4">
        <v>1</v>
      </c>
      <c r="B4">
        <v>3</v>
      </c>
      <c r="C4">
        <v>119</v>
      </c>
      <c r="D4">
        <v>4</v>
      </c>
      <c r="E4">
        <f>D5-Tabelle1[[#This Row],[Price]]</f>
        <v>3.5</v>
      </c>
      <c r="F4">
        <f>F3+Tabelle1[[#This Row],[Volume]]</f>
        <v>190</v>
      </c>
      <c r="H4">
        <v>1</v>
      </c>
      <c r="I4">
        <v>13</v>
      </c>
      <c r="J4">
        <v>21</v>
      </c>
      <c r="K4">
        <v>49.2</v>
      </c>
      <c r="L4">
        <f>Tabelle3[[#This Row],[Price]]-K5</f>
        <v>7.6000000000000014</v>
      </c>
      <c r="M4">
        <f>Tabelle3[[#This Row],[Volume]]+J5</f>
        <v>243</v>
      </c>
    </row>
    <row r="5" spans="1:13" hidden="1" x14ac:dyDescent="0.3">
      <c r="A5">
        <v>1</v>
      </c>
      <c r="B5">
        <v>10</v>
      </c>
      <c r="C5">
        <v>38</v>
      </c>
      <c r="D5">
        <v>7.5</v>
      </c>
      <c r="E5">
        <f>D6-Tabelle1[[#This Row],[Price]]</f>
        <v>3.9000000000000004</v>
      </c>
      <c r="F5">
        <f>F4+Tabelle1[[#This Row],[Volume]]</f>
        <v>228</v>
      </c>
      <c r="H5">
        <v>1</v>
      </c>
      <c r="I5">
        <v>5</v>
      </c>
      <c r="J5">
        <v>222</v>
      </c>
      <c r="K5">
        <v>41.6</v>
      </c>
      <c r="L5">
        <f>Tabelle3[[#This Row],[Price]]-K6</f>
        <v>6.3000000000000043</v>
      </c>
      <c r="M5">
        <f>Tabelle3[[#This Row],[Volume]]+J6</f>
        <v>225</v>
      </c>
    </row>
    <row r="6" spans="1:13" hidden="1" x14ac:dyDescent="0.3">
      <c r="A6">
        <v>1</v>
      </c>
      <c r="B6">
        <v>4</v>
      </c>
      <c r="C6">
        <v>13</v>
      </c>
      <c r="D6">
        <v>11.4</v>
      </c>
      <c r="E6">
        <f>D7-Tabelle1[[#This Row],[Price]]</f>
        <v>3.2999999999999989</v>
      </c>
      <c r="F6">
        <f>F5+Tabelle1[[#This Row],[Volume]]</f>
        <v>241</v>
      </c>
      <c r="H6">
        <v>1</v>
      </c>
      <c r="I6">
        <v>8</v>
      </c>
      <c r="J6">
        <v>3</v>
      </c>
      <c r="K6">
        <v>35.299999999999997</v>
      </c>
      <c r="L6">
        <f>Tabelle3[[#This Row],[Price]]-K7</f>
        <v>2.2999999999999972</v>
      </c>
      <c r="M6">
        <f>Tabelle3[[#This Row],[Volume]]+J7</f>
        <v>24</v>
      </c>
    </row>
    <row r="7" spans="1:13" hidden="1" x14ac:dyDescent="0.3">
      <c r="A7">
        <v>1</v>
      </c>
      <c r="B7">
        <v>6</v>
      </c>
      <c r="C7">
        <v>76</v>
      </c>
      <c r="D7">
        <v>14.7</v>
      </c>
      <c r="E7">
        <f>D8-Tabelle1[[#This Row],[Price]]</f>
        <v>0.80000000000000071</v>
      </c>
      <c r="F7">
        <f>F6+Tabelle1[[#This Row],[Volume]]</f>
        <v>317</v>
      </c>
      <c r="H7">
        <v>1</v>
      </c>
      <c r="I7">
        <v>14</v>
      </c>
      <c r="J7">
        <v>21</v>
      </c>
      <c r="K7">
        <v>33</v>
      </c>
      <c r="L7">
        <f>Tabelle3[[#This Row],[Price]]-K8</f>
        <v>0.5</v>
      </c>
      <c r="M7">
        <f>Tabelle3[[#This Row],[Volume]]+J8</f>
        <v>200</v>
      </c>
    </row>
    <row r="8" spans="1:13" hidden="1" x14ac:dyDescent="0.3">
      <c r="A8">
        <v>1</v>
      </c>
      <c r="B8">
        <v>17</v>
      </c>
      <c r="C8">
        <v>61</v>
      </c>
      <c r="D8">
        <v>15.5</v>
      </c>
      <c r="E8">
        <f>D9-Tabelle1[[#This Row],[Price]]</f>
        <v>2.1999999999999993</v>
      </c>
      <c r="F8">
        <f>F7+Tabelle1[[#This Row],[Volume]]</f>
        <v>378</v>
      </c>
      <c r="H8">
        <v>1</v>
      </c>
      <c r="I8">
        <v>3</v>
      </c>
      <c r="J8">
        <v>179</v>
      </c>
      <c r="K8">
        <v>32.5</v>
      </c>
      <c r="L8">
        <f>Tabelle3[[#This Row],[Price]]-K9</f>
        <v>1.3999999999999986</v>
      </c>
      <c r="M8">
        <f>Tabelle3[[#This Row],[Volume]]+J9</f>
        <v>192</v>
      </c>
    </row>
    <row r="9" spans="1:13" hidden="1" x14ac:dyDescent="0.3">
      <c r="A9">
        <v>1</v>
      </c>
      <c r="B9">
        <v>9</v>
      </c>
      <c r="C9">
        <v>101</v>
      </c>
      <c r="D9">
        <v>17.7</v>
      </c>
      <c r="E9">
        <f>D10-Tabelle1[[#This Row],[Price]]</f>
        <v>1.1000000000000014</v>
      </c>
      <c r="F9">
        <f>F8+Tabelle1[[#This Row],[Volume]]</f>
        <v>479</v>
      </c>
      <c r="H9">
        <v>1</v>
      </c>
      <c r="I9">
        <v>11</v>
      </c>
      <c r="J9">
        <v>13</v>
      </c>
      <c r="K9">
        <v>31.1</v>
      </c>
      <c r="L9">
        <f>Tabelle3[[#This Row],[Price]]-K10</f>
        <v>1.4000000000000021</v>
      </c>
      <c r="M9">
        <f>Tabelle3[[#This Row],[Volume]]+J10</f>
        <v>15</v>
      </c>
    </row>
    <row r="10" spans="1:13" hidden="1" x14ac:dyDescent="0.3">
      <c r="A10">
        <v>1</v>
      </c>
      <c r="B10">
        <v>18</v>
      </c>
      <c r="C10">
        <v>203</v>
      </c>
      <c r="D10">
        <v>18.8</v>
      </c>
      <c r="E10">
        <f>D11-Tabelle1[[#This Row],[Price]]</f>
        <v>2.6999999999999993</v>
      </c>
      <c r="F10">
        <f>F9+Tabelle1[[#This Row],[Volume]]</f>
        <v>682</v>
      </c>
      <c r="H10">
        <v>1</v>
      </c>
      <c r="I10">
        <v>7</v>
      </c>
      <c r="J10">
        <v>2</v>
      </c>
      <c r="K10">
        <v>29.7</v>
      </c>
      <c r="L10">
        <f>Tabelle3[[#This Row],[Price]]-K11</f>
        <v>0.59999999999999787</v>
      </c>
      <c r="M10">
        <f>Tabelle3[[#This Row],[Volume]]+J11</f>
        <v>116</v>
      </c>
    </row>
    <row r="11" spans="1:13" hidden="1" x14ac:dyDescent="0.3">
      <c r="A11">
        <v>1</v>
      </c>
      <c r="B11">
        <v>11</v>
      </c>
      <c r="C11">
        <v>138</v>
      </c>
      <c r="D11">
        <v>21.5</v>
      </c>
      <c r="E11">
        <f>D12-Tabelle1[[#This Row],[Price]]</f>
        <v>1.3999999999999986</v>
      </c>
      <c r="F11">
        <f>F10+Tabelle1[[#This Row],[Volume]]</f>
        <v>820</v>
      </c>
      <c r="H11">
        <v>1</v>
      </c>
      <c r="I11">
        <v>18</v>
      </c>
      <c r="J11">
        <v>114</v>
      </c>
      <c r="K11">
        <v>29.1</v>
      </c>
      <c r="L11">
        <f>Tabelle3[[#This Row],[Price]]-K12</f>
        <v>0.10000000000000142</v>
      </c>
      <c r="M11">
        <f>Tabelle3[[#This Row],[Volume]]+J12</f>
        <v>132</v>
      </c>
    </row>
    <row r="12" spans="1:13" hidden="1" x14ac:dyDescent="0.3">
      <c r="A12">
        <v>1</v>
      </c>
      <c r="B12">
        <v>19</v>
      </c>
      <c r="C12">
        <v>98</v>
      </c>
      <c r="D12">
        <v>22.9</v>
      </c>
      <c r="E12">
        <f>D13-Tabelle1[[#This Row],[Price]]</f>
        <v>5.6000000000000014</v>
      </c>
      <c r="F12">
        <f>F11+Tabelle1[[#This Row],[Volume]]</f>
        <v>918</v>
      </c>
      <c r="H12">
        <v>1</v>
      </c>
      <c r="I12">
        <v>4</v>
      </c>
      <c r="J12">
        <v>18</v>
      </c>
      <c r="K12">
        <v>29</v>
      </c>
      <c r="L12">
        <f>Tabelle3[[#This Row],[Price]]-K13</f>
        <v>2.5</v>
      </c>
      <c r="M12">
        <f>Tabelle3[[#This Row],[Volume]]+J13</f>
        <v>265</v>
      </c>
    </row>
    <row r="13" spans="1:13" hidden="1" x14ac:dyDescent="0.3">
      <c r="A13">
        <v>1</v>
      </c>
      <c r="B13">
        <v>1</v>
      </c>
      <c r="C13">
        <v>378</v>
      </c>
      <c r="D13">
        <v>28.5</v>
      </c>
      <c r="E13">
        <f>D14-Tabelle1[[#This Row],[Price]]</f>
        <v>5.1000000000000014</v>
      </c>
      <c r="F13">
        <f>F12+Tabelle1[[#This Row],[Volume]]</f>
        <v>1296</v>
      </c>
      <c r="H13">
        <v>1</v>
      </c>
      <c r="I13">
        <v>20</v>
      </c>
      <c r="J13">
        <v>247</v>
      </c>
      <c r="K13">
        <v>26.5</v>
      </c>
      <c r="L13">
        <f>Tabelle3[[#This Row],[Price]]-K14</f>
        <v>1.5</v>
      </c>
      <c r="M13">
        <f>Tabelle3[[#This Row],[Volume]]+J14</f>
        <v>248</v>
      </c>
    </row>
    <row r="14" spans="1:13" hidden="1" x14ac:dyDescent="0.3">
      <c r="A14">
        <v>1</v>
      </c>
      <c r="B14">
        <v>5</v>
      </c>
      <c r="C14">
        <v>8</v>
      </c>
      <c r="D14">
        <v>33.6</v>
      </c>
      <c r="E14">
        <f>D15-Tabelle1[[#This Row],[Price]]</f>
        <v>3.6000000000000014</v>
      </c>
      <c r="F14">
        <f>F13+Tabelle1[[#This Row],[Volume]]</f>
        <v>1304</v>
      </c>
      <c r="H14">
        <v>1</v>
      </c>
      <c r="I14">
        <v>15</v>
      </c>
      <c r="J14">
        <v>1</v>
      </c>
      <c r="K14">
        <v>25</v>
      </c>
      <c r="L14">
        <f>Tabelle3[[#This Row],[Price]]-K15</f>
        <v>1.3000000000000007</v>
      </c>
      <c r="M14">
        <f>Tabelle3[[#This Row],[Volume]]+J15</f>
        <v>32</v>
      </c>
    </row>
    <row r="15" spans="1:13" hidden="1" x14ac:dyDescent="0.3">
      <c r="A15">
        <v>1</v>
      </c>
      <c r="B15">
        <v>12</v>
      </c>
      <c r="C15">
        <v>56</v>
      </c>
      <c r="D15">
        <v>37.200000000000003</v>
      </c>
      <c r="E15">
        <f>D16-Tabelle1[[#This Row],[Price]]</f>
        <v>3.0999999999999943</v>
      </c>
      <c r="F15">
        <f>F14+Tabelle1[[#This Row],[Volume]]</f>
        <v>1360</v>
      </c>
      <c r="H15">
        <v>1</v>
      </c>
      <c r="I15">
        <v>16</v>
      </c>
      <c r="J15">
        <v>31</v>
      </c>
      <c r="K15">
        <v>23.7</v>
      </c>
      <c r="L15">
        <f>Tabelle3[[#This Row],[Price]]-K16</f>
        <v>7.1999999999999993</v>
      </c>
      <c r="M15">
        <f>Tabelle3[[#This Row],[Volume]]+J16</f>
        <v>296</v>
      </c>
    </row>
    <row r="16" spans="1:13" hidden="1" x14ac:dyDescent="0.3">
      <c r="A16">
        <v>1</v>
      </c>
      <c r="B16">
        <v>16</v>
      </c>
      <c r="C16">
        <v>8</v>
      </c>
      <c r="D16">
        <v>40.299999999999997</v>
      </c>
      <c r="E16">
        <f>D17-Tabelle1[[#This Row],[Price]]</f>
        <v>1.1000000000000014</v>
      </c>
      <c r="F16">
        <f>F15+Tabelle1[[#This Row],[Volume]]</f>
        <v>1368</v>
      </c>
      <c r="H16">
        <v>1</v>
      </c>
      <c r="I16">
        <v>1</v>
      </c>
      <c r="J16">
        <v>265</v>
      </c>
      <c r="K16">
        <v>16.5</v>
      </c>
      <c r="L16">
        <f>Tabelle3[[#This Row],[Price]]-K17</f>
        <v>0</v>
      </c>
      <c r="M16">
        <f>Tabelle3[[#This Row],[Volume]]+J17</f>
        <v>338</v>
      </c>
    </row>
    <row r="17" spans="1:13" hidden="1" x14ac:dyDescent="0.3">
      <c r="A17">
        <v>1</v>
      </c>
      <c r="B17">
        <v>2</v>
      </c>
      <c r="C17">
        <v>35</v>
      </c>
      <c r="D17">
        <v>41.4</v>
      </c>
      <c r="E17">
        <f>D18-Tabelle1[[#This Row],[Price]]</f>
        <v>2.3000000000000043</v>
      </c>
      <c r="F17">
        <f>F16+Tabelle1[[#This Row],[Volume]]</f>
        <v>1403</v>
      </c>
      <c r="H17">
        <v>1</v>
      </c>
      <c r="I17">
        <v>9</v>
      </c>
      <c r="J17">
        <v>73</v>
      </c>
      <c r="K17">
        <v>16.5</v>
      </c>
      <c r="L17">
        <f>Tabelle3[[#This Row],[Price]]-K18</f>
        <v>1.5999999999999996</v>
      </c>
      <c r="M17">
        <f>Tabelle3[[#This Row],[Volume]]+J18</f>
        <v>75</v>
      </c>
    </row>
    <row r="18" spans="1:13" hidden="1" x14ac:dyDescent="0.3">
      <c r="A18">
        <v>1</v>
      </c>
      <c r="B18">
        <v>14</v>
      </c>
      <c r="C18">
        <v>54</v>
      </c>
      <c r="D18">
        <v>43.7</v>
      </c>
      <c r="E18">
        <f>D19-Tabelle1[[#This Row],[Price]]</f>
        <v>2.5</v>
      </c>
      <c r="F18">
        <f>F17+Tabelle1[[#This Row],[Volume]]</f>
        <v>1457</v>
      </c>
      <c r="H18">
        <v>1</v>
      </c>
      <c r="I18">
        <v>10</v>
      </c>
      <c r="J18">
        <v>2</v>
      </c>
      <c r="K18">
        <v>14.9</v>
      </c>
      <c r="L18">
        <f>Tabelle3[[#This Row],[Price]]-K19</f>
        <v>2.5999999999999996</v>
      </c>
      <c r="M18">
        <f>Tabelle3[[#This Row],[Volume]]+J19</f>
        <v>116</v>
      </c>
    </row>
    <row r="19" spans="1:13" hidden="1" x14ac:dyDescent="0.3">
      <c r="A19">
        <v>1</v>
      </c>
      <c r="B19">
        <v>13</v>
      </c>
      <c r="C19">
        <v>64</v>
      </c>
      <c r="D19">
        <v>46.2</v>
      </c>
      <c r="E19">
        <f>D20-Tabelle1[[#This Row],[Price]]</f>
        <v>1.2999999999999972</v>
      </c>
      <c r="F19">
        <f>F18+Tabelle1[[#This Row],[Volume]]</f>
        <v>1521</v>
      </c>
      <c r="H19">
        <v>1</v>
      </c>
      <c r="I19">
        <v>17</v>
      </c>
      <c r="J19">
        <v>114</v>
      </c>
      <c r="K19">
        <v>12.3</v>
      </c>
      <c r="L19">
        <f>Tabelle3[[#This Row],[Price]]-K20</f>
        <v>5.4</v>
      </c>
      <c r="M19">
        <f>Tabelle3[[#This Row],[Volume]]+J20</f>
        <v>116</v>
      </c>
    </row>
    <row r="20" spans="1:13" hidden="1" x14ac:dyDescent="0.3">
      <c r="A20">
        <v>1</v>
      </c>
      <c r="B20">
        <v>7</v>
      </c>
      <c r="C20">
        <v>26</v>
      </c>
      <c r="D20">
        <v>47.5</v>
      </c>
      <c r="E20">
        <f>D21-Tabelle1[[#This Row],[Price]]</f>
        <v>1</v>
      </c>
      <c r="F20">
        <f>F19+Tabelle1[[#This Row],[Volume]]</f>
        <v>1547</v>
      </c>
      <c r="H20">
        <v>1</v>
      </c>
      <c r="I20">
        <v>12</v>
      </c>
      <c r="J20">
        <v>2</v>
      </c>
      <c r="K20">
        <v>6.9</v>
      </c>
      <c r="L20">
        <f>Tabelle3[[#This Row],[Price]]-K21</f>
        <v>5.6000000000000005</v>
      </c>
      <c r="M20">
        <f>Tabelle3[[#This Row],[Volume]]+J21</f>
        <v>330</v>
      </c>
    </row>
    <row r="21" spans="1:13" hidden="1" x14ac:dyDescent="0.3">
      <c r="A21">
        <v>1</v>
      </c>
      <c r="B21">
        <v>20</v>
      </c>
      <c r="C21">
        <v>33</v>
      </c>
      <c r="D21">
        <v>48.5</v>
      </c>
      <c r="E21">
        <f>D22-Tabelle1[[#This Row],[Price]]</f>
        <v>3.3999999999999986</v>
      </c>
      <c r="F21">
        <f>F20+Tabelle1[[#This Row],[Volume]]</f>
        <v>1580</v>
      </c>
      <c r="H21">
        <v>1</v>
      </c>
      <c r="I21">
        <v>19</v>
      </c>
      <c r="J21">
        <v>328</v>
      </c>
      <c r="K21">
        <v>1.3</v>
      </c>
      <c r="L21">
        <f>Tabelle3[[#This Row],[Price]]-K22</f>
        <v>1</v>
      </c>
      <c r="M21">
        <f>Tabelle3[[#This Row],[Volume]]+J22</f>
        <v>348</v>
      </c>
    </row>
    <row r="22" spans="1:13" hidden="1" x14ac:dyDescent="0.3">
      <c r="A22">
        <v>1</v>
      </c>
      <c r="B22">
        <v>8</v>
      </c>
      <c r="C22">
        <v>99</v>
      </c>
      <c r="D22">
        <v>51.9</v>
      </c>
      <c r="E22">
        <f>D23-Tabelle1[[#This Row],[Price]]</f>
        <v>-51.8</v>
      </c>
      <c r="F22">
        <f>F21+Tabelle1[[#This Row],[Volume]]</f>
        <v>1679</v>
      </c>
      <c r="H22">
        <v>1</v>
      </c>
      <c r="I22">
        <v>6</v>
      </c>
      <c r="J22">
        <v>20</v>
      </c>
      <c r="K22">
        <v>0.3</v>
      </c>
      <c r="L22">
        <f>Tabelle3[[#This Row],[Price]]-K23</f>
        <v>-62.900000000000006</v>
      </c>
      <c r="M22">
        <f>Tabelle3[[#This Row],[Volume]]+J23</f>
        <v>21</v>
      </c>
    </row>
    <row r="23" spans="1:13" x14ac:dyDescent="0.3">
      <c r="A23">
        <v>2</v>
      </c>
      <c r="B23">
        <v>11</v>
      </c>
      <c r="C23">
        <v>24</v>
      </c>
      <c r="D23">
        <v>0.1</v>
      </c>
      <c r="E23">
        <f>D24-Tabelle1[[#This Row],[Price]]</f>
        <v>6.5</v>
      </c>
      <c r="F23">
        <f>F22+Tabelle1[[#This Row],[Volume]]</f>
        <v>1703</v>
      </c>
      <c r="H23">
        <v>2</v>
      </c>
      <c r="I23">
        <v>2</v>
      </c>
      <c r="J23">
        <v>1</v>
      </c>
      <c r="K23">
        <v>63.2</v>
      </c>
      <c r="L23">
        <f>Tabelle3[[#This Row],[Price]]-K24</f>
        <v>10.5</v>
      </c>
      <c r="M23">
        <f>Tabelle3[[#This Row],[Volume]]+J24</f>
        <v>816</v>
      </c>
    </row>
    <row r="24" spans="1:13" x14ac:dyDescent="0.3">
      <c r="A24">
        <v>2</v>
      </c>
      <c r="B24">
        <v>16</v>
      </c>
      <c r="C24">
        <v>6</v>
      </c>
      <c r="D24">
        <v>6.6</v>
      </c>
      <c r="E24">
        <f>D25-Tabelle1[[#This Row],[Price]]</f>
        <v>2.5</v>
      </c>
      <c r="F24">
        <f>F23+Tabelle1[[#This Row],[Volume]]</f>
        <v>1709</v>
      </c>
      <c r="H24">
        <v>2</v>
      </c>
      <c r="I24">
        <v>1</v>
      </c>
      <c r="J24">
        <v>815</v>
      </c>
      <c r="K24">
        <v>52.7</v>
      </c>
      <c r="L24">
        <f>Tabelle3[[#This Row],[Price]]-K25</f>
        <v>1.7000000000000028</v>
      </c>
      <c r="M24">
        <f>Tabelle3[[#This Row],[Volume]]+J25</f>
        <v>1064</v>
      </c>
    </row>
    <row r="25" spans="1:13" x14ac:dyDescent="0.3">
      <c r="A25">
        <v>2</v>
      </c>
      <c r="B25">
        <v>1</v>
      </c>
      <c r="C25">
        <v>878</v>
      </c>
      <c r="D25">
        <v>9.1</v>
      </c>
      <c r="E25">
        <f>D26-Tabelle1[[#This Row],[Price]]</f>
        <v>2.2000000000000011</v>
      </c>
      <c r="F25">
        <f>F24+Tabelle1[[#This Row],[Volume]]</f>
        <v>2587</v>
      </c>
      <c r="H25">
        <v>2</v>
      </c>
      <c r="I25">
        <v>5</v>
      </c>
      <c r="J25">
        <v>249</v>
      </c>
      <c r="K25">
        <v>51</v>
      </c>
      <c r="L25">
        <f>Tabelle3[[#This Row],[Price]]-K26</f>
        <v>0.70000000000000284</v>
      </c>
      <c r="M25">
        <f>Tabelle3[[#This Row],[Volume]]+J26</f>
        <v>439</v>
      </c>
    </row>
    <row r="26" spans="1:13" x14ac:dyDescent="0.3">
      <c r="A26">
        <v>2</v>
      </c>
      <c r="B26">
        <v>18</v>
      </c>
      <c r="C26">
        <v>64</v>
      </c>
      <c r="D26">
        <v>11.3</v>
      </c>
      <c r="E26">
        <f>D27-Tabelle1[[#This Row],[Price]]</f>
        <v>2.1999999999999993</v>
      </c>
      <c r="F26">
        <f>F25+Tabelle1[[#This Row],[Volume]]</f>
        <v>2651</v>
      </c>
      <c r="H26">
        <v>2</v>
      </c>
      <c r="I26">
        <v>3</v>
      </c>
      <c r="J26">
        <v>190</v>
      </c>
      <c r="K26">
        <v>50.3</v>
      </c>
      <c r="L26">
        <f>Tabelle3[[#This Row],[Price]]-K27</f>
        <v>15.099999999999994</v>
      </c>
      <c r="M26">
        <f>Tabelle3[[#This Row],[Volume]]+J27</f>
        <v>211</v>
      </c>
    </row>
    <row r="27" spans="1:13" x14ac:dyDescent="0.3">
      <c r="A27">
        <v>2</v>
      </c>
      <c r="B27">
        <v>13</v>
      </c>
      <c r="C27">
        <v>39</v>
      </c>
      <c r="D27">
        <v>13.5</v>
      </c>
      <c r="E27">
        <f>D28-Tabelle1[[#This Row],[Price]]</f>
        <v>2.3000000000000007</v>
      </c>
      <c r="F27">
        <f>F26+Tabelle1[[#This Row],[Volume]]</f>
        <v>2690</v>
      </c>
      <c r="H27">
        <v>2</v>
      </c>
      <c r="I27">
        <v>6</v>
      </c>
      <c r="J27">
        <v>21</v>
      </c>
      <c r="K27">
        <v>35.200000000000003</v>
      </c>
      <c r="L27">
        <f>Tabelle3[[#This Row],[Price]]-K28</f>
        <v>1.1000000000000014</v>
      </c>
      <c r="M27">
        <f>Tabelle3[[#This Row],[Volume]]+J28</f>
        <v>43</v>
      </c>
    </row>
    <row r="28" spans="1:13" x14ac:dyDescent="0.3">
      <c r="A28">
        <v>2</v>
      </c>
      <c r="B28">
        <v>4</v>
      </c>
      <c r="C28">
        <v>12</v>
      </c>
      <c r="D28">
        <v>15.8</v>
      </c>
      <c r="E28">
        <f>D29-Tabelle1[[#This Row],[Price]]</f>
        <v>10</v>
      </c>
      <c r="F28">
        <f>F27+Tabelle1[[#This Row],[Volume]]</f>
        <v>2702</v>
      </c>
      <c r="H28">
        <v>2</v>
      </c>
      <c r="I28">
        <v>20</v>
      </c>
      <c r="J28">
        <v>22</v>
      </c>
      <c r="K28">
        <v>34.1</v>
      </c>
      <c r="L28">
        <f>Tabelle3[[#This Row],[Price]]-K29</f>
        <v>3.7000000000000028</v>
      </c>
      <c r="M28">
        <f>Tabelle3[[#This Row],[Volume]]+J29</f>
        <v>144</v>
      </c>
    </row>
    <row r="29" spans="1:13" x14ac:dyDescent="0.3">
      <c r="A29">
        <v>2</v>
      </c>
      <c r="B29">
        <v>2</v>
      </c>
      <c r="C29">
        <v>122</v>
      </c>
      <c r="D29">
        <v>25.8</v>
      </c>
      <c r="E29">
        <f>D30-Tabelle1[[#This Row],[Price]]</f>
        <v>5.3999999999999986</v>
      </c>
      <c r="F29">
        <f>F28+Tabelle1[[#This Row],[Volume]]</f>
        <v>2824</v>
      </c>
      <c r="H29">
        <v>2</v>
      </c>
      <c r="I29">
        <v>11</v>
      </c>
      <c r="J29">
        <v>122</v>
      </c>
      <c r="K29">
        <v>30.4</v>
      </c>
      <c r="L29">
        <f>Tabelle3[[#This Row],[Price]]-K30</f>
        <v>0.89999999999999858</v>
      </c>
      <c r="M29">
        <f>Tabelle3[[#This Row],[Volume]]+J30</f>
        <v>148</v>
      </c>
    </row>
    <row r="30" spans="1:13" x14ac:dyDescent="0.3">
      <c r="A30">
        <v>2</v>
      </c>
      <c r="B30">
        <v>5</v>
      </c>
      <c r="C30">
        <v>6</v>
      </c>
      <c r="D30">
        <v>31.2</v>
      </c>
      <c r="E30">
        <f>D31-Tabelle1[[#This Row],[Price]]</f>
        <v>2.0000000000000036</v>
      </c>
      <c r="F30">
        <f>F29+Tabelle1[[#This Row],[Volume]]</f>
        <v>2830</v>
      </c>
      <c r="H30">
        <v>2</v>
      </c>
      <c r="I30">
        <v>14</v>
      </c>
      <c r="J30">
        <v>26</v>
      </c>
      <c r="K30">
        <v>29.5</v>
      </c>
      <c r="L30">
        <f>Tabelle3[[#This Row],[Price]]-K31</f>
        <v>0.5</v>
      </c>
      <c r="M30">
        <f>Tabelle3[[#This Row],[Volume]]+J31</f>
        <v>59</v>
      </c>
    </row>
    <row r="31" spans="1:13" x14ac:dyDescent="0.3">
      <c r="A31">
        <v>2</v>
      </c>
      <c r="B31">
        <v>19</v>
      </c>
      <c r="C31">
        <v>8</v>
      </c>
      <c r="D31">
        <v>33.200000000000003</v>
      </c>
      <c r="E31">
        <f>D32-Tabelle1[[#This Row],[Price]]</f>
        <v>1.0999999999999943</v>
      </c>
      <c r="F31">
        <f>F30+Tabelle1[[#This Row],[Volume]]</f>
        <v>2838</v>
      </c>
      <c r="H31">
        <v>2</v>
      </c>
      <c r="I31">
        <v>13</v>
      </c>
      <c r="J31">
        <v>33</v>
      </c>
      <c r="K31">
        <v>29</v>
      </c>
      <c r="L31">
        <f>Tabelle3[[#This Row],[Price]]-K32</f>
        <v>1.1000000000000014</v>
      </c>
      <c r="M31">
        <f>Tabelle3[[#This Row],[Volume]]+J32</f>
        <v>44</v>
      </c>
    </row>
    <row r="32" spans="1:13" x14ac:dyDescent="0.3">
      <c r="A32">
        <v>2</v>
      </c>
      <c r="B32">
        <v>7</v>
      </c>
      <c r="C32">
        <v>70</v>
      </c>
      <c r="D32">
        <v>34.299999999999997</v>
      </c>
      <c r="E32">
        <f>D33-Tabelle1[[#This Row],[Price]]</f>
        <v>1.4000000000000057</v>
      </c>
      <c r="F32">
        <f>F31+Tabelle1[[#This Row],[Volume]]</f>
        <v>2908</v>
      </c>
      <c r="H32">
        <v>2</v>
      </c>
      <c r="I32">
        <v>9</v>
      </c>
      <c r="J32">
        <v>11</v>
      </c>
      <c r="K32">
        <v>27.9</v>
      </c>
      <c r="L32">
        <f>Tabelle3[[#This Row],[Price]]-K33</f>
        <v>0.5</v>
      </c>
      <c r="M32">
        <f>Tabelle3[[#This Row],[Volume]]+J33</f>
        <v>145</v>
      </c>
    </row>
    <row r="33" spans="1:13" x14ac:dyDescent="0.3">
      <c r="A33">
        <v>2</v>
      </c>
      <c r="B33">
        <v>9</v>
      </c>
      <c r="C33">
        <v>79</v>
      </c>
      <c r="D33">
        <v>35.700000000000003</v>
      </c>
      <c r="E33">
        <f>D34-Tabelle1[[#This Row],[Price]]</f>
        <v>0.79999999999999716</v>
      </c>
      <c r="F33">
        <f>F32+Tabelle1[[#This Row],[Volume]]</f>
        <v>2987</v>
      </c>
      <c r="H33">
        <v>2</v>
      </c>
      <c r="I33">
        <v>17</v>
      </c>
      <c r="J33">
        <v>134</v>
      </c>
      <c r="K33">
        <v>27.4</v>
      </c>
      <c r="L33">
        <f>Tabelle3[[#This Row],[Price]]-K34</f>
        <v>9.9999999999997868E-2</v>
      </c>
      <c r="M33">
        <f>Tabelle3[[#This Row],[Volume]]+J34</f>
        <v>208</v>
      </c>
    </row>
    <row r="34" spans="1:13" x14ac:dyDescent="0.3">
      <c r="A34">
        <v>2</v>
      </c>
      <c r="B34">
        <v>3</v>
      </c>
      <c r="C34">
        <v>9</v>
      </c>
      <c r="D34">
        <v>36.5</v>
      </c>
      <c r="E34">
        <f>D35-Tabelle1[[#This Row],[Price]]</f>
        <v>2.3999999999999986</v>
      </c>
      <c r="F34">
        <f>F33+Tabelle1[[#This Row],[Volume]]</f>
        <v>2996</v>
      </c>
      <c r="H34">
        <v>2</v>
      </c>
      <c r="I34">
        <v>8</v>
      </c>
      <c r="J34">
        <v>74</v>
      </c>
      <c r="K34">
        <v>27.3</v>
      </c>
      <c r="L34">
        <f>Tabelle3[[#This Row],[Price]]-K35</f>
        <v>2.5</v>
      </c>
      <c r="M34">
        <f>Tabelle3[[#This Row],[Volume]]+J35</f>
        <v>111</v>
      </c>
    </row>
    <row r="35" spans="1:13" x14ac:dyDescent="0.3">
      <c r="A35">
        <v>2</v>
      </c>
      <c r="B35">
        <v>6</v>
      </c>
      <c r="C35">
        <v>155</v>
      </c>
      <c r="D35">
        <v>38.9</v>
      </c>
      <c r="E35">
        <f>D36-Tabelle1[[#This Row],[Price]]</f>
        <v>1.2000000000000028</v>
      </c>
      <c r="F35">
        <f>F34+Tabelle1[[#This Row],[Volume]]</f>
        <v>3151</v>
      </c>
      <c r="H35">
        <v>2</v>
      </c>
      <c r="I35">
        <v>12</v>
      </c>
      <c r="J35">
        <v>37</v>
      </c>
      <c r="K35">
        <v>24.8</v>
      </c>
      <c r="L35">
        <f>Tabelle3[[#This Row],[Price]]-K36</f>
        <v>1.6000000000000014</v>
      </c>
      <c r="M35">
        <f>Tabelle3[[#This Row],[Volume]]+J36</f>
        <v>55</v>
      </c>
    </row>
    <row r="36" spans="1:13" x14ac:dyDescent="0.3">
      <c r="A36">
        <v>2</v>
      </c>
      <c r="B36">
        <v>14</v>
      </c>
      <c r="C36">
        <v>30</v>
      </c>
      <c r="D36">
        <v>40.1</v>
      </c>
      <c r="E36">
        <f>D37-Tabelle1[[#This Row],[Price]]</f>
        <v>1.3999999999999986</v>
      </c>
      <c r="F36">
        <f>F35+Tabelle1[[#This Row],[Volume]]</f>
        <v>3181</v>
      </c>
      <c r="H36">
        <v>2</v>
      </c>
      <c r="I36">
        <v>4</v>
      </c>
      <c r="J36">
        <v>18</v>
      </c>
      <c r="K36">
        <v>23.2</v>
      </c>
      <c r="L36">
        <f>Tabelle3[[#This Row],[Price]]-K37</f>
        <v>2.8000000000000007</v>
      </c>
      <c r="M36">
        <f>Tabelle3[[#This Row],[Volume]]+J37</f>
        <v>169</v>
      </c>
    </row>
    <row r="37" spans="1:13" x14ac:dyDescent="0.3">
      <c r="A37">
        <v>2</v>
      </c>
      <c r="B37">
        <v>10</v>
      </c>
      <c r="C37">
        <v>157</v>
      </c>
      <c r="D37">
        <v>41.5</v>
      </c>
      <c r="E37">
        <f>D38-Tabelle1[[#This Row],[Price]]</f>
        <v>0.70000000000000284</v>
      </c>
      <c r="F37">
        <f>F36+Tabelle1[[#This Row],[Volume]]</f>
        <v>3338</v>
      </c>
      <c r="H37">
        <v>2</v>
      </c>
      <c r="I37">
        <v>15</v>
      </c>
      <c r="J37">
        <v>151</v>
      </c>
      <c r="K37">
        <v>20.399999999999999</v>
      </c>
      <c r="L37">
        <f>Tabelle3[[#This Row],[Price]]-K38</f>
        <v>2.2999999999999972</v>
      </c>
      <c r="M37">
        <f>Tabelle3[[#This Row],[Volume]]+J38</f>
        <v>316</v>
      </c>
    </row>
    <row r="38" spans="1:13" x14ac:dyDescent="0.3">
      <c r="A38">
        <v>2</v>
      </c>
      <c r="B38">
        <v>17</v>
      </c>
      <c r="C38">
        <v>63</v>
      </c>
      <c r="D38">
        <v>42.2</v>
      </c>
      <c r="E38">
        <f>D39-Tabelle1[[#This Row],[Price]]</f>
        <v>2</v>
      </c>
      <c r="F38">
        <f>F37+Tabelle1[[#This Row],[Volume]]</f>
        <v>3401</v>
      </c>
      <c r="H38">
        <v>2</v>
      </c>
      <c r="I38">
        <v>16</v>
      </c>
      <c r="J38">
        <v>165</v>
      </c>
      <c r="K38">
        <v>18.100000000000001</v>
      </c>
      <c r="L38">
        <f>Tabelle3[[#This Row],[Price]]-K39</f>
        <v>2.6000000000000014</v>
      </c>
      <c r="M38">
        <f>Tabelle3[[#This Row],[Volume]]+J39</f>
        <v>279</v>
      </c>
    </row>
    <row r="39" spans="1:13" x14ac:dyDescent="0.3">
      <c r="A39">
        <v>2</v>
      </c>
      <c r="B39">
        <v>8</v>
      </c>
      <c r="C39">
        <v>6</v>
      </c>
      <c r="D39">
        <v>44.2</v>
      </c>
      <c r="E39">
        <f>D40-Tabelle1[[#This Row],[Price]]</f>
        <v>0.79999999999999716</v>
      </c>
      <c r="F39">
        <f>F38+Tabelle1[[#This Row],[Volume]]</f>
        <v>3407</v>
      </c>
      <c r="H39">
        <v>2</v>
      </c>
      <c r="I39">
        <v>18</v>
      </c>
      <c r="J39">
        <v>114</v>
      </c>
      <c r="K39">
        <v>15.5</v>
      </c>
      <c r="L39">
        <f>Tabelle3[[#This Row],[Price]]-K40</f>
        <v>3.1999999999999993</v>
      </c>
      <c r="M39">
        <f>Tabelle3[[#This Row],[Volume]]+J40</f>
        <v>117</v>
      </c>
    </row>
    <row r="40" spans="1:13" x14ac:dyDescent="0.3">
      <c r="A40">
        <v>2</v>
      </c>
      <c r="B40">
        <v>15</v>
      </c>
      <c r="C40">
        <v>102</v>
      </c>
      <c r="D40">
        <v>45</v>
      </c>
      <c r="E40">
        <f>D41-Tabelle1[[#This Row],[Price]]</f>
        <v>0.29999999999999716</v>
      </c>
      <c r="F40">
        <f>F39+Tabelle1[[#This Row],[Volume]]</f>
        <v>3509</v>
      </c>
      <c r="H40">
        <v>2</v>
      </c>
      <c r="I40">
        <v>7</v>
      </c>
      <c r="J40">
        <v>3</v>
      </c>
      <c r="K40">
        <v>12.3</v>
      </c>
      <c r="L40">
        <f>Tabelle3[[#This Row],[Price]]-K41</f>
        <v>9</v>
      </c>
      <c r="M40">
        <f>Tabelle3[[#This Row],[Volume]]+J41</f>
        <v>19</v>
      </c>
    </row>
    <row r="41" spans="1:13" x14ac:dyDescent="0.3">
      <c r="A41">
        <v>2</v>
      </c>
      <c r="B41">
        <v>12</v>
      </c>
      <c r="C41">
        <v>265</v>
      </c>
      <c r="D41">
        <v>45.3</v>
      </c>
      <c r="E41">
        <f>D42-Tabelle1[[#This Row],[Price]]</f>
        <v>4.5</v>
      </c>
      <c r="F41">
        <f>F40+Tabelle1[[#This Row],[Volume]]</f>
        <v>3774</v>
      </c>
      <c r="H41">
        <v>2</v>
      </c>
      <c r="I41">
        <v>10</v>
      </c>
      <c r="J41">
        <v>16</v>
      </c>
      <c r="K41">
        <v>3.3</v>
      </c>
      <c r="L41">
        <f>Tabelle3[[#This Row],[Price]]-K42</f>
        <v>2.8</v>
      </c>
      <c r="M41">
        <f>Tabelle3[[#This Row],[Volume]]+J42</f>
        <v>46</v>
      </c>
    </row>
    <row r="42" spans="1:13" x14ac:dyDescent="0.3">
      <c r="A42">
        <v>2</v>
      </c>
      <c r="B42">
        <v>20</v>
      </c>
      <c r="C42">
        <v>63</v>
      </c>
      <c r="D42">
        <v>49.8</v>
      </c>
      <c r="E42">
        <f>D43-Tabelle1[[#This Row],[Price]]</f>
        <v>-49.699999999999996</v>
      </c>
      <c r="F42">
        <f>F41+Tabelle1[[#This Row],[Volume]]</f>
        <v>3837</v>
      </c>
      <c r="H42">
        <v>2</v>
      </c>
      <c r="I42">
        <v>19</v>
      </c>
      <c r="J42">
        <v>30</v>
      </c>
      <c r="K42">
        <v>0.5</v>
      </c>
      <c r="L42">
        <f>Tabelle3[[#This Row],[Price]]-K43</f>
        <v>-82.7</v>
      </c>
      <c r="M42">
        <f>Tabelle3[[#This Row],[Volume]]+J43</f>
        <v>876</v>
      </c>
    </row>
    <row r="43" spans="1:13" hidden="1" x14ac:dyDescent="0.3">
      <c r="A43">
        <v>3</v>
      </c>
      <c r="B43">
        <v>6</v>
      </c>
      <c r="C43">
        <v>12</v>
      </c>
      <c r="D43">
        <v>0.1</v>
      </c>
      <c r="E43">
        <f>D44-Tabelle1[[#This Row],[Price]]</f>
        <v>5.5</v>
      </c>
      <c r="F43">
        <f>F42+Tabelle1[[#This Row],[Volume]]</f>
        <v>3849</v>
      </c>
      <c r="H43">
        <v>3</v>
      </c>
      <c r="I43">
        <v>1</v>
      </c>
      <c r="J43">
        <v>846</v>
      </c>
      <c r="K43">
        <v>83.2</v>
      </c>
      <c r="L43">
        <f>Tabelle3[[#This Row],[Price]]-K44</f>
        <v>19.700000000000003</v>
      </c>
      <c r="M43">
        <f>Tabelle3[[#This Row],[Volume]]+J44</f>
        <v>1095</v>
      </c>
    </row>
    <row r="44" spans="1:13" hidden="1" x14ac:dyDescent="0.3">
      <c r="A44">
        <v>3</v>
      </c>
      <c r="B44">
        <v>17</v>
      </c>
      <c r="C44">
        <v>61</v>
      </c>
      <c r="D44">
        <v>5.6</v>
      </c>
      <c r="E44">
        <f>D45-Tabelle1[[#This Row],[Price]]</f>
        <v>7</v>
      </c>
      <c r="F44">
        <f>F43+Tabelle1[[#This Row],[Volume]]</f>
        <v>3910</v>
      </c>
      <c r="H44">
        <v>3</v>
      </c>
      <c r="I44">
        <v>5</v>
      </c>
      <c r="J44">
        <v>249</v>
      </c>
      <c r="K44">
        <v>63.5</v>
      </c>
      <c r="L44">
        <f>Tabelle3[[#This Row],[Price]]-K45</f>
        <v>7.1000000000000014</v>
      </c>
      <c r="M44">
        <f>Tabelle3[[#This Row],[Volume]]+J45</f>
        <v>250</v>
      </c>
    </row>
    <row r="45" spans="1:13" hidden="1" x14ac:dyDescent="0.3">
      <c r="A45">
        <v>3</v>
      </c>
      <c r="B45">
        <v>13</v>
      </c>
      <c r="C45">
        <v>37</v>
      </c>
      <c r="D45">
        <v>12.6</v>
      </c>
      <c r="E45">
        <f>D46-Tabelle1[[#This Row],[Price]]</f>
        <v>0.90000000000000036</v>
      </c>
      <c r="F45">
        <f>F44+Tabelle1[[#This Row],[Volume]]</f>
        <v>3947</v>
      </c>
      <c r="H45">
        <v>3</v>
      </c>
      <c r="I45">
        <v>2</v>
      </c>
      <c r="J45">
        <v>1</v>
      </c>
      <c r="K45">
        <v>56.4</v>
      </c>
      <c r="L45">
        <f>Tabelle3[[#This Row],[Price]]-K46</f>
        <v>9.1000000000000014</v>
      </c>
      <c r="M45">
        <f>Tabelle3[[#This Row],[Volume]]+J46</f>
        <v>173</v>
      </c>
    </row>
    <row r="46" spans="1:13" hidden="1" x14ac:dyDescent="0.3">
      <c r="A46">
        <v>3</v>
      </c>
      <c r="B46">
        <v>11</v>
      </c>
      <c r="C46">
        <v>23</v>
      </c>
      <c r="D46">
        <v>13.5</v>
      </c>
      <c r="E46">
        <f>D47-Tabelle1[[#This Row],[Price]]</f>
        <v>1.5999999999999996</v>
      </c>
      <c r="F46">
        <f>F45+Tabelle1[[#This Row],[Volume]]</f>
        <v>3970</v>
      </c>
      <c r="H46">
        <v>3</v>
      </c>
      <c r="I46">
        <v>3</v>
      </c>
      <c r="J46">
        <v>172</v>
      </c>
      <c r="K46">
        <v>47.3</v>
      </c>
      <c r="L46">
        <f>Tabelle3[[#This Row],[Price]]-K47</f>
        <v>12.899999999999999</v>
      </c>
      <c r="M46">
        <f>Tabelle3[[#This Row],[Volume]]+J47</f>
        <v>175</v>
      </c>
    </row>
    <row r="47" spans="1:13" hidden="1" x14ac:dyDescent="0.3">
      <c r="A47">
        <v>3</v>
      </c>
      <c r="B47">
        <v>8</v>
      </c>
      <c r="C47">
        <v>7</v>
      </c>
      <c r="D47">
        <v>15.1</v>
      </c>
      <c r="E47">
        <f>D48-Tabelle1[[#This Row],[Price]]</f>
        <v>4.2999999999999989</v>
      </c>
      <c r="F47">
        <f>F46+Tabelle1[[#This Row],[Volume]]</f>
        <v>3977</v>
      </c>
      <c r="H47">
        <v>3</v>
      </c>
      <c r="I47">
        <v>6</v>
      </c>
      <c r="J47">
        <v>3</v>
      </c>
      <c r="K47">
        <v>34.4</v>
      </c>
      <c r="L47">
        <f>Tabelle3[[#This Row],[Price]]-K48</f>
        <v>1.6999999999999957</v>
      </c>
      <c r="M47">
        <f>Tabelle3[[#This Row],[Volume]]+J48</f>
        <v>73</v>
      </c>
    </row>
    <row r="48" spans="1:13" hidden="1" x14ac:dyDescent="0.3">
      <c r="A48">
        <v>3</v>
      </c>
      <c r="B48">
        <v>18</v>
      </c>
      <c r="C48">
        <v>34</v>
      </c>
      <c r="D48">
        <v>19.399999999999999</v>
      </c>
      <c r="E48">
        <f>D49-Tabelle1[[#This Row],[Price]]</f>
        <v>6.3000000000000007</v>
      </c>
      <c r="F48">
        <f>F47+Tabelle1[[#This Row],[Volume]]</f>
        <v>4011</v>
      </c>
      <c r="H48">
        <v>3</v>
      </c>
      <c r="I48">
        <v>7</v>
      </c>
      <c r="J48">
        <v>70</v>
      </c>
      <c r="K48">
        <v>32.700000000000003</v>
      </c>
      <c r="L48">
        <f>Tabelle3[[#This Row],[Price]]-K49</f>
        <v>1.0000000000000036</v>
      </c>
      <c r="M48">
        <f>Tabelle3[[#This Row],[Volume]]+J49</f>
        <v>445</v>
      </c>
    </row>
    <row r="49" spans="1:13" hidden="1" x14ac:dyDescent="0.3">
      <c r="A49">
        <v>3</v>
      </c>
      <c r="B49">
        <v>15</v>
      </c>
      <c r="C49">
        <v>68</v>
      </c>
      <c r="D49">
        <v>25.7</v>
      </c>
      <c r="E49">
        <f>D50-Tabelle1[[#This Row],[Price]]</f>
        <v>1.4000000000000021</v>
      </c>
      <c r="F49">
        <f>F48+Tabelle1[[#This Row],[Volume]]</f>
        <v>4079</v>
      </c>
      <c r="H49">
        <v>3</v>
      </c>
      <c r="I49">
        <v>20</v>
      </c>
      <c r="J49">
        <v>375</v>
      </c>
      <c r="K49">
        <v>31.7</v>
      </c>
      <c r="L49">
        <f>Tabelle3[[#This Row],[Price]]-K50</f>
        <v>0.89999999999999858</v>
      </c>
      <c r="M49">
        <f>Tabelle3[[#This Row],[Volume]]+J50</f>
        <v>407</v>
      </c>
    </row>
    <row r="50" spans="1:13" hidden="1" x14ac:dyDescent="0.3">
      <c r="A50">
        <v>3</v>
      </c>
      <c r="B50">
        <v>5</v>
      </c>
      <c r="C50">
        <v>9</v>
      </c>
      <c r="D50">
        <v>27.1</v>
      </c>
      <c r="E50">
        <f>D51-Tabelle1[[#This Row],[Price]]</f>
        <v>0.69999999999999929</v>
      </c>
      <c r="F50">
        <f>F49+Tabelle1[[#This Row],[Volume]]</f>
        <v>4088</v>
      </c>
      <c r="H50">
        <v>3</v>
      </c>
      <c r="I50">
        <v>10</v>
      </c>
      <c r="J50">
        <v>32</v>
      </c>
      <c r="K50">
        <v>30.8</v>
      </c>
      <c r="L50">
        <f>Tabelle3[[#This Row],[Price]]-K51</f>
        <v>3.8000000000000007</v>
      </c>
      <c r="M50">
        <f>Tabelle3[[#This Row],[Volume]]+J51</f>
        <v>48</v>
      </c>
    </row>
    <row r="51" spans="1:13" hidden="1" x14ac:dyDescent="0.3">
      <c r="A51">
        <v>3</v>
      </c>
      <c r="B51">
        <v>1</v>
      </c>
      <c r="C51">
        <v>820</v>
      </c>
      <c r="D51">
        <v>27.8</v>
      </c>
      <c r="E51">
        <f>D52-Tabelle1[[#This Row],[Price]]</f>
        <v>4.5999999999999979</v>
      </c>
      <c r="F51">
        <f>F50+Tabelle1[[#This Row],[Volume]]</f>
        <v>4908</v>
      </c>
      <c r="H51">
        <v>3</v>
      </c>
      <c r="I51">
        <v>4</v>
      </c>
      <c r="J51">
        <v>16</v>
      </c>
      <c r="K51">
        <v>27</v>
      </c>
      <c r="L51">
        <f>Tabelle3[[#This Row],[Price]]-K52</f>
        <v>1.8999999999999986</v>
      </c>
      <c r="M51">
        <f>Tabelle3[[#This Row],[Volume]]+J52</f>
        <v>36</v>
      </c>
    </row>
    <row r="52" spans="1:13" hidden="1" x14ac:dyDescent="0.3">
      <c r="A52">
        <v>3</v>
      </c>
      <c r="B52">
        <v>4</v>
      </c>
      <c r="C52">
        <v>11</v>
      </c>
      <c r="D52">
        <v>32.4</v>
      </c>
      <c r="E52">
        <f>D53-Tabelle1[[#This Row],[Price]]</f>
        <v>3.3000000000000043</v>
      </c>
      <c r="F52">
        <f>F51+Tabelle1[[#This Row],[Volume]]</f>
        <v>4919</v>
      </c>
      <c r="H52">
        <v>3</v>
      </c>
      <c r="I52">
        <v>9</v>
      </c>
      <c r="J52">
        <v>20</v>
      </c>
      <c r="K52">
        <v>25.1</v>
      </c>
      <c r="L52">
        <f>Tabelle3[[#This Row],[Price]]-K53</f>
        <v>1.9000000000000021</v>
      </c>
      <c r="M52">
        <f>Tabelle3[[#This Row],[Volume]]+J53</f>
        <v>37</v>
      </c>
    </row>
    <row r="53" spans="1:13" hidden="1" x14ac:dyDescent="0.3">
      <c r="A53">
        <v>3</v>
      </c>
      <c r="B53">
        <v>12</v>
      </c>
      <c r="C53">
        <v>109</v>
      </c>
      <c r="D53">
        <v>35.700000000000003</v>
      </c>
      <c r="E53">
        <f>D54-Tabelle1[[#This Row],[Price]]</f>
        <v>1.1999999999999957</v>
      </c>
      <c r="F53">
        <f>F52+Tabelle1[[#This Row],[Volume]]</f>
        <v>5028</v>
      </c>
      <c r="H53">
        <v>3</v>
      </c>
      <c r="I53">
        <v>8</v>
      </c>
      <c r="J53">
        <v>17</v>
      </c>
      <c r="K53">
        <v>23.2</v>
      </c>
      <c r="L53">
        <f>Tabelle3[[#This Row],[Price]]-K54</f>
        <v>1.3000000000000007</v>
      </c>
      <c r="M53">
        <f>Tabelle3[[#This Row],[Volume]]+J54</f>
        <v>133</v>
      </c>
    </row>
    <row r="54" spans="1:13" hidden="1" x14ac:dyDescent="0.3">
      <c r="A54">
        <v>3</v>
      </c>
      <c r="B54">
        <v>3</v>
      </c>
      <c r="C54">
        <v>12</v>
      </c>
      <c r="D54">
        <v>36.9</v>
      </c>
      <c r="E54">
        <f>D55-Tabelle1[[#This Row],[Price]]</f>
        <v>1.2000000000000028</v>
      </c>
      <c r="F54">
        <f>F53+Tabelle1[[#This Row],[Volume]]</f>
        <v>5040</v>
      </c>
      <c r="H54">
        <v>3</v>
      </c>
      <c r="I54">
        <v>13</v>
      </c>
      <c r="J54">
        <v>116</v>
      </c>
      <c r="K54">
        <v>21.9</v>
      </c>
      <c r="L54">
        <f>Tabelle3[[#This Row],[Price]]-K55</f>
        <v>0.69999999999999929</v>
      </c>
      <c r="M54">
        <f>Tabelle3[[#This Row],[Volume]]+J55</f>
        <v>244</v>
      </c>
    </row>
    <row r="55" spans="1:13" hidden="1" x14ac:dyDescent="0.3">
      <c r="A55">
        <v>3</v>
      </c>
      <c r="B55">
        <v>10</v>
      </c>
      <c r="C55">
        <v>121</v>
      </c>
      <c r="D55">
        <v>38.1</v>
      </c>
      <c r="E55">
        <f>D56-Tabelle1[[#This Row],[Price]]</f>
        <v>1.1000000000000014</v>
      </c>
      <c r="F55">
        <f>F54+Tabelle1[[#This Row],[Volume]]</f>
        <v>5161</v>
      </c>
      <c r="H55">
        <v>3</v>
      </c>
      <c r="I55">
        <v>16</v>
      </c>
      <c r="J55">
        <v>128</v>
      </c>
      <c r="K55">
        <v>21.2</v>
      </c>
      <c r="L55">
        <f>Tabelle3[[#This Row],[Price]]-K56</f>
        <v>0.59999999999999787</v>
      </c>
      <c r="M55">
        <f>Tabelle3[[#This Row],[Volume]]+J56</f>
        <v>279</v>
      </c>
    </row>
    <row r="56" spans="1:13" hidden="1" x14ac:dyDescent="0.3">
      <c r="A56">
        <v>3</v>
      </c>
      <c r="B56">
        <v>19</v>
      </c>
      <c r="C56">
        <v>63</v>
      </c>
      <c r="D56">
        <v>39.200000000000003</v>
      </c>
      <c r="E56">
        <f>D57-Tabelle1[[#This Row],[Price]]</f>
        <v>1.5</v>
      </c>
      <c r="F56">
        <f>F55+Tabelle1[[#This Row],[Volume]]</f>
        <v>5224</v>
      </c>
      <c r="H56">
        <v>3</v>
      </c>
      <c r="I56">
        <v>14</v>
      </c>
      <c r="J56">
        <v>151</v>
      </c>
      <c r="K56">
        <v>20.6</v>
      </c>
      <c r="L56">
        <f>Tabelle3[[#This Row],[Price]]-K57</f>
        <v>2.1000000000000014</v>
      </c>
      <c r="M56">
        <f>Tabelle3[[#This Row],[Volume]]+J57</f>
        <v>267</v>
      </c>
    </row>
    <row r="57" spans="1:13" hidden="1" x14ac:dyDescent="0.3">
      <c r="A57">
        <v>3</v>
      </c>
      <c r="B57">
        <v>7</v>
      </c>
      <c r="C57">
        <v>162</v>
      </c>
      <c r="D57">
        <v>40.700000000000003</v>
      </c>
      <c r="E57">
        <f>D58-Tabelle1[[#This Row],[Price]]</f>
        <v>1</v>
      </c>
      <c r="F57">
        <f>F56+Tabelle1[[#This Row],[Volume]]</f>
        <v>5386</v>
      </c>
      <c r="H57">
        <v>3</v>
      </c>
      <c r="I57">
        <v>12</v>
      </c>
      <c r="J57">
        <v>116</v>
      </c>
      <c r="K57">
        <v>18.5</v>
      </c>
      <c r="L57">
        <f>Tabelle3[[#This Row],[Price]]-K58</f>
        <v>1.1000000000000014</v>
      </c>
      <c r="M57">
        <f>Tabelle3[[#This Row],[Volume]]+J58</f>
        <v>139</v>
      </c>
    </row>
    <row r="58" spans="1:13" hidden="1" x14ac:dyDescent="0.3">
      <c r="A58">
        <v>3</v>
      </c>
      <c r="B58">
        <v>2</v>
      </c>
      <c r="C58">
        <v>75</v>
      </c>
      <c r="D58">
        <v>41.7</v>
      </c>
      <c r="E58">
        <f>D59-Tabelle1[[#This Row],[Price]]</f>
        <v>2.7999999999999972</v>
      </c>
      <c r="F58">
        <f>F57+Tabelle1[[#This Row],[Volume]]</f>
        <v>5461</v>
      </c>
      <c r="H58">
        <v>3</v>
      </c>
      <c r="I58">
        <v>17</v>
      </c>
      <c r="J58">
        <v>23</v>
      </c>
      <c r="K58">
        <v>17.399999999999999</v>
      </c>
      <c r="L58">
        <f>Tabelle3[[#This Row],[Price]]-K59</f>
        <v>1.6999999999999993</v>
      </c>
      <c r="M58">
        <f>Tabelle3[[#This Row],[Volume]]+J59</f>
        <v>35</v>
      </c>
    </row>
    <row r="59" spans="1:13" hidden="1" x14ac:dyDescent="0.3">
      <c r="A59">
        <v>3</v>
      </c>
      <c r="B59">
        <v>16</v>
      </c>
      <c r="C59">
        <v>206</v>
      </c>
      <c r="D59">
        <v>44.5</v>
      </c>
      <c r="E59">
        <f>D60-Tabelle1[[#This Row],[Price]]</f>
        <v>2.7000000000000028</v>
      </c>
      <c r="F59">
        <f>F58+Tabelle1[[#This Row],[Volume]]</f>
        <v>5667</v>
      </c>
      <c r="H59">
        <v>3</v>
      </c>
      <c r="I59">
        <v>19</v>
      </c>
      <c r="J59">
        <v>12</v>
      </c>
      <c r="K59">
        <v>15.7</v>
      </c>
      <c r="L59">
        <f>Tabelle3[[#This Row],[Price]]-K60</f>
        <v>4.6999999999999993</v>
      </c>
      <c r="M59">
        <f>Tabelle3[[#This Row],[Volume]]+J60</f>
        <v>176</v>
      </c>
    </row>
    <row r="60" spans="1:13" hidden="1" x14ac:dyDescent="0.3">
      <c r="A60">
        <v>3</v>
      </c>
      <c r="B60">
        <v>20</v>
      </c>
      <c r="C60">
        <v>63</v>
      </c>
      <c r="D60">
        <v>47.2</v>
      </c>
      <c r="E60">
        <f>D61-Tabelle1[[#This Row],[Price]]</f>
        <v>1.1999999999999957</v>
      </c>
      <c r="F60">
        <f>F59+Tabelle1[[#This Row],[Volume]]</f>
        <v>5730</v>
      </c>
      <c r="H60">
        <v>3</v>
      </c>
      <c r="I60">
        <v>15</v>
      </c>
      <c r="J60">
        <v>164</v>
      </c>
      <c r="K60">
        <v>11</v>
      </c>
      <c r="L60">
        <f>Tabelle3[[#This Row],[Price]]-K61</f>
        <v>9.6</v>
      </c>
      <c r="M60">
        <f>Tabelle3[[#This Row],[Volume]]+J61</f>
        <v>300</v>
      </c>
    </row>
    <row r="61" spans="1:13" hidden="1" x14ac:dyDescent="0.3">
      <c r="A61">
        <v>3</v>
      </c>
      <c r="B61">
        <v>9</v>
      </c>
      <c r="C61">
        <v>73</v>
      </c>
      <c r="D61">
        <v>48.4</v>
      </c>
      <c r="E61">
        <f>D62-Tabelle1[[#This Row],[Price]]</f>
        <v>2.8999999999999986</v>
      </c>
      <c r="F61">
        <f>F60+Tabelle1[[#This Row],[Volume]]</f>
        <v>5803</v>
      </c>
      <c r="H61">
        <v>3</v>
      </c>
      <c r="I61">
        <v>18</v>
      </c>
      <c r="J61">
        <v>136</v>
      </c>
      <c r="K61">
        <v>1.4</v>
      </c>
      <c r="L61">
        <f>Tabelle3[[#This Row],[Price]]-K62</f>
        <v>0.99999999999999989</v>
      </c>
      <c r="M61">
        <f>Tabelle3[[#This Row],[Volume]]+J62</f>
        <v>168</v>
      </c>
    </row>
    <row r="62" spans="1:13" hidden="1" x14ac:dyDescent="0.3">
      <c r="A62">
        <v>3</v>
      </c>
      <c r="B62">
        <v>14</v>
      </c>
      <c r="C62">
        <v>9</v>
      </c>
      <c r="D62">
        <v>51.3</v>
      </c>
      <c r="E62">
        <f>D63-Tabelle1[[#This Row],[Price]]</f>
        <v>-51.199999999999996</v>
      </c>
      <c r="F62">
        <f>F61+Tabelle1[[#This Row],[Volume]]</f>
        <v>5812</v>
      </c>
      <c r="H62">
        <v>3</v>
      </c>
      <c r="I62">
        <v>11</v>
      </c>
      <c r="J62">
        <v>32</v>
      </c>
      <c r="K62">
        <v>0.4</v>
      </c>
      <c r="L62">
        <f>Tabelle3[[#This Row],[Price]]-K63</f>
        <v>-67.099999999999994</v>
      </c>
      <c r="M62">
        <f>Tabelle3[[#This Row],[Volume]]+J63</f>
        <v>905</v>
      </c>
    </row>
    <row r="63" spans="1:13" hidden="1" x14ac:dyDescent="0.3">
      <c r="A63">
        <v>4</v>
      </c>
      <c r="B63">
        <v>15</v>
      </c>
      <c r="C63">
        <v>61</v>
      </c>
      <c r="D63">
        <v>0.1</v>
      </c>
      <c r="E63">
        <f>D64-Tabelle1[[#This Row],[Price]]</f>
        <v>6</v>
      </c>
      <c r="F63">
        <f>F62+Tabelle1[[#This Row],[Volume]]</f>
        <v>5873</v>
      </c>
      <c r="H63">
        <v>4</v>
      </c>
      <c r="I63">
        <v>1</v>
      </c>
      <c r="J63">
        <v>873</v>
      </c>
      <c r="K63">
        <v>67.5</v>
      </c>
      <c r="L63">
        <f>Tabelle3[[#This Row],[Price]]-K64</f>
        <v>1.2999999999999972</v>
      </c>
      <c r="M63">
        <f>Tabelle3[[#This Row],[Volume]]+J64</f>
        <v>874</v>
      </c>
    </row>
    <row r="64" spans="1:13" hidden="1" x14ac:dyDescent="0.3">
      <c r="A64">
        <v>4</v>
      </c>
      <c r="B64">
        <v>5</v>
      </c>
      <c r="C64">
        <v>9</v>
      </c>
      <c r="D64">
        <v>6.1</v>
      </c>
      <c r="E64">
        <f>D65-Tabelle1[[#This Row],[Price]]</f>
        <v>2.5999999999999996</v>
      </c>
      <c r="F64">
        <f>F63+Tabelle1[[#This Row],[Volume]]</f>
        <v>5882</v>
      </c>
      <c r="H64">
        <v>4</v>
      </c>
      <c r="I64">
        <v>2</v>
      </c>
      <c r="J64">
        <v>1</v>
      </c>
      <c r="K64">
        <v>66.2</v>
      </c>
      <c r="L64">
        <f>Tabelle3[[#This Row],[Price]]-K65</f>
        <v>13.200000000000003</v>
      </c>
      <c r="M64">
        <f>Tabelle3[[#This Row],[Volume]]+J65</f>
        <v>173</v>
      </c>
    </row>
    <row r="65" spans="1:13" hidden="1" x14ac:dyDescent="0.3">
      <c r="A65">
        <v>4</v>
      </c>
      <c r="B65">
        <v>14</v>
      </c>
      <c r="C65">
        <v>67</v>
      </c>
      <c r="D65">
        <v>8.6999999999999993</v>
      </c>
      <c r="E65">
        <f>D66-Tabelle1[[#This Row],[Price]]</f>
        <v>1.7000000000000011</v>
      </c>
      <c r="F65">
        <f>F64+Tabelle1[[#This Row],[Volume]]</f>
        <v>5949</v>
      </c>
      <c r="H65">
        <v>4</v>
      </c>
      <c r="I65">
        <v>3</v>
      </c>
      <c r="J65">
        <v>172</v>
      </c>
      <c r="K65">
        <v>53</v>
      </c>
      <c r="L65">
        <f>Tabelle3[[#This Row],[Price]]-K66</f>
        <v>52.7</v>
      </c>
      <c r="M65">
        <f>Tabelle3[[#This Row],[Volume]]+J66</f>
        <v>189</v>
      </c>
    </row>
    <row r="66" spans="1:13" hidden="1" x14ac:dyDescent="0.3">
      <c r="A66">
        <v>4</v>
      </c>
      <c r="B66">
        <v>10</v>
      </c>
      <c r="C66">
        <v>37</v>
      </c>
      <c r="D66">
        <v>10.4</v>
      </c>
      <c r="E66">
        <f>D67-Tabelle1[[#This Row],[Price]]</f>
        <v>1.9000000000000004</v>
      </c>
      <c r="F66">
        <f>F65+Tabelle1[[#This Row],[Volume]]</f>
        <v>5986</v>
      </c>
      <c r="H66">
        <v>4</v>
      </c>
      <c r="I66">
        <v>4</v>
      </c>
      <c r="J66">
        <v>17</v>
      </c>
      <c r="K66">
        <v>0.3</v>
      </c>
      <c r="L66">
        <f>Tabelle3[[#This Row],[Price]]-K67</f>
        <v>-59.7</v>
      </c>
      <c r="M66">
        <f>Tabelle3[[#This Row],[Volume]]+J67</f>
        <v>229</v>
      </c>
    </row>
    <row r="67" spans="1:13" hidden="1" x14ac:dyDescent="0.3">
      <c r="A67">
        <v>4</v>
      </c>
      <c r="B67">
        <v>8</v>
      </c>
      <c r="C67">
        <v>111</v>
      </c>
      <c r="D67">
        <v>12.3</v>
      </c>
      <c r="E67">
        <f>D68-Tabelle1[[#This Row],[Price]]</f>
        <v>4.0999999999999979</v>
      </c>
      <c r="F67">
        <f>F66+Tabelle1[[#This Row],[Volume]]</f>
        <v>6097</v>
      </c>
      <c r="H67">
        <v>4</v>
      </c>
      <c r="I67">
        <v>5</v>
      </c>
      <c r="J67">
        <v>212</v>
      </c>
      <c r="K67">
        <v>60</v>
      </c>
      <c r="L67">
        <f>Tabelle3[[#This Row],[Price]]-K68</f>
        <v>23.5</v>
      </c>
      <c r="M67">
        <f>Tabelle3[[#This Row],[Volume]]+J68</f>
        <v>246</v>
      </c>
    </row>
    <row r="68" spans="1:13" hidden="1" x14ac:dyDescent="0.3">
      <c r="A68">
        <v>4</v>
      </c>
      <c r="B68">
        <v>17</v>
      </c>
      <c r="C68">
        <v>65</v>
      </c>
      <c r="D68">
        <v>16.399999999999999</v>
      </c>
      <c r="E68">
        <f>D69-Tabelle1[[#This Row],[Price]]</f>
        <v>1.1000000000000014</v>
      </c>
      <c r="F68">
        <f>F67+Tabelle1[[#This Row],[Volume]]</f>
        <v>6162</v>
      </c>
      <c r="H68">
        <v>4</v>
      </c>
      <c r="I68">
        <v>6</v>
      </c>
      <c r="J68">
        <v>34</v>
      </c>
      <c r="K68">
        <v>36.5</v>
      </c>
      <c r="L68">
        <f>Tabelle3[[#This Row],[Price]]-K69</f>
        <v>2.3999999999999986</v>
      </c>
      <c r="M68">
        <f>Tabelle3[[#This Row],[Volume]]+J69</f>
        <v>37</v>
      </c>
    </row>
    <row r="69" spans="1:13" hidden="1" x14ac:dyDescent="0.3">
      <c r="A69">
        <v>4</v>
      </c>
      <c r="B69">
        <v>18</v>
      </c>
      <c r="C69">
        <v>230</v>
      </c>
      <c r="D69">
        <v>17.5</v>
      </c>
      <c r="E69">
        <f>D70-Tabelle1[[#This Row],[Price]]</f>
        <v>3.8000000000000007</v>
      </c>
      <c r="F69">
        <f>F68+Tabelle1[[#This Row],[Volume]]</f>
        <v>6392</v>
      </c>
      <c r="H69">
        <v>4</v>
      </c>
      <c r="I69">
        <v>7</v>
      </c>
      <c r="J69">
        <v>3</v>
      </c>
      <c r="K69">
        <v>34.1</v>
      </c>
      <c r="L69">
        <f>Tabelle3[[#This Row],[Price]]-K70</f>
        <v>7.7000000000000028</v>
      </c>
      <c r="M69">
        <f>Tabelle3[[#This Row],[Volume]]+J70</f>
        <v>73</v>
      </c>
    </row>
    <row r="70" spans="1:13" hidden="1" x14ac:dyDescent="0.3">
      <c r="A70">
        <v>4</v>
      </c>
      <c r="B70">
        <v>9</v>
      </c>
      <c r="C70">
        <v>118</v>
      </c>
      <c r="D70">
        <v>21.3</v>
      </c>
      <c r="E70">
        <f>D71-Tabelle1[[#This Row],[Price]]</f>
        <v>1.0999999999999979</v>
      </c>
      <c r="F70">
        <f>F69+Tabelle1[[#This Row],[Volume]]</f>
        <v>6510</v>
      </c>
      <c r="H70">
        <v>4</v>
      </c>
      <c r="I70">
        <v>8</v>
      </c>
      <c r="J70">
        <v>70</v>
      </c>
      <c r="K70">
        <v>26.4</v>
      </c>
      <c r="L70">
        <f>Tabelle3[[#This Row],[Price]]-K71</f>
        <v>-0.60000000000000142</v>
      </c>
      <c r="M70">
        <f>Tabelle3[[#This Row],[Volume]]+J71</f>
        <v>83</v>
      </c>
    </row>
    <row r="71" spans="1:13" hidden="1" x14ac:dyDescent="0.3">
      <c r="A71">
        <v>4</v>
      </c>
      <c r="B71">
        <v>1</v>
      </c>
      <c r="C71">
        <v>182</v>
      </c>
      <c r="D71">
        <v>22.4</v>
      </c>
      <c r="E71">
        <f>D72-Tabelle1[[#This Row],[Price]]</f>
        <v>7.3000000000000007</v>
      </c>
      <c r="F71">
        <f>F70+Tabelle1[[#This Row],[Volume]]</f>
        <v>6692</v>
      </c>
      <c r="H71">
        <v>4</v>
      </c>
      <c r="I71">
        <v>9</v>
      </c>
      <c r="J71">
        <v>13</v>
      </c>
      <c r="K71">
        <v>27</v>
      </c>
      <c r="L71">
        <f>Tabelle3[[#This Row],[Price]]-K72</f>
        <v>17.100000000000001</v>
      </c>
      <c r="M71">
        <f>Tabelle3[[#This Row],[Volume]]+J72</f>
        <v>33</v>
      </c>
    </row>
    <row r="72" spans="1:13" hidden="1" x14ac:dyDescent="0.3">
      <c r="A72">
        <v>4</v>
      </c>
      <c r="B72">
        <v>2</v>
      </c>
      <c r="C72">
        <v>36</v>
      </c>
      <c r="D72">
        <v>29.7</v>
      </c>
      <c r="E72">
        <f>D73-Tabelle1[[#This Row],[Price]]</f>
        <v>2.1999999999999993</v>
      </c>
      <c r="F72">
        <f>F71+Tabelle1[[#This Row],[Volume]]</f>
        <v>6728</v>
      </c>
      <c r="H72">
        <v>4</v>
      </c>
      <c r="I72">
        <v>10</v>
      </c>
      <c r="J72">
        <v>20</v>
      </c>
      <c r="K72">
        <v>9.9</v>
      </c>
      <c r="L72">
        <f>Tabelle3[[#This Row],[Price]]-K73</f>
        <v>7.5</v>
      </c>
      <c r="M72">
        <f>Tabelle3[[#This Row],[Volume]]+J73</f>
        <v>44</v>
      </c>
    </row>
    <row r="73" spans="1:13" hidden="1" x14ac:dyDescent="0.3">
      <c r="A73">
        <v>4</v>
      </c>
      <c r="B73">
        <v>11</v>
      </c>
      <c r="C73">
        <v>70</v>
      </c>
      <c r="D73">
        <v>31.9</v>
      </c>
      <c r="E73">
        <f>D74-Tabelle1[[#This Row],[Price]]</f>
        <v>1.2000000000000028</v>
      </c>
      <c r="F73">
        <f>F72+Tabelle1[[#This Row],[Volume]]</f>
        <v>6798</v>
      </c>
      <c r="H73">
        <v>4</v>
      </c>
      <c r="I73">
        <v>11</v>
      </c>
      <c r="J73">
        <v>24</v>
      </c>
      <c r="K73">
        <v>2.4</v>
      </c>
      <c r="L73">
        <f>Tabelle3[[#This Row],[Price]]-K74</f>
        <v>-21.200000000000003</v>
      </c>
      <c r="M73">
        <f>Tabelle3[[#This Row],[Volume]]+J74</f>
        <v>144</v>
      </c>
    </row>
    <row r="74" spans="1:13" hidden="1" x14ac:dyDescent="0.3">
      <c r="A74">
        <v>4</v>
      </c>
      <c r="B74">
        <v>12</v>
      </c>
      <c r="C74">
        <v>64</v>
      </c>
      <c r="D74">
        <v>33.1</v>
      </c>
      <c r="E74">
        <f>D75-Tabelle1[[#This Row],[Price]]</f>
        <v>0.60000000000000142</v>
      </c>
      <c r="F74">
        <f>F73+Tabelle1[[#This Row],[Volume]]</f>
        <v>6862</v>
      </c>
      <c r="H74">
        <v>4</v>
      </c>
      <c r="I74">
        <v>12</v>
      </c>
      <c r="J74">
        <v>120</v>
      </c>
      <c r="K74">
        <v>23.6</v>
      </c>
      <c r="L74">
        <f>Tabelle3[[#This Row],[Price]]-K75</f>
        <v>-2.2999999999999972</v>
      </c>
      <c r="M74">
        <f>Tabelle3[[#This Row],[Volume]]+J75</f>
        <v>152</v>
      </c>
    </row>
    <row r="75" spans="1:13" hidden="1" x14ac:dyDescent="0.3">
      <c r="A75">
        <v>4</v>
      </c>
      <c r="B75">
        <v>19</v>
      </c>
      <c r="C75">
        <v>109</v>
      </c>
      <c r="D75">
        <v>33.700000000000003</v>
      </c>
      <c r="E75">
        <f>D76-Tabelle1[[#This Row],[Price]]</f>
        <v>0.39999999999999858</v>
      </c>
      <c r="F75">
        <f>F74+Tabelle1[[#This Row],[Volume]]</f>
        <v>6971</v>
      </c>
      <c r="H75">
        <v>4</v>
      </c>
      <c r="I75">
        <v>13</v>
      </c>
      <c r="J75">
        <v>32</v>
      </c>
      <c r="K75">
        <v>25.9</v>
      </c>
      <c r="L75">
        <f>Tabelle3[[#This Row],[Price]]-K76</f>
        <v>5.5999999999999979</v>
      </c>
      <c r="M75">
        <f>Tabelle3[[#This Row],[Volume]]+J76</f>
        <v>164</v>
      </c>
    </row>
    <row r="76" spans="1:13" hidden="1" x14ac:dyDescent="0.3">
      <c r="A76">
        <v>4</v>
      </c>
      <c r="B76">
        <v>3</v>
      </c>
      <c r="C76">
        <v>9</v>
      </c>
      <c r="D76">
        <v>34.1</v>
      </c>
      <c r="E76">
        <f>D77-Tabelle1[[#This Row],[Price]]</f>
        <v>3.7999999999999972</v>
      </c>
      <c r="F76">
        <f>F75+Tabelle1[[#This Row],[Volume]]</f>
        <v>6980</v>
      </c>
      <c r="H76">
        <v>4</v>
      </c>
      <c r="I76">
        <v>14</v>
      </c>
      <c r="J76">
        <v>132</v>
      </c>
      <c r="K76">
        <v>20.3</v>
      </c>
      <c r="L76">
        <f>Tabelle3[[#This Row],[Price]]-K77</f>
        <v>-4.5999999999999979</v>
      </c>
      <c r="M76">
        <f>Tabelle3[[#This Row],[Volume]]+J77</f>
        <v>165</v>
      </c>
    </row>
    <row r="77" spans="1:13" hidden="1" x14ac:dyDescent="0.3">
      <c r="A77">
        <v>4</v>
      </c>
      <c r="B77">
        <v>20</v>
      </c>
      <c r="C77">
        <v>29</v>
      </c>
      <c r="D77">
        <v>37.9</v>
      </c>
      <c r="E77">
        <f>D78-Tabelle1[[#This Row],[Price]]</f>
        <v>2.2000000000000028</v>
      </c>
      <c r="F77">
        <f>F76+Tabelle1[[#This Row],[Volume]]</f>
        <v>7009</v>
      </c>
      <c r="H77">
        <v>4</v>
      </c>
      <c r="I77">
        <v>15</v>
      </c>
      <c r="J77">
        <v>33</v>
      </c>
      <c r="K77">
        <v>24.9</v>
      </c>
      <c r="L77">
        <f>Tabelle3[[#This Row],[Price]]-K78</f>
        <v>8.8999999999999986</v>
      </c>
      <c r="M77">
        <f>Tabelle3[[#This Row],[Volume]]+J78</f>
        <v>265</v>
      </c>
    </row>
    <row r="78" spans="1:13" hidden="1" x14ac:dyDescent="0.3">
      <c r="A78">
        <v>4</v>
      </c>
      <c r="B78">
        <v>7</v>
      </c>
      <c r="C78">
        <v>98</v>
      </c>
      <c r="D78">
        <v>40.1</v>
      </c>
      <c r="E78">
        <f>D79-Tabelle1[[#This Row],[Price]]</f>
        <v>1.1000000000000014</v>
      </c>
      <c r="F78">
        <f>F77+Tabelle1[[#This Row],[Volume]]</f>
        <v>7107</v>
      </c>
      <c r="H78">
        <v>4</v>
      </c>
      <c r="I78">
        <v>16</v>
      </c>
      <c r="J78">
        <v>232</v>
      </c>
      <c r="K78">
        <v>16</v>
      </c>
      <c r="L78">
        <f>Tabelle3[[#This Row],[Price]]-K79</f>
        <v>-6.1000000000000014</v>
      </c>
      <c r="M78">
        <f>Tabelle3[[#This Row],[Volume]]+J79</f>
        <v>243</v>
      </c>
    </row>
    <row r="79" spans="1:13" hidden="1" x14ac:dyDescent="0.3">
      <c r="A79">
        <v>4</v>
      </c>
      <c r="B79">
        <v>13</v>
      </c>
      <c r="C79">
        <v>66</v>
      </c>
      <c r="D79">
        <v>41.2</v>
      </c>
      <c r="E79">
        <f>D80-Tabelle1[[#This Row],[Price]]</f>
        <v>0.89999999999999858</v>
      </c>
      <c r="F79">
        <f>F78+Tabelle1[[#This Row],[Volume]]</f>
        <v>7173</v>
      </c>
      <c r="H79">
        <v>4</v>
      </c>
      <c r="I79">
        <v>17</v>
      </c>
      <c r="J79">
        <v>11</v>
      </c>
      <c r="K79">
        <v>22.1</v>
      </c>
      <c r="L79">
        <f>Tabelle3[[#This Row],[Price]]-K80</f>
        <v>20.6</v>
      </c>
      <c r="M79">
        <f>Tabelle3[[#This Row],[Volume]]+J80</f>
        <v>173</v>
      </c>
    </row>
    <row r="80" spans="1:13" hidden="1" x14ac:dyDescent="0.3">
      <c r="A80">
        <v>4</v>
      </c>
      <c r="B80">
        <v>16</v>
      </c>
      <c r="C80">
        <v>8</v>
      </c>
      <c r="D80">
        <v>42.1</v>
      </c>
      <c r="E80">
        <f>D81-Tabelle1[[#This Row],[Price]]</f>
        <v>3</v>
      </c>
      <c r="F80">
        <f>F79+Tabelle1[[#This Row],[Volume]]</f>
        <v>7181</v>
      </c>
      <c r="H80">
        <v>4</v>
      </c>
      <c r="I80">
        <v>18</v>
      </c>
      <c r="J80">
        <v>162</v>
      </c>
      <c r="K80">
        <v>1.5</v>
      </c>
      <c r="L80">
        <f>Tabelle3[[#This Row],[Price]]-K81</f>
        <v>-9.6999999999999993</v>
      </c>
      <c r="M80">
        <f>Tabelle3[[#This Row],[Volume]]+J81</f>
        <v>324</v>
      </c>
    </row>
    <row r="81" spans="1:13" hidden="1" x14ac:dyDescent="0.3">
      <c r="A81">
        <v>4</v>
      </c>
      <c r="B81">
        <v>4</v>
      </c>
      <c r="C81">
        <v>13</v>
      </c>
      <c r="D81">
        <v>45.1</v>
      </c>
      <c r="E81">
        <f>D82-Tabelle1[[#This Row],[Price]]</f>
        <v>4.3999999999999986</v>
      </c>
      <c r="F81">
        <f>F80+Tabelle1[[#This Row],[Volume]]</f>
        <v>7194</v>
      </c>
      <c r="H81">
        <v>4</v>
      </c>
      <c r="I81">
        <v>19</v>
      </c>
      <c r="J81">
        <v>162</v>
      </c>
      <c r="K81">
        <v>11.2</v>
      </c>
      <c r="L81">
        <f>Tabelle3[[#This Row],[Price]]-K82</f>
        <v>-16.400000000000002</v>
      </c>
      <c r="M81">
        <f>Tabelle3[[#This Row],[Volume]]+J82</f>
        <v>195</v>
      </c>
    </row>
    <row r="82" spans="1:13" hidden="1" x14ac:dyDescent="0.3">
      <c r="A82">
        <v>4</v>
      </c>
      <c r="B82">
        <v>6</v>
      </c>
      <c r="C82">
        <v>449</v>
      </c>
      <c r="D82">
        <v>49.5</v>
      </c>
      <c r="E82">
        <f>D83-Tabelle1[[#This Row],[Price]]</f>
        <v>-49.4</v>
      </c>
      <c r="F82">
        <f>F81+Tabelle1[[#This Row],[Volume]]</f>
        <v>7643</v>
      </c>
      <c r="H82">
        <v>4</v>
      </c>
      <c r="I82">
        <v>20</v>
      </c>
      <c r="J82">
        <v>33</v>
      </c>
      <c r="K82">
        <v>27.6</v>
      </c>
      <c r="L82">
        <f>Tabelle3[[#This Row],[Price]]-K83</f>
        <v>-48.1</v>
      </c>
      <c r="M82">
        <f>Tabelle3[[#This Row],[Volume]]+J83</f>
        <v>854</v>
      </c>
    </row>
    <row r="83" spans="1:13" hidden="1" x14ac:dyDescent="0.3">
      <c r="A83">
        <v>5</v>
      </c>
      <c r="B83">
        <v>5</v>
      </c>
      <c r="C83">
        <v>38</v>
      </c>
      <c r="D83">
        <v>0.1</v>
      </c>
      <c r="E83">
        <f>D84-Tabelle1[[#This Row],[Price]]</f>
        <v>0.9</v>
      </c>
      <c r="F83">
        <f>Tabelle1[[#This Row],[Volume]]</f>
        <v>38</v>
      </c>
      <c r="H83">
        <v>5</v>
      </c>
      <c r="I83">
        <v>1</v>
      </c>
      <c r="J83">
        <v>821</v>
      </c>
      <c r="K83">
        <v>75.7</v>
      </c>
      <c r="L83">
        <f>Tabelle3[[#This Row],[Price]]-K84</f>
        <v>16.900000000000006</v>
      </c>
      <c r="M83">
        <f>Tabelle3[[#This Row],[Volume]]</f>
        <v>821</v>
      </c>
    </row>
    <row r="84" spans="1:13" hidden="1" x14ac:dyDescent="0.3">
      <c r="A84">
        <v>5</v>
      </c>
      <c r="B84">
        <v>14</v>
      </c>
      <c r="C84">
        <v>38</v>
      </c>
      <c r="D84">
        <v>1</v>
      </c>
      <c r="E84">
        <f>D85-Tabelle1[[#This Row],[Price]]</f>
        <v>3.4000000000000004</v>
      </c>
      <c r="F84">
        <f>F83+Tabelle1[[#This Row],[Volume]]</f>
        <v>76</v>
      </c>
      <c r="H84">
        <v>5</v>
      </c>
      <c r="I84">
        <v>2</v>
      </c>
      <c r="J84">
        <v>1</v>
      </c>
      <c r="K84">
        <v>58.8</v>
      </c>
      <c r="L84">
        <f>Tabelle3[[#This Row],[Price]]-K85</f>
        <v>5.5</v>
      </c>
      <c r="M84">
        <f>M83+Tabelle3[[#This Row],[Volume]]</f>
        <v>822</v>
      </c>
    </row>
    <row r="85" spans="1:13" hidden="1" x14ac:dyDescent="0.3">
      <c r="A85">
        <v>5</v>
      </c>
      <c r="B85">
        <v>3</v>
      </c>
      <c r="C85">
        <v>152</v>
      </c>
      <c r="D85">
        <v>4.4000000000000004</v>
      </c>
      <c r="E85">
        <f>D86-Tabelle1[[#This Row],[Price]]</f>
        <v>2.1999999999999993</v>
      </c>
      <c r="F85">
        <f>F84+Tabelle1[[#This Row],[Volume]]</f>
        <v>228</v>
      </c>
      <c r="H85">
        <v>5</v>
      </c>
      <c r="I85">
        <v>6</v>
      </c>
      <c r="J85">
        <v>345</v>
      </c>
      <c r="K85">
        <v>53.3</v>
      </c>
      <c r="L85">
        <f>Tabelle3[[#This Row],[Price]]-K86</f>
        <v>8.7999999999999972</v>
      </c>
      <c r="M85">
        <f>M84+Tabelle3[[#This Row],[Volume]]</f>
        <v>1167</v>
      </c>
    </row>
    <row r="86" spans="1:13" hidden="1" x14ac:dyDescent="0.3">
      <c r="A86">
        <v>5</v>
      </c>
      <c r="B86">
        <v>4</v>
      </c>
      <c r="C86">
        <v>35</v>
      </c>
      <c r="D86">
        <v>6.6</v>
      </c>
      <c r="E86">
        <f>D87-Tabelle1[[#This Row],[Price]]</f>
        <v>2.0999999999999996</v>
      </c>
      <c r="F86">
        <f>F85+Tabelle1[[#This Row],[Volume]]</f>
        <v>263</v>
      </c>
      <c r="H86">
        <v>5</v>
      </c>
      <c r="I86">
        <v>3</v>
      </c>
      <c r="J86">
        <v>188</v>
      </c>
      <c r="K86">
        <v>44.5</v>
      </c>
      <c r="L86">
        <f>Tabelle3[[#This Row],[Price]]-K87</f>
        <v>2</v>
      </c>
      <c r="M86">
        <f>M85+Tabelle3[[#This Row],[Volume]]</f>
        <v>1355</v>
      </c>
    </row>
    <row r="87" spans="1:13" hidden="1" x14ac:dyDescent="0.3">
      <c r="A87">
        <v>5</v>
      </c>
      <c r="B87">
        <v>16</v>
      </c>
      <c r="C87">
        <v>66</v>
      </c>
      <c r="D87">
        <v>8.6999999999999993</v>
      </c>
      <c r="E87">
        <f>D88-Tabelle1[[#This Row],[Price]]</f>
        <v>3.1000000000000014</v>
      </c>
      <c r="F87">
        <f>F86+Tabelle1[[#This Row],[Volume]]</f>
        <v>329</v>
      </c>
      <c r="H87">
        <v>5</v>
      </c>
      <c r="I87">
        <v>5</v>
      </c>
      <c r="J87">
        <v>243</v>
      </c>
      <c r="K87">
        <v>42.5</v>
      </c>
      <c r="L87" s="1">
        <f>Tabelle3[[#This Row],[Price]]-K88</f>
        <v>8.5</v>
      </c>
      <c r="M87">
        <f>M86+Tabelle3[[#This Row],[Volume]]</f>
        <v>1598</v>
      </c>
    </row>
    <row r="88" spans="1:13" hidden="1" x14ac:dyDescent="0.3">
      <c r="A88">
        <v>5</v>
      </c>
      <c r="B88">
        <v>12</v>
      </c>
      <c r="C88">
        <v>48</v>
      </c>
      <c r="D88">
        <v>11.8</v>
      </c>
      <c r="E88">
        <f>D89-Tabelle1[[#This Row],[Price]]</f>
        <v>4.3000000000000007</v>
      </c>
      <c r="F88">
        <f>F87+Tabelle1[[#This Row],[Volume]]</f>
        <v>377</v>
      </c>
      <c r="H88">
        <v>5</v>
      </c>
      <c r="I88">
        <v>14</v>
      </c>
      <c r="J88">
        <v>28</v>
      </c>
      <c r="K88">
        <v>34</v>
      </c>
      <c r="L88">
        <f>Tabelle3[[#This Row],[Price]]-K89</f>
        <v>1.7999999999999972</v>
      </c>
      <c r="M88">
        <f>M87+Tabelle3[[#This Row],[Volume]]</f>
        <v>1626</v>
      </c>
    </row>
    <row r="89" spans="1:13" hidden="1" x14ac:dyDescent="0.3">
      <c r="A89">
        <v>5</v>
      </c>
      <c r="B89">
        <v>6</v>
      </c>
      <c r="C89">
        <v>99</v>
      </c>
      <c r="D89">
        <v>16.100000000000001</v>
      </c>
      <c r="E89">
        <f>D90-Tabelle1[[#This Row],[Price]]</f>
        <v>6.1999999999999993</v>
      </c>
      <c r="F89">
        <f>F88+Tabelle1[[#This Row],[Volume]]</f>
        <v>476</v>
      </c>
      <c r="H89">
        <v>5</v>
      </c>
      <c r="I89">
        <v>11</v>
      </c>
      <c r="J89">
        <v>12</v>
      </c>
      <c r="K89">
        <v>32.200000000000003</v>
      </c>
      <c r="L89">
        <f>Tabelle3[[#This Row],[Price]]-K90</f>
        <v>1.1000000000000014</v>
      </c>
      <c r="M89">
        <f>M88+Tabelle3[[#This Row],[Volume]]</f>
        <v>1638</v>
      </c>
    </row>
    <row r="90" spans="1:13" hidden="1" x14ac:dyDescent="0.3">
      <c r="A90">
        <v>5</v>
      </c>
      <c r="B90">
        <v>18</v>
      </c>
      <c r="C90">
        <v>97</v>
      </c>
      <c r="D90">
        <v>22.3</v>
      </c>
      <c r="E90" s="1">
        <f>D91-Tabelle1[[#This Row],[Price]]</f>
        <v>9.3999999999999986</v>
      </c>
      <c r="F90">
        <f>F89+Tabelle1[[#This Row],[Volume]]</f>
        <v>573</v>
      </c>
      <c r="H90">
        <v>5</v>
      </c>
      <c r="I90">
        <v>16</v>
      </c>
      <c r="J90">
        <v>19</v>
      </c>
      <c r="K90">
        <v>31.1</v>
      </c>
      <c r="L90">
        <f>Tabelle3[[#This Row],[Price]]-K91</f>
        <v>1.1000000000000014</v>
      </c>
      <c r="M90">
        <f>M89+Tabelle3[[#This Row],[Volume]]</f>
        <v>1657</v>
      </c>
    </row>
    <row r="91" spans="1:13" hidden="1" x14ac:dyDescent="0.3">
      <c r="A91">
        <v>5</v>
      </c>
      <c r="B91">
        <v>8</v>
      </c>
      <c r="C91">
        <v>27</v>
      </c>
      <c r="D91">
        <v>31.7</v>
      </c>
      <c r="E91">
        <f>D92-Tabelle1[[#This Row],[Price]]</f>
        <v>1.3000000000000007</v>
      </c>
      <c r="F91">
        <f>F90+Tabelle1[[#This Row],[Volume]]</f>
        <v>600</v>
      </c>
      <c r="H91">
        <v>5</v>
      </c>
      <c r="I91">
        <v>12</v>
      </c>
      <c r="J91">
        <v>28</v>
      </c>
      <c r="K91">
        <v>30</v>
      </c>
      <c r="L91">
        <f>Tabelle3[[#This Row],[Price]]-K92</f>
        <v>2.3000000000000007</v>
      </c>
      <c r="M91">
        <f>M90+Tabelle3[[#This Row],[Volume]]</f>
        <v>1685</v>
      </c>
    </row>
    <row r="92" spans="1:13" hidden="1" x14ac:dyDescent="0.3">
      <c r="A92">
        <v>5</v>
      </c>
      <c r="B92">
        <v>2</v>
      </c>
      <c r="C92">
        <v>159</v>
      </c>
      <c r="D92">
        <v>33</v>
      </c>
      <c r="E92">
        <f>D93-Tabelle1[[#This Row],[Price]]</f>
        <v>1.8999999999999986</v>
      </c>
      <c r="F92">
        <f>F91+Tabelle1[[#This Row],[Volume]]</f>
        <v>759</v>
      </c>
      <c r="H92">
        <v>5</v>
      </c>
      <c r="I92">
        <v>17</v>
      </c>
      <c r="J92">
        <v>181</v>
      </c>
      <c r="K92">
        <v>27.7</v>
      </c>
      <c r="L92">
        <f>Tabelle3[[#This Row],[Price]]-K93</f>
        <v>1.5999999999999979</v>
      </c>
      <c r="M92">
        <f>M91+Tabelle3[[#This Row],[Volume]]</f>
        <v>1866</v>
      </c>
    </row>
    <row r="93" spans="1:13" hidden="1" x14ac:dyDescent="0.3">
      <c r="A93">
        <v>5</v>
      </c>
      <c r="B93">
        <v>20</v>
      </c>
      <c r="C93">
        <v>34</v>
      </c>
      <c r="D93">
        <v>34.9</v>
      </c>
      <c r="E93">
        <f>D94-Tabelle1[[#This Row],[Price]]</f>
        <v>1.6000000000000014</v>
      </c>
      <c r="F93">
        <f>F92+Tabelle1[[#This Row],[Volume]]</f>
        <v>793</v>
      </c>
      <c r="H93">
        <v>5</v>
      </c>
      <c r="I93">
        <v>10</v>
      </c>
      <c r="J93">
        <v>32</v>
      </c>
      <c r="K93">
        <v>26.1</v>
      </c>
      <c r="L93">
        <f>Tabelle3[[#This Row],[Price]]-K94</f>
        <v>0.80000000000000071</v>
      </c>
      <c r="M93">
        <f>M92+Tabelle3[[#This Row],[Volume]]</f>
        <v>1898</v>
      </c>
    </row>
    <row r="94" spans="1:13" hidden="1" x14ac:dyDescent="0.3">
      <c r="A94">
        <v>5</v>
      </c>
      <c r="B94">
        <v>1</v>
      </c>
      <c r="C94">
        <v>674</v>
      </c>
      <c r="D94">
        <v>36.5</v>
      </c>
      <c r="E94">
        <f>D95-Tabelle1[[#This Row],[Price]]</f>
        <v>1</v>
      </c>
      <c r="F94">
        <f>F93+Tabelle1[[#This Row],[Volume]]</f>
        <v>1467</v>
      </c>
      <c r="H94">
        <v>5</v>
      </c>
      <c r="I94">
        <v>15</v>
      </c>
      <c r="J94">
        <v>31</v>
      </c>
      <c r="K94">
        <v>25.3</v>
      </c>
      <c r="L94">
        <f>Tabelle3[[#This Row],[Price]]-K95</f>
        <v>2.9000000000000021</v>
      </c>
      <c r="M94">
        <f>M93+Tabelle3[[#This Row],[Volume]]</f>
        <v>1929</v>
      </c>
    </row>
    <row r="95" spans="1:13" hidden="1" x14ac:dyDescent="0.3">
      <c r="A95">
        <v>5</v>
      </c>
      <c r="B95">
        <v>10</v>
      </c>
      <c r="C95">
        <v>51</v>
      </c>
      <c r="D95">
        <v>37.5</v>
      </c>
      <c r="E95">
        <f>D96-Tabelle1[[#This Row],[Price]]</f>
        <v>2.2000000000000028</v>
      </c>
      <c r="F95">
        <f>F94+Tabelle1[[#This Row],[Volume]]</f>
        <v>1518</v>
      </c>
      <c r="H95">
        <v>5</v>
      </c>
      <c r="I95">
        <v>18</v>
      </c>
      <c r="J95">
        <v>204</v>
      </c>
      <c r="K95">
        <v>22.4</v>
      </c>
      <c r="L95">
        <f>Tabelle3[[#This Row],[Price]]-K96</f>
        <v>1.5999999999999979</v>
      </c>
      <c r="M95">
        <f>M94+Tabelle3[[#This Row],[Volume]]</f>
        <v>2133</v>
      </c>
    </row>
    <row r="96" spans="1:13" hidden="1" x14ac:dyDescent="0.3">
      <c r="A96">
        <v>5</v>
      </c>
      <c r="B96">
        <v>11</v>
      </c>
      <c r="C96">
        <v>78</v>
      </c>
      <c r="D96">
        <v>39.700000000000003</v>
      </c>
      <c r="E96">
        <f>D97-Tabelle1[[#This Row],[Price]]</f>
        <v>2</v>
      </c>
      <c r="F96">
        <f>F95+Tabelle1[[#This Row],[Volume]]</f>
        <v>1596</v>
      </c>
      <c r="H96">
        <v>5</v>
      </c>
      <c r="I96">
        <v>19</v>
      </c>
      <c r="J96">
        <v>167</v>
      </c>
      <c r="K96">
        <v>20.8</v>
      </c>
      <c r="L96">
        <f>Tabelle3[[#This Row],[Price]]-K97</f>
        <v>0.60000000000000142</v>
      </c>
      <c r="M96">
        <f>M95+Tabelle3[[#This Row],[Volume]]</f>
        <v>2300</v>
      </c>
    </row>
    <row r="97" spans="1:13" hidden="1" x14ac:dyDescent="0.3">
      <c r="A97">
        <v>5</v>
      </c>
      <c r="B97">
        <v>9</v>
      </c>
      <c r="C97">
        <v>28</v>
      </c>
      <c r="D97">
        <v>41.7</v>
      </c>
      <c r="E97">
        <f>D98-Tabelle1[[#This Row],[Price]]</f>
        <v>3.3999999999999986</v>
      </c>
      <c r="F97">
        <f>F96+Tabelle1[[#This Row],[Volume]]</f>
        <v>1624</v>
      </c>
      <c r="H97">
        <v>5</v>
      </c>
      <c r="I97">
        <v>9</v>
      </c>
      <c r="J97">
        <v>68</v>
      </c>
      <c r="K97">
        <v>20.2</v>
      </c>
      <c r="L97">
        <f>Tabelle3[[#This Row],[Price]]-K98</f>
        <v>8.2999999999999989</v>
      </c>
      <c r="M97">
        <f>M96+Tabelle3[[#This Row],[Volume]]</f>
        <v>2368</v>
      </c>
    </row>
    <row r="98" spans="1:13" hidden="1" x14ac:dyDescent="0.3">
      <c r="A98">
        <v>5</v>
      </c>
      <c r="B98">
        <v>17</v>
      </c>
      <c r="C98">
        <v>66</v>
      </c>
      <c r="D98">
        <v>45.1</v>
      </c>
      <c r="E98">
        <f>D99-Tabelle1[[#This Row],[Price]]</f>
        <v>3.6999999999999957</v>
      </c>
      <c r="F98">
        <f>F97+Tabelle1[[#This Row],[Volume]]</f>
        <v>1690</v>
      </c>
      <c r="H98">
        <v>5</v>
      </c>
      <c r="I98">
        <v>7</v>
      </c>
      <c r="J98">
        <v>40</v>
      </c>
      <c r="K98">
        <v>11.9</v>
      </c>
      <c r="L98">
        <f>Tabelle3[[#This Row],[Price]]-K99</f>
        <v>0.20000000000000107</v>
      </c>
      <c r="M98">
        <f>M97+Tabelle3[[#This Row],[Volume]]</f>
        <v>2408</v>
      </c>
    </row>
    <row r="99" spans="1:13" hidden="1" x14ac:dyDescent="0.3">
      <c r="A99">
        <v>5</v>
      </c>
      <c r="B99">
        <v>7</v>
      </c>
      <c r="C99">
        <v>140</v>
      </c>
      <c r="D99">
        <v>48.8</v>
      </c>
      <c r="E99">
        <f>D100-Tabelle1[[#This Row],[Price]]</f>
        <v>2.9000000000000057</v>
      </c>
      <c r="F99">
        <f>F98+Tabelle1[[#This Row],[Volume]]</f>
        <v>1830</v>
      </c>
      <c r="H99">
        <v>5</v>
      </c>
      <c r="I99">
        <v>20</v>
      </c>
      <c r="J99">
        <v>242</v>
      </c>
      <c r="K99">
        <v>11.7</v>
      </c>
      <c r="L99">
        <f>Tabelle3[[#This Row],[Price]]-K100</f>
        <v>4.1999999999999993</v>
      </c>
      <c r="M99">
        <f>M98+Tabelle3[[#This Row],[Volume]]</f>
        <v>2650</v>
      </c>
    </row>
    <row r="100" spans="1:13" hidden="1" x14ac:dyDescent="0.3">
      <c r="A100">
        <v>5</v>
      </c>
      <c r="B100">
        <v>13</v>
      </c>
      <c r="C100">
        <v>152</v>
      </c>
      <c r="D100">
        <v>51.7</v>
      </c>
      <c r="E100">
        <f>D101-Tabelle1[[#This Row],[Price]]</f>
        <v>7</v>
      </c>
      <c r="F100">
        <f>F99+Tabelle1[[#This Row],[Volume]]</f>
        <v>1982</v>
      </c>
      <c r="H100">
        <v>5</v>
      </c>
      <c r="I100">
        <v>8</v>
      </c>
      <c r="J100">
        <v>3</v>
      </c>
      <c r="K100">
        <v>7.5</v>
      </c>
      <c r="L100">
        <f>Tabelle3[[#This Row],[Price]]-K101</f>
        <v>3.4000000000000004</v>
      </c>
      <c r="M100">
        <f>M99+Tabelle3[[#This Row],[Volume]]</f>
        <v>2653</v>
      </c>
    </row>
    <row r="101" spans="1:13" hidden="1" x14ac:dyDescent="0.3">
      <c r="A101">
        <v>5</v>
      </c>
      <c r="B101">
        <v>19</v>
      </c>
      <c r="C101">
        <v>40</v>
      </c>
      <c r="D101">
        <v>58.7</v>
      </c>
      <c r="E101">
        <f>D102-Tabelle1[[#This Row],[Price]]</f>
        <v>0.79999999999999716</v>
      </c>
      <c r="F101">
        <f>F100+Tabelle1[[#This Row],[Volume]]</f>
        <v>2022</v>
      </c>
      <c r="H101">
        <v>5</v>
      </c>
      <c r="I101">
        <v>4</v>
      </c>
      <c r="J101">
        <v>17</v>
      </c>
      <c r="K101">
        <v>4.0999999999999996</v>
      </c>
      <c r="L101">
        <f>Tabelle3[[#This Row],[Price]]-K102</f>
        <v>3.8</v>
      </c>
      <c r="M101">
        <f>M100+Tabelle3[[#This Row],[Volume]]</f>
        <v>2670</v>
      </c>
    </row>
    <row r="102" spans="1:13" hidden="1" x14ac:dyDescent="0.3">
      <c r="A102">
        <v>5</v>
      </c>
      <c r="B102">
        <v>15</v>
      </c>
      <c r="C102">
        <v>41</v>
      </c>
      <c r="D102">
        <v>59.5</v>
      </c>
      <c r="E102">
        <f>D103-Tabelle1[[#This Row],[Price]]</f>
        <v>-59.5</v>
      </c>
      <c r="F102">
        <f>F101+Tabelle1[[#This Row],[Volume]]</f>
        <v>2063</v>
      </c>
      <c r="H102">
        <v>5</v>
      </c>
      <c r="I102">
        <v>13</v>
      </c>
      <c r="J102">
        <v>120</v>
      </c>
      <c r="K102">
        <v>0.3</v>
      </c>
      <c r="L102">
        <f>Tabelle3[[#This Row],[Price]]-K103</f>
        <v>0.3</v>
      </c>
      <c r="M102">
        <f>M101+Tabelle3[[#This Row],[Volume]]</f>
        <v>2790</v>
      </c>
    </row>
  </sheetData>
  <phoneticPr fontId="1" type="noConversion"/>
  <pageMargins left="0.7" right="0.7" top="0.78740157499999996" bottom="0.78740157499999996" header="0.3" footer="0.3"/>
  <ignoredErrors>
    <ignoredError sqref="M83:M102" calculatedColumn="1"/>
  </ignoredErrors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9AE25-C24B-4824-AD42-A22EC1CDA038}">
  <dimension ref="A1:L20"/>
  <sheetViews>
    <sheetView workbookViewId="0">
      <selection activeCell="G16" sqref="G16"/>
    </sheetView>
  </sheetViews>
  <sheetFormatPr baseColWidth="10" defaultRowHeight="14.4" x14ac:dyDescent="0.3"/>
  <sheetData>
    <row r="1" spans="1:12" x14ac:dyDescent="0.3">
      <c r="B1" t="s">
        <v>10</v>
      </c>
    </row>
    <row r="2" spans="1:12" x14ac:dyDescent="0.3">
      <c r="A2" t="s">
        <v>15</v>
      </c>
      <c r="B2" t="s">
        <v>9</v>
      </c>
      <c r="C2" t="s">
        <v>11</v>
      </c>
      <c r="D2" t="s">
        <v>12</v>
      </c>
      <c r="E2" t="s">
        <v>14</v>
      </c>
      <c r="F2" t="s">
        <v>13</v>
      </c>
    </row>
    <row r="3" spans="1:12" x14ac:dyDescent="0.3">
      <c r="A3">
        <v>1</v>
      </c>
      <c r="B3">
        <v>1000</v>
      </c>
      <c r="C3">
        <v>7</v>
      </c>
      <c r="D3">
        <v>13.28</v>
      </c>
      <c r="E3">
        <v>1000</v>
      </c>
      <c r="F3">
        <f>(D3-10)*E3</f>
        <v>3279.9999999999995</v>
      </c>
    </row>
    <row r="4" spans="1:12" x14ac:dyDescent="0.3">
      <c r="A4">
        <v>2</v>
      </c>
      <c r="B4">
        <v>1000</v>
      </c>
      <c r="C4">
        <v>9</v>
      </c>
      <c r="D4">
        <v>18.309999999999999</v>
      </c>
      <c r="E4">
        <v>1000</v>
      </c>
      <c r="F4">
        <f t="shared" ref="F4:F7" si="0">(D4-10)*E4</f>
        <v>8309.9999999999982</v>
      </c>
    </row>
    <row r="5" spans="1:12" x14ac:dyDescent="0.3">
      <c r="A5">
        <v>3</v>
      </c>
      <c r="B5">
        <v>1000</v>
      </c>
      <c r="C5">
        <v>27</v>
      </c>
      <c r="D5">
        <v>27.54</v>
      </c>
      <c r="E5">
        <v>1000</v>
      </c>
      <c r="F5">
        <f t="shared" si="0"/>
        <v>17540</v>
      </c>
    </row>
    <row r="6" spans="1:12" x14ac:dyDescent="0.3">
      <c r="A6">
        <v>4</v>
      </c>
      <c r="B6">
        <v>1000</v>
      </c>
      <c r="C6">
        <v>21</v>
      </c>
      <c r="D6">
        <v>21.23</v>
      </c>
      <c r="E6">
        <v>1000</v>
      </c>
      <c r="F6">
        <f t="shared" si="0"/>
        <v>11230</v>
      </c>
      <c r="I6">
        <v>900</v>
      </c>
      <c r="J6">
        <v>850</v>
      </c>
      <c r="K6">
        <v>800</v>
      </c>
      <c r="L6">
        <v>500</v>
      </c>
    </row>
    <row r="7" spans="1:12" x14ac:dyDescent="0.3">
      <c r="A7">
        <v>5</v>
      </c>
      <c r="B7">
        <v>1000</v>
      </c>
      <c r="C7">
        <v>32</v>
      </c>
      <c r="D7">
        <v>32.24</v>
      </c>
      <c r="E7">
        <v>1000</v>
      </c>
      <c r="F7">
        <f t="shared" si="0"/>
        <v>22240.000000000004</v>
      </c>
      <c r="I7">
        <f>$F7/I6+10</f>
        <v>34.711111111111116</v>
      </c>
      <c r="J7">
        <f>$F7/J6+10</f>
        <v>36.164705882352948</v>
      </c>
      <c r="K7">
        <f>$F7/K6+10</f>
        <v>37.800000000000004</v>
      </c>
      <c r="L7">
        <f>$F7/L6+10</f>
        <v>54.480000000000004</v>
      </c>
    </row>
    <row r="9" spans="1:12" x14ac:dyDescent="0.3">
      <c r="F9">
        <f>SUM(F3:F7)</f>
        <v>62600</v>
      </c>
    </row>
    <row r="13" spans="1:12" x14ac:dyDescent="0.3">
      <c r="A13" t="s">
        <v>15</v>
      </c>
      <c r="B13" t="s">
        <v>9</v>
      </c>
      <c r="C13" t="s">
        <v>11</v>
      </c>
      <c r="D13" t="s">
        <v>12</v>
      </c>
      <c r="E13" t="s">
        <v>14</v>
      </c>
      <c r="F13" t="s">
        <v>13</v>
      </c>
    </row>
    <row r="14" spans="1:12" x14ac:dyDescent="0.3">
      <c r="A14">
        <v>1</v>
      </c>
      <c r="B14">
        <v>1000</v>
      </c>
      <c r="C14">
        <v>14</v>
      </c>
      <c r="D14">
        <v>14.08</v>
      </c>
      <c r="E14">
        <v>972</v>
      </c>
      <c r="F14">
        <f>(D14-10)*E14</f>
        <v>3965.76</v>
      </c>
    </row>
    <row r="15" spans="1:12" x14ac:dyDescent="0.3">
      <c r="A15">
        <v>2</v>
      </c>
      <c r="B15">
        <v>1000</v>
      </c>
      <c r="C15">
        <v>9</v>
      </c>
      <c r="D15">
        <v>18.309999999999999</v>
      </c>
      <c r="E15">
        <v>1000</v>
      </c>
      <c r="F15">
        <f t="shared" ref="F15:F18" si="1">(D15-10)*E15</f>
        <v>8309.9999999999982</v>
      </c>
    </row>
    <row r="16" spans="1:12" x14ac:dyDescent="0.3">
      <c r="A16">
        <v>3</v>
      </c>
      <c r="B16">
        <v>1000</v>
      </c>
      <c r="C16">
        <v>27</v>
      </c>
      <c r="D16">
        <v>27.54</v>
      </c>
      <c r="E16">
        <v>1000</v>
      </c>
      <c r="F16">
        <f t="shared" si="1"/>
        <v>17540</v>
      </c>
    </row>
    <row r="17" spans="1:6" x14ac:dyDescent="0.3">
      <c r="A17">
        <v>4</v>
      </c>
      <c r="B17">
        <v>1000</v>
      </c>
      <c r="C17">
        <v>21</v>
      </c>
      <c r="D17">
        <v>21.23</v>
      </c>
      <c r="E17">
        <v>1000</v>
      </c>
      <c r="F17">
        <f t="shared" si="1"/>
        <v>11230</v>
      </c>
    </row>
    <row r="18" spans="1:6" x14ac:dyDescent="0.3">
      <c r="A18">
        <v>5</v>
      </c>
      <c r="B18">
        <v>1000</v>
      </c>
      <c r="C18">
        <v>32</v>
      </c>
      <c r="D18">
        <v>32.24</v>
      </c>
      <c r="E18">
        <v>1000</v>
      </c>
      <c r="F18">
        <f t="shared" si="1"/>
        <v>22240.000000000004</v>
      </c>
    </row>
    <row r="20" spans="1:6" x14ac:dyDescent="0.3">
      <c r="F20">
        <f>SUM(F14:F18)</f>
        <v>63285.759999999995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8CD7E-D58B-4EE6-ACAC-74AD87E958DE}">
  <dimension ref="A1:H18"/>
  <sheetViews>
    <sheetView workbookViewId="0">
      <selection activeCell="H19" sqref="H19"/>
    </sheetView>
  </sheetViews>
  <sheetFormatPr baseColWidth="10" defaultRowHeight="14.4" x14ac:dyDescent="0.3"/>
  <cols>
    <col min="1" max="1" width="11.88671875" customWidth="1"/>
  </cols>
  <sheetData>
    <row r="1" spans="1:8" x14ac:dyDescent="0.3">
      <c r="A1" t="s">
        <v>22</v>
      </c>
    </row>
    <row r="2" spans="1:8" x14ac:dyDescent="0.3">
      <c r="A2" t="s">
        <v>15</v>
      </c>
      <c r="B2" t="s">
        <v>3</v>
      </c>
      <c r="C2" t="s">
        <v>2</v>
      </c>
      <c r="D2" t="s">
        <v>16</v>
      </c>
      <c r="E2" t="s">
        <v>17</v>
      </c>
      <c r="F2" t="s">
        <v>18</v>
      </c>
      <c r="G2" t="s">
        <v>19</v>
      </c>
    </row>
    <row r="3" spans="1:8" x14ac:dyDescent="0.3">
      <c r="A3">
        <v>1</v>
      </c>
      <c r="B3">
        <v>22.75</v>
      </c>
      <c r="C3">
        <v>820</v>
      </c>
      <c r="D3">
        <v>21.5</v>
      </c>
      <c r="E3">
        <v>26.5</v>
      </c>
      <c r="F3">
        <v>138</v>
      </c>
      <c r="G3">
        <v>226</v>
      </c>
    </row>
    <row r="4" spans="1:8" x14ac:dyDescent="0.3">
      <c r="A4">
        <v>2</v>
      </c>
      <c r="B4">
        <v>35.15</v>
      </c>
      <c r="C4">
        <v>1229</v>
      </c>
      <c r="D4">
        <v>34.299999999999997</v>
      </c>
      <c r="E4">
        <v>50.3</v>
      </c>
      <c r="F4">
        <v>70</v>
      </c>
      <c r="G4">
        <v>164</v>
      </c>
    </row>
    <row r="5" spans="1:8" x14ac:dyDescent="0.3">
      <c r="A5">
        <v>3</v>
      </c>
      <c r="B5">
        <v>37.57</v>
      </c>
      <c r="C5">
        <v>1203</v>
      </c>
      <c r="D5">
        <v>36.9</v>
      </c>
      <c r="E5">
        <v>47.3</v>
      </c>
      <c r="F5">
        <v>12</v>
      </c>
      <c r="G5">
        <v>107</v>
      </c>
    </row>
    <row r="6" spans="1:8" x14ac:dyDescent="0.3">
      <c r="A6">
        <v>4</v>
      </c>
      <c r="B6">
        <v>39.880000000000003</v>
      </c>
      <c r="C6">
        <v>1197</v>
      </c>
      <c r="D6">
        <v>37.9</v>
      </c>
      <c r="E6">
        <v>53</v>
      </c>
      <c r="F6">
        <v>29</v>
      </c>
      <c r="G6">
        <v>111</v>
      </c>
    </row>
    <row r="7" spans="1:8" x14ac:dyDescent="0.3">
      <c r="A7">
        <v>5</v>
      </c>
      <c r="B7">
        <v>40.35</v>
      </c>
      <c r="C7">
        <v>1596</v>
      </c>
      <c r="D7">
        <v>39.700000000000003</v>
      </c>
      <c r="E7">
        <v>42.5</v>
      </c>
      <c r="F7">
        <v>78</v>
      </c>
      <c r="G7">
        <v>241</v>
      </c>
    </row>
    <row r="10" spans="1:8" x14ac:dyDescent="0.3">
      <c r="A10" t="s">
        <v>21</v>
      </c>
    </row>
    <row r="11" spans="1:8" x14ac:dyDescent="0.3">
      <c r="A11" t="s">
        <v>15</v>
      </c>
      <c r="B11" t="s">
        <v>3</v>
      </c>
      <c r="C11" t="s">
        <v>2</v>
      </c>
      <c r="D11" t="s">
        <v>16</v>
      </c>
      <c r="E11" t="s">
        <v>17</v>
      </c>
      <c r="F11" t="s">
        <v>18</v>
      </c>
      <c r="G11" t="s">
        <v>19</v>
      </c>
    </row>
    <row r="12" spans="1:8" x14ac:dyDescent="0.3">
      <c r="A12">
        <v>1</v>
      </c>
      <c r="B12">
        <v>16.23</v>
      </c>
      <c r="C12">
        <v>1178</v>
      </c>
      <c r="D12">
        <v>15.5</v>
      </c>
      <c r="E12">
        <v>16.5</v>
      </c>
      <c r="F12">
        <v>61</v>
      </c>
      <c r="G12">
        <v>73</v>
      </c>
      <c r="H12">
        <f>800*(B12-10)</f>
        <v>4984</v>
      </c>
    </row>
    <row r="13" spans="1:8" x14ac:dyDescent="0.3">
      <c r="A13">
        <v>2</v>
      </c>
      <c r="B13">
        <v>20.78</v>
      </c>
      <c r="C13">
        <v>1753</v>
      </c>
      <c r="D13">
        <v>11.3</v>
      </c>
      <c r="E13">
        <v>23.2</v>
      </c>
      <c r="F13">
        <v>45</v>
      </c>
      <c r="G13">
        <v>18</v>
      </c>
      <c r="H13">
        <f t="shared" ref="H13:H16" si="0">800*(B13-10)</f>
        <v>8624</v>
      </c>
    </row>
    <row r="14" spans="1:8" x14ac:dyDescent="0.3">
      <c r="A14">
        <v>3</v>
      </c>
      <c r="B14">
        <v>27.71</v>
      </c>
      <c r="C14">
        <v>1051</v>
      </c>
      <c r="D14">
        <v>27.1</v>
      </c>
      <c r="E14">
        <v>63.5</v>
      </c>
      <c r="F14">
        <v>9</v>
      </c>
      <c r="G14">
        <v>205</v>
      </c>
      <c r="H14">
        <f t="shared" si="0"/>
        <v>14168</v>
      </c>
    </row>
    <row r="15" spans="1:8" x14ac:dyDescent="0.3">
      <c r="A15">
        <v>4</v>
      </c>
      <c r="B15">
        <v>22.24</v>
      </c>
      <c r="C15">
        <v>1498</v>
      </c>
      <c r="D15">
        <v>22</v>
      </c>
      <c r="E15">
        <v>23.6</v>
      </c>
      <c r="F15">
        <v>800</v>
      </c>
      <c r="G15">
        <v>22</v>
      </c>
      <c r="H15">
        <f t="shared" si="0"/>
        <v>9791.9999999999982</v>
      </c>
    </row>
    <row r="16" spans="1:8" x14ac:dyDescent="0.3">
      <c r="A16">
        <v>5</v>
      </c>
      <c r="B16">
        <v>34.97</v>
      </c>
      <c r="C16">
        <v>1593</v>
      </c>
      <c r="D16">
        <v>34.9</v>
      </c>
      <c r="E16">
        <v>42.5</v>
      </c>
      <c r="F16">
        <v>34</v>
      </c>
      <c r="G16">
        <v>238</v>
      </c>
      <c r="H16">
        <f t="shared" si="0"/>
        <v>19976</v>
      </c>
    </row>
    <row r="18" spans="8:8" x14ac:dyDescent="0.3">
      <c r="H18">
        <f>SUM(H12:H16)</f>
        <v>57544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7453A-D702-48D8-A973-CD91A7FADFDA}">
  <dimension ref="A1:K12"/>
  <sheetViews>
    <sheetView workbookViewId="0">
      <selection activeCell="C8" sqref="C8"/>
    </sheetView>
  </sheetViews>
  <sheetFormatPr baseColWidth="10" defaultRowHeight="14.4" x14ac:dyDescent="0.3"/>
  <sheetData>
    <row r="1" spans="1:11" x14ac:dyDescent="0.3">
      <c r="A1" t="s">
        <v>15</v>
      </c>
      <c r="B1" t="s">
        <v>3</v>
      </c>
      <c r="C1" t="s">
        <v>2</v>
      </c>
      <c r="D1" t="s">
        <v>16</v>
      </c>
      <c r="E1" t="s">
        <v>17</v>
      </c>
      <c r="F1" t="s">
        <v>18</v>
      </c>
      <c r="G1" t="s">
        <v>19</v>
      </c>
    </row>
    <row r="2" spans="1:11" x14ac:dyDescent="0.3">
      <c r="A2">
        <v>1</v>
      </c>
      <c r="B2">
        <v>40.35</v>
      </c>
      <c r="C2">
        <v>1596</v>
      </c>
      <c r="D2">
        <v>39.700000000000003</v>
      </c>
      <c r="E2">
        <v>42.5</v>
      </c>
      <c r="F2">
        <v>78</v>
      </c>
      <c r="G2">
        <v>241</v>
      </c>
      <c r="I2">
        <f>C2*B2</f>
        <v>64398.600000000006</v>
      </c>
      <c r="J2">
        <v>33000</v>
      </c>
    </row>
    <row r="3" spans="1:11" x14ac:dyDescent="0.3">
      <c r="A3">
        <v>2</v>
      </c>
      <c r="B3">
        <v>35.15</v>
      </c>
      <c r="C3">
        <v>1229</v>
      </c>
      <c r="D3">
        <v>34.299999999999997</v>
      </c>
      <c r="E3">
        <v>50.3</v>
      </c>
      <c r="F3">
        <v>70</v>
      </c>
      <c r="G3">
        <v>164</v>
      </c>
      <c r="I3">
        <f t="shared" ref="I3:I5" si="0">C3*B3</f>
        <v>43199.35</v>
      </c>
    </row>
    <row r="4" spans="1:11" x14ac:dyDescent="0.3">
      <c r="A4">
        <v>3</v>
      </c>
      <c r="B4">
        <v>37.57</v>
      </c>
      <c r="C4">
        <v>1203</v>
      </c>
      <c r="D4">
        <v>36.9</v>
      </c>
      <c r="E4">
        <v>47.3</v>
      </c>
      <c r="F4">
        <v>12</v>
      </c>
      <c r="G4">
        <v>107</v>
      </c>
      <c r="I4">
        <f t="shared" si="0"/>
        <v>45196.71</v>
      </c>
    </row>
    <row r="5" spans="1:11" x14ac:dyDescent="0.3">
      <c r="A5">
        <v>4</v>
      </c>
      <c r="B5">
        <v>39.880000000000003</v>
      </c>
      <c r="C5">
        <v>1197</v>
      </c>
      <c r="D5">
        <v>37.9</v>
      </c>
      <c r="E5">
        <v>53</v>
      </c>
      <c r="F5">
        <v>29</v>
      </c>
      <c r="G5">
        <v>111</v>
      </c>
      <c r="I5">
        <f t="shared" si="0"/>
        <v>47736.36</v>
      </c>
    </row>
    <row r="6" spans="1:11" x14ac:dyDescent="0.3">
      <c r="A6">
        <v>5</v>
      </c>
      <c r="B6">
        <v>22.75</v>
      </c>
      <c r="C6">
        <v>820</v>
      </c>
      <c r="D6">
        <v>21.5</v>
      </c>
      <c r="E6">
        <v>26.5</v>
      </c>
      <c r="F6">
        <v>138</v>
      </c>
      <c r="G6">
        <v>226</v>
      </c>
    </row>
    <row r="7" spans="1:11" x14ac:dyDescent="0.3">
      <c r="I7">
        <f>SUM(I2:J5)</f>
        <v>233531.02000000002</v>
      </c>
      <c r="K7">
        <f>I7/D12</f>
        <v>37.515023293172696</v>
      </c>
    </row>
    <row r="8" spans="1:11" x14ac:dyDescent="0.3">
      <c r="C8">
        <f>SUM(C2:C5)</f>
        <v>5225</v>
      </c>
      <c r="D8">
        <v>1000</v>
      </c>
    </row>
    <row r="12" spans="1:11" x14ac:dyDescent="0.3">
      <c r="D12">
        <f>SUM(C8:D8)</f>
        <v>6225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5D4DD-55C5-4987-A01D-EEC6759082B6}">
  <dimension ref="A1:M127"/>
  <sheetViews>
    <sheetView tabSelected="1" topLeftCell="A105" workbookViewId="0">
      <selection activeCell="D117" sqref="D117"/>
    </sheetView>
  </sheetViews>
  <sheetFormatPr baseColWidth="10" defaultRowHeight="14.4" x14ac:dyDescent="0.3"/>
  <cols>
    <col min="7" max="8" width="16.33203125" bestFit="1" customWidth="1"/>
    <col min="9" max="9" width="12.109375" bestFit="1" customWidth="1"/>
    <col min="10" max="10" width="11.88671875" bestFit="1" customWidth="1"/>
  </cols>
  <sheetData>
    <row r="1" spans="1:10" x14ac:dyDescent="0.3">
      <c r="A1" t="s">
        <v>4</v>
      </c>
      <c r="G1" t="s">
        <v>5</v>
      </c>
    </row>
    <row r="2" spans="1:10" x14ac:dyDescent="0.3">
      <c r="A2" t="s">
        <v>0</v>
      </c>
      <c r="B2" t="s">
        <v>23</v>
      </c>
      <c r="C2" t="s">
        <v>2</v>
      </c>
      <c r="D2" t="s">
        <v>3</v>
      </c>
      <c r="E2" t="s">
        <v>7</v>
      </c>
      <c r="G2" t="s">
        <v>0</v>
      </c>
      <c r="H2" t="s">
        <v>23</v>
      </c>
      <c r="I2" t="s">
        <v>2</v>
      </c>
      <c r="J2" t="s">
        <v>3</v>
      </c>
    </row>
    <row r="3" spans="1:10" x14ac:dyDescent="0.3">
      <c r="A3">
        <v>1</v>
      </c>
      <c r="B3">
        <v>5</v>
      </c>
      <c r="C3">
        <v>38</v>
      </c>
      <c r="D3">
        <v>0.1</v>
      </c>
      <c r="E3">
        <f>Tabelle4[[#This Row],[Price]]*Tabelle4[[#This Row],[Volume]]</f>
        <v>3.8000000000000003</v>
      </c>
      <c r="G3">
        <v>1</v>
      </c>
      <c r="H3">
        <v>1</v>
      </c>
      <c r="I3">
        <v>821</v>
      </c>
      <c r="J3">
        <v>75.7</v>
      </c>
    </row>
    <row r="4" spans="1:10" x14ac:dyDescent="0.3">
      <c r="A4">
        <v>1</v>
      </c>
      <c r="B4">
        <v>14</v>
      </c>
      <c r="C4">
        <v>38</v>
      </c>
      <c r="D4">
        <v>1</v>
      </c>
      <c r="E4">
        <f>Tabelle4[[#This Row],[Price]]*Tabelle4[[#This Row],[Volume]]</f>
        <v>38</v>
      </c>
      <c r="G4">
        <v>1</v>
      </c>
      <c r="H4">
        <v>2</v>
      </c>
      <c r="I4">
        <v>1</v>
      </c>
      <c r="J4">
        <v>58.8</v>
      </c>
    </row>
    <row r="5" spans="1:10" x14ac:dyDescent="0.3">
      <c r="A5">
        <v>1</v>
      </c>
      <c r="B5">
        <v>3</v>
      </c>
      <c r="C5">
        <v>152</v>
      </c>
      <c r="D5">
        <v>4.4000000000000004</v>
      </c>
      <c r="E5">
        <f>Tabelle4[[#This Row],[Price]]*Tabelle4[[#This Row],[Volume]]</f>
        <v>668.80000000000007</v>
      </c>
      <c r="G5">
        <v>1</v>
      </c>
      <c r="H5">
        <v>6</v>
      </c>
      <c r="I5">
        <v>345</v>
      </c>
      <c r="J5">
        <v>53.3</v>
      </c>
    </row>
    <row r="6" spans="1:10" x14ac:dyDescent="0.3">
      <c r="A6">
        <v>1</v>
      </c>
      <c r="B6">
        <v>4</v>
      </c>
      <c r="C6">
        <v>35</v>
      </c>
      <c r="D6">
        <v>6.6</v>
      </c>
      <c r="E6">
        <f>Tabelle4[[#This Row],[Price]]*Tabelle4[[#This Row],[Volume]]</f>
        <v>231</v>
      </c>
      <c r="G6">
        <v>1</v>
      </c>
      <c r="H6">
        <v>3</v>
      </c>
      <c r="I6">
        <v>188</v>
      </c>
      <c r="J6">
        <v>44.5</v>
      </c>
    </row>
    <row r="7" spans="1:10" x14ac:dyDescent="0.3">
      <c r="A7">
        <v>1</v>
      </c>
      <c r="B7">
        <v>16</v>
      </c>
      <c r="C7">
        <v>66</v>
      </c>
      <c r="D7">
        <v>8.6999999999999993</v>
      </c>
      <c r="E7">
        <f>Tabelle4[[#This Row],[Price]]*Tabelle4[[#This Row],[Volume]]</f>
        <v>574.19999999999993</v>
      </c>
      <c r="G7">
        <v>1</v>
      </c>
      <c r="H7">
        <v>5</v>
      </c>
      <c r="I7">
        <v>243</v>
      </c>
      <c r="J7">
        <v>42.5</v>
      </c>
    </row>
    <row r="8" spans="1:10" x14ac:dyDescent="0.3">
      <c r="A8">
        <v>1</v>
      </c>
      <c r="B8">
        <v>12</v>
      </c>
      <c r="C8">
        <v>48</v>
      </c>
      <c r="D8">
        <v>11.8</v>
      </c>
      <c r="E8">
        <f>Tabelle4[[#This Row],[Price]]*Tabelle4[[#This Row],[Volume]]</f>
        <v>566.40000000000009</v>
      </c>
      <c r="G8">
        <v>1</v>
      </c>
      <c r="H8">
        <v>14</v>
      </c>
      <c r="I8">
        <v>28</v>
      </c>
      <c r="J8">
        <v>34</v>
      </c>
    </row>
    <row r="9" spans="1:10" x14ac:dyDescent="0.3">
      <c r="A9">
        <v>1</v>
      </c>
      <c r="B9">
        <v>6</v>
      </c>
      <c r="C9">
        <v>99</v>
      </c>
      <c r="D9">
        <v>16.100000000000001</v>
      </c>
      <c r="E9">
        <f>Tabelle4[[#This Row],[Price]]*Tabelle4[[#This Row],[Volume]]</f>
        <v>1593.9</v>
      </c>
      <c r="G9">
        <v>1</v>
      </c>
      <c r="H9">
        <v>11</v>
      </c>
      <c r="I9">
        <v>12</v>
      </c>
      <c r="J9">
        <v>32.200000000000003</v>
      </c>
    </row>
    <row r="10" spans="1:10" x14ac:dyDescent="0.3">
      <c r="A10">
        <v>1</v>
      </c>
      <c r="B10">
        <v>18</v>
      </c>
      <c r="C10">
        <v>97</v>
      </c>
      <c r="D10">
        <v>22.3</v>
      </c>
      <c r="E10">
        <f>Tabelle4[[#This Row],[Price]]*Tabelle4[[#This Row],[Volume]]</f>
        <v>2163.1</v>
      </c>
      <c r="G10">
        <v>1</v>
      </c>
      <c r="H10">
        <v>16</v>
      </c>
      <c r="I10">
        <v>19</v>
      </c>
      <c r="J10">
        <v>31.1</v>
      </c>
    </row>
    <row r="11" spans="1:10" x14ac:dyDescent="0.3">
      <c r="A11">
        <v>1</v>
      </c>
      <c r="B11">
        <v>8</v>
      </c>
      <c r="C11">
        <v>27</v>
      </c>
      <c r="D11">
        <v>31.7</v>
      </c>
      <c r="E11">
        <f>Tabelle4[[#This Row],[Price]]*Tabelle4[[#This Row],[Volume]]</f>
        <v>855.9</v>
      </c>
      <c r="G11">
        <v>1</v>
      </c>
      <c r="H11">
        <v>12</v>
      </c>
      <c r="I11">
        <v>28</v>
      </c>
      <c r="J11">
        <v>30</v>
      </c>
    </row>
    <row r="12" spans="1:10" x14ac:dyDescent="0.3">
      <c r="A12">
        <v>1</v>
      </c>
      <c r="B12">
        <v>2</v>
      </c>
      <c r="C12">
        <v>159</v>
      </c>
      <c r="D12">
        <v>33</v>
      </c>
      <c r="E12">
        <f>Tabelle4[[#This Row],[Price]]*Tabelle4[[#This Row],[Volume]]</f>
        <v>5247</v>
      </c>
      <c r="G12">
        <v>1</v>
      </c>
      <c r="H12">
        <v>17</v>
      </c>
      <c r="I12">
        <v>181</v>
      </c>
      <c r="J12">
        <v>27.7</v>
      </c>
    </row>
    <row r="13" spans="1:10" x14ac:dyDescent="0.3">
      <c r="A13">
        <v>1</v>
      </c>
      <c r="B13">
        <v>20</v>
      </c>
      <c r="C13">
        <v>34</v>
      </c>
      <c r="D13">
        <v>34.9</v>
      </c>
      <c r="E13">
        <f>Tabelle4[[#This Row],[Price]]*Tabelle4[[#This Row],[Volume]]</f>
        <v>1186.5999999999999</v>
      </c>
      <c r="G13">
        <v>1</v>
      </c>
      <c r="H13">
        <v>10</v>
      </c>
      <c r="I13">
        <v>32</v>
      </c>
      <c r="J13">
        <v>26.1</v>
      </c>
    </row>
    <row r="14" spans="1:10" x14ac:dyDescent="0.3">
      <c r="A14">
        <v>1</v>
      </c>
      <c r="B14">
        <v>1</v>
      </c>
      <c r="C14">
        <v>674</v>
      </c>
      <c r="D14">
        <v>36.5</v>
      </c>
      <c r="E14">
        <f>Tabelle4[[#This Row],[Price]]*Tabelle4[[#This Row],[Volume]]</f>
        <v>24601</v>
      </c>
      <c r="G14">
        <v>1</v>
      </c>
      <c r="H14">
        <v>15</v>
      </c>
      <c r="I14">
        <v>31</v>
      </c>
      <c r="J14">
        <v>25.3</v>
      </c>
    </row>
    <row r="15" spans="1:10" x14ac:dyDescent="0.3">
      <c r="A15">
        <v>1</v>
      </c>
      <c r="B15">
        <v>10</v>
      </c>
      <c r="C15">
        <v>51</v>
      </c>
      <c r="D15">
        <v>37.5</v>
      </c>
      <c r="E15">
        <f>Tabelle4[[#This Row],[Price]]*Tabelle4[[#This Row],[Volume]]</f>
        <v>1912.5</v>
      </c>
      <c r="G15">
        <v>1</v>
      </c>
      <c r="H15">
        <v>18</v>
      </c>
      <c r="I15">
        <v>204</v>
      </c>
      <c r="J15">
        <v>22.4</v>
      </c>
    </row>
    <row r="16" spans="1:10" x14ac:dyDescent="0.3">
      <c r="A16">
        <v>1</v>
      </c>
      <c r="B16">
        <v>11</v>
      </c>
      <c r="C16">
        <v>78</v>
      </c>
      <c r="D16">
        <v>39.700000000000003</v>
      </c>
      <c r="E16">
        <f>Tabelle4[[#This Row],[Price]]*Tabelle4[[#This Row],[Volume]]</f>
        <v>3096.6000000000004</v>
      </c>
      <c r="G16">
        <v>1</v>
      </c>
      <c r="H16">
        <v>19</v>
      </c>
      <c r="I16">
        <v>167</v>
      </c>
      <c r="J16">
        <v>20.8</v>
      </c>
    </row>
    <row r="17" spans="1:10" x14ac:dyDescent="0.3">
      <c r="A17">
        <v>1</v>
      </c>
      <c r="B17">
        <v>9</v>
      </c>
      <c r="C17">
        <v>28</v>
      </c>
      <c r="D17">
        <v>41.7</v>
      </c>
      <c r="E17">
        <f>Tabelle4[[#This Row],[Price]]*Tabelle4[[#This Row],[Volume]]</f>
        <v>1167.6000000000001</v>
      </c>
      <c r="G17">
        <v>1</v>
      </c>
      <c r="H17">
        <v>9</v>
      </c>
      <c r="I17">
        <v>68</v>
      </c>
      <c r="J17">
        <v>20.2</v>
      </c>
    </row>
    <row r="18" spans="1:10" x14ac:dyDescent="0.3">
      <c r="A18">
        <v>1</v>
      </c>
      <c r="B18">
        <v>17</v>
      </c>
      <c r="C18">
        <v>66</v>
      </c>
      <c r="D18">
        <v>45.1</v>
      </c>
      <c r="E18">
        <f>Tabelle4[[#This Row],[Price]]*Tabelle4[[#This Row],[Volume]]</f>
        <v>2976.6</v>
      </c>
      <c r="G18">
        <v>1</v>
      </c>
      <c r="H18">
        <v>7</v>
      </c>
      <c r="I18">
        <v>40</v>
      </c>
      <c r="J18">
        <v>11.9</v>
      </c>
    </row>
    <row r="19" spans="1:10" x14ac:dyDescent="0.3">
      <c r="A19">
        <v>1</v>
      </c>
      <c r="B19">
        <v>7</v>
      </c>
      <c r="C19">
        <v>140</v>
      </c>
      <c r="D19">
        <v>48.8</v>
      </c>
      <c r="E19">
        <f>Tabelle4[[#This Row],[Price]]*Tabelle4[[#This Row],[Volume]]</f>
        <v>6832</v>
      </c>
      <c r="G19">
        <v>1</v>
      </c>
      <c r="H19">
        <v>20</v>
      </c>
      <c r="I19">
        <v>242</v>
      </c>
      <c r="J19">
        <v>11.7</v>
      </c>
    </row>
    <row r="20" spans="1:10" x14ac:dyDescent="0.3">
      <c r="A20">
        <v>1</v>
      </c>
      <c r="B20">
        <v>13</v>
      </c>
      <c r="C20">
        <v>152</v>
      </c>
      <c r="D20">
        <v>51.7</v>
      </c>
      <c r="E20">
        <f>Tabelle4[[#This Row],[Price]]*Tabelle4[[#This Row],[Volume]]</f>
        <v>7858.4000000000005</v>
      </c>
      <c r="G20">
        <v>1</v>
      </c>
      <c r="H20">
        <v>8</v>
      </c>
      <c r="I20">
        <v>3</v>
      </c>
      <c r="J20">
        <v>7.5</v>
      </c>
    </row>
    <row r="21" spans="1:10" x14ac:dyDescent="0.3">
      <c r="A21">
        <v>1</v>
      </c>
      <c r="B21">
        <v>19</v>
      </c>
      <c r="C21">
        <v>40</v>
      </c>
      <c r="D21">
        <v>58.7</v>
      </c>
      <c r="E21">
        <f>Tabelle4[[#This Row],[Price]]*Tabelle4[[#This Row],[Volume]]</f>
        <v>2348</v>
      </c>
      <c r="G21">
        <v>1</v>
      </c>
      <c r="H21">
        <v>4</v>
      </c>
      <c r="I21">
        <v>17</v>
      </c>
      <c r="J21">
        <v>4.0999999999999996</v>
      </c>
    </row>
    <row r="22" spans="1:10" x14ac:dyDescent="0.3">
      <c r="A22">
        <v>1</v>
      </c>
      <c r="B22">
        <v>15</v>
      </c>
      <c r="C22">
        <v>41</v>
      </c>
      <c r="D22">
        <v>59.5</v>
      </c>
      <c r="E22">
        <f>Tabelle4[[#This Row],[Price]]*Tabelle4[[#This Row],[Volume]]</f>
        <v>2439.5</v>
      </c>
      <c r="G22">
        <v>1</v>
      </c>
      <c r="H22">
        <v>13</v>
      </c>
      <c r="I22">
        <v>120</v>
      </c>
      <c r="J22">
        <v>0.3</v>
      </c>
    </row>
    <row r="23" spans="1:10" x14ac:dyDescent="0.3">
      <c r="A23">
        <v>2</v>
      </c>
      <c r="B23">
        <v>11</v>
      </c>
      <c r="C23" s="1">
        <v>24</v>
      </c>
      <c r="D23">
        <v>0.1</v>
      </c>
      <c r="E23">
        <f>Tabelle4[[#This Row],[Price]]*Tabelle4[[#This Row],[Volume]]</f>
        <v>2.4000000000000004</v>
      </c>
      <c r="G23">
        <v>2</v>
      </c>
      <c r="H23">
        <v>2</v>
      </c>
      <c r="I23">
        <v>1</v>
      </c>
      <c r="J23">
        <v>63.2</v>
      </c>
    </row>
    <row r="24" spans="1:10" x14ac:dyDescent="0.3">
      <c r="A24">
        <v>2</v>
      </c>
      <c r="B24">
        <v>16</v>
      </c>
      <c r="C24" s="1">
        <v>6</v>
      </c>
      <c r="D24">
        <v>6.6</v>
      </c>
      <c r="E24">
        <f>Tabelle4[[#This Row],[Price]]*Tabelle4[[#This Row],[Volume]]</f>
        <v>39.599999999999994</v>
      </c>
      <c r="G24">
        <v>2</v>
      </c>
      <c r="H24">
        <v>1</v>
      </c>
      <c r="I24">
        <v>815</v>
      </c>
      <c r="J24">
        <v>52.7</v>
      </c>
    </row>
    <row r="25" spans="1:10" x14ac:dyDescent="0.3">
      <c r="A25">
        <v>2</v>
      </c>
      <c r="B25">
        <v>1</v>
      </c>
      <c r="C25" s="1">
        <v>878</v>
      </c>
      <c r="D25">
        <v>9.1</v>
      </c>
      <c r="E25">
        <f>Tabelle4[[#This Row],[Price]]*Tabelle4[[#This Row],[Volume]]</f>
        <v>7989.7999999999993</v>
      </c>
      <c r="G25">
        <v>2</v>
      </c>
      <c r="H25">
        <v>5</v>
      </c>
      <c r="I25">
        <v>249</v>
      </c>
      <c r="J25">
        <v>51</v>
      </c>
    </row>
    <row r="26" spans="1:10" x14ac:dyDescent="0.3">
      <c r="A26">
        <v>2</v>
      </c>
      <c r="B26">
        <v>18</v>
      </c>
      <c r="C26" s="1">
        <v>64</v>
      </c>
      <c r="D26">
        <v>11.3</v>
      </c>
      <c r="E26">
        <f>Tabelle4[[#This Row],[Price]]*Tabelle4[[#This Row],[Volume]]</f>
        <v>723.2</v>
      </c>
      <c r="G26">
        <v>2</v>
      </c>
      <c r="H26">
        <v>3</v>
      </c>
      <c r="I26">
        <v>190</v>
      </c>
      <c r="J26">
        <v>50.3</v>
      </c>
    </row>
    <row r="27" spans="1:10" x14ac:dyDescent="0.3">
      <c r="A27">
        <v>2</v>
      </c>
      <c r="B27">
        <v>13</v>
      </c>
      <c r="C27" s="1">
        <v>39</v>
      </c>
      <c r="D27">
        <v>13.5</v>
      </c>
      <c r="E27">
        <f>Tabelle4[[#This Row],[Price]]*Tabelle4[[#This Row],[Volume]]</f>
        <v>526.5</v>
      </c>
      <c r="G27">
        <v>2</v>
      </c>
      <c r="H27">
        <v>6</v>
      </c>
      <c r="I27">
        <v>21</v>
      </c>
      <c r="J27">
        <v>35.200000000000003</v>
      </c>
    </row>
    <row r="28" spans="1:10" x14ac:dyDescent="0.3">
      <c r="A28">
        <v>2</v>
      </c>
      <c r="B28">
        <v>4</v>
      </c>
      <c r="C28" s="1">
        <v>12</v>
      </c>
      <c r="D28">
        <v>15.8</v>
      </c>
      <c r="E28">
        <f>Tabelle4[[#This Row],[Price]]*Tabelle4[[#This Row],[Volume]]</f>
        <v>189.60000000000002</v>
      </c>
      <c r="G28">
        <v>2</v>
      </c>
      <c r="H28">
        <v>20</v>
      </c>
      <c r="I28">
        <v>22</v>
      </c>
      <c r="J28">
        <v>34.1</v>
      </c>
    </row>
    <row r="29" spans="1:10" x14ac:dyDescent="0.3">
      <c r="A29">
        <v>2</v>
      </c>
      <c r="B29">
        <v>2</v>
      </c>
      <c r="C29" s="1">
        <v>122</v>
      </c>
      <c r="D29">
        <v>25.8</v>
      </c>
      <c r="E29">
        <f>Tabelle4[[#This Row],[Price]]*Tabelle4[[#This Row],[Volume]]</f>
        <v>3147.6</v>
      </c>
      <c r="G29">
        <v>2</v>
      </c>
      <c r="H29">
        <v>11</v>
      </c>
      <c r="I29">
        <v>122</v>
      </c>
      <c r="J29">
        <v>30.4</v>
      </c>
    </row>
    <row r="30" spans="1:10" x14ac:dyDescent="0.3">
      <c r="A30">
        <v>2</v>
      </c>
      <c r="B30">
        <v>5</v>
      </c>
      <c r="C30" s="1">
        <v>6</v>
      </c>
      <c r="D30">
        <v>31.2</v>
      </c>
      <c r="E30">
        <f>Tabelle4[[#This Row],[Price]]*Tabelle4[[#This Row],[Volume]]</f>
        <v>187.2</v>
      </c>
      <c r="G30">
        <v>2</v>
      </c>
      <c r="H30">
        <v>14</v>
      </c>
      <c r="I30">
        <v>26</v>
      </c>
      <c r="J30">
        <v>29.5</v>
      </c>
    </row>
    <row r="31" spans="1:10" x14ac:dyDescent="0.3">
      <c r="A31">
        <v>2</v>
      </c>
      <c r="B31">
        <v>19</v>
      </c>
      <c r="C31" s="1">
        <v>8</v>
      </c>
      <c r="D31">
        <v>33.200000000000003</v>
      </c>
      <c r="E31">
        <f>Tabelle4[[#This Row],[Price]]*Tabelle4[[#This Row],[Volume]]</f>
        <v>265.60000000000002</v>
      </c>
      <c r="G31">
        <v>2</v>
      </c>
      <c r="H31">
        <v>13</v>
      </c>
      <c r="I31">
        <v>33</v>
      </c>
      <c r="J31">
        <v>29</v>
      </c>
    </row>
    <row r="32" spans="1:10" x14ac:dyDescent="0.3">
      <c r="A32">
        <v>2</v>
      </c>
      <c r="B32">
        <v>7</v>
      </c>
      <c r="C32" s="1">
        <v>70</v>
      </c>
      <c r="D32">
        <v>34.299999999999997</v>
      </c>
      <c r="E32">
        <f>Tabelle4[[#This Row],[Price]]*Tabelle4[[#This Row],[Volume]]</f>
        <v>2401</v>
      </c>
      <c r="G32">
        <v>2</v>
      </c>
      <c r="H32">
        <v>9</v>
      </c>
      <c r="I32">
        <v>11</v>
      </c>
      <c r="J32">
        <v>27.9</v>
      </c>
    </row>
    <row r="33" spans="1:10" x14ac:dyDescent="0.3">
      <c r="A33">
        <v>2</v>
      </c>
      <c r="B33">
        <v>9</v>
      </c>
      <c r="C33">
        <v>79</v>
      </c>
      <c r="D33">
        <v>35.700000000000003</v>
      </c>
      <c r="E33">
        <f>Tabelle4[[#This Row],[Price]]*Tabelle4[[#This Row],[Volume]]</f>
        <v>2820.3</v>
      </c>
      <c r="G33">
        <v>2</v>
      </c>
      <c r="H33">
        <v>17</v>
      </c>
      <c r="I33">
        <v>134</v>
      </c>
      <c r="J33">
        <v>27.4</v>
      </c>
    </row>
    <row r="34" spans="1:10" x14ac:dyDescent="0.3">
      <c r="A34">
        <v>2</v>
      </c>
      <c r="B34">
        <v>3</v>
      </c>
      <c r="C34">
        <v>9</v>
      </c>
      <c r="D34">
        <v>36.5</v>
      </c>
      <c r="E34">
        <f>Tabelle4[[#This Row],[Price]]*Tabelle4[[#This Row],[Volume]]</f>
        <v>328.5</v>
      </c>
      <c r="G34">
        <v>2</v>
      </c>
      <c r="H34">
        <v>8</v>
      </c>
      <c r="I34">
        <v>74</v>
      </c>
      <c r="J34">
        <v>27.3</v>
      </c>
    </row>
    <row r="35" spans="1:10" x14ac:dyDescent="0.3">
      <c r="A35">
        <v>2</v>
      </c>
      <c r="B35">
        <v>6</v>
      </c>
      <c r="C35">
        <v>155</v>
      </c>
      <c r="D35">
        <v>38.9</v>
      </c>
      <c r="E35">
        <f>Tabelle4[[#This Row],[Price]]*Tabelle4[[#This Row],[Volume]]</f>
        <v>6029.5</v>
      </c>
      <c r="G35">
        <v>2</v>
      </c>
      <c r="H35">
        <v>12</v>
      </c>
      <c r="I35">
        <v>37</v>
      </c>
      <c r="J35">
        <v>24.8</v>
      </c>
    </row>
    <row r="36" spans="1:10" x14ac:dyDescent="0.3">
      <c r="A36">
        <v>2</v>
      </c>
      <c r="B36">
        <v>14</v>
      </c>
      <c r="C36">
        <v>30</v>
      </c>
      <c r="D36">
        <v>40.1</v>
      </c>
      <c r="E36">
        <f>Tabelle4[[#This Row],[Price]]*Tabelle4[[#This Row],[Volume]]</f>
        <v>1203</v>
      </c>
      <c r="G36">
        <v>2</v>
      </c>
      <c r="H36">
        <v>4</v>
      </c>
      <c r="I36">
        <v>18</v>
      </c>
      <c r="J36">
        <v>23.2</v>
      </c>
    </row>
    <row r="37" spans="1:10" x14ac:dyDescent="0.3">
      <c r="A37">
        <v>2</v>
      </c>
      <c r="B37">
        <v>10</v>
      </c>
      <c r="C37">
        <v>157</v>
      </c>
      <c r="D37">
        <v>41.5</v>
      </c>
      <c r="E37">
        <f>Tabelle4[[#This Row],[Price]]*Tabelle4[[#This Row],[Volume]]</f>
        <v>6515.5</v>
      </c>
      <c r="G37">
        <v>2</v>
      </c>
      <c r="H37">
        <v>15</v>
      </c>
      <c r="I37">
        <v>151</v>
      </c>
      <c r="J37">
        <v>20.399999999999999</v>
      </c>
    </row>
    <row r="38" spans="1:10" x14ac:dyDescent="0.3">
      <c r="A38">
        <v>2</v>
      </c>
      <c r="B38">
        <v>17</v>
      </c>
      <c r="C38">
        <v>63</v>
      </c>
      <c r="D38">
        <v>42.2</v>
      </c>
      <c r="E38">
        <f>Tabelle4[[#This Row],[Price]]*Tabelle4[[#This Row],[Volume]]</f>
        <v>2658.6000000000004</v>
      </c>
      <c r="G38">
        <v>2</v>
      </c>
      <c r="H38">
        <v>16</v>
      </c>
      <c r="I38">
        <v>165</v>
      </c>
      <c r="J38">
        <v>18.100000000000001</v>
      </c>
    </row>
    <row r="39" spans="1:10" x14ac:dyDescent="0.3">
      <c r="A39">
        <v>2</v>
      </c>
      <c r="B39">
        <v>8</v>
      </c>
      <c r="C39">
        <v>6</v>
      </c>
      <c r="D39">
        <v>44.2</v>
      </c>
      <c r="E39">
        <f>Tabelle4[[#This Row],[Price]]*Tabelle4[[#This Row],[Volume]]</f>
        <v>265.20000000000005</v>
      </c>
      <c r="G39">
        <v>2</v>
      </c>
      <c r="H39">
        <v>18</v>
      </c>
      <c r="I39">
        <v>114</v>
      </c>
      <c r="J39">
        <v>15.5</v>
      </c>
    </row>
    <row r="40" spans="1:10" x14ac:dyDescent="0.3">
      <c r="A40">
        <v>2</v>
      </c>
      <c r="B40">
        <v>15</v>
      </c>
      <c r="C40">
        <v>102</v>
      </c>
      <c r="D40">
        <v>45</v>
      </c>
      <c r="E40">
        <f>Tabelle4[[#This Row],[Price]]*Tabelle4[[#This Row],[Volume]]</f>
        <v>4590</v>
      </c>
      <c r="G40">
        <v>2</v>
      </c>
      <c r="H40">
        <v>7</v>
      </c>
      <c r="I40">
        <v>3</v>
      </c>
      <c r="J40">
        <v>12.3</v>
      </c>
    </row>
    <row r="41" spans="1:10" x14ac:dyDescent="0.3">
      <c r="A41">
        <v>2</v>
      </c>
      <c r="B41">
        <v>12</v>
      </c>
      <c r="C41">
        <v>265</v>
      </c>
      <c r="D41">
        <v>45.3</v>
      </c>
      <c r="E41">
        <f>Tabelle4[[#This Row],[Price]]*Tabelle4[[#This Row],[Volume]]</f>
        <v>12004.5</v>
      </c>
      <c r="G41">
        <v>2</v>
      </c>
      <c r="H41">
        <v>10</v>
      </c>
      <c r="I41">
        <v>16</v>
      </c>
      <c r="J41">
        <v>3.3</v>
      </c>
    </row>
    <row r="42" spans="1:10" x14ac:dyDescent="0.3">
      <c r="A42">
        <v>2</v>
      </c>
      <c r="B42">
        <v>20</v>
      </c>
      <c r="C42">
        <v>63</v>
      </c>
      <c r="D42">
        <v>49.8</v>
      </c>
      <c r="E42">
        <f>Tabelle4[[#This Row],[Price]]*Tabelle4[[#This Row],[Volume]]</f>
        <v>3137.3999999999996</v>
      </c>
      <c r="G42">
        <v>2</v>
      </c>
      <c r="H42">
        <v>19</v>
      </c>
      <c r="I42">
        <v>30</v>
      </c>
      <c r="J42">
        <v>0.5</v>
      </c>
    </row>
    <row r="43" spans="1:10" x14ac:dyDescent="0.3">
      <c r="A43">
        <v>3</v>
      </c>
      <c r="B43">
        <v>6</v>
      </c>
      <c r="C43">
        <v>12</v>
      </c>
      <c r="D43">
        <v>0.1</v>
      </c>
      <c r="E43">
        <f>Tabelle4[[#This Row],[Price]]*Tabelle4[[#This Row],[Volume]]</f>
        <v>1.2000000000000002</v>
      </c>
      <c r="G43">
        <v>3</v>
      </c>
      <c r="H43">
        <v>1</v>
      </c>
      <c r="I43">
        <v>846</v>
      </c>
      <c r="J43">
        <v>83.2</v>
      </c>
    </row>
    <row r="44" spans="1:10" x14ac:dyDescent="0.3">
      <c r="A44">
        <v>3</v>
      </c>
      <c r="B44">
        <v>17</v>
      </c>
      <c r="C44">
        <v>61</v>
      </c>
      <c r="D44">
        <v>5.6</v>
      </c>
      <c r="E44">
        <f>Tabelle4[[#This Row],[Price]]*Tabelle4[[#This Row],[Volume]]</f>
        <v>341.59999999999997</v>
      </c>
      <c r="G44">
        <v>3</v>
      </c>
      <c r="H44">
        <v>5</v>
      </c>
      <c r="I44">
        <v>249</v>
      </c>
      <c r="J44">
        <v>63.5</v>
      </c>
    </row>
    <row r="45" spans="1:10" x14ac:dyDescent="0.3">
      <c r="A45">
        <v>3</v>
      </c>
      <c r="B45">
        <v>13</v>
      </c>
      <c r="C45">
        <v>37</v>
      </c>
      <c r="D45">
        <v>12.6</v>
      </c>
      <c r="E45">
        <f>Tabelle4[[#This Row],[Price]]*Tabelle4[[#This Row],[Volume]]</f>
        <v>466.2</v>
      </c>
      <c r="G45">
        <v>3</v>
      </c>
      <c r="H45">
        <v>2</v>
      </c>
      <c r="I45">
        <v>1</v>
      </c>
      <c r="J45">
        <v>56.4</v>
      </c>
    </row>
    <row r="46" spans="1:10" x14ac:dyDescent="0.3">
      <c r="A46">
        <v>3</v>
      </c>
      <c r="B46">
        <v>11</v>
      </c>
      <c r="C46">
        <v>23</v>
      </c>
      <c r="D46">
        <v>13.5</v>
      </c>
      <c r="E46">
        <f>Tabelle4[[#This Row],[Price]]*Tabelle4[[#This Row],[Volume]]</f>
        <v>310.5</v>
      </c>
      <c r="G46">
        <v>3</v>
      </c>
      <c r="H46">
        <v>3</v>
      </c>
      <c r="I46">
        <v>172</v>
      </c>
      <c r="J46">
        <v>47.3</v>
      </c>
    </row>
    <row r="47" spans="1:10" x14ac:dyDescent="0.3">
      <c r="A47">
        <v>3</v>
      </c>
      <c r="B47">
        <v>8</v>
      </c>
      <c r="C47">
        <v>7</v>
      </c>
      <c r="D47">
        <v>15.1</v>
      </c>
      <c r="E47">
        <f>Tabelle4[[#This Row],[Price]]*Tabelle4[[#This Row],[Volume]]</f>
        <v>105.7</v>
      </c>
      <c r="G47">
        <v>3</v>
      </c>
      <c r="H47">
        <v>6</v>
      </c>
      <c r="I47">
        <v>3</v>
      </c>
      <c r="J47">
        <v>34.4</v>
      </c>
    </row>
    <row r="48" spans="1:10" x14ac:dyDescent="0.3">
      <c r="A48">
        <v>3</v>
      </c>
      <c r="B48">
        <v>18</v>
      </c>
      <c r="C48">
        <v>34</v>
      </c>
      <c r="D48">
        <v>19.399999999999999</v>
      </c>
      <c r="E48">
        <f>Tabelle4[[#This Row],[Price]]*Tabelle4[[#This Row],[Volume]]</f>
        <v>659.59999999999991</v>
      </c>
      <c r="G48">
        <v>3</v>
      </c>
      <c r="H48">
        <v>7</v>
      </c>
      <c r="I48">
        <v>70</v>
      </c>
      <c r="J48">
        <v>32.700000000000003</v>
      </c>
    </row>
    <row r="49" spans="1:10" x14ac:dyDescent="0.3">
      <c r="A49">
        <v>3</v>
      </c>
      <c r="B49">
        <v>15</v>
      </c>
      <c r="C49">
        <v>68</v>
      </c>
      <c r="D49">
        <v>25.7</v>
      </c>
      <c r="E49">
        <f>Tabelle4[[#This Row],[Price]]*Tabelle4[[#This Row],[Volume]]</f>
        <v>1747.6</v>
      </c>
      <c r="G49">
        <v>3</v>
      </c>
      <c r="H49">
        <v>20</v>
      </c>
      <c r="I49">
        <v>375</v>
      </c>
      <c r="J49">
        <v>31.7</v>
      </c>
    </row>
    <row r="50" spans="1:10" x14ac:dyDescent="0.3">
      <c r="A50">
        <v>3</v>
      </c>
      <c r="B50">
        <v>5</v>
      </c>
      <c r="C50">
        <v>9</v>
      </c>
      <c r="D50">
        <v>27.1</v>
      </c>
      <c r="E50">
        <f>Tabelle4[[#This Row],[Price]]*Tabelle4[[#This Row],[Volume]]</f>
        <v>243.9</v>
      </c>
      <c r="G50">
        <v>3</v>
      </c>
      <c r="H50">
        <v>10</v>
      </c>
      <c r="I50">
        <v>32</v>
      </c>
      <c r="J50">
        <v>30.8</v>
      </c>
    </row>
    <row r="51" spans="1:10" x14ac:dyDescent="0.3">
      <c r="A51">
        <v>3</v>
      </c>
      <c r="B51">
        <v>1</v>
      </c>
      <c r="C51">
        <v>820</v>
      </c>
      <c r="D51">
        <v>27.8</v>
      </c>
      <c r="E51">
        <f>Tabelle4[[#This Row],[Price]]*Tabelle4[[#This Row],[Volume]]</f>
        <v>22796</v>
      </c>
      <c r="G51">
        <v>3</v>
      </c>
      <c r="H51">
        <v>4</v>
      </c>
      <c r="I51">
        <v>16</v>
      </c>
      <c r="J51">
        <v>27</v>
      </c>
    </row>
    <row r="52" spans="1:10" x14ac:dyDescent="0.3">
      <c r="A52">
        <v>3</v>
      </c>
      <c r="B52">
        <v>4</v>
      </c>
      <c r="C52">
        <v>11</v>
      </c>
      <c r="D52">
        <v>32.4</v>
      </c>
      <c r="E52">
        <f>Tabelle4[[#This Row],[Price]]*Tabelle4[[#This Row],[Volume]]</f>
        <v>356.4</v>
      </c>
      <c r="G52">
        <v>3</v>
      </c>
      <c r="H52">
        <v>9</v>
      </c>
      <c r="I52">
        <v>20</v>
      </c>
      <c r="J52">
        <v>25.1</v>
      </c>
    </row>
    <row r="53" spans="1:10" x14ac:dyDescent="0.3">
      <c r="A53">
        <v>3</v>
      </c>
      <c r="B53">
        <v>12</v>
      </c>
      <c r="C53">
        <v>109</v>
      </c>
      <c r="D53">
        <v>35.700000000000003</v>
      </c>
      <c r="E53">
        <f>Tabelle4[[#This Row],[Price]]*Tabelle4[[#This Row],[Volume]]</f>
        <v>3891.3</v>
      </c>
      <c r="G53">
        <v>3</v>
      </c>
      <c r="H53">
        <v>8</v>
      </c>
      <c r="I53">
        <v>17</v>
      </c>
      <c r="J53">
        <v>23.2</v>
      </c>
    </row>
    <row r="54" spans="1:10" x14ac:dyDescent="0.3">
      <c r="A54">
        <v>3</v>
      </c>
      <c r="B54">
        <v>3</v>
      </c>
      <c r="C54">
        <v>12</v>
      </c>
      <c r="D54">
        <v>36.9</v>
      </c>
      <c r="E54">
        <f>Tabelle4[[#This Row],[Price]]*Tabelle4[[#This Row],[Volume]]</f>
        <v>442.79999999999995</v>
      </c>
      <c r="G54">
        <v>3</v>
      </c>
      <c r="H54">
        <v>13</v>
      </c>
      <c r="I54">
        <v>116</v>
      </c>
      <c r="J54">
        <v>21.9</v>
      </c>
    </row>
    <row r="55" spans="1:10" x14ac:dyDescent="0.3">
      <c r="A55">
        <v>3</v>
      </c>
      <c r="B55">
        <v>10</v>
      </c>
      <c r="C55">
        <v>121</v>
      </c>
      <c r="D55">
        <v>38.1</v>
      </c>
      <c r="E55">
        <f>Tabelle4[[#This Row],[Price]]*Tabelle4[[#This Row],[Volume]]</f>
        <v>4610.1000000000004</v>
      </c>
      <c r="G55">
        <v>3</v>
      </c>
      <c r="H55">
        <v>16</v>
      </c>
      <c r="I55">
        <v>128</v>
      </c>
      <c r="J55">
        <v>21.2</v>
      </c>
    </row>
    <row r="56" spans="1:10" x14ac:dyDescent="0.3">
      <c r="A56">
        <v>3</v>
      </c>
      <c r="B56">
        <v>19</v>
      </c>
      <c r="C56">
        <v>63</v>
      </c>
      <c r="D56">
        <v>39.200000000000003</v>
      </c>
      <c r="E56">
        <f>Tabelle4[[#This Row],[Price]]*Tabelle4[[#This Row],[Volume]]</f>
        <v>2469.6000000000004</v>
      </c>
      <c r="G56">
        <v>3</v>
      </c>
      <c r="H56">
        <v>14</v>
      </c>
      <c r="I56">
        <v>151</v>
      </c>
      <c r="J56">
        <v>20.6</v>
      </c>
    </row>
    <row r="57" spans="1:10" x14ac:dyDescent="0.3">
      <c r="A57">
        <v>3</v>
      </c>
      <c r="B57">
        <v>7</v>
      </c>
      <c r="C57">
        <v>162</v>
      </c>
      <c r="D57">
        <v>40.700000000000003</v>
      </c>
      <c r="E57">
        <f>Tabelle4[[#This Row],[Price]]*Tabelle4[[#This Row],[Volume]]</f>
        <v>6593.4000000000005</v>
      </c>
      <c r="G57">
        <v>3</v>
      </c>
      <c r="H57">
        <v>12</v>
      </c>
      <c r="I57">
        <v>116</v>
      </c>
      <c r="J57">
        <v>18.5</v>
      </c>
    </row>
    <row r="58" spans="1:10" x14ac:dyDescent="0.3">
      <c r="A58">
        <v>3</v>
      </c>
      <c r="B58">
        <v>2</v>
      </c>
      <c r="C58">
        <v>75</v>
      </c>
      <c r="D58">
        <v>41.7</v>
      </c>
      <c r="E58">
        <f>Tabelle4[[#This Row],[Price]]*Tabelle4[[#This Row],[Volume]]</f>
        <v>3127.5</v>
      </c>
      <c r="G58">
        <v>3</v>
      </c>
      <c r="H58">
        <v>17</v>
      </c>
      <c r="I58">
        <v>23</v>
      </c>
      <c r="J58">
        <v>17.399999999999999</v>
      </c>
    </row>
    <row r="59" spans="1:10" x14ac:dyDescent="0.3">
      <c r="A59">
        <v>3</v>
      </c>
      <c r="B59">
        <v>16</v>
      </c>
      <c r="C59">
        <v>206</v>
      </c>
      <c r="D59">
        <v>44.5</v>
      </c>
      <c r="E59">
        <f>Tabelle4[[#This Row],[Price]]*Tabelle4[[#This Row],[Volume]]</f>
        <v>9167</v>
      </c>
      <c r="G59">
        <v>3</v>
      </c>
      <c r="H59">
        <v>19</v>
      </c>
      <c r="I59">
        <v>12</v>
      </c>
      <c r="J59">
        <v>15.7</v>
      </c>
    </row>
    <row r="60" spans="1:10" x14ac:dyDescent="0.3">
      <c r="A60">
        <v>3</v>
      </c>
      <c r="B60">
        <v>20</v>
      </c>
      <c r="C60">
        <v>63</v>
      </c>
      <c r="D60">
        <v>47.2</v>
      </c>
      <c r="E60">
        <f>Tabelle4[[#This Row],[Price]]*Tabelle4[[#This Row],[Volume]]</f>
        <v>2973.6000000000004</v>
      </c>
      <c r="G60">
        <v>3</v>
      </c>
      <c r="H60">
        <v>15</v>
      </c>
      <c r="I60">
        <v>164</v>
      </c>
      <c r="J60">
        <v>11</v>
      </c>
    </row>
    <row r="61" spans="1:10" x14ac:dyDescent="0.3">
      <c r="A61">
        <v>3</v>
      </c>
      <c r="B61">
        <v>9</v>
      </c>
      <c r="C61">
        <v>73</v>
      </c>
      <c r="D61">
        <v>48.4</v>
      </c>
      <c r="E61">
        <f>Tabelle4[[#This Row],[Price]]*Tabelle4[[#This Row],[Volume]]</f>
        <v>3533.2</v>
      </c>
      <c r="G61">
        <v>3</v>
      </c>
      <c r="H61">
        <v>18</v>
      </c>
      <c r="I61">
        <v>136</v>
      </c>
      <c r="J61">
        <v>1.4</v>
      </c>
    </row>
    <row r="62" spans="1:10" x14ac:dyDescent="0.3">
      <c r="A62">
        <v>3</v>
      </c>
      <c r="B62">
        <v>14</v>
      </c>
      <c r="C62">
        <v>9</v>
      </c>
      <c r="D62">
        <v>51.3</v>
      </c>
      <c r="E62">
        <f>Tabelle4[[#This Row],[Price]]*Tabelle4[[#This Row],[Volume]]</f>
        <v>461.7</v>
      </c>
      <c r="G62">
        <v>3</v>
      </c>
      <c r="H62">
        <v>11</v>
      </c>
      <c r="I62">
        <v>32</v>
      </c>
      <c r="J62">
        <v>0.4</v>
      </c>
    </row>
    <row r="63" spans="1:10" x14ac:dyDescent="0.3">
      <c r="A63">
        <v>4</v>
      </c>
      <c r="B63">
        <v>15</v>
      </c>
      <c r="C63">
        <v>61</v>
      </c>
      <c r="D63">
        <v>0.1</v>
      </c>
      <c r="E63">
        <f>Tabelle4[[#This Row],[Price]]*Tabelle4[[#This Row],[Volume]]</f>
        <v>6.1000000000000005</v>
      </c>
      <c r="G63">
        <v>4</v>
      </c>
      <c r="H63">
        <v>1</v>
      </c>
      <c r="I63">
        <v>873</v>
      </c>
      <c r="J63">
        <v>67.5</v>
      </c>
    </row>
    <row r="64" spans="1:10" x14ac:dyDescent="0.3">
      <c r="A64">
        <v>4</v>
      </c>
      <c r="B64">
        <v>5</v>
      </c>
      <c r="C64">
        <v>9</v>
      </c>
      <c r="D64">
        <v>6.1</v>
      </c>
      <c r="E64">
        <f>Tabelle4[[#This Row],[Price]]*Tabelle4[[#This Row],[Volume]]</f>
        <v>54.9</v>
      </c>
      <c r="G64">
        <v>4</v>
      </c>
      <c r="H64">
        <v>2</v>
      </c>
      <c r="I64">
        <v>1</v>
      </c>
      <c r="J64">
        <v>66.2</v>
      </c>
    </row>
    <row r="65" spans="1:10" x14ac:dyDescent="0.3">
      <c r="A65">
        <v>4</v>
      </c>
      <c r="B65">
        <v>14</v>
      </c>
      <c r="C65">
        <v>67</v>
      </c>
      <c r="D65">
        <v>8.6999999999999993</v>
      </c>
      <c r="E65">
        <f>Tabelle4[[#This Row],[Price]]*Tabelle4[[#This Row],[Volume]]</f>
        <v>582.9</v>
      </c>
      <c r="G65">
        <v>4</v>
      </c>
      <c r="H65">
        <v>5</v>
      </c>
      <c r="I65">
        <v>212</v>
      </c>
      <c r="J65">
        <v>60</v>
      </c>
    </row>
    <row r="66" spans="1:10" x14ac:dyDescent="0.3">
      <c r="A66">
        <v>4</v>
      </c>
      <c r="B66">
        <v>10</v>
      </c>
      <c r="C66">
        <v>37</v>
      </c>
      <c r="D66">
        <v>10.4</v>
      </c>
      <c r="E66">
        <f>Tabelle4[[#This Row],[Price]]*Tabelle4[[#This Row],[Volume]]</f>
        <v>384.8</v>
      </c>
      <c r="G66">
        <v>4</v>
      </c>
      <c r="H66">
        <v>3</v>
      </c>
      <c r="I66">
        <v>172</v>
      </c>
      <c r="J66">
        <v>53</v>
      </c>
    </row>
    <row r="67" spans="1:10" x14ac:dyDescent="0.3">
      <c r="A67">
        <v>4</v>
      </c>
      <c r="B67">
        <v>8</v>
      </c>
      <c r="C67">
        <v>111</v>
      </c>
      <c r="D67">
        <v>12.3</v>
      </c>
      <c r="E67">
        <f>Tabelle4[[#This Row],[Price]]*Tabelle4[[#This Row],[Volume]]</f>
        <v>1365.3000000000002</v>
      </c>
      <c r="G67">
        <v>4</v>
      </c>
      <c r="H67">
        <v>6</v>
      </c>
      <c r="I67">
        <v>34</v>
      </c>
      <c r="J67">
        <v>36.5</v>
      </c>
    </row>
    <row r="68" spans="1:10" x14ac:dyDescent="0.3">
      <c r="A68">
        <v>4</v>
      </c>
      <c r="B68">
        <v>17</v>
      </c>
      <c r="C68">
        <v>65</v>
      </c>
      <c r="D68">
        <v>16.399999999999999</v>
      </c>
      <c r="E68">
        <f>Tabelle4[[#This Row],[Price]]*Tabelle4[[#This Row],[Volume]]</f>
        <v>1066</v>
      </c>
      <c r="G68">
        <v>4</v>
      </c>
      <c r="H68">
        <v>7</v>
      </c>
      <c r="I68">
        <v>3</v>
      </c>
      <c r="J68">
        <v>34.1</v>
      </c>
    </row>
    <row r="69" spans="1:10" x14ac:dyDescent="0.3">
      <c r="A69">
        <v>4</v>
      </c>
      <c r="B69">
        <v>18</v>
      </c>
      <c r="C69">
        <v>230</v>
      </c>
      <c r="D69">
        <v>17.5</v>
      </c>
      <c r="E69">
        <f>Tabelle4[[#This Row],[Price]]*Tabelle4[[#This Row],[Volume]]</f>
        <v>4025</v>
      </c>
      <c r="G69">
        <v>4</v>
      </c>
      <c r="H69">
        <v>20</v>
      </c>
      <c r="I69">
        <v>33</v>
      </c>
      <c r="J69">
        <v>27.6</v>
      </c>
    </row>
    <row r="70" spans="1:10" x14ac:dyDescent="0.3">
      <c r="A70">
        <v>4</v>
      </c>
      <c r="B70">
        <v>9</v>
      </c>
      <c r="C70">
        <v>118</v>
      </c>
      <c r="D70">
        <v>21.3</v>
      </c>
      <c r="E70">
        <f>Tabelle4[[#This Row],[Price]]*Tabelle4[[#This Row],[Volume]]</f>
        <v>2513.4</v>
      </c>
      <c r="G70">
        <v>4</v>
      </c>
      <c r="H70">
        <v>9</v>
      </c>
      <c r="I70">
        <v>13</v>
      </c>
      <c r="J70">
        <v>27</v>
      </c>
    </row>
    <row r="71" spans="1:10" x14ac:dyDescent="0.3">
      <c r="A71">
        <v>4</v>
      </c>
      <c r="B71">
        <v>1</v>
      </c>
      <c r="C71">
        <v>182</v>
      </c>
      <c r="D71">
        <v>22.4</v>
      </c>
      <c r="E71">
        <f>Tabelle4[[#This Row],[Price]]*Tabelle4[[#This Row],[Volume]]</f>
        <v>4076.7999999999997</v>
      </c>
      <c r="G71">
        <v>4</v>
      </c>
      <c r="H71">
        <v>8</v>
      </c>
      <c r="I71">
        <v>70</v>
      </c>
      <c r="J71">
        <v>26.4</v>
      </c>
    </row>
    <row r="72" spans="1:10" x14ac:dyDescent="0.3">
      <c r="A72">
        <v>4</v>
      </c>
      <c r="B72">
        <v>2</v>
      </c>
      <c r="C72">
        <v>36</v>
      </c>
      <c r="D72">
        <v>29.7</v>
      </c>
      <c r="E72">
        <f>Tabelle4[[#This Row],[Price]]*Tabelle4[[#This Row],[Volume]]</f>
        <v>1069.2</v>
      </c>
      <c r="G72">
        <v>4</v>
      </c>
      <c r="H72">
        <v>13</v>
      </c>
      <c r="I72">
        <v>32</v>
      </c>
      <c r="J72">
        <v>25.9</v>
      </c>
    </row>
    <row r="73" spans="1:10" x14ac:dyDescent="0.3">
      <c r="A73">
        <v>4</v>
      </c>
      <c r="B73">
        <v>11</v>
      </c>
      <c r="C73">
        <v>70</v>
      </c>
      <c r="D73">
        <v>31.9</v>
      </c>
      <c r="E73">
        <f>Tabelle4[[#This Row],[Price]]*Tabelle4[[#This Row],[Volume]]</f>
        <v>2233</v>
      </c>
      <c r="G73">
        <v>4</v>
      </c>
      <c r="H73">
        <v>15</v>
      </c>
      <c r="I73">
        <v>33</v>
      </c>
      <c r="J73">
        <v>24.9</v>
      </c>
    </row>
    <row r="74" spans="1:10" x14ac:dyDescent="0.3">
      <c r="A74">
        <v>4</v>
      </c>
      <c r="B74">
        <v>12</v>
      </c>
      <c r="C74">
        <v>64</v>
      </c>
      <c r="D74">
        <v>33.1</v>
      </c>
      <c r="E74">
        <f>Tabelle4[[#This Row],[Price]]*Tabelle4[[#This Row],[Volume]]</f>
        <v>2118.4</v>
      </c>
      <c r="G74">
        <v>4</v>
      </c>
      <c r="H74">
        <v>12</v>
      </c>
      <c r="I74">
        <v>120</v>
      </c>
      <c r="J74">
        <v>23.6</v>
      </c>
    </row>
    <row r="75" spans="1:10" x14ac:dyDescent="0.3">
      <c r="A75">
        <v>4</v>
      </c>
      <c r="B75">
        <v>19</v>
      </c>
      <c r="C75">
        <v>109</v>
      </c>
      <c r="D75">
        <v>33.700000000000003</v>
      </c>
      <c r="E75">
        <f>Tabelle4[[#This Row],[Price]]*Tabelle4[[#This Row],[Volume]]</f>
        <v>3673.3</v>
      </c>
      <c r="G75">
        <v>4</v>
      </c>
      <c r="H75">
        <v>17</v>
      </c>
      <c r="I75">
        <v>11</v>
      </c>
      <c r="J75">
        <v>22.1</v>
      </c>
    </row>
    <row r="76" spans="1:10" x14ac:dyDescent="0.3">
      <c r="A76">
        <v>4</v>
      </c>
      <c r="B76">
        <v>3</v>
      </c>
      <c r="C76">
        <v>9</v>
      </c>
      <c r="D76">
        <v>34.1</v>
      </c>
      <c r="E76">
        <f>Tabelle4[[#This Row],[Price]]*Tabelle4[[#This Row],[Volume]]</f>
        <v>306.90000000000003</v>
      </c>
      <c r="G76">
        <v>4</v>
      </c>
      <c r="H76">
        <v>14</v>
      </c>
      <c r="I76">
        <v>132</v>
      </c>
      <c r="J76">
        <v>20.3</v>
      </c>
    </row>
    <row r="77" spans="1:10" x14ac:dyDescent="0.3">
      <c r="A77">
        <v>4</v>
      </c>
      <c r="B77">
        <v>20</v>
      </c>
      <c r="C77">
        <v>29</v>
      </c>
      <c r="D77">
        <v>37.9</v>
      </c>
      <c r="E77">
        <f>Tabelle4[[#This Row],[Price]]*Tabelle4[[#This Row],[Volume]]</f>
        <v>1099.0999999999999</v>
      </c>
      <c r="G77">
        <v>4</v>
      </c>
      <c r="H77">
        <v>16</v>
      </c>
      <c r="I77">
        <v>232</v>
      </c>
      <c r="J77">
        <v>16</v>
      </c>
    </row>
    <row r="78" spans="1:10" x14ac:dyDescent="0.3">
      <c r="A78">
        <v>4</v>
      </c>
      <c r="B78">
        <v>7</v>
      </c>
      <c r="C78">
        <v>98</v>
      </c>
      <c r="D78">
        <v>40.1</v>
      </c>
      <c r="E78">
        <f>Tabelle4[[#This Row],[Price]]*Tabelle4[[#This Row],[Volume]]</f>
        <v>3929.8</v>
      </c>
      <c r="G78">
        <v>4</v>
      </c>
      <c r="H78">
        <v>19</v>
      </c>
      <c r="I78">
        <v>162</v>
      </c>
      <c r="J78">
        <v>11.2</v>
      </c>
    </row>
    <row r="79" spans="1:10" x14ac:dyDescent="0.3">
      <c r="A79">
        <v>4</v>
      </c>
      <c r="B79">
        <v>13</v>
      </c>
      <c r="C79">
        <v>66</v>
      </c>
      <c r="D79">
        <v>41.2</v>
      </c>
      <c r="E79">
        <f>Tabelle4[[#This Row],[Price]]*Tabelle4[[#This Row],[Volume]]</f>
        <v>2719.2000000000003</v>
      </c>
      <c r="G79">
        <v>4</v>
      </c>
      <c r="H79">
        <v>10</v>
      </c>
      <c r="I79">
        <v>20</v>
      </c>
      <c r="J79">
        <v>9.9</v>
      </c>
    </row>
    <row r="80" spans="1:10" x14ac:dyDescent="0.3">
      <c r="A80">
        <v>4</v>
      </c>
      <c r="B80">
        <v>16</v>
      </c>
      <c r="C80">
        <v>8</v>
      </c>
      <c r="D80">
        <v>42.1</v>
      </c>
      <c r="E80">
        <f>Tabelle4[[#This Row],[Price]]*Tabelle4[[#This Row],[Volume]]</f>
        <v>336.8</v>
      </c>
      <c r="G80">
        <v>4</v>
      </c>
      <c r="H80">
        <v>11</v>
      </c>
      <c r="I80">
        <v>24</v>
      </c>
      <c r="J80">
        <v>2.4</v>
      </c>
    </row>
    <row r="81" spans="1:10" x14ac:dyDescent="0.3">
      <c r="A81">
        <v>4</v>
      </c>
      <c r="B81">
        <v>4</v>
      </c>
      <c r="C81">
        <v>13</v>
      </c>
      <c r="D81">
        <v>45.1</v>
      </c>
      <c r="E81">
        <f>Tabelle4[[#This Row],[Price]]*Tabelle4[[#This Row],[Volume]]</f>
        <v>586.30000000000007</v>
      </c>
      <c r="G81">
        <v>4</v>
      </c>
      <c r="H81">
        <v>18</v>
      </c>
      <c r="I81">
        <v>162</v>
      </c>
      <c r="J81">
        <v>1.5</v>
      </c>
    </row>
    <row r="82" spans="1:10" x14ac:dyDescent="0.3">
      <c r="A82">
        <v>4</v>
      </c>
      <c r="B82">
        <v>6</v>
      </c>
      <c r="C82">
        <v>449</v>
      </c>
      <c r="D82">
        <v>49.5</v>
      </c>
      <c r="E82">
        <f>Tabelle4[[#This Row],[Price]]*Tabelle4[[#This Row],[Volume]]</f>
        <v>22225.5</v>
      </c>
      <c r="G82">
        <v>4</v>
      </c>
      <c r="H82">
        <v>4</v>
      </c>
      <c r="I82">
        <v>17</v>
      </c>
      <c r="J82">
        <v>0.3</v>
      </c>
    </row>
    <row r="83" spans="1:10" hidden="1" x14ac:dyDescent="0.3">
      <c r="A83">
        <v>5</v>
      </c>
      <c r="B83">
        <v>15</v>
      </c>
      <c r="C83">
        <v>71</v>
      </c>
      <c r="D83">
        <v>0.1</v>
      </c>
      <c r="E83">
        <f>Tabelle4[[#This Row],[Price]]*Tabelle4[[#This Row],[Volume]]</f>
        <v>7.1000000000000005</v>
      </c>
      <c r="G83">
        <v>5</v>
      </c>
      <c r="H83">
        <v>2</v>
      </c>
      <c r="I83">
        <v>1</v>
      </c>
      <c r="J83">
        <v>76.599999999999994</v>
      </c>
    </row>
    <row r="84" spans="1:10" hidden="1" x14ac:dyDescent="0.3">
      <c r="A84">
        <v>5</v>
      </c>
      <c r="B84">
        <v>3</v>
      </c>
      <c r="C84">
        <v>119</v>
      </c>
      <c r="D84">
        <v>4</v>
      </c>
      <c r="E84">
        <f>Tabelle4[[#This Row],[Price]]*Tabelle4[[#This Row],[Volume]]</f>
        <v>476</v>
      </c>
      <c r="G84">
        <v>5</v>
      </c>
      <c r="H84">
        <v>13</v>
      </c>
      <c r="I84">
        <v>21</v>
      </c>
      <c r="J84">
        <v>49.2</v>
      </c>
    </row>
    <row r="85" spans="1:10" hidden="1" x14ac:dyDescent="0.3">
      <c r="A85">
        <v>5</v>
      </c>
      <c r="B85">
        <v>10</v>
      </c>
      <c r="C85">
        <v>38</v>
      </c>
      <c r="D85">
        <v>7.5</v>
      </c>
      <c r="E85">
        <f>Tabelle4[[#This Row],[Price]]*Tabelle4[[#This Row],[Volume]]</f>
        <v>285</v>
      </c>
      <c r="G85">
        <v>5</v>
      </c>
      <c r="H85">
        <v>5</v>
      </c>
      <c r="I85">
        <v>222</v>
      </c>
      <c r="J85">
        <v>41.6</v>
      </c>
    </row>
    <row r="86" spans="1:10" hidden="1" x14ac:dyDescent="0.3">
      <c r="A86">
        <v>5</v>
      </c>
      <c r="B86">
        <v>4</v>
      </c>
      <c r="C86">
        <v>13</v>
      </c>
      <c r="D86">
        <v>11.4</v>
      </c>
      <c r="E86">
        <f>Tabelle4[[#This Row],[Price]]*Tabelle4[[#This Row],[Volume]]</f>
        <v>148.20000000000002</v>
      </c>
      <c r="G86">
        <v>5</v>
      </c>
      <c r="H86">
        <v>8</v>
      </c>
      <c r="I86">
        <v>3</v>
      </c>
      <c r="J86">
        <v>35.299999999999997</v>
      </c>
    </row>
    <row r="87" spans="1:10" hidden="1" x14ac:dyDescent="0.3">
      <c r="A87">
        <v>5</v>
      </c>
      <c r="B87">
        <v>6</v>
      </c>
      <c r="C87">
        <v>76</v>
      </c>
      <c r="D87">
        <v>14.7</v>
      </c>
      <c r="E87">
        <f>Tabelle4[[#This Row],[Price]]*Tabelle4[[#This Row],[Volume]]</f>
        <v>1117.2</v>
      </c>
      <c r="G87">
        <v>5</v>
      </c>
      <c r="H87">
        <v>14</v>
      </c>
      <c r="I87">
        <v>21</v>
      </c>
      <c r="J87">
        <v>33</v>
      </c>
    </row>
    <row r="88" spans="1:10" hidden="1" x14ac:dyDescent="0.3">
      <c r="A88">
        <v>5</v>
      </c>
      <c r="B88">
        <v>17</v>
      </c>
      <c r="C88">
        <v>61</v>
      </c>
      <c r="D88">
        <v>15.5</v>
      </c>
      <c r="E88">
        <f>Tabelle4[[#This Row],[Price]]*Tabelle4[[#This Row],[Volume]]</f>
        <v>945.5</v>
      </c>
      <c r="G88">
        <v>5</v>
      </c>
      <c r="H88">
        <v>3</v>
      </c>
      <c r="I88">
        <v>179</v>
      </c>
      <c r="J88">
        <v>32.5</v>
      </c>
    </row>
    <row r="89" spans="1:10" hidden="1" x14ac:dyDescent="0.3">
      <c r="A89">
        <v>5</v>
      </c>
      <c r="B89">
        <v>9</v>
      </c>
      <c r="C89">
        <v>101</v>
      </c>
      <c r="D89">
        <v>17.7</v>
      </c>
      <c r="E89">
        <f>Tabelle4[[#This Row],[Price]]*Tabelle4[[#This Row],[Volume]]</f>
        <v>1787.6999999999998</v>
      </c>
      <c r="G89">
        <v>5</v>
      </c>
      <c r="H89">
        <v>11</v>
      </c>
      <c r="I89">
        <v>13</v>
      </c>
      <c r="J89">
        <v>31.1</v>
      </c>
    </row>
    <row r="90" spans="1:10" hidden="1" x14ac:dyDescent="0.3">
      <c r="A90">
        <v>5</v>
      </c>
      <c r="B90">
        <v>18</v>
      </c>
      <c r="C90">
        <v>203</v>
      </c>
      <c r="D90">
        <v>18.8</v>
      </c>
      <c r="E90">
        <f>Tabelle4[[#This Row],[Price]]*Tabelle4[[#This Row],[Volume]]</f>
        <v>3816.4</v>
      </c>
      <c r="G90">
        <v>5</v>
      </c>
      <c r="H90">
        <v>7</v>
      </c>
      <c r="I90">
        <v>2</v>
      </c>
      <c r="J90">
        <v>29.7</v>
      </c>
    </row>
    <row r="91" spans="1:10" hidden="1" x14ac:dyDescent="0.3">
      <c r="A91">
        <v>5</v>
      </c>
      <c r="B91">
        <v>11</v>
      </c>
      <c r="C91">
        <v>138</v>
      </c>
      <c r="D91">
        <v>21.5</v>
      </c>
      <c r="E91">
        <f>Tabelle4[[#This Row],[Price]]*Tabelle4[[#This Row],[Volume]]</f>
        <v>2967</v>
      </c>
      <c r="G91">
        <v>5</v>
      </c>
      <c r="H91">
        <v>18</v>
      </c>
      <c r="I91">
        <v>114</v>
      </c>
      <c r="J91">
        <v>29.1</v>
      </c>
    </row>
    <row r="92" spans="1:10" hidden="1" x14ac:dyDescent="0.3">
      <c r="A92">
        <v>5</v>
      </c>
      <c r="B92">
        <v>19</v>
      </c>
      <c r="C92">
        <v>98</v>
      </c>
      <c r="D92">
        <v>22.9</v>
      </c>
      <c r="E92">
        <f>Tabelle4[[#This Row],[Price]]*Tabelle4[[#This Row],[Volume]]</f>
        <v>2244.1999999999998</v>
      </c>
      <c r="G92">
        <v>5</v>
      </c>
      <c r="H92">
        <v>4</v>
      </c>
      <c r="I92">
        <v>18</v>
      </c>
      <c r="J92">
        <v>29</v>
      </c>
    </row>
    <row r="93" spans="1:10" hidden="1" x14ac:dyDescent="0.3">
      <c r="A93">
        <v>5</v>
      </c>
      <c r="B93">
        <v>1</v>
      </c>
      <c r="C93">
        <v>378</v>
      </c>
      <c r="D93">
        <v>28.5</v>
      </c>
      <c r="E93">
        <f>Tabelle4[[#This Row],[Price]]*Tabelle4[[#This Row],[Volume]]</f>
        <v>10773</v>
      </c>
      <c r="G93">
        <v>5</v>
      </c>
      <c r="H93">
        <v>20</v>
      </c>
      <c r="I93">
        <v>247</v>
      </c>
      <c r="J93">
        <v>26.5</v>
      </c>
    </row>
    <row r="94" spans="1:10" hidden="1" x14ac:dyDescent="0.3">
      <c r="A94">
        <v>5</v>
      </c>
      <c r="B94">
        <v>5</v>
      </c>
      <c r="C94">
        <v>8</v>
      </c>
      <c r="D94">
        <v>33.6</v>
      </c>
      <c r="E94">
        <f>Tabelle4[[#This Row],[Price]]*Tabelle4[[#This Row],[Volume]]</f>
        <v>268.8</v>
      </c>
      <c r="G94">
        <v>5</v>
      </c>
      <c r="H94">
        <v>15</v>
      </c>
      <c r="I94">
        <v>1</v>
      </c>
      <c r="J94">
        <v>25</v>
      </c>
    </row>
    <row r="95" spans="1:10" hidden="1" x14ac:dyDescent="0.3">
      <c r="A95">
        <v>5</v>
      </c>
      <c r="B95">
        <v>12</v>
      </c>
      <c r="C95">
        <v>56</v>
      </c>
      <c r="D95">
        <v>37.200000000000003</v>
      </c>
      <c r="E95">
        <f>Tabelle4[[#This Row],[Price]]*Tabelle4[[#This Row],[Volume]]</f>
        <v>2083.2000000000003</v>
      </c>
      <c r="G95">
        <v>5</v>
      </c>
      <c r="H95">
        <v>16</v>
      </c>
      <c r="I95">
        <v>31</v>
      </c>
      <c r="J95">
        <v>23.7</v>
      </c>
    </row>
    <row r="96" spans="1:10" hidden="1" x14ac:dyDescent="0.3">
      <c r="A96">
        <v>5</v>
      </c>
      <c r="B96">
        <v>16</v>
      </c>
      <c r="C96">
        <v>8</v>
      </c>
      <c r="D96">
        <v>40.299999999999997</v>
      </c>
      <c r="E96">
        <f>Tabelle4[[#This Row],[Price]]*Tabelle4[[#This Row],[Volume]]</f>
        <v>322.39999999999998</v>
      </c>
      <c r="G96">
        <v>5</v>
      </c>
      <c r="H96">
        <v>1</v>
      </c>
      <c r="I96">
        <v>265</v>
      </c>
      <c r="J96">
        <v>16.5</v>
      </c>
    </row>
    <row r="97" spans="1:10" hidden="1" x14ac:dyDescent="0.3">
      <c r="A97">
        <v>5</v>
      </c>
      <c r="B97">
        <v>2</v>
      </c>
      <c r="C97">
        <v>35</v>
      </c>
      <c r="D97">
        <v>41.4</v>
      </c>
      <c r="E97">
        <f>Tabelle4[[#This Row],[Price]]*Tabelle4[[#This Row],[Volume]]</f>
        <v>1449</v>
      </c>
      <c r="G97">
        <v>5</v>
      </c>
      <c r="H97">
        <v>9</v>
      </c>
      <c r="I97">
        <v>73</v>
      </c>
      <c r="J97">
        <v>16.5</v>
      </c>
    </row>
    <row r="98" spans="1:10" hidden="1" x14ac:dyDescent="0.3">
      <c r="A98">
        <v>5</v>
      </c>
      <c r="B98">
        <v>14</v>
      </c>
      <c r="C98">
        <v>54</v>
      </c>
      <c r="D98">
        <v>43.7</v>
      </c>
      <c r="E98">
        <f>Tabelle4[[#This Row],[Price]]*Tabelle4[[#This Row],[Volume]]</f>
        <v>2359.8000000000002</v>
      </c>
      <c r="G98">
        <v>5</v>
      </c>
      <c r="H98">
        <v>10</v>
      </c>
      <c r="I98">
        <v>2</v>
      </c>
      <c r="J98">
        <v>14.9</v>
      </c>
    </row>
    <row r="99" spans="1:10" hidden="1" x14ac:dyDescent="0.3">
      <c r="A99">
        <v>5</v>
      </c>
      <c r="B99">
        <v>13</v>
      </c>
      <c r="C99">
        <v>64</v>
      </c>
      <c r="D99">
        <v>46.2</v>
      </c>
      <c r="E99">
        <f>Tabelle4[[#This Row],[Price]]*Tabelle4[[#This Row],[Volume]]</f>
        <v>2956.8</v>
      </c>
      <c r="G99">
        <v>5</v>
      </c>
      <c r="H99">
        <v>17</v>
      </c>
      <c r="I99">
        <v>114</v>
      </c>
      <c r="J99">
        <v>12.3</v>
      </c>
    </row>
    <row r="100" spans="1:10" hidden="1" x14ac:dyDescent="0.3">
      <c r="A100">
        <v>5</v>
      </c>
      <c r="B100">
        <v>7</v>
      </c>
      <c r="C100">
        <v>26</v>
      </c>
      <c r="D100">
        <v>47.5</v>
      </c>
      <c r="E100">
        <f>Tabelle4[[#This Row],[Price]]*Tabelle4[[#This Row],[Volume]]</f>
        <v>1235</v>
      </c>
      <c r="G100">
        <v>5</v>
      </c>
      <c r="H100">
        <v>12</v>
      </c>
      <c r="I100">
        <v>2</v>
      </c>
      <c r="J100">
        <v>6.9</v>
      </c>
    </row>
    <row r="101" spans="1:10" hidden="1" x14ac:dyDescent="0.3">
      <c r="A101">
        <v>5</v>
      </c>
      <c r="B101">
        <v>20</v>
      </c>
      <c r="C101">
        <v>33</v>
      </c>
      <c r="D101">
        <v>48.5</v>
      </c>
      <c r="E101">
        <f>Tabelle4[[#This Row],[Price]]*Tabelle4[[#This Row],[Volume]]</f>
        <v>1600.5</v>
      </c>
      <c r="G101">
        <v>5</v>
      </c>
      <c r="H101">
        <v>19</v>
      </c>
      <c r="I101">
        <v>328</v>
      </c>
      <c r="J101">
        <v>1.3</v>
      </c>
    </row>
    <row r="102" spans="1:10" hidden="1" x14ac:dyDescent="0.3">
      <c r="A102">
        <v>5</v>
      </c>
      <c r="B102">
        <v>8</v>
      </c>
      <c r="C102">
        <v>99</v>
      </c>
      <c r="D102">
        <v>51.9</v>
      </c>
      <c r="E102">
        <f>Tabelle4[[#This Row],[Price]]*Tabelle4[[#This Row],[Volume]]</f>
        <v>5138.0999999999995</v>
      </c>
      <c r="G102">
        <v>5</v>
      </c>
      <c r="H102">
        <v>6</v>
      </c>
      <c r="I102">
        <v>20</v>
      </c>
      <c r="J102">
        <v>0.3</v>
      </c>
    </row>
    <row r="104" spans="1:10" x14ac:dyDescent="0.3">
      <c r="B104" t="s">
        <v>28</v>
      </c>
      <c r="C104">
        <f>SUM(C3:C82)</f>
        <v>8027</v>
      </c>
      <c r="D104" t="s">
        <v>28</v>
      </c>
      <c r="E104">
        <f>SUM(E3:E82)</f>
        <v>240057.49999999994</v>
      </c>
      <c r="F104">
        <f>E104/C104</f>
        <v>29.906253893110744</v>
      </c>
    </row>
    <row r="106" spans="1:10" x14ac:dyDescent="0.3">
      <c r="G106" t="s">
        <v>25</v>
      </c>
      <c r="H106" t="s">
        <v>26</v>
      </c>
      <c r="I106" t="s">
        <v>27</v>
      </c>
      <c r="J106" t="s">
        <v>29</v>
      </c>
    </row>
    <row r="107" spans="1:10" x14ac:dyDescent="0.3">
      <c r="A107">
        <v>1</v>
      </c>
      <c r="B107" t="s">
        <v>24</v>
      </c>
      <c r="C107">
        <v>341</v>
      </c>
      <c r="D107">
        <v>42.9</v>
      </c>
      <c r="E107">
        <v>3</v>
      </c>
      <c r="F107">
        <v>4</v>
      </c>
      <c r="G107">
        <v>2</v>
      </c>
      <c r="H107">
        <f>D107*C107</f>
        <v>14628.9</v>
      </c>
      <c r="I107">
        <f>G107*H107</f>
        <v>29257.8</v>
      </c>
      <c r="J107">
        <f>G107*C107</f>
        <v>682</v>
      </c>
    </row>
    <row r="108" spans="1:10" x14ac:dyDescent="0.3">
      <c r="A108">
        <v>2</v>
      </c>
      <c r="B108" t="s">
        <v>24</v>
      </c>
      <c r="C108">
        <v>20</v>
      </c>
      <c r="D108">
        <v>19.399999999999999</v>
      </c>
      <c r="E108">
        <v>2</v>
      </c>
      <c r="F108">
        <v>4</v>
      </c>
      <c r="G108">
        <v>3</v>
      </c>
      <c r="H108">
        <f t="shared" ref="H108:H117" si="0">D108*C108</f>
        <v>388</v>
      </c>
      <c r="I108">
        <f t="shared" ref="I108:I117" si="1">G108*H108</f>
        <v>1164</v>
      </c>
      <c r="J108">
        <f t="shared" ref="J108:J117" si="2">G108*C108</f>
        <v>60</v>
      </c>
    </row>
    <row r="109" spans="1:10" x14ac:dyDescent="0.3">
      <c r="A109">
        <v>3</v>
      </c>
      <c r="B109" t="s">
        <v>24</v>
      </c>
      <c r="C109">
        <v>175</v>
      </c>
      <c r="D109">
        <v>31.4</v>
      </c>
      <c r="E109">
        <v>1</v>
      </c>
      <c r="F109">
        <v>4</v>
      </c>
      <c r="G109">
        <v>4</v>
      </c>
      <c r="H109">
        <f t="shared" si="0"/>
        <v>5495</v>
      </c>
      <c r="I109">
        <f t="shared" si="1"/>
        <v>21980</v>
      </c>
      <c r="J109">
        <f t="shared" si="2"/>
        <v>700</v>
      </c>
    </row>
    <row r="110" spans="1:10" x14ac:dyDescent="0.3">
      <c r="A110">
        <v>4</v>
      </c>
      <c r="B110" t="s">
        <v>24</v>
      </c>
      <c r="C110">
        <v>125</v>
      </c>
      <c r="D110">
        <v>50.1</v>
      </c>
      <c r="E110">
        <v>2</v>
      </c>
      <c r="F110">
        <v>4</v>
      </c>
      <c r="G110">
        <v>3</v>
      </c>
      <c r="H110">
        <f t="shared" si="0"/>
        <v>6262.5</v>
      </c>
      <c r="I110">
        <f t="shared" si="1"/>
        <v>18787.5</v>
      </c>
      <c r="J110">
        <f t="shared" si="2"/>
        <v>375</v>
      </c>
    </row>
    <row r="111" spans="1:10" x14ac:dyDescent="0.3">
      <c r="A111">
        <v>5</v>
      </c>
      <c r="B111" t="s">
        <v>24</v>
      </c>
      <c r="C111">
        <v>20</v>
      </c>
      <c r="D111">
        <v>54.9</v>
      </c>
      <c r="E111">
        <v>3</v>
      </c>
      <c r="F111">
        <v>4</v>
      </c>
      <c r="G111">
        <v>2</v>
      </c>
      <c r="H111">
        <f t="shared" si="0"/>
        <v>1098</v>
      </c>
      <c r="I111">
        <f t="shared" si="1"/>
        <v>2196</v>
      </c>
      <c r="J111">
        <f t="shared" si="2"/>
        <v>40</v>
      </c>
    </row>
    <row r="112" spans="1:10" x14ac:dyDescent="0.3">
      <c r="A112">
        <v>6</v>
      </c>
      <c r="B112" t="s">
        <v>24</v>
      </c>
      <c r="C112">
        <v>14</v>
      </c>
      <c r="D112">
        <v>25.5</v>
      </c>
      <c r="E112">
        <v>2</v>
      </c>
      <c r="F112">
        <v>4</v>
      </c>
      <c r="G112">
        <v>3</v>
      </c>
      <c r="H112">
        <f t="shared" si="0"/>
        <v>357</v>
      </c>
      <c r="I112">
        <f t="shared" si="1"/>
        <v>1071</v>
      </c>
      <c r="J112">
        <f t="shared" si="2"/>
        <v>42</v>
      </c>
    </row>
    <row r="113" spans="1:13" x14ac:dyDescent="0.3">
      <c r="A113">
        <v>7</v>
      </c>
      <c r="B113" t="s">
        <v>24</v>
      </c>
      <c r="C113">
        <v>47</v>
      </c>
      <c r="D113">
        <v>36.5</v>
      </c>
      <c r="E113">
        <v>1</v>
      </c>
      <c r="F113">
        <v>4</v>
      </c>
      <c r="G113">
        <v>4</v>
      </c>
      <c r="H113">
        <f t="shared" si="0"/>
        <v>1715.5</v>
      </c>
      <c r="I113">
        <f t="shared" si="1"/>
        <v>6862</v>
      </c>
      <c r="J113">
        <f t="shared" si="2"/>
        <v>188</v>
      </c>
    </row>
    <row r="114" spans="1:13" x14ac:dyDescent="0.3">
      <c r="A114">
        <v>8</v>
      </c>
      <c r="B114" t="s">
        <v>24</v>
      </c>
      <c r="C114">
        <v>55</v>
      </c>
      <c r="D114">
        <v>46.1</v>
      </c>
      <c r="E114">
        <v>2</v>
      </c>
      <c r="F114">
        <v>4</v>
      </c>
      <c r="G114">
        <v>3</v>
      </c>
      <c r="H114">
        <f t="shared" si="0"/>
        <v>2535.5</v>
      </c>
      <c r="I114">
        <f t="shared" si="1"/>
        <v>7606.5</v>
      </c>
      <c r="J114">
        <f t="shared" si="2"/>
        <v>165</v>
      </c>
    </row>
    <row r="115" spans="1:13" x14ac:dyDescent="0.3">
      <c r="A115">
        <v>9</v>
      </c>
      <c r="B115" t="s">
        <v>24</v>
      </c>
      <c r="C115">
        <v>28</v>
      </c>
      <c r="D115">
        <v>43</v>
      </c>
      <c r="E115">
        <v>1</v>
      </c>
      <c r="F115">
        <v>3</v>
      </c>
      <c r="G115">
        <v>3</v>
      </c>
      <c r="H115">
        <f t="shared" si="0"/>
        <v>1204</v>
      </c>
      <c r="I115">
        <f t="shared" si="1"/>
        <v>3612</v>
      </c>
      <c r="J115">
        <f t="shared" si="2"/>
        <v>84</v>
      </c>
    </row>
    <row r="116" spans="1:13" x14ac:dyDescent="0.3">
      <c r="A116">
        <v>10</v>
      </c>
      <c r="B116" t="s">
        <v>24</v>
      </c>
      <c r="C116">
        <v>60</v>
      </c>
      <c r="D116">
        <v>42</v>
      </c>
      <c r="E116">
        <v>1</v>
      </c>
      <c r="F116">
        <v>4</v>
      </c>
      <c r="G116">
        <v>4</v>
      </c>
      <c r="H116">
        <f t="shared" si="0"/>
        <v>2520</v>
      </c>
      <c r="I116">
        <f t="shared" si="1"/>
        <v>10080</v>
      </c>
      <c r="J116">
        <f t="shared" si="2"/>
        <v>240</v>
      </c>
    </row>
    <row r="117" spans="1:13" x14ac:dyDescent="0.3">
      <c r="A117">
        <v>11</v>
      </c>
      <c r="B117" t="s">
        <v>24</v>
      </c>
      <c r="C117">
        <v>1000</v>
      </c>
      <c r="D117">
        <v>25</v>
      </c>
      <c r="E117">
        <v>1</v>
      </c>
      <c r="F117">
        <v>4</v>
      </c>
      <c r="G117">
        <v>4</v>
      </c>
      <c r="H117">
        <f t="shared" si="0"/>
        <v>25000</v>
      </c>
      <c r="I117">
        <f t="shared" si="1"/>
        <v>100000</v>
      </c>
      <c r="J117">
        <f t="shared" si="2"/>
        <v>4000</v>
      </c>
    </row>
    <row r="119" spans="1:13" x14ac:dyDescent="0.3">
      <c r="B119" t="s">
        <v>28</v>
      </c>
      <c r="C119">
        <f>SUM(C107:C117)</f>
        <v>1885</v>
      </c>
      <c r="G119" t="s">
        <v>28</v>
      </c>
      <c r="H119">
        <f>SUM(H107:H117)</f>
        <v>61204.4</v>
      </c>
      <c r="I119">
        <f>SUM(I107:I117)</f>
        <v>202616.8</v>
      </c>
      <c r="J119">
        <f>SUM(J107:J117)</f>
        <v>6576</v>
      </c>
    </row>
    <row r="121" spans="1:13" x14ac:dyDescent="0.3">
      <c r="G121" t="s">
        <v>30</v>
      </c>
      <c r="I121">
        <v>240057.49999999994</v>
      </c>
      <c r="J121">
        <v>8027</v>
      </c>
    </row>
    <row r="123" spans="1:13" x14ac:dyDescent="0.3">
      <c r="G123" t="s">
        <v>33</v>
      </c>
      <c r="I123">
        <v>233531.02000000002</v>
      </c>
      <c r="J123">
        <v>5225</v>
      </c>
    </row>
    <row r="125" spans="1:13" x14ac:dyDescent="0.3">
      <c r="G125" t="s">
        <v>31</v>
      </c>
      <c r="I125">
        <f>I119+I121</f>
        <v>442674.29999999993</v>
      </c>
      <c r="J125">
        <f>J119+J121</f>
        <v>14603</v>
      </c>
      <c r="L125" t="s">
        <v>32</v>
      </c>
      <c r="M125">
        <f>I125/J125</f>
        <v>30.31392864479901</v>
      </c>
    </row>
    <row r="127" spans="1:13" x14ac:dyDescent="0.3">
      <c r="G127" t="s">
        <v>34</v>
      </c>
      <c r="I127">
        <f>I119+I123</f>
        <v>436147.82</v>
      </c>
      <c r="J127">
        <f>J119+J123</f>
        <v>11801</v>
      </c>
      <c r="L127" t="s">
        <v>35</v>
      </c>
      <c r="M127">
        <f>I127/J127</f>
        <v>36.9585475807135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6825-E20E-477D-B769-37F75E29DC21}">
  <dimension ref="A1:K29"/>
  <sheetViews>
    <sheetView workbookViewId="0">
      <selection activeCell="I17" sqref="I17:I20"/>
    </sheetView>
  </sheetViews>
  <sheetFormatPr baseColWidth="10" defaultRowHeight="14.4" x14ac:dyDescent="0.3"/>
  <sheetData>
    <row r="1" spans="1:10" x14ac:dyDescent="0.3">
      <c r="A1" t="s">
        <v>15</v>
      </c>
      <c r="B1" t="s">
        <v>3</v>
      </c>
      <c r="C1" t="s">
        <v>2</v>
      </c>
      <c r="D1" t="s">
        <v>16</v>
      </c>
      <c r="E1" t="s">
        <v>17</v>
      </c>
      <c r="F1" t="s">
        <v>18</v>
      </c>
      <c r="G1" t="s">
        <v>19</v>
      </c>
      <c r="I1">
        <v>900</v>
      </c>
      <c r="J1">
        <v>30</v>
      </c>
    </row>
    <row r="2" spans="1:10" x14ac:dyDescent="0.3">
      <c r="A2">
        <v>1</v>
      </c>
      <c r="B2">
        <v>32.799999999999997</v>
      </c>
      <c r="C2">
        <v>1500</v>
      </c>
      <c r="D2">
        <v>31.7</v>
      </c>
      <c r="E2">
        <v>42.5</v>
      </c>
      <c r="F2">
        <v>27</v>
      </c>
      <c r="G2">
        <v>145</v>
      </c>
      <c r="I2">
        <f>(B2-10)*I$1</f>
        <v>20519.999999999996</v>
      </c>
    </row>
    <row r="3" spans="1:10" x14ac:dyDescent="0.3">
      <c r="A3">
        <v>2</v>
      </c>
      <c r="B3">
        <v>19.100000000000001</v>
      </c>
      <c r="C3">
        <v>1904</v>
      </c>
      <c r="D3">
        <v>11.3</v>
      </c>
      <c r="E3">
        <v>20.399999999999999</v>
      </c>
      <c r="F3">
        <v>62</v>
      </c>
      <c r="G3">
        <v>151</v>
      </c>
      <c r="I3">
        <f t="shared" ref="I3:I6" si="0">(B3-10)*I$1</f>
        <v>8190.0000000000009</v>
      </c>
    </row>
    <row r="4" spans="1:10" x14ac:dyDescent="0.3">
      <c r="A4">
        <v>3</v>
      </c>
      <c r="B4">
        <v>27.59</v>
      </c>
      <c r="C4">
        <v>1185</v>
      </c>
      <c r="D4">
        <v>27.1</v>
      </c>
      <c r="E4">
        <v>47.3</v>
      </c>
      <c r="F4">
        <v>9</v>
      </c>
      <c r="G4">
        <v>89</v>
      </c>
      <c r="I4">
        <f t="shared" si="0"/>
        <v>15831</v>
      </c>
    </row>
    <row r="5" spans="1:10" x14ac:dyDescent="0.3">
      <c r="A5">
        <v>4</v>
      </c>
      <c r="B5">
        <v>21.44</v>
      </c>
      <c r="C5">
        <v>1607</v>
      </c>
      <c r="D5">
        <v>21.3</v>
      </c>
      <c r="E5">
        <v>22.1</v>
      </c>
      <c r="F5">
        <v>93</v>
      </c>
      <c r="G5">
        <v>11</v>
      </c>
      <c r="I5">
        <f t="shared" si="0"/>
        <v>10296.000000000002</v>
      </c>
    </row>
    <row r="6" spans="1:10" x14ac:dyDescent="0.3">
      <c r="A6">
        <v>5</v>
      </c>
      <c r="B6">
        <v>22.75</v>
      </c>
      <c r="C6">
        <v>820</v>
      </c>
      <c r="D6">
        <v>21.5</v>
      </c>
      <c r="E6">
        <v>26.5</v>
      </c>
      <c r="F6">
        <v>138</v>
      </c>
      <c r="G6">
        <v>226</v>
      </c>
      <c r="I6">
        <f t="shared" si="0"/>
        <v>11475</v>
      </c>
    </row>
    <row r="8" spans="1:10" x14ac:dyDescent="0.3">
      <c r="I8">
        <v>800</v>
      </c>
    </row>
    <row r="9" spans="1:10" x14ac:dyDescent="0.3">
      <c r="A9">
        <v>1</v>
      </c>
      <c r="B9">
        <v>34.97</v>
      </c>
      <c r="C9">
        <v>1593</v>
      </c>
      <c r="D9">
        <v>34.9</v>
      </c>
      <c r="E9">
        <v>42.5</v>
      </c>
      <c r="F9">
        <v>34</v>
      </c>
      <c r="G9">
        <v>238</v>
      </c>
      <c r="I9">
        <f>(B9-10)*I$8</f>
        <v>19976</v>
      </c>
    </row>
    <row r="10" spans="1:10" x14ac:dyDescent="0.3">
      <c r="A10">
        <v>2</v>
      </c>
      <c r="B10">
        <v>20.29</v>
      </c>
      <c r="C10">
        <v>1857</v>
      </c>
      <c r="D10">
        <v>15.8</v>
      </c>
      <c r="E10">
        <v>20.399999999999999</v>
      </c>
      <c r="F10">
        <v>12</v>
      </c>
      <c r="G10">
        <v>104</v>
      </c>
      <c r="I10">
        <f t="shared" ref="I10:I13" si="1">(B10-10)*I$8</f>
        <v>8232</v>
      </c>
    </row>
    <row r="11" spans="1:10" x14ac:dyDescent="0.3">
      <c r="A11">
        <v>3</v>
      </c>
      <c r="B11">
        <v>27.68</v>
      </c>
      <c r="C11">
        <v>1085</v>
      </c>
      <c r="D11">
        <v>27.1</v>
      </c>
      <c r="E11">
        <v>63.5</v>
      </c>
      <c r="F11">
        <v>9</v>
      </c>
      <c r="G11">
        <v>239</v>
      </c>
      <c r="I11">
        <f t="shared" si="1"/>
        <v>14144</v>
      </c>
    </row>
    <row r="12" spans="1:10" x14ac:dyDescent="0.3">
      <c r="A12">
        <v>4</v>
      </c>
      <c r="B12">
        <v>21.86</v>
      </c>
      <c r="C12">
        <v>1532</v>
      </c>
      <c r="D12">
        <v>21.3</v>
      </c>
      <c r="E12">
        <v>23.6</v>
      </c>
      <c r="F12">
        <v>118</v>
      </c>
      <c r="G12">
        <v>56</v>
      </c>
      <c r="I12">
        <f t="shared" si="1"/>
        <v>9488</v>
      </c>
    </row>
    <row r="13" spans="1:10" x14ac:dyDescent="0.3">
      <c r="A13">
        <v>5</v>
      </c>
      <c r="B13">
        <v>22.75</v>
      </c>
      <c r="C13">
        <v>820</v>
      </c>
      <c r="D13">
        <v>21.5</v>
      </c>
      <c r="E13">
        <v>26.5</v>
      </c>
      <c r="F13">
        <v>138</v>
      </c>
      <c r="G13">
        <v>226</v>
      </c>
      <c r="I13">
        <f t="shared" si="1"/>
        <v>10200</v>
      </c>
    </row>
    <row r="16" spans="1:10" x14ac:dyDescent="0.3">
      <c r="A16" t="s">
        <v>15</v>
      </c>
      <c r="B16" t="s">
        <v>3</v>
      </c>
      <c r="C16" t="s">
        <v>2</v>
      </c>
      <c r="D16" t="s">
        <v>16</v>
      </c>
      <c r="E16" t="s">
        <v>17</v>
      </c>
      <c r="F16" t="s">
        <v>18</v>
      </c>
      <c r="G16" t="s">
        <v>19</v>
      </c>
      <c r="I16">
        <v>1000</v>
      </c>
    </row>
    <row r="17" spans="1:11" x14ac:dyDescent="0.3">
      <c r="A17">
        <v>1</v>
      </c>
      <c r="B17">
        <v>32.03</v>
      </c>
      <c r="C17">
        <v>1600</v>
      </c>
      <c r="D17">
        <v>31.7</v>
      </c>
      <c r="E17">
        <v>34</v>
      </c>
      <c r="F17">
        <v>27</v>
      </c>
      <c r="G17">
        <v>2</v>
      </c>
      <c r="I17">
        <f>(B17-10)*I$16</f>
        <v>22030</v>
      </c>
      <c r="K17">
        <f>SUM(I17:I20)/3600+10</f>
        <v>26.225000000000001</v>
      </c>
    </row>
    <row r="18" spans="1:11" x14ac:dyDescent="0.3">
      <c r="A18">
        <v>2</v>
      </c>
      <c r="B18">
        <v>18.059999999999999</v>
      </c>
      <c r="C18">
        <v>2043</v>
      </c>
      <c r="D18">
        <v>15.8</v>
      </c>
      <c r="E18">
        <v>18.100000000000001</v>
      </c>
      <c r="F18">
        <v>12</v>
      </c>
      <c r="G18">
        <v>139</v>
      </c>
      <c r="I18">
        <f t="shared" ref="I18:I21" si="2">(B18-10)*I$16</f>
        <v>8059.9999999999991</v>
      </c>
    </row>
    <row r="19" spans="1:11" x14ac:dyDescent="0.3">
      <c r="A19">
        <v>3</v>
      </c>
      <c r="B19">
        <v>27.52</v>
      </c>
      <c r="C19">
        <v>1271</v>
      </c>
      <c r="D19">
        <v>27.1</v>
      </c>
      <c r="E19">
        <v>34.4</v>
      </c>
      <c r="F19">
        <v>9</v>
      </c>
      <c r="G19">
        <v>3</v>
      </c>
      <c r="I19">
        <f t="shared" si="2"/>
        <v>17520</v>
      </c>
    </row>
    <row r="20" spans="1:11" x14ac:dyDescent="0.3">
      <c r="A20">
        <v>4</v>
      </c>
      <c r="B20">
        <v>20.8</v>
      </c>
      <c r="C20">
        <v>1600</v>
      </c>
      <c r="D20">
        <v>17.5</v>
      </c>
      <c r="E20">
        <v>22.1</v>
      </c>
      <c r="F20">
        <v>230</v>
      </c>
      <c r="G20">
        <v>4</v>
      </c>
      <c r="I20">
        <f t="shared" si="2"/>
        <v>10800</v>
      </c>
    </row>
    <row r="21" spans="1:11" x14ac:dyDescent="0.3">
      <c r="A21">
        <v>5</v>
      </c>
      <c r="B21">
        <v>22.75</v>
      </c>
      <c r="C21">
        <v>820</v>
      </c>
      <c r="D21">
        <v>21.5</v>
      </c>
      <c r="E21">
        <v>26.5</v>
      </c>
      <c r="F21">
        <v>138</v>
      </c>
      <c r="G21">
        <v>226</v>
      </c>
      <c r="I21">
        <f t="shared" si="2"/>
        <v>12750</v>
      </c>
    </row>
    <row r="24" spans="1:11" x14ac:dyDescent="0.3">
      <c r="A24" t="s">
        <v>15</v>
      </c>
      <c r="B24" t="s">
        <v>3</v>
      </c>
      <c r="C24" t="s">
        <v>2</v>
      </c>
      <c r="D24" t="s">
        <v>16</v>
      </c>
      <c r="E24" t="s">
        <v>17</v>
      </c>
      <c r="F24" t="s">
        <v>18</v>
      </c>
      <c r="G24" t="s">
        <v>19</v>
      </c>
      <c r="I24">
        <v>900</v>
      </c>
    </row>
    <row r="25" spans="1:11" x14ac:dyDescent="0.3">
      <c r="A25">
        <v>1</v>
      </c>
      <c r="B25">
        <v>32.799999999999997</v>
      </c>
      <c r="C25">
        <v>1500</v>
      </c>
      <c r="D25">
        <v>31.7</v>
      </c>
      <c r="E25">
        <v>42.5</v>
      </c>
      <c r="F25">
        <v>27</v>
      </c>
      <c r="G25">
        <v>145</v>
      </c>
      <c r="I25">
        <f>(B25-10)*I$24</f>
        <v>20519.999999999996</v>
      </c>
    </row>
    <row r="26" spans="1:11" x14ac:dyDescent="0.3">
      <c r="A26">
        <v>2</v>
      </c>
      <c r="B26">
        <v>19.27</v>
      </c>
      <c r="C26">
        <v>1904</v>
      </c>
      <c r="D26">
        <v>13.5</v>
      </c>
      <c r="E26">
        <v>20.399999999999999</v>
      </c>
      <c r="F26">
        <v>12</v>
      </c>
      <c r="G26">
        <v>151</v>
      </c>
      <c r="I26">
        <f t="shared" ref="I26:I29" si="3">(B26-10)*I$24</f>
        <v>8343</v>
      </c>
    </row>
    <row r="27" spans="1:11" x14ac:dyDescent="0.3">
      <c r="A27">
        <v>3</v>
      </c>
      <c r="B27">
        <v>27.6</v>
      </c>
      <c r="C27">
        <v>1171</v>
      </c>
      <c r="D27">
        <v>27.1</v>
      </c>
      <c r="E27">
        <v>47.3</v>
      </c>
      <c r="F27">
        <v>9</v>
      </c>
      <c r="G27">
        <v>75</v>
      </c>
      <c r="I27">
        <f t="shared" si="3"/>
        <v>15840.000000000002</v>
      </c>
    </row>
    <row r="28" spans="1:11" x14ac:dyDescent="0.3">
      <c r="A28">
        <v>4</v>
      </c>
      <c r="B28">
        <v>21.5</v>
      </c>
      <c r="C28">
        <v>1607</v>
      </c>
      <c r="D28">
        <v>21.3</v>
      </c>
      <c r="E28">
        <v>22.1</v>
      </c>
      <c r="F28">
        <v>107</v>
      </c>
      <c r="G28">
        <v>11</v>
      </c>
      <c r="I28">
        <f t="shared" si="3"/>
        <v>10350</v>
      </c>
    </row>
    <row r="29" spans="1:11" x14ac:dyDescent="0.3">
      <c r="A29">
        <v>5</v>
      </c>
      <c r="B29">
        <v>22.75</v>
      </c>
      <c r="C29">
        <v>820</v>
      </c>
      <c r="D29">
        <v>21.5</v>
      </c>
      <c r="E29">
        <v>26.5</v>
      </c>
      <c r="F29">
        <v>138</v>
      </c>
      <c r="G29">
        <v>226</v>
      </c>
      <c r="I29">
        <f t="shared" si="3"/>
        <v>11475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269B7-F4C3-4EBC-B55A-A0578C39511B}">
  <dimension ref="A1:I24"/>
  <sheetViews>
    <sheetView workbookViewId="0">
      <selection activeCell="I20" sqref="I20:I23"/>
    </sheetView>
  </sheetViews>
  <sheetFormatPr baseColWidth="10" defaultRowHeight="14.4" x14ac:dyDescent="0.3"/>
  <sheetData>
    <row r="1" spans="1:9" x14ac:dyDescent="0.3">
      <c r="A1" t="s">
        <v>15</v>
      </c>
      <c r="B1" t="s">
        <v>3</v>
      </c>
      <c r="C1" t="s">
        <v>2</v>
      </c>
      <c r="D1" t="s">
        <v>16</v>
      </c>
      <c r="E1" t="s">
        <v>17</v>
      </c>
      <c r="F1" t="s">
        <v>18</v>
      </c>
      <c r="G1" t="s">
        <v>19</v>
      </c>
      <c r="I1">
        <v>900</v>
      </c>
    </row>
    <row r="2" spans="1:9" x14ac:dyDescent="0.3">
      <c r="A2">
        <v>1</v>
      </c>
      <c r="B2">
        <v>32.799999999999997</v>
      </c>
      <c r="C2">
        <v>1500</v>
      </c>
      <c r="D2">
        <v>31.7</v>
      </c>
      <c r="E2">
        <v>42.5</v>
      </c>
      <c r="F2">
        <v>27</v>
      </c>
      <c r="G2">
        <v>145</v>
      </c>
      <c r="I2">
        <f>(B2-10)*$I$1</f>
        <v>20519.999999999996</v>
      </c>
    </row>
    <row r="3" spans="1:9" x14ac:dyDescent="0.3">
      <c r="A3">
        <v>2</v>
      </c>
      <c r="B3">
        <v>19.27</v>
      </c>
      <c r="C3">
        <v>1904</v>
      </c>
      <c r="D3">
        <v>13.5</v>
      </c>
      <c r="E3">
        <v>20.399999999999999</v>
      </c>
      <c r="F3">
        <v>12</v>
      </c>
      <c r="G3">
        <v>151</v>
      </c>
      <c r="I3">
        <f t="shared" ref="I3:I6" si="0">(B3-10)*$I$1</f>
        <v>8343</v>
      </c>
    </row>
    <row r="4" spans="1:9" x14ac:dyDescent="0.3">
      <c r="A4">
        <v>3</v>
      </c>
      <c r="B4">
        <v>27.6</v>
      </c>
      <c r="C4">
        <v>1171</v>
      </c>
      <c r="D4">
        <v>27.1</v>
      </c>
      <c r="E4">
        <v>47.3</v>
      </c>
      <c r="F4">
        <v>9</v>
      </c>
      <c r="G4">
        <v>75</v>
      </c>
      <c r="I4">
        <f t="shared" si="0"/>
        <v>15840.000000000002</v>
      </c>
    </row>
    <row r="5" spans="1:9" x14ac:dyDescent="0.3">
      <c r="A5">
        <v>4</v>
      </c>
      <c r="B5">
        <v>21.5</v>
      </c>
      <c r="C5">
        <v>1607</v>
      </c>
      <c r="D5">
        <v>21.3</v>
      </c>
      <c r="E5">
        <v>22.1</v>
      </c>
      <c r="F5">
        <v>107</v>
      </c>
      <c r="G5">
        <v>11</v>
      </c>
      <c r="I5">
        <f t="shared" si="0"/>
        <v>10350</v>
      </c>
    </row>
    <row r="6" spans="1:9" x14ac:dyDescent="0.3">
      <c r="A6">
        <v>5</v>
      </c>
      <c r="B6">
        <v>22.75</v>
      </c>
      <c r="C6">
        <v>820</v>
      </c>
      <c r="D6">
        <v>21.5</v>
      </c>
      <c r="E6">
        <v>26.5</v>
      </c>
      <c r="F6">
        <v>138</v>
      </c>
      <c r="G6">
        <v>226</v>
      </c>
      <c r="I6">
        <f t="shared" si="0"/>
        <v>11475</v>
      </c>
    </row>
    <row r="10" spans="1:9" x14ac:dyDescent="0.3">
      <c r="A10" t="s">
        <v>15</v>
      </c>
      <c r="B10" t="s">
        <v>3</v>
      </c>
      <c r="C10" t="s">
        <v>2</v>
      </c>
      <c r="D10" t="s">
        <v>16</v>
      </c>
      <c r="E10" t="s">
        <v>17</v>
      </c>
      <c r="F10" t="s">
        <v>18</v>
      </c>
      <c r="G10" t="s">
        <v>19</v>
      </c>
      <c r="I10">
        <v>950</v>
      </c>
    </row>
    <row r="11" spans="1:9" x14ac:dyDescent="0.3">
      <c r="A11">
        <v>1</v>
      </c>
      <c r="B11">
        <v>32.409999999999997</v>
      </c>
      <c r="C11">
        <v>1550</v>
      </c>
      <c r="D11">
        <v>31.7</v>
      </c>
      <c r="E11">
        <v>42.5</v>
      </c>
      <c r="F11">
        <v>27</v>
      </c>
      <c r="G11">
        <v>195</v>
      </c>
      <c r="I11">
        <f>(B11-10)*$I$10</f>
        <v>21289.499999999996</v>
      </c>
    </row>
    <row r="12" spans="1:9" x14ac:dyDescent="0.3">
      <c r="A12">
        <v>2</v>
      </c>
      <c r="B12">
        <v>18.670000000000002</v>
      </c>
      <c r="C12">
        <v>1904</v>
      </c>
      <c r="D12">
        <v>11.3</v>
      </c>
      <c r="E12">
        <v>20.399999999999999</v>
      </c>
      <c r="F12">
        <v>26</v>
      </c>
      <c r="G12">
        <v>151</v>
      </c>
      <c r="I12">
        <f t="shared" ref="I12:I15" si="1">(B12-10)*$I$10</f>
        <v>8236.5000000000018</v>
      </c>
    </row>
    <row r="13" spans="1:9" x14ac:dyDescent="0.3">
      <c r="A13">
        <v>3</v>
      </c>
      <c r="B13">
        <v>27.56</v>
      </c>
      <c r="C13">
        <v>1221</v>
      </c>
      <c r="D13">
        <v>27.1</v>
      </c>
      <c r="E13">
        <v>47.3</v>
      </c>
      <c r="F13">
        <v>9</v>
      </c>
      <c r="G13">
        <v>125</v>
      </c>
      <c r="I13">
        <f t="shared" si="1"/>
        <v>16682</v>
      </c>
    </row>
    <row r="14" spans="1:9" x14ac:dyDescent="0.3">
      <c r="A14">
        <v>4</v>
      </c>
      <c r="B14">
        <v>21.28</v>
      </c>
      <c r="C14">
        <v>1550</v>
      </c>
      <c r="D14">
        <v>17.5</v>
      </c>
      <c r="E14">
        <v>23.6</v>
      </c>
      <c r="F14">
        <v>230</v>
      </c>
      <c r="G14">
        <v>74</v>
      </c>
      <c r="I14">
        <f t="shared" si="1"/>
        <v>10716.000000000002</v>
      </c>
    </row>
    <row r="15" spans="1:9" x14ac:dyDescent="0.3">
      <c r="A15">
        <v>5</v>
      </c>
      <c r="B15">
        <v>22.75</v>
      </c>
      <c r="C15">
        <v>820</v>
      </c>
      <c r="D15">
        <v>21.5</v>
      </c>
      <c r="E15">
        <v>26.5</v>
      </c>
      <c r="F15">
        <v>138</v>
      </c>
      <c r="G15">
        <v>226</v>
      </c>
      <c r="I15">
        <f t="shared" si="1"/>
        <v>12112.5</v>
      </c>
    </row>
    <row r="19" spans="1:9" x14ac:dyDescent="0.3">
      <c r="A19" t="s">
        <v>15</v>
      </c>
      <c r="B19" t="s">
        <v>3</v>
      </c>
      <c r="C19" t="s">
        <v>2</v>
      </c>
      <c r="D19" t="s">
        <v>16</v>
      </c>
      <c r="E19" t="s">
        <v>17</v>
      </c>
      <c r="F19" t="s">
        <v>18</v>
      </c>
      <c r="G19" t="s">
        <v>19</v>
      </c>
      <c r="I19">
        <v>970</v>
      </c>
    </row>
    <row r="20" spans="1:9" x14ac:dyDescent="0.3">
      <c r="A20">
        <v>1</v>
      </c>
      <c r="B20">
        <v>32.25</v>
      </c>
      <c r="C20">
        <v>1570</v>
      </c>
      <c r="D20">
        <v>31.7</v>
      </c>
      <c r="E20">
        <v>42.5</v>
      </c>
      <c r="F20">
        <v>27</v>
      </c>
      <c r="G20">
        <v>215</v>
      </c>
      <c r="I20">
        <f>(B20-10)*$I$19</f>
        <v>21582.5</v>
      </c>
    </row>
    <row r="21" spans="1:9" x14ac:dyDescent="0.3">
      <c r="A21">
        <v>2</v>
      </c>
      <c r="B21">
        <v>18.43</v>
      </c>
      <c r="C21">
        <v>1904</v>
      </c>
      <c r="D21">
        <v>11.3</v>
      </c>
      <c r="E21">
        <v>20.399999999999999</v>
      </c>
      <c r="F21">
        <v>6</v>
      </c>
      <c r="G21">
        <v>151</v>
      </c>
      <c r="I21">
        <f t="shared" ref="I21:I24" si="2">(B21-10)*$I$19</f>
        <v>8177.0999999999995</v>
      </c>
    </row>
    <row r="22" spans="1:9" x14ac:dyDescent="0.3">
      <c r="A22">
        <v>3</v>
      </c>
      <c r="B22">
        <v>27.54</v>
      </c>
      <c r="C22">
        <v>1241</v>
      </c>
      <c r="D22">
        <v>27.1</v>
      </c>
      <c r="E22">
        <v>47.3</v>
      </c>
      <c r="F22">
        <v>9</v>
      </c>
      <c r="G22">
        <v>145</v>
      </c>
      <c r="I22">
        <f t="shared" si="2"/>
        <v>17013.8</v>
      </c>
    </row>
    <row r="23" spans="1:9" x14ac:dyDescent="0.3">
      <c r="A23">
        <v>4</v>
      </c>
      <c r="B23">
        <v>21.09</v>
      </c>
      <c r="C23">
        <v>1570</v>
      </c>
      <c r="D23">
        <v>17.5</v>
      </c>
      <c r="E23">
        <v>23.6</v>
      </c>
      <c r="F23">
        <v>230</v>
      </c>
      <c r="G23">
        <v>94</v>
      </c>
      <c r="I23">
        <f t="shared" si="2"/>
        <v>10757.3</v>
      </c>
    </row>
    <row r="24" spans="1:9" x14ac:dyDescent="0.3">
      <c r="A24">
        <v>5</v>
      </c>
      <c r="B24">
        <v>22.75</v>
      </c>
      <c r="C24">
        <v>820</v>
      </c>
      <c r="D24">
        <v>21.5</v>
      </c>
      <c r="E24">
        <v>26.5</v>
      </c>
      <c r="F24">
        <v>138</v>
      </c>
      <c r="G24">
        <v>226</v>
      </c>
      <c r="I24">
        <f t="shared" si="2"/>
        <v>12367.5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Bids</vt:lpstr>
      <vt:lpstr>Analysis</vt:lpstr>
      <vt:lpstr>Initial Prices</vt:lpstr>
      <vt:lpstr>Tabelle3</vt:lpstr>
      <vt:lpstr>Block Bid Bids</vt:lpstr>
      <vt:lpstr>Block Analysis</vt:lpstr>
      <vt:lpstr>Block Analysis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Bendel</dc:creator>
  <cp:lastModifiedBy>Luis Bendel</cp:lastModifiedBy>
  <dcterms:created xsi:type="dcterms:W3CDTF">2023-11-07T19:42:10Z</dcterms:created>
  <dcterms:modified xsi:type="dcterms:W3CDTF">2023-11-10T10:47:27Z</dcterms:modified>
</cp:coreProperties>
</file>