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 Carlos\Desktop\Cursos\Excel com IA\Exercícios\Simulador-de-fundos-de-investimentos\"/>
    </mc:Choice>
  </mc:AlternateContent>
  <xr:revisionPtr revIDLastSave="0" documentId="13_ncr:1_{7A0220CF-6759-49F0-BD1B-CFA18FC85315}" xr6:coauthVersionLast="47" xr6:coauthVersionMax="47" xr10:uidLastSave="{00000000-0000-0000-0000-000000000000}"/>
  <bookViews>
    <workbookView xWindow="-120" yWindow="-120" windowWidth="20730" windowHeight="11160" tabRatio="881" xr2:uid="{AEF56398-6A6D-4509-AAF3-B5B3138769F5}"/>
  </bookViews>
  <sheets>
    <sheet name="Planilha1" sheetId="1" r:id="rId1"/>
    <sheet name="Planilha2" sheetId="2" r:id="rId2"/>
  </sheets>
  <definedNames>
    <definedName name="Aport">Planilha1!$D$15</definedName>
    <definedName name="Patrim_Acumulado">Planilha1!$D$18</definedName>
    <definedName name="Qtde_Anos">Planilha1!$D$16</definedName>
    <definedName name="Rendimento_Carteira">Planilha1!$D$11</definedName>
    <definedName name="Salario">Planilha1!$D$10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C34" i="1" s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0" i="1"/>
  <c r="C23" i="1"/>
  <c r="D23" i="1" s="1"/>
  <c r="C24" i="1"/>
  <c r="D24" i="1" s="1"/>
  <c r="C25" i="1"/>
  <c r="D25" i="1" s="1"/>
  <c r="C26" i="1"/>
  <c r="D26" i="1" s="1"/>
  <c r="C22" i="1"/>
  <c r="D22" i="1" s="1"/>
  <c r="D18" i="1"/>
  <c r="D19" i="1" s="1"/>
  <c r="D12" i="1"/>
  <c r="C36" i="1" l="1"/>
  <c r="D34" i="1"/>
  <c r="C38" i="1"/>
  <c r="D38" i="1" s="1"/>
  <c r="C37" i="1"/>
  <c r="D37" i="1" s="1"/>
  <c r="C33" i="1"/>
  <c r="D33" i="1" s="1"/>
  <c r="C35" i="1"/>
  <c r="D36" i="1"/>
  <c r="D35" i="1"/>
  <c r="D39" i="1" l="1"/>
</calcChain>
</file>

<file path=xl/sharedStrings.xml><?xml version="1.0" encoding="utf-8"?>
<sst xmlns="http://schemas.openxmlformats.org/spreadsheetml/2006/main" count="71" uniqueCount="36">
  <si>
    <t>Por Quantos Anos?</t>
  </si>
  <si>
    <t>INVESTIMENTO MENSAL</t>
  </si>
  <si>
    <t>Patrimonio Acumulado?</t>
  </si>
  <si>
    <t>Dividendos Mensais?</t>
  </si>
  <si>
    <t>Quanto investir por mês?</t>
  </si>
  <si>
    <t>Taxa de Rendimento Mensal?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</si>
  <si>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</si>
  <si>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</si>
  <si>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</si>
  <si>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</si>
  <si>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</si>
  <si>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</si>
  <si>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Dividendos</t>
  </si>
  <si>
    <t>Rendimento Carteira</t>
  </si>
  <si>
    <t>Salário</t>
  </si>
  <si>
    <t>,</t>
  </si>
  <si>
    <t>CONFIGURAÇÕES</t>
  </si>
  <si>
    <t>Perfil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</si>
  <si>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</si>
  <si>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</si>
  <si>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</si>
  <si>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</si>
  <si>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</si>
  <si>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</si>
  <si>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</si>
  <si>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</si>
  <si>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</si>
  <si>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</si>
  <si>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</si>
  <si>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Desenvolvimento</t>
  </si>
  <si>
    <t>Hotelarias</t>
  </si>
  <si>
    <t>Total</t>
  </si>
  <si>
    <t>Percentual</t>
  </si>
  <si>
    <t>Chave</t>
  </si>
  <si>
    <t>FOFs</t>
  </si>
  <si>
    <t>Sugestão de Investimento (330%)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</si>
</sst>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6"/>
      <color theme="0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rgb="FF9C57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quotePrefix="1" applyFill="1"/>
    <xf numFmtId="0" fontId="4" fillId="3" borderId="3" xfId="0" applyFont="1" applyFill="1" applyBorder="1" applyAlignment="1">
      <alignment horizontal="left" vertical="center" indent="3"/>
    </xf>
    <xf numFmtId="0" fontId="4" fillId="3" borderId="0" xfId="0" applyFont="1" applyFill="1" applyBorder="1" applyAlignment="1">
      <alignment horizontal="left" vertical="center" indent="3"/>
    </xf>
    <xf numFmtId="0" fontId="5" fillId="3" borderId="0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indent="3"/>
    </xf>
    <xf numFmtId="164" fontId="7" fillId="0" borderId="4" xfId="1" applyNumberFormat="1" applyFont="1" applyBorder="1" applyAlignment="1">
      <alignment horizontal="center"/>
    </xf>
    <xf numFmtId="10" fontId="7" fillId="0" borderId="4" xfId="2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left" indent="3"/>
    </xf>
    <xf numFmtId="8" fontId="7" fillId="6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indent="3"/>
    </xf>
    <xf numFmtId="8" fontId="7" fillId="6" borderId="2" xfId="0" applyNumberFormat="1" applyFont="1" applyFill="1" applyBorder="1" applyAlignment="1">
      <alignment horizontal="center"/>
    </xf>
    <xf numFmtId="8" fontId="7" fillId="6" borderId="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indent="3"/>
    </xf>
    <xf numFmtId="0" fontId="3" fillId="5" borderId="0" xfId="3"/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9" fillId="5" borderId="0" xfId="3" applyFont="1" applyBorder="1" applyAlignment="1">
      <alignment horizontal="left" indent="3"/>
    </xf>
    <xf numFmtId="0" fontId="9" fillId="5" borderId="0" xfId="3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9" fontId="0" fillId="0" borderId="5" xfId="0" applyNumberForma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61411038436609"/>
          <c:y val="6.0601851851851872E-2"/>
          <c:w val="0.7815455562344118"/>
          <c:h val="0.861245965245538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Planilha1!$C$32</c:f>
              <c:strCache>
                <c:ptCount val="1"/>
                <c:pt idx="0">
                  <c:v>Percentual Sugerido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6-43EF-879E-028CF448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985039"/>
        <c:axId val="679991759"/>
      </c:barChart>
      <c:catAx>
        <c:axId val="67998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991759"/>
        <c:crosses val="autoZero"/>
        <c:auto val="1"/>
        <c:lblAlgn val="ctr"/>
        <c:lblOffset val="100"/>
        <c:noMultiLvlLbl val="0"/>
      </c:catAx>
      <c:valAx>
        <c:axId val="67999175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799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16566</xdr:colOff>
      <xdr:row>39</xdr:row>
      <xdr:rowOff>86138</xdr:rowOff>
    </xdr:from>
    <xdr:to>
      <xdr:col>3</xdr:col>
      <xdr:colOff>1623392</xdr:colOff>
      <xdr:row>53</xdr:row>
      <xdr:rowOff>140803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6D44A2-4352-8298-A7EF-6C6251D95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56</xdr:row>
      <xdr:rowOff>0</xdr:rowOff>
    </xdr:from>
    <xdr:to>
      <xdr:col>3</xdr:col>
      <xdr:colOff>1015207</xdr:colOff>
      <xdr:row>56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0F5EE1C-1B27-A31A-F74D-6A6FC783F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61913"/>
          <a:ext cx="5877098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79272</xdr:colOff>
      <xdr:row>6</xdr:row>
      <xdr:rowOff>157942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6BCC840-A4AC-AE1A-BF8B-55A149F73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304" y="0"/>
          <a:ext cx="5877098" cy="1300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839D-BB5F-401B-8941-D6715381F721}">
  <dimension ref="A1:G56"/>
  <sheetViews>
    <sheetView showGridLines="0" showRowColHeaders="0" tabSelected="1" zoomScale="115" zoomScaleNormal="115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zeroHeight="1" x14ac:dyDescent="0.25"/>
  <cols>
    <col min="1" max="1" width="10.7109375" style="1" customWidth="1"/>
    <col min="2" max="2" width="30.85546875" style="1" customWidth="1"/>
    <col min="3" max="3" width="31.42578125" style="2" customWidth="1"/>
    <col min="4" max="4" width="24.7109375" style="1" customWidth="1"/>
    <col min="5" max="5" width="10.7109375" style="1" customWidth="1"/>
    <col min="6" max="6" width="13" style="1" hidden="1" customWidth="1"/>
    <col min="7" max="7" width="9.140625" style="1" hidden="1" customWidth="1"/>
  </cols>
  <sheetData>
    <row r="1" spans="1:4" x14ac:dyDescent="0.25"/>
    <row r="2" spans="1:4" x14ac:dyDescent="0.25"/>
    <row r="3" spans="1:4" x14ac:dyDescent="0.25"/>
    <row r="4" spans="1:4" x14ac:dyDescent="0.25"/>
    <row r="5" spans="1:4" x14ac:dyDescent="0.25"/>
    <row r="6" spans="1:4" x14ac:dyDescent="0.25"/>
    <row r="7" spans="1:4" x14ac:dyDescent="0.25"/>
    <row r="8" spans="1:4" x14ac:dyDescent="0.25">
      <c r="A8" s="3"/>
    </row>
    <row r="9" spans="1:4" ht="25.5" x14ac:dyDescent="0.25">
      <c r="A9" s="3"/>
      <c r="B9" s="4" t="s">
        <v>16</v>
      </c>
      <c r="C9" s="5"/>
      <c r="D9" s="5"/>
    </row>
    <row r="10" spans="1:4" ht="17.25" x14ac:dyDescent="0.3">
      <c r="A10" s="3"/>
      <c r="B10" s="7" t="s">
        <v>14</v>
      </c>
      <c r="C10" s="7"/>
      <c r="D10" s="8">
        <v>4200</v>
      </c>
    </row>
    <row r="11" spans="1:4" ht="17.25" x14ac:dyDescent="0.3">
      <c r="A11" s="3"/>
      <c r="B11" s="7" t="s">
        <v>13</v>
      </c>
      <c r="C11" s="7"/>
      <c r="D11" s="9">
        <v>6.0000000000000001E-3</v>
      </c>
    </row>
    <row r="12" spans="1:4" ht="17.25" x14ac:dyDescent="0.3">
      <c r="A12" s="3"/>
      <c r="B12" s="7" t="s">
        <v>35</v>
      </c>
      <c r="C12" s="7"/>
      <c r="D12" s="8">
        <f>D10*30%</f>
        <v>1260</v>
      </c>
    </row>
    <row r="13" spans="1:4" x14ac:dyDescent="0.25"/>
    <row r="14" spans="1:4" ht="47.25" customHeight="1" x14ac:dyDescent="0.25">
      <c r="B14" s="4" t="s">
        <v>1</v>
      </c>
      <c r="C14" s="5"/>
      <c r="D14" s="5"/>
    </row>
    <row r="15" spans="1:4" ht="17.25" x14ac:dyDescent="0.3">
      <c r="B15" s="7" t="s">
        <v>4</v>
      </c>
      <c r="C15" s="7"/>
      <c r="D15" s="10">
        <v>1260</v>
      </c>
    </row>
    <row r="16" spans="1:4" ht="17.25" x14ac:dyDescent="0.3">
      <c r="B16" s="7" t="s">
        <v>0</v>
      </c>
      <c r="C16" s="7"/>
      <c r="D16" s="11">
        <v>10</v>
      </c>
    </row>
    <row r="17" spans="1:5" ht="17.25" x14ac:dyDescent="0.3">
      <c r="B17" s="7" t="s">
        <v>5</v>
      </c>
      <c r="C17" s="7"/>
      <c r="D17" s="12">
        <v>1.0789999999999999E-2</v>
      </c>
    </row>
    <row r="18" spans="1:5" ht="17.25" x14ac:dyDescent="0.3">
      <c r="B18" s="13" t="s">
        <v>2</v>
      </c>
      <c r="C18" s="13"/>
      <c r="D18" s="14">
        <f>(FV(Taxa_Mensal,Qtde_Anos*12,Aport)*-1)</f>
        <v>306538.10778801696</v>
      </c>
    </row>
    <row r="19" spans="1:5" ht="17.25" x14ac:dyDescent="0.3">
      <c r="B19" s="13" t="s">
        <v>3</v>
      </c>
      <c r="C19" s="13"/>
      <c r="D19" s="14">
        <f>Patrim_Acumulado*Rendimento_Carteira</f>
        <v>1839.2286467281017</v>
      </c>
    </row>
    <row r="20" spans="1:5" x14ac:dyDescent="0.25"/>
    <row r="21" spans="1:5" ht="25.5" x14ac:dyDescent="0.25">
      <c r="B21" s="4" t="s">
        <v>11</v>
      </c>
      <c r="C21" s="5"/>
      <c r="D21" s="6" t="s">
        <v>12</v>
      </c>
    </row>
    <row r="22" spans="1:5" ht="17.25" x14ac:dyDescent="0.3">
      <c r="A22" s="1">
        <v>2</v>
      </c>
      <c r="B22" s="15" t="s">
        <v>6</v>
      </c>
      <c r="C22" s="16">
        <f>FV(Taxa_Mensal,$A22*12,-Aport)</f>
        <v>34306.810395032975</v>
      </c>
      <c r="D22" s="17">
        <f>C22*Rendimento_Carteira</f>
        <v>205.84086237019787</v>
      </c>
    </row>
    <row r="23" spans="1:5" ht="17.25" x14ac:dyDescent="0.3">
      <c r="A23" s="1">
        <v>5</v>
      </c>
      <c r="B23" s="18" t="s">
        <v>7</v>
      </c>
      <c r="C23" s="16">
        <f>FV(Taxa_Mensal,$A23*12,-Aport)</f>
        <v>105558.91163809443</v>
      </c>
      <c r="D23" s="17">
        <f>C23*Rendimento_Carteira</f>
        <v>633.35346982856663</v>
      </c>
    </row>
    <row r="24" spans="1:5" ht="17.25" x14ac:dyDescent="0.3">
      <c r="A24" s="1">
        <v>10</v>
      </c>
      <c r="B24" s="18" t="s">
        <v>8</v>
      </c>
      <c r="C24" s="16">
        <f>FV(Taxa_Mensal,$A24*12,-Aport)</f>
        <v>306538.10778801696</v>
      </c>
      <c r="D24" s="17">
        <f>C24*Rendimento_Carteira</f>
        <v>1839.2286467281017</v>
      </c>
    </row>
    <row r="25" spans="1:5" ht="17.25" x14ac:dyDescent="0.3">
      <c r="A25" s="1">
        <v>20</v>
      </c>
      <c r="B25" s="18" t="s">
        <v>9</v>
      </c>
      <c r="C25" s="16">
        <f>FV(Taxa_Mensal,$A25*12,-Aport)</f>
        <v>1417749.9841223215</v>
      </c>
      <c r="D25" s="17">
        <f>C25*Rendimento_Carteira</f>
        <v>8506.4999047339297</v>
      </c>
    </row>
    <row r="26" spans="1:5" ht="17.25" x14ac:dyDescent="0.3">
      <c r="A26" s="1">
        <v>30</v>
      </c>
      <c r="B26" s="18" t="s">
        <v>10</v>
      </c>
      <c r="C26" s="16">
        <f>FV(Taxa_Mensal,$A26*12,-Aport)</f>
        <v>5445933.7653059401</v>
      </c>
      <c r="D26" s="17">
        <f>C26*Rendimento_Carteira</f>
        <v>32675.602591835643</v>
      </c>
    </row>
    <row r="27" spans="1:5" x14ac:dyDescent="0.25"/>
    <row r="28" spans="1:5" x14ac:dyDescent="0.25"/>
    <row r="29" spans="1:5" x14ac:dyDescent="0.25">
      <c r="B29" s="28" t="s">
        <v>22</v>
      </c>
      <c r="C29" s="29" t="s">
        <v>19</v>
      </c>
      <c r="D29" s="19"/>
      <c r="E29" s="1" t="s">
        <v>15</v>
      </c>
    </row>
    <row r="30" spans="1:5" x14ac:dyDescent="0.25">
      <c r="B30" s="21" t="s">
        <v>21</v>
      </c>
      <c r="C30" s="27">
        <f>Aport</f>
        <v>1260</v>
      </c>
      <c r="D30"/>
    </row>
    <row r="31" spans="1:5" x14ac:dyDescent="0.25">
      <c r="B31"/>
      <c r="C31"/>
      <c r="D31"/>
    </row>
    <row r="32" spans="1:5" x14ac:dyDescent="0.25">
      <c r="B32" s="23" t="s">
        <v>23</v>
      </c>
      <c r="C32" s="24" t="s">
        <v>24</v>
      </c>
      <c r="D32" s="24" t="s">
        <v>25</v>
      </c>
    </row>
    <row r="33" spans="2:4" x14ac:dyDescent="0.25">
      <c r="B33" t="s">
        <v>26</v>
      </c>
      <c r="C33" s="22">
        <f>VLOOKUP($C$29&amp;" - " &amp;B33,Planilha2!$A:$D,4,FALSE)</f>
        <v>0.32</v>
      </c>
      <c r="D33" s="20">
        <f>$C$30*C33</f>
        <v>403.2</v>
      </c>
    </row>
    <row r="34" spans="2:4" x14ac:dyDescent="0.25">
      <c r="B34" t="s">
        <v>27</v>
      </c>
      <c r="C34" s="22">
        <f>VLOOKUP($C$29&amp;" - " &amp;B34,Planilha2!$A:$D,4,FALSE)</f>
        <v>0.35</v>
      </c>
      <c r="D34" s="20">
        <f t="shared" ref="D34:D38" si="0">$C$30*C34</f>
        <v>441</v>
      </c>
    </row>
    <row r="35" spans="2:4" x14ac:dyDescent="0.25">
      <c r="B35" t="s">
        <v>28</v>
      </c>
      <c r="C35" s="22">
        <f>VLOOKUP($C$29&amp;" - " &amp;B35,Planilha2!$A:$D,4,FALSE)</f>
        <v>0.08</v>
      </c>
      <c r="D35" s="20">
        <f t="shared" si="0"/>
        <v>100.8</v>
      </c>
    </row>
    <row r="36" spans="2:4" x14ac:dyDescent="0.25">
      <c r="B36" t="s">
        <v>34</v>
      </c>
      <c r="C36" s="22">
        <f>VLOOKUP($C$29&amp;" - " &amp;B36,Planilha2!$A:$D,4,FALSE)</f>
        <v>0.05</v>
      </c>
      <c r="D36" s="20">
        <f t="shared" si="0"/>
        <v>63</v>
      </c>
    </row>
    <row r="37" spans="2:4" x14ac:dyDescent="0.25">
      <c r="B37" t="s">
        <v>29</v>
      </c>
      <c r="C37" s="22">
        <f>VLOOKUP($C$29&amp;" - " &amp;B37,Planilha2!$A:$D,4,FALSE)</f>
        <v>0.1</v>
      </c>
      <c r="D37" s="20">
        <f t="shared" si="0"/>
        <v>126</v>
      </c>
    </row>
    <row r="38" spans="2:4" x14ac:dyDescent="0.25">
      <c r="B38" t="s">
        <v>30</v>
      </c>
      <c r="C38" s="22">
        <f>VLOOKUP($C$29&amp;" - " &amp;B38,Planilha2!$A:$D,4,FALSE)</f>
        <v>0.1</v>
      </c>
      <c r="D38" s="20">
        <f t="shared" si="0"/>
        <v>126</v>
      </c>
    </row>
    <row r="39" spans="2:4" x14ac:dyDescent="0.25">
      <c r="B39" s="25"/>
      <c r="C39" s="24" t="s">
        <v>31</v>
      </c>
      <c r="D39" s="26">
        <f>SUM(D33:D38)</f>
        <v>1260</v>
      </c>
    </row>
    <row r="40" spans="2:4" x14ac:dyDescent="0.25">
      <c r="C40" s="1"/>
    </row>
    <row r="41" spans="2:4" x14ac:dyDescent="0.25">
      <c r="C41" s="1"/>
    </row>
    <row r="42" spans="2:4" x14ac:dyDescent="0.25">
      <c r="C42" s="1"/>
    </row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</sheetData>
  <mergeCells count="11">
    <mergeCell ref="B10:C10"/>
    <mergeCell ref="B11:C11"/>
    <mergeCell ref="B12:C12"/>
    <mergeCell ref="B9:D9"/>
    <mergeCell ref="B21:C21"/>
    <mergeCell ref="B15:C15"/>
    <mergeCell ref="B16:C16"/>
    <mergeCell ref="B17:C17"/>
    <mergeCell ref="B18:C18"/>
    <mergeCell ref="B19:C19"/>
    <mergeCell ref="B14:D14"/>
  </mergeCells>
  <dataValidations count="1">
    <dataValidation type="list" allowBlank="1" showInputMessage="1" showErrorMessage="1" sqref="C29" xr:uid="{E90DECF7-ACDA-4FA5-A5FA-4BDC24F9A23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E8F1-B10A-4D5F-A02D-26DC234AD132}">
  <dimension ref="A2:D20"/>
  <sheetViews>
    <sheetView workbookViewId="0">
      <selection activeCell="C19" sqref="C19"/>
    </sheetView>
  </sheetViews>
  <sheetFormatPr defaultRowHeight="15" x14ac:dyDescent="0.25"/>
  <cols>
    <col min="1" max="1" width="31.5703125" bestFit="1" customWidth="1"/>
    <col min="2" max="2" width="14.42578125" bestFit="1" customWidth="1"/>
    <col min="3" max="3" width="16.140625" bestFit="1" customWidth="1"/>
    <col min="4" max="4" width="10.7109375" style="30" bestFit="1" customWidth="1"/>
  </cols>
  <sheetData>
    <row r="2" spans="1:4" ht="15.75" thickBot="1" x14ac:dyDescent="0.3">
      <c r="A2" s="33" t="s">
        <v>33</v>
      </c>
      <c r="B2" s="33" t="s">
        <v>17</v>
      </c>
      <c r="C2" s="33" t="s">
        <v>23</v>
      </c>
      <c r="D2" s="34" t="s">
        <v>32</v>
      </c>
    </row>
    <row r="3" spans="1:4" x14ac:dyDescent="0.25">
      <c r="A3" t="str">
        <f>B3&amp;" - "&amp;C3</f>
        <v>CONSERVADOR - Papel</v>
      </c>
      <c r="B3" t="s">
        <v>20</v>
      </c>
      <c r="C3" t="s">
        <v>26</v>
      </c>
      <c r="D3" s="22">
        <v>0.3</v>
      </c>
    </row>
    <row r="4" spans="1:4" x14ac:dyDescent="0.25">
      <c r="A4" t="str">
        <f t="shared" ref="A4:A20" si="0">B4&amp;" - "&amp;C4</f>
        <v>CONSERVADOR - Tijolo</v>
      </c>
      <c r="B4" t="s">
        <v>20</v>
      </c>
      <c r="C4" t="s">
        <v>27</v>
      </c>
      <c r="D4" s="22">
        <v>0.5</v>
      </c>
    </row>
    <row r="5" spans="1:4" x14ac:dyDescent="0.25">
      <c r="A5" t="str">
        <f t="shared" si="0"/>
        <v>CONSERVADOR - Hibridos</v>
      </c>
      <c r="B5" t="s">
        <v>20</v>
      </c>
      <c r="C5" t="s">
        <v>28</v>
      </c>
      <c r="D5" s="22">
        <v>0.1</v>
      </c>
    </row>
    <row r="6" spans="1:4" x14ac:dyDescent="0.25">
      <c r="A6" t="str">
        <f t="shared" si="0"/>
        <v>CONSERVADOR - FOFs</v>
      </c>
      <c r="B6" t="s">
        <v>20</v>
      </c>
      <c r="C6" t="s">
        <v>34</v>
      </c>
      <c r="D6" s="22">
        <v>0.1</v>
      </c>
    </row>
    <row r="7" spans="1:4" x14ac:dyDescent="0.25">
      <c r="A7" t="str">
        <f t="shared" si="0"/>
        <v>CONSERVADOR - Desenvolvimento</v>
      </c>
      <c r="B7" t="s">
        <v>20</v>
      </c>
      <c r="C7" t="s">
        <v>29</v>
      </c>
      <c r="D7" s="22">
        <v>0</v>
      </c>
    </row>
    <row r="8" spans="1:4" ht="15.75" thickBot="1" x14ac:dyDescent="0.3">
      <c r="A8" s="31" t="str">
        <f t="shared" si="0"/>
        <v>CONSERVADOR - Hotelarias</v>
      </c>
      <c r="B8" s="31" t="s">
        <v>20</v>
      </c>
      <c r="C8" s="31" t="s">
        <v>30</v>
      </c>
      <c r="D8" s="32">
        <v>0</v>
      </c>
    </row>
    <row r="9" spans="1:4" x14ac:dyDescent="0.25">
      <c r="A9" t="str">
        <f t="shared" si="0"/>
        <v>MODERADO - Papel</v>
      </c>
      <c r="B9" t="s">
        <v>19</v>
      </c>
      <c r="C9" t="s">
        <v>26</v>
      </c>
      <c r="D9" s="22">
        <v>0.32</v>
      </c>
    </row>
    <row r="10" spans="1:4" x14ac:dyDescent="0.25">
      <c r="A10" t="str">
        <f t="shared" si="0"/>
        <v>MODERADO - Tijolo</v>
      </c>
      <c r="B10" t="s">
        <v>19</v>
      </c>
      <c r="C10" t="s">
        <v>27</v>
      </c>
      <c r="D10" s="22">
        <v>0.35</v>
      </c>
    </row>
    <row r="11" spans="1:4" x14ac:dyDescent="0.25">
      <c r="A11" t="str">
        <f t="shared" si="0"/>
        <v>MODERADO - Hibridos</v>
      </c>
      <c r="B11" t="s">
        <v>19</v>
      </c>
      <c r="C11" t="s">
        <v>28</v>
      </c>
      <c r="D11" s="22">
        <v>0.08</v>
      </c>
    </row>
    <row r="12" spans="1:4" x14ac:dyDescent="0.25">
      <c r="A12" t="str">
        <f t="shared" si="0"/>
        <v>MODERADO - FOFs</v>
      </c>
      <c r="B12" t="s">
        <v>19</v>
      </c>
      <c r="C12" t="s">
        <v>34</v>
      </c>
      <c r="D12" s="22">
        <v>0.05</v>
      </c>
    </row>
    <row r="13" spans="1:4" x14ac:dyDescent="0.25">
      <c r="A13" t="str">
        <f t="shared" si="0"/>
        <v>MODERADO - Desenvolvimento</v>
      </c>
      <c r="B13" t="s">
        <v>19</v>
      </c>
      <c r="C13" t="s">
        <v>29</v>
      </c>
      <c r="D13" s="22">
        <v>0.1</v>
      </c>
    </row>
    <row r="14" spans="1:4" ht="15.75" thickBot="1" x14ac:dyDescent="0.3">
      <c r="A14" s="31" t="str">
        <f t="shared" si="0"/>
        <v>MODERADO - Hotelarias</v>
      </c>
      <c r="B14" s="31" t="s">
        <v>19</v>
      </c>
      <c r="C14" s="31" t="s">
        <v>30</v>
      </c>
      <c r="D14" s="32">
        <v>0.1</v>
      </c>
    </row>
    <row r="15" spans="1:4" x14ac:dyDescent="0.25">
      <c r="A15" t="str">
        <f t="shared" si="0"/>
        <v>AGRESSIVO - Papel</v>
      </c>
      <c r="B15" t="s">
        <v>18</v>
      </c>
      <c r="C15" t="s">
        <v>26</v>
      </c>
      <c r="D15" s="22">
        <v>0.5</v>
      </c>
    </row>
    <row r="16" spans="1:4" x14ac:dyDescent="0.25">
      <c r="A16" t="str">
        <f t="shared" si="0"/>
        <v>AGRESSIVO - Tijolo</v>
      </c>
      <c r="B16" t="s">
        <v>18</v>
      </c>
      <c r="C16" t="s">
        <v>27</v>
      </c>
      <c r="D16" s="22">
        <v>0.1</v>
      </c>
    </row>
    <row r="17" spans="1:4" x14ac:dyDescent="0.25">
      <c r="A17" t="str">
        <f t="shared" si="0"/>
        <v>AGRESSIVO - Hibridos</v>
      </c>
      <c r="B17" t="s">
        <v>18</v>
      </c>
      <c r="C17" t="s">
        <v>28</v>
      </c>
      <c r="D17" s="22">
        <v>0.05</v>
      </c>
    </row>
    <row r="18" spans="1:4" x14ac:dyDescent="0.25">
      <c r="A18" t="str">
        <f t="shared" si="0"/>
        <v>AGRESSIVO - FOFs</v>
      </c>
      <c r="B18" t="s">
        <v>18</v>
      </c>
      <c r="C18" t="s">
        <v>34</v>
      </c>
      <c r="D18" s="22">
        <v>0.05</v>
      </c>
    </row>
    <row r="19" spans="1:4" x14ac:dyDescent="0.25">
      <c r="A19" t="str">
        <f t="shared" si="0"/>
        <v>AGRESSIVO - Desenvolvimento</v>
      </c>
      <c r="B19" t="s">
        <v>18</v>
      </c>
      <c r="C19" t="s">
        <v>29</v>
      </c>
      <c r="D19" s="22">
        <v>0.2</v>
      </c>
    </row>
    <row r="20" spans="1:4" ht="15.75" thickBot="1" x14ac:dyDescent="0.3">
      <c r="A20" s="31" t="str">
        <f t="shared" si="0"/>
        <v>AGRESSIVO - Hotelarias</v>
      </c>
      <c r="B20" s="31" t="s">
        <v>18</v>
      </c>
      <c r="C20" s="31" t="s">
        <v>30</v>
      </c>
      <c r="D20" s="3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Aport</vt:lpstr>
      <vt:lpstr>Patrim_Acumulado</vt:lpstr>
      <vt:lpstr>Qtde_Anos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Queiroz</dc:creator>
  <cp:lastModifiedBy>Luis Queiroz</cp:lastModifiedBy>
  <dcterms:created xsi:type="dcterms:W3CDTF">2025-06-14T23:33:48Z</dcterms:created>
  <dcterms:modified xsi:type="dcterms:W3CDTF">2025-06-18T03:49:37Z</dcterms:modified>
</cp:coreProperties>
</file>