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i60795\Documents\GenX\CaseStudy_w_multistage\inputs\inputs_p1\system\"/>
    </mc:Choice>
  </mc:AlternateContent>
  <xr:revisionPtr revIDLastSave="0" documentId="13_ncr:1_{BBEEFEFD-4041-4F2F-8704-BF95FF8654A0}" xr6:coauthVersionLast="47" xr6:coauthVersionMax="47" xr10:uidLastSave="{00000000-0000-0000-0000-000000000000}"/>
  <bookViews>
    <workbookView xWindow="19080" yWindow="-120" windowWidth="29040" windowHeight="15840" xr2:uid="{B39D41D0-01D3-43A8-8FD3-67EC1E663319}"/>
  </bookViews>
  <sheets>
    <sheet name="Network" sheetId="1" r:id="rId1"/>
    <sheet name="Sheet1" sheetId="2" r:id="rId2"/>
    <sheet name="Sheet2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E2" i="1"/>
  <c r="D2" i="1"/>
  <c r="W5" i="1"/>
  <c r="W6" i="1"/>
  <c r="W10" i="1"/>
  <c r="W13" i="1"/>
  <c r="W14" i="1"/>
  <c r="W15" i="1"/>
  <c r="W4" i="1"/>
  <c r="W7" i="1"/>
  <c r="W8" i="1"/>
  <c r="W9" i="1"/>
  <c r="W11" i="1"/>
  <c r="W1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" i="1"/>
  <c r="U4" i="1"/>
  <c r="U5" i="1"/>
  <c r="U6" i="1"/>
  <c r="U7" i="1"/>
  <c r="U8" i="1"/>
  <c r="U9" i="1"/>
  <c r="U10" i="1"/>
  <c r="U11" i="1"/>
  <c r="U12" i="1"/>
  <c r="U13" i="1"/>
  <c r="U14" i="1"/>
  <c r="U15" i="1"/>
  <c r="U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2" i="1"/>
  <c r="S3" i="1" s="1" a="1"/>
  <c r="S3" i="1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1" i="2"/>
  <c r="W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Pedroza, Luis Eduardo</author>
  </authors>
  <commentList>
    <comment ref="K1" authorId="0" shapeId="0" xr:uid="{53B90D1A-235B-4B7E-AED3-F367309989FD}">
      <text>
        <r>
          <rPr>
            <b/>
            <sz val="9"/>
            <color indexed="81"/>
            <rFont val="Tahoma"/>
            <family val="2"/>
          </rPr>
          <t>Pedroza, Luis Eduardo:</t>
        </r>
        <r>
          <rPr>
            <sz val="9"/>
            <color indexed="81"/>
            <rFont val="Tahoma"/>
            <family val="2"/>
          </rPr>
          <t xml:space="preserve">
In the file set genx_settings.yml
NetworkExpansion = 0
CapacityReserveMargin &gt; = 0 (default value)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<sst xmlns="http://schemas.openxmlformats.org/spreadsheetml/2006/main" count="243" uniqueCount="154">
  <si>
    <t>Network_zones</t>
  </si>
  <si>
    <t>Network_Lines</t>
  </si>
  <si>
    <t>Start_Zone</t>
  </si>
  <si>
    <t>End_Zone</t>
  </si>
  <si>
    <t>Line_Max_Flow_MW</t>
  </si>
  <si>
    <t>transmission_path_name</t>
  </si>
  <si>
    <t>distance_mile</t>
  </si>
  <si>
    <t>Line_Loss_Percentage</t>
  </si>
  <si>
    <t>Line_Max_Reinforcement_MW</t>
  </si>
  <si>
    <t>Line_Reinforcement_Cost_per_MWyr</t>
  </si>
  <si>
    <t>DerateCapRes_1</t>
  </si>
  <si>
    <t>CapRes_1</t>
  </si>
  <si>
    <t>CapRes_Excl_1</t>
  </si>
  <si>
    <t>71_72</t>
  </si>
  <si>
    <t>TransFromTo_71_72</t>
  </si>
  <si>
    <t>71_63</t>
  </si>
  <si>
    <t>TransFromTo_71_63</t>
  </si>
  <si>
    <t>71_74</t>
  </si>
  <si>
    <t>TransFromTo_71_74</t>
  </si>
  <si>
    <t>71_62</t>
  </si>
  <si>
    <t>TransFromTo_71_62</t>
  </si>
  <si>
    <t>61_68</t>
  </si>
  <si>
    <t>TransFromTo_61_68</t>
  </si>
  <si>
    <t>61_73</t>
  </si>
  <si>
    <t>TransFromTo_61_73</t>
  </si>
  <si>
    <t>61_62</t>
  </si>
  <si>
    <t>TransFromTo_61_62</t>
  </si>
  <si>
    <t>67_68</t>
  </si>
  <si>
    <t>TransFromTo_67_68</t>
  </si>
  <si>
    <t>68_61</t>
  </si>
  <si>
    <t>TransFromTo_68_61</t>
  </si>
  <si>
    <t>68_67</t>
  </si>
  <si>
    <t>TransFromTo_68_67</t>
  </si>
  <si>
    <t>69_9</t>
  </si>
  <si>
    <t>TransFromTo_69_9</t>
  </si>
  <si>
    <t>9_69</t>
  </si>
  <si>
    <t>TransFromTo_9_69</t>
  </si>
  <si>
    <t>9_70</t>
  </si>
  <si>
    <t>TransFromTo_9_70</t>
  </si>
  <si>
    <t>70_9</t>
  </si>
  <si>
    <t>TransFromTo_70_9</t>
  </si>
  <si>
    <t>70_74</t>
  </si>
  <si>
    <t>TransFromTo_70_74</t>
  </si>
  <si>
    <t>72_71</t>
  </si>
  <si>
    <t>TransFromTo_72_71</t>
  </si>
  <si>
    <t>72_73</t>
  </si>
  <si>
    <t>TransFromTo_72_73</t>
  </si>
  <si>
    <t>72_74</t>
  </si>
  <si>
    <t>TransFromTo_72_74</t>
  </si>
  <si>
    <t>72_62</t>
  </si>
  <si>
    <t>TransFromTo_72_62</t>
  </si>
  <si>
    <t>63_71</t>
  </si>
  <si>
    <t>TransFromTo_63_71</t>
  </si>
  <si>
    <t>63_62</t>
  </si>
  <si>
    <t>TransFromTo_63_62</t>
  </si>
  <si>
    <t>73_61</t>
  </si>
  <si>
    <t>TransFromTo_73_61</t>
  </si>
  <si>
    <t>73_72</t>
  </si>
  <si>
    <t>TransFromTo_73_72</t>
  </si>
  <si>
    <t>73_75</t>
  </si>
  <si>
    <t>TransFromTo_73_75</t>
  </si>
  <si>
    <t>74_71</t>
  </si>
  <si>
    <t>TransFromTo_74_71</t>
  </si>
  <si>
    <t>74_70</t>
  </si>
  <si>
    <t>TransFromTo_74_70</t>
  </si>
  <si>
    <t>74_72</t>
  </si>
  <si>
    <t>TransFromTo_74_72</t>
  </si>
  <si>
    <t>74_75</t>
  </si>
  <si>
    <t>TransFromTo_74_75</t>
  </si>
  <si>
    <t>62_71</t>
  </si>
  <si>
    <t>TransFromTo_62_71</t>
  </si>
  <si>
    <t>62_61</t>
  </si>
  <si>
    <t>TransFromTo_62_61</t>
  </si>
  <si>
    <t>62_72</t>
  </si>
  <si>
    <t>TransFromTo_62_72</t>
  </si>
  <si>
    <t>62_63</t>
  </si>
  <si>
    <t>TransFromTo_62_63</t>
  </si>
  <si>
    <t>75_73</t>
  </si>
  <si>
    <t>TransFromTo_75_73</t>
  </si>
  <si>
    <t>75_74</t>
  </si>
  <si>
    <t>TransFromTo_75_74</t>
  </si>
  <si>
    <t>Boston</t>
  </si>
  <si>
    <t>MassCentral</t>
  </si>
  <si>
    <t>MassSE</t>
  </si>
  <si>
    <t>NewHampshire</t>
  </si>
  <si>
    <t>RhodeIsland</t>
  </si>
  <si>
    <t>ConnCentral</t>
  </si>
  <si>
    <t>ConnSW</t>
  </si>
  <si>
    <t>MassWest</t>
  </si>
  <si>
    <t>ConnNorwalk</t>
  </si>
  <si>
    <t>MaineBHE</t>
  </si>
  <si>
    <t>MaineCentral</t>
  </si>
  <si>
    <t>MaineSouth</t>
  </si>
  <si>
    <t>Vermont</t>
  </si>
  <si>
    <t>Boston_to_MassCentral</t>
  </si>
  <si>
    <t>Boston_to_MassSE</t>
  </si>
  <si>
    <t>Boston_to_NewHampshire</t>
  </si>
  <si>
    <t>Boston_to_RhodeIsland</t>
  </si>
  <si>
    <t>ConnCentral_to_ConnSW</t>
  </si>
  <si>
    <t>ConnCentral_to_MassWest</t>
  </si>
  <si>
    <t>ConnCentral_to_RhodeIsland</t>
  </si>
  <si>
    <t>ConnNorwalk_to_ConnSW</t>
  </si>
  <si>
    <t>ConnSW_to_ConnCentral</t>
  </si>
  <si>
    <t>ConnSW_to_ConnNorwalk</t>
  </si>
  <si>
    <t>MaineBHE_to_MaineCentral</t>
  </si>
  <si>
    <t>MaineCentral_to_MaineBHE</t>
  </si>
  <si>
    <t>MaineCentral_to_MaineSouth</t>
  </si>
  <si>
    <t>MaineSouth_to_MaineCentral</t>
  </si>
  <si>
    <t>MaineSouth_to_NewHampshire</t>
  </si>
  <si>
    <t>MassCentral_to_Boston</t>
  </si>
  <si>
    <t>MassCentral_to_MassWest</t>
  </si>
  <si>
    <t>MassCentral_to_NewHampshire</t>
  </si>
  <si>
    <t>MassCentral_to_RhodeIsland</t>
  </si>
  <si>
    <t>MassSE_to_Boston</t>
  </si>
  <si>
    <t>MassSE_to_RhodeIsland</t>
  </si>
  <si>
    <t>MassWest_to_ConnCentral</t>
  </si>
  <si>
    <t>MassWest_to_MassCentral</t>
  </si>
  <si>
    <t>MassWest_to_Vermont</t>
  </si>
  <si>
    <t>NewHampshire_to_Boston</t>
  </si>
  <si>
    <t>NewHampshire_to_MaineSouth</t>
  </si>
  <si>
    <t>NewHampshire_to_MassCentral</t>
  </si>
  <si>
    <t>NewHampshire_to_Vermont</t>
  </si>
  <si>
    <t>RhodeIsland_to_Boston</t>
  </si>
  <si>
    <t>RhodeIsland_to_ConnCentral</t>
  </si>
  <si>
    <t>RhodeIsland_to_MassCentral</t>
  </si>
  <si>
    <t>RhodeIsland_to_MassSE</t>
  </si>
  <si>
    <t>Vermont_to_MassWest</t>
  </si>
  <si>
    <t>Vermont_to_NewHampshire</t>
  </si>
  <si>
    <t xml:space="preserve">WITH FilteredLinks AS </t>
  </si>
  <si>
    <t xml:space="preserve">(SELECT </t>
  </si>
  <si>
    <t>[ID],</t>
  </si>
  <si>
    <t>[Area From],</t>
  </si>
  <si>
    <t>[Area To],</t>
  </si>
  <si>
    <t>[Area From Descrip],</t>
  </si>
  <si>
    <t>[Area To Descrip],</t>
  </si>
  <si>
    <t>RIGHT([Capacity], LEN([Capacity]) - 3) AS [Capacity],</t>
  </si>
  <si>
    <t>[Losses]</t>
  </si>
  <si>
    <t>FROM [Aurora_Case_ID_2024_11_08_08_37_28].[dbo].[tbl_AID_Transmission_Links]</t>
  </si>
  <si>
    <t>WHERE [Area From Descrip] LIKE 'isoNE%' AND [Area To Descrip] LIKE 'isoNE%'</t>
  </si>
  <si>
    <t>), FullNE AS(</t>
  </si>
  <si>
    <t>SELECT * FROM [Aurora_Case_ID_2024_10_18_20_38_24].[dbo].[tbl_AID_Time_Series_Monthly]</t>
  </si>
  <si>
    <t>WHERE [ID] IN (SELECT [Capacity] FROM FilteredLinks)</t>
  </si>
  <si>
    <t xml:space="preserve">), LatestLinks AS( </t>
  </si>
  <si>
    <t>SELECT [ID], [12] AS 'Line_Max' FROM(</t>
  </si>
  <si>
    <t xml:space="preserve">        SELECT *, ROW_NUMBER() OVER (PARTITION BY ID ORDER BY Year DESC) AS rn</t>
  </si>
  <si>
    <t xml:space="preserve">        FROM FullNE</t>
  </si>
  <si>
    <t xml:space="preserve">        WHERE Year &lt; 2024</t>
  </si>
  <si>
    <t>) t1</t>
  </si>
  <si>
    <t>WHERE t1.rn = 1</t>
  </si>
  <si>
    <t>)</t>
  </si>
  <si>
    <t>SELECT * FROM FilteredLinks FL</t>
  </si>
  <si>
    <t>JOIN LatestLinks LL</t>
  </si>
  <si>
    <t>ON FL.[Capacity] = LL.[ID]</t>
  </si>
  <si>
    <t>ORDER BY FL.[Area From Descrip], FL.[Area To Descrip];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</si>
</sst>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48D6-A706-42CC-A8AF-347AA81A782B}">
  <dimension ref="A1:W35"/>
  <sheetViews>
    <sheetView tabSelected="1" workbookViewId="0">
      <selection activeCell="E4" sqref="E4"/>
    </sheetView>
  </sheetViews>
  <sheetFormatPr defaultRowHeight="15" x14ac:dyDescent="0.25"/>
  <cols>
    <col min="1" max="1" width="14.7109375" bestFit="1" customWidth="1"/>
    <col min="7" max="7" width="17.28515625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23" x14ac:dyDescent="0.25">
      <c r="A2" t="str">
        <f>LEFT(G2, FIND("_", G2)-1)</f>
        <v>Boston</v>
      </c>
      <c r="B2" t="str">
        <f>VLOOKUP(A2,$S$3:$U$15,3,FALSE)</f>
        <v>z1</v>
      </c>
      <c r="C2">
        <v>1</v>
      </c>
      <c r="D2">
        <f>INDEX($T$3:$T$15,MATCH(Sheet1!B1,Network!$V$3:$V$15,0))</f>
        <v>1</v>
      </c>
      <c r="E2">
        <f>INDEX($T$3:$T$15,MATCH(Sheet1!C1,Network!$V$3:$V$15,0))</f>
        <v>8</v>
      </c>
      <c r="F2">
        <v>2629</v>
      </c>
      <c r="G2" t="s">
        <v>94</v>
      </c>
      <c r="H2">
        <v>35</v>
      </c>
      <c r="I2">
        <v>9.4000000000000004E-3</v>
      </c>
      <c r="J2">
        <v>2629</v>
      </c>
      <c r="K2">
        <v>12060</v>
      </c>
      <c r="L2">
        <v>0.95</v>
      </c>
      <c r="M2">
        <v>0</v>
      </c>
      <c r="N2">
        <v>0</v>
      </c>
    </row>
    <row r="3" spans="1:23" x14ac:dyDescent="0.25">
      <c r="A3" t="str">
        <f t="shared" ref="A3:A35" si="0">LEFT(G3, FIND("_", G3)-1)</f>
        <v>Boston</v>
      </c>
      <c r="B3" t="str">
        <f t="shared" ref="B3:B35" si="1">VLOOKUP(A3,$S$3:$U$15,3,FALSE)</f>
        <v>z1</v>
      </c>
      <c r="C3">
        <v>2</v>
      </c>
      <c r="D3">
        <f>INDEX($T$3:$T$15,MATCH(Sheet1!B2,Network!$V$3:$V$15,0))</f>
        <v>1</v>
      </c>
      <c r="E3">
        <f>INDEX($T$3:$T$15,MATCH(Sheet1!C2,Network!$V$3:$V$15,0))</f>
        <v>9</v>
      </c>
      <c r="F3">
        <v>997</v>
      </c>
      <c r="G3" t="s">
        <v>95</v>
      </c>
      <c r="H3">
        <v>40</v>
      </c>
      <c r="I3">
        <v>1.5360983102918899E-3</v>
      </c>
      <c r="J3">
        <v>997</v>
      </c>
      <c r="K3">
        <v>12060</v>
      </c>
      <c r="L3">
        <v>0.95</v>
      </c>
      <c r="M3">
        <v>0</v>
      </c>
      <c r="N3">
        <v>0</v>
      </c>
      <c r="R3">
        <v>1</v>
      </c>
      <c r="S3" t="str" cm="1">
        <f t="array" ref="S3:S15">_xlfn.UNIQUE(A2:A35)</f>
        <v>Boston</v>
      </c>
      <c r="T3">
        <v>1</v>
      </c>
      <c r="U3" t="str">
        <f>"z"&amp;T3</f>
        <v>z1</v>
      </c>
      <c r="V3">
        <v>71</v>
      </c>
      <c r="W3" t="str">
        <f>",["&amp;V3&amp;"]"</f>
        <v>,[71]</v>
      </c>
    </row>
    <row r="4" spans="1:23" x14ac:dyDescent="0.25">
      <c r="A4" t="str">
        <f t="shared" si="0"/>
        <v>Boston</v>
      </c>
      <c r="B4" t="str">
        <f t="shared" si="1"/>
        <v>z1</v>
      </c>
      <c r="C4">
        <v>3</v>
      </c>
      <c r="D4">
        <f>INDEX($T$3:$T$15,MATCH(Sheet1!B3,Network!$V$3:$V$15,0))</f>
        <v>1</v>
      </c>
      <c r="E4">
        <f>INDEX($T$3:$T$15,MATCH(Sheet1!C3,Network!$V$3:$V$15,0))</f>
        <v>11</v>
      </c>
      <c r="F4">
        <v>816</v>
      </c>
      <c r="G4" t="s">
        <v>96</v>
      </c>
      <c r="H4">
        <v>50</v>
      </c>
      <c r="I4">
        <v>1.36363636363637E-2</v>
      </c>
      <c r="J4">
        <v>816</v>
      </c>
      <c r="K4">
        <v>12060</v>
      </c>
      <c r="L4">
        <v>0.95</v>
      </c>
      <c r="M4">
        <v>0</v>
      </c>
      <c r="N4">
        <v>0</v>
      </c>
      <c r="R4">
        <v>2</v>
      </c>
      <c r="S4" t="str">
        <v>ConnCentral</v>
      </c>
      <c r="T4">
        <v>2</v>
      </c>
      <c r="U4" t="str">
        <f t="shared" ref="U4:U15" si="2">"z"&amp;T4</f>
        <v>z2</v>
      </c>
      <c r="V4">
        <v>61</v>
      </c>
      <c r="W4" t="str">
        <f t="shared" ref="W4:W15" si="3">",["&amp;V4&amp;"]"</f>
        <v>,[61]</v>
      </c>
    </row>
    <row r="5" spans="1:23" x14ac:dyDescent="0.25">
      <c r="A5" t="str">
        <f t="shared" si="0"/>
        <v>Boston</v>
      </c>
      <c r="B5" t="str">
        <f t="shared" si="1"/>
        <v>z1</v>
      </c>
      <c r="C5">
        <v>4</v>
      </c>
      <c r="D5">
        <f>INDEX($T$3:$T$15,MATCH(Sheet1!B4,Network!$V$3:$V$15,0))</f>
        <v>1</v>
      </c>
      <c r="E5">
        <f>INDEX($T$3:$T$15,MATCH(Sheet1!C4,Network!$V$3:$V$15,0))</f>
        <v>12</v>
      </c>
      <c r="F5">
        <v>1953</v>
      </c>
      <c r="G5" t="s">
        <v>97</v>
      </c>
      <c r="H5">
        <v>50</v>
      </c>
      <c r="I5">
        <v>1.8213737107746299E-2</v>
      </c>
      <c r="J5">
        <v>1953</v>
      </c>
      <c r="K5">
        <v>12060</v>
      </c>
      <c r="L5">
        <v>0.95</v>
      </c>
      <c r="M5">
        <v>0</v>
      </c>
      <c r="N5">
        <v>0</v>
      </c>
      <c r="R5">
        <v>3</v>
      </c>
      <c r="S5" t="str">
        <v>ConnNorwalk</v>
      </c>
      <c r="T5">
        <v>3</v>
      </c>
      <c r="U5" t="str">
        <f t="shared" si="2"/>
        <v>z3</v>
      </c>
      <c r="V5">
        <v>67</v>
      </c>
      <c r="W5" t="str">
        <f t="shared" si="3"/>
        <v>,[67]</v>
      </c>
    </row>
    <row r="6" spans="1:23" x14ac:dyDescent="0.25">
      <c r="A6" t="str">
        <f t="shared" si="0"/>
        <v>ConnCentral</v>
      </c>
      <c r="B6" t="str">
        <f t="shared" si="1"/>
        <v>z2</v>
      </c>
      <c r="C6">
        <v>5</v>
      </c>
      <c r="D6">
        <f>INDEX($T$3:$T$15,MATCH(Sheet1!B5,Network!$V$3:$V$15,0))</f>
        <v>2</v>
      </c>
      <c r="E6">
        <f>INDEX($T$3:$T$15,MATCH(Sheet1!C5,Network!$V$3:$V$15,0))</f>
        <v>4</v>
      </c>
      <c r="F6">
        <v>3650</v>
      </c>
      <c r="G6" t="s">
        <v>98</v>
      </c>
      <c r="H6">
        <v>25</v>
      </c>
      <c r="I6">
        <v>5.0000000000000001E-3</v>
      </c>
      <c r="J6">
        <v>3650</v>
      </c>
      <c r="K6">
        <v>12060</v>
      </c>
      <c r="L6">
        <v>0.95</v>
      </c>
      <c r="M6">
        <v>0</v>
      </c>
      <c r="N6">
        <v>0</v>
      </c>
      <c r="R6">
        <v>4</v>
      </c>
      <c r="S6" t="str">
        <v>ConnSW</v>
      </c>
      <c r="T6">
        <v>4</v>
      </c>
      <c r="U6" t="str">
        <f t="shared" si="2"/>
        <v>z4</v>
      </c>
      <c r="V6">
        <v>68</v>
      </c>
      <c r="W6" t="str">
        <f t="shared" si="3"/>
        <v>,[68]</v>
      </c>
    </row>
    <row r="7" spans="1:23" x14ac:dyDescent="0.25">
      <c r="A7" t="str">
        <f t="shared" si="0"/>
        <v>ConnCentral</v>
      </c>
      <c r="B7" t="str">
        <f t="shared" si="1"/>
        <v>z2</v>
      </c>
      <c r="C7">
        <v>6</v>
      </c>
      <c r="D7">
        <f>INDEX($T$3:$T$15,MATCH(Sheet1!B6,Network!$V$3:$V$15,0))</f>
        <v>2</v>
      </c>
      <c r="E7">
        <f>INDEX($T$3:$T$15,MATCH(Sheet1!C6,Network!$V$3:$V$15,0))</f>
        <v>10</v>
      </c>
      <c r="F7">
        <v>1400</v>
      </c>
      <c r="G7" t="s">
        <v>99</v>
      </c>
      <c r="H7">
        <v>60</v>
      </c>
      <c r="I7">
        <v>0.01</v>
      </c>
      <c r="J7">
        <v>1400</v>
      </c>
      <c r="K7">
        <v>12060</v>
      </c>
      <c r="L7">
        <v>0.95</v>
      </c>
      <c r="M7">
        <v>0</v>
      </c>
      <c r="N7">
        <v>0</v>
      </c>
      <c r="R7">
        <v>5</v>
      </c>
      <c r="S7" t="str">
        <v>MaineBHE</v>
      </c>
      <c r="T7">
        <v>5</v>
      </c>
      <c r="U7" t="str">
        <f t="shared" si="2"/>
        <v>z5</v>
      </c>
      <c r="V7">
        <v>69</v>
      </c>
      <c r="W7" t="str">
        <f t="shared" si="3"/>
        <v>,[69]</v>
      </c>
    </row>
    <row r="8" spans="1:23" x14ac:dyDescent="0.25">
      <c r="A8" t="str">
        <f t="shared" si="0"/>
        <v>ConnCentral</v>
      </c>
      <c r="B8" t="str">
        <f t="shared" si="1"/>
        <v>z2</v>
      </c>
      <c r="C8">
        <v>7</v>
      </c>
      <c r="D8">
        <f>INDEX($T$3:$T$15,MATCH(Sheet1!B7,Network!$V$3:$V$15,0))</f>
        <v>2</v>
      </c>
      <c r="E8">
        <f>INDEX($T$3:$T$15,MATCH(Sheet1!C7,Network!$V$3:$V$15,0))</f>
        <v>12</v>
      </c>
      <c r="F8">
        <v>393</v>
      </c>
      <c r="G8" t="s">
        <v>100</v>
      </c>
      <c r="H8">
        <v>55</v>
      </c>
      <c r="I8">
        <v>0.02</v>
      </c>
      <c r="J8">
        <v>393</v>
      </c>
      <c r="K8">
        <v>12060</v>
      </c>
      <c r="L8">
        <v>0.95</v>
      </c>
      <c r="M8">
        <v>0</v>
      </c>
      <c r="N8">
        <v>0</v>
      </c>
      <c r="R8">
        <v>6</v>
      </c>
      <c r="S8" t="str">
        <v>MaineCentral</v>
      </c>
      <c r="T8">
        <v>6</v>
      </c>
      <c r="U8" t="str">
        <f t="shared" si="2"/>
        <v>z6</v>
      </c>
      <c r="V8">
        <v>9</v>
      </c>
      <c r="W8" t="str">
        <f t="shared" si="3"/>
        <v>,[9]</v>
      </c>
    </row>
    <row r="9" spans="1:23" x14ac:dyDescent="0.25">
      <c r="A9" t="str">
        <f t="shared" si="0"/>
        <v>ConnNorwalk</v>
      </c>
      <c r="B9" t="str">
        <f t="shared" si="1"/>
        <v>z3</v>
      </c>
      <c r="C9">
        <v>8</v>
      </c>
      <c r="D9">
        <f>INDEX($T$3:$T$15,MATCH(Sheet1!B8,Network!$V$3:$V$15,0))</f>
        <v>3</v>
      </c>
      <c r="E9">
        <f>INDEX($T$3:$T$15,MATCH(Sheet1!C8,Network!$V$3:$V$15,0))</f>
        <v>4</v>
      </c>
      <c r="F9">
        <v>1537</v>
      </c>
      <c r="G9" t="s">
        <v>101</v>
      </c>
      <c r="H9">
        <v>15</v>
      </c>
      <c r="I9">
        <v>5.0000000000000001E-3</v>
      </c>
      <c r="J9">
        <v>1537</v>
      </c>
      <c r="K9">
        <v>12060</v>
      </c>
      <c r="L9">
        <v>0.95</v>
      </c>
      <c r="M9">
        <v>0</v>
      </c>
      <c r="N9">
        <v>0</v>
      </c>
      <c r="R9">
        <v>7</v>
      </c>
      <c r="S9" t="str">
        <v>MaineSouth</v>
      </c>
      <c r="T9">
        <v>7</v>
      </c>
      <c r="U9" t="str">
        <f t="shared" si="2"/>
        <v>z7</v>
      </c>
      <c r="V9">
        <v>70</v>
      </c>
      <c r="W9" t="str">
        <f t="shared" si="3"/>
        <v>,[70]</v>
      </c>
    </row>
    <row r="10" spans="1:23" x14ac:dyDescent="0.25">
      <c r="A10" t="str">
        <f t="shared" si="0"/>
        <v>ConnSW</v>
      </c>
      <c r="B10" t="str">
        <f t="shared" si="1"/>
        <v>z4</v>
      </c>
      <c r="C10">
        <v>9</v>
      </c>
      <c r="D10">
        <f>INDEX($T$3:$T$15,MATCH(Sheet1!B9,Network!$V$3:$V$15,0))</f>
        <v>4</v>
      </c>
      <c r="E10">
        <f>INDEX($T$3:$T$15,MATCH(Sheet1!C9,Network!$V$3:$V$15,0))</f>
        <v>2</v>
      </c>
      <c r="F10">
        <v>1100</v>
      </c>
      <c r="G10" t="s">
        <v>102</v>
      </c>
      <c r="H10">
        <v>25</v>
      </c>
      <c r="I10">
        <v>5.0000000000000001E-3</v>
      </c>
      <c r="J10">
        <v>1100</v>
      </c>
      <c r="K10">
        <v>12060</v>
      </c>
      <c r="L10">
        <v>0.95</v>
      </c>
      <c r="M10">
        <v>0</v>
      </c>
      <c r="N10">
        <v>0</v>
      </c>
      <c r="R10">
        <v>8</v>
      </c>
      <c r="S10" t="str">
        <v>MassCentral</v>
      </c>
      <c r="T10">
        <v>8</v>
      </c>
      <c r="U10" t="str">
        <f t="shared" si="2"/>
        <v>z8</v>
      </c>
      <c r="V10">
        <v>72</v>
      </c>
      <c r="W10" t="str">
        <f t="shared" si="3"/>
        <v>,[72]</v>
      </c>
    </row>
    <row r="11" spans="1:23" x14ac:dyDescent="0.25">
      <c r="A11" t="str">
        <f t="shared" si="0"/>
        <v>ConnSW</v>
      </c>
      <c r="B11" t="str">
        <f t="shared" si="1"/>
        <v>z4</v>
      </c>
      <c r="C11">
        <v>10</v>
      </c>
      <c r="D11">
        <f>INDEX($T$3:$T$15,MATCH(Sheet1!B10,Network!$V$3:$V$15,0))</f>
        <v>4</v>
      </c>
      <c r="E11">
        <f>INDEX($T$3:$T$15,MATCH(Sheet1!C10,Network!$V$3:$V$15,0))</f>
        <v>3</v>
      </c>
      <c r="F11">
        <v>1650</v>
      </c>
      <c r="G11" t="s">
        <v>103</v>
      </c>
      <c r="H11">
        <v>15</v>
      </c>
      <c r="I11">
        <v>5.0000000000000001E-3</v>
      </c>
      <c r="J11">
        <v>1650</v>
      </c>
      <c r="K11">
        <v>12060</v>
      </c>
      <c r="L11">
        <v>0.95</v>
      </c>
      <c r="M11">
        <v>0</v>
      </c>
      <c r="N11">
        <v>0</v>
      </c>
      <c r="R11">
        <v>9</v>
      </c>
      <c r="S11" t="str">
        <v>MassSE</v>
      </c>
      <c r="T11">
        <v>9</v>
      </c>
      <c r="U11" t="str">
        <f t="shared" si="2"/>
        <v>z9</v>
      </c>
      <c r="V11">
        <v>63</v>
      </c>
      <c r="W11" t="str">
        <f t="shared" si="3"/>
        <v>,[63]</v>
      </c>
    </row>
    <row r="12" spans="1:23" x14ac:dyDescent="0.25">
      <c r="A12" t="str">
        <f t="shared" si="0"/>
        <v>MaineBHE</v>
      </c>
      <c r="B12" t="str">
        <f t="shared" si="1"/>
        <v>z5</v>
      </c>
      <c r="C12">
        <v>11</v>
      </c>
      <c r="D12">
        <f>INDEX($T$3:$T$15,MATCH(Sheet1!B11,Network!$V$3:$V$15,0))</f>
        <v>5</v>
      </c>
      <c r="E12">
        <f>INDEX($T$3:$T$15,MATCH(Sheet1!C11,Network!$V$3:$V$15,0))</f>
        <v>6</v>
      </c>
      <c r="F12">
        <v>1975</v>
      </c>
      <c r="G12" t="s">
        <v>104</v>
      </c>
      <c r="H12">
        <v>80</v>
      </c>
      <c r="I12">
        <v>0.01</v>
      </c>
      <c r="J12">
        <v>1975</v>
      </c>
      <c r="K12">
        <v>12060</v>
      </c>
      <c r="L12">
        <v>0.95</v>
      </c>
      <c r="M12">
        <v>0</v>
      </c>
      <c r="N12">
        <v>0</v>
      </c>
      <c r="R12">
        <v>10</v>
      </c>
      <c r="S12" t="str">
        <v>MassWest</v>
      </c>
      <c r="T12">
        <v>10</v>
      </c>
      <c r="U12" t="str">
        <f t="shared" si="2"/>
        <v>z10</v>
      </c>
      <c r="V12">
        <v>73</v>
      </c>
      <c r="W12" t="str">
        <f t="shared" si="3"/>
        <v>,[73]</v>
      </c>
    </row>
    <row r="13" spans="1:23" x14ac:dyDescent="0.25">
      <c r="A13" t="str">
        <f t="shared" si="0"/>
        <v>MaineCentral</v>
      </c>
      <c r="B13" t="str">
        <f t="shared" si="1"/>
        <v>z6</v>
      </c>
      <c r="C13">
        <v>12</v>
      </c>
      <c r="D13">
        <f>INDEX($T$3:$T$15,MATCH(Sheet1!B12,Network!$V$3:$V$15,0))</f>
        <v>6</v>
      </c>
      <c r="E13">
        <f>INDEX($T$3:$T$15,MATCH(Sheet1!C12,Network!$V$3:$V$15,0))</f>
        <v>5</v>
      </c>
      <c r="F13">
        <v>1975</v>
      </c>
      <c r="G13" t="s">
        <v>105</v>
      </c>
      <c r="H13">
        <v>80</v>
      </c>
      <c r="I13">
        <v>0.01</v>
      </c>
      <c r="J13">
        <v>1975</v>
      </c>
      <c r="K13">
        <v>12060</v>
      </c>
      <c r="L13">
        <v>0.95</v>
      </c>
      <c r="M13">
        <v>0</v>
      </c>
      <c r="N13">
        <v>0</v>
      </c>
      <c r="R13">
        <v>11</v>
      </c>
      <c r="S13" t="str">
        <v>NewHampshire</v>
      </c>
      <c r="T13">
        <v>11</v>
      </c>
      <c r="U13" t="str">
        <f t="shared" si="2"/>
        <v>z11</v>
      </c>
      <c r="V13">
        <v>74</v>
      </c>
      <c r="W13" t="str">
        <f t="shared" si="3"/>
        <v>,[74]</v>
      </c>
    </row>
    <row r="14" spans="1:23" x14ac:dyDescent="0.25">
      <c r="A14" t="str">
        <f t="shared" si="0"/>
        <v>MaineCentral</v>
      </c>
      <c r="B14" t="str">
        <f t="shared" si="1"/>
        <v>z6</v>
      </c>
      <c r="C14">
        <v>13</v>
      </c>
      <c r="D14">
        <f>INDEX($T$3:$T$15,MATCH(Sheet1!B13,Network!$V$3:$V$15,0))</f>
        <v>6</v>
      </c>
      <c r="E14">
        <f>INDEX($T$3:$T$15,MATCH(Sheet1!C13,Network!$V$3:$V$15,0))</f>
        <v>7</v>
      </c>
      <c r="F14">
        <v>1925</v>
      </c>
      <c r="G14" t="s">
        <v>106</v>
      </c>
      <c r="H14">
        <v>70</v>
      </c>
      <c r="I14">
        <v>0.01</v>
      </c>
      <c r="J14">
        <v>1925</v>
      </c>
      <c r="K14">
        <v>12060</v>
      </c>
      <c r="L14">
        <v>0.95</v>
      </c>
      <c r="M14">
        <v>0</v>
      </c>
      <c r="N14">
        <v>0</v>
      </c>
      <c r="R14">
        <v>12</v>
      </c>
      <c r="S14" t="str">
        <v>RhodeIsland</v>
      </c>
      <c r="T14">
        <v>12</v>
      </c>
      <c r="U14" t="str">
        <f t="shared" si="2"/>
        <v>z12</v>
      </c>
      <c r="V14">
        <v>62</v>
      </c>
      <c r="W14" t="str">
        <f t="shared" si="3"/>
        <v>,[62]</v>
      </c>
    </row>
    <row r="15" spans="1:23" x14ac:dyDescent="0.25">
      <c r="A15" t="str">
        <f t="shared" si="0"/>
        <v>MaineSouth</v>
      </c>
      <c r="B15" t="str">
        <f t="shared" si="1"/>
        <v>z7</v>
      </c>
      <c r="C15">
        <v>14</v>
      </c>
      <c r="D15">
        <f>INDEX($T$3:$T$15,MATCH(Sheet1!B14,Network!$V$3:$V$15,0))</f>
        <v>7</v>
      </c>
      <c r="E15">
        <f>INDEX($T$3:$T$15,MATCH(Sheet1!C14,Network!$V$3:$V$15,0))</f>
        <v>6</v>
      </c>
      <c r="F15">
        <v>1925</v>
      </c>
      <c r="G15" t="s">
        <v>107</v>
      </c>
      <c r="H15">
        <v>70</v>
      </c>
      <c r="I15">
        <v>0.01</v>
      </c>
      <c r="J15">
        <v>1925</v>
      </c>
      <c r="K15">
        <v>12060</v>
      </c>
      <c r="L15">
        <v>0.95</v>
      </c>
      <c r="M15">
        <v>0</v>
      </c>
      <c r="N15">
        <v>0</v>
      </c>
      <c r="R15">
        <v>13</v>
      </c>
      <c r="S15" t="str">
        <v>Vermont</v>
      </c>
      <c r="T15">
        <v>13</v>
      </c>
      <c r="U15" t="str">
        <f t="shared" si="2"/>
        <v>z13</v>
      </c>
      <c r="V15">
        <v>75</v>
      </c>
      <c r="W15" t="str">
        <f t="shared" si="3"/>
        <v>,[75]</v>
      </c>
    </row>
    <row r="16" spans="1:23" x14ac:dyDescent="0.25">
      <c r="A16" t="str">
        <f t="shared" si="0"/>
        <v>MaineSouth</v>
      </c>
      <c r="B16" t="str">
        <f t="shared" si="1"/>
        <v>z7</v>
      </c>
      <c r="C16">
        <v>15</v>
      </c>
      <c r="D16">
        <f>INDEX($T$3:$T$15,MATCH(Sheet1!B15,Network!$V$3:$V$15,0))</f>
        <v>7</v>
      </c>
      <c r="E16">
        <f>INDEX($T$3:$T$15,MATCH(Sheet1!C15,Network!$V$3:$V$15,0))</f>
        <v>11</v>
      </c>
      <c r="F16">
        <v>1900</v>
      </c>
      <c r="G16" t="s">
        <v>108</v>
      </c>
      <c r="H16">
        <v>75</v>
      </c>
      <c r="I16">
        <v>3.0086580086580099E-2</v>
      </c>
      <c r="J16">
        <v>1900</v>
      </c>
      <c r="K16">
        <v>12060</v>
      </c>
      <c r="L16">
        <v>0.95</v>
      </c>
      <c r="M16">
        <v>0</v>
      </c>
      <c r="N16">
        <v>0</v>
      </c>
    </row>
    <row r="17" spans="1:14" x14ac:dyDescent="0.25">
      <c r="A17" t="str">
        <f t="shared" si="0"/>
        <v>MassCentral</v>
      </c>
      <c r="B17" t="str">
        <f t="shared" si="1"/>
        <v>z8</v>
      </c>
      <c r="C17">
        <v>16</v>
      </c>
      <c r="D17">
        <f>INDEX($T$3:$T$15,MATCH(Sheet1!B16,Network!$V$3:$V$15,0))</f>
        <v>8</v>
      </c>
      <c r="E17">
        <f>INDEX($T$3:$T$15,MATCH(Sheet1!C16,Network!$V$3:$V$15,0))</f>
        <v>1</v>
      </c>
      <c r="F17">
        <v>2859</v>
      </c>
      <c r="G17" t="s">
        <v>109</v>
      </c>
      <c r="H17">
        <v>35</v>
      </c>
      <c r="I17">
        <v>9.4000000000000004E-3</v>
      </c>
      <c r="J17">
        <v>2859</v>
      </c>
      <c r="K17">
        <v>12060</v>
      </c>
      <c r="L17">
        <v>0.95</v>
      </c>
      <c r="M17">
        <v>0</v>
      </c>
      <c r="N17">
        <v>0</v>
      </c>
    </row>
    <row r="18" spans="1:14" x14ac:dyDescent="0.25">
      <c r="A18" t="str">
        <f t="shared" si="0"/>
        <v>MassCentral</v>
      </c>
      <c r="B18" t="str">
        <f t="shared" si="1"/>
        <v>z8</v>
      </c>
      <c r="C18">
        <v>17</v>
      </c>
      <c r="D18">
        <f>INDEX($T$3:$T$15,MATCH(Sheet1!B17,Network!$V$3:$V$15,0))</f>
        <v>8</v>
      </c>
      <c r="E18">
        <f>INDEX($T$3:$T$15,MATCH(Sheet1!C17,Network!$V$3:$V$15,0))</f>
        <v>10</v>
      </c>
      <c r="F18">
        <v>1286</v>
      </c>
      <c r="G18" t="s">
        <v>110</v>
      </c>
      <c r="H18">
        <v>50</v>
      </c>
      <c r="I18">
        <v>0.01</v>
      </c>
      <c r="J18">
        <v>1286</v>
      </c>
      <c r="K18">
        <v>12060</v>
      </c>
      <c r="L18">
        <v>0.95</v>
      </c>
      <c r="M18">
        <v>0</v>
      </c>
      <c r="N18">
        <v>0</v>
      </c>
    </row>
    <row r="19" spans="1:14" x14ac:dyDescent="0.25">
      <c r="A19" t="str">
        <f t="shared" si="0"/>
        <v>MassCentral</v>
      </c>
      <c r="B19" t="str">
        <f t="shared" si="1"/>
        <v>z8</v>
      </c>
      <c r="C19">
        <v>18</v>
      </c>
      <c r="D19">
        <f>INDEX($T$3:$T$15,MATCH(Sheet1!B18,Network!$V$3:$V$15,0))</f>
        <v>8</v>
      </c>
      <c r="E19">
        <f>INDEX($T$3:$T$15,MATCH(Sheet1!C18,Network!$V$3:$V$15,0))</f>
        <v>11</v>
      </c>
      <c r="F19">
        <v>900</v>
      </c>
      <c r="G19" t="s">
        <v>111</v>
      </c>
      <c r="H19">
        <v>45</v>
      </c>
      <c r="I19">
        <v>5.8102001291154802E-3</v>
      </c>
      <c r="J19">
        <v>900</v>
      </c>
      <c r="K19">
        <v>12060</v>
      </c>
      <c r="L19">
        <v>0.95</v>
      </c>
      <c r="M19">
        <v>0</v>
      </c>
      <c r="N19">
        <v>0</v>
      </c>
    </row>
    <row r="20" spans="1:14" x14ac:dyDescent="0.25">
      <c r="A20" t="str">
        <f t="shared" si="0"/>
        <v>MassCentral</v>
      </c>
      <c r="B20" t="str">
        <f t="shared" si="1"/>
        <v>z8</v>
      </c>
      <c r="C20">
        <v>19</v>
      </c>
      <c r="D20">
        <f>INDEX($T$3:$T$15,MATCH(Sheet1!B19,Network!$V$3:$V$15,0))</f>
        <v>8</v>
      </c>
      <c r="E20">
        <f>INDEX($T$3:$T$15,MATCH(Sheet1!C19,Network!$V$3:$V$15,0))</f>
        <v>12</v>
      </c>
      <c r="F20">
        <v>1893</v>
      </c>
      <c r="G20" t="s">
        <v>112</v>
      </c>
      <c r="H20">
        <v>40</v>
      </c>
      <c r="I20">
        <v>2.7199999999999998E-2</v>
      </c>
      <c r="J20">
        <v>1893</v>
      </c>
      <c r="K20">
        <v>12060</v>
      </c>
      <c r="L20">
        <v>0.95</v>
      </c>
      <c r="M20">
        <v>0</v>
      </c>
      <c r="N20">
        <v>0</v>
      </c>
    </row>
    <row r="21" spans="1:14" x14ac:dyDescent="0.25">
      <c r="A21" t="str">
        <f t="shared" si="0"/>
        <v>MassSE</v>
      </c>
      <c r="B21" t="str">
        <f t="shared" si="1"/>
        <v>z9</v>
      </c>
      <c r="C21">
        <v>20</v>
      </c>
      <c r="D21">
        <f>INDEX($T$3:$T$15,MATCH(Sheet1!B20,Network!$V$3:$V$15,0))</f>
        <v>9</v>
      </c>
      <c r="E21">
        <f>INDEX($T$3:$T$15,MATCH(Sheet1!C20,Network!$V$3:$V$15,0))</f>
        <v>1</v>
      </c>
      <c r="F21">
        <v>997</v>
      </c>
      <c r="G21" t="s">
        <v>113</v>
      </c>
      <c r="H21">
        <v>40</v>
      </c>
      <c r="I21">
        <v>1.5360983102918899E-3</v>
      </c>
      <c r="J21">
        <v>997</v>
      </c>
      <c r="K21">
        <v>12060</v>
      </c>
      <c r="L21">
        <v>0.95</v>
      </c>
      <c r="M21">
        <v>0</v>
      </c>
      <c r="N21">
        <v>0</v>
      </c>
    </row>
    <row r="22" spans="1:14" x14ac:dyDescent="0.25">
      <c r="A22" t="str">
        <f t="shared" si="0"/>
        <v>MassSE</v>
      </c>
      <c r="B22" t="str">
        <f t="shared" si="1"/>
        <v>z9</v>
      </c>
      <c r="C22">
        <v>21</v>
      </c>
      <c r="D22">
        <f>INDEX($T$3:$T$15,MATCH(Sheet1!B21,Network!$V$3:$V$15,0))</f>
        <v>9</v>
      </c>
      <c r="E22">
        <f>INDEX($T$3:$T$15,MATCH(Sheet1!C21,Network!$V$3:$V$15,0))</f>
        <v>12</v>
      </c>
      <c r="F22">
        <v>9999</v>
      </c>
      <c r="G22" t="s">
        <v>114</v>
      </c>
      <c r="H22">
        <v>30</v>
      </c>
      <c r="I22">
        <v>1.6703296703296601E-2</v>
      </c>
      <c r="J22">
        <v>9999</v>
      </c>
      <c r="K22">
        <v>12060</v>
      </c>
      <c r="L22">
        <v>0.95</v>
      </c>
      <c r="M22">
        <v>0</v>
      </c>
      <c r="N22">
        <v>0</v>
      </c>
    </row>
    <row r="23" spans="1:14" x14ac:dyDescent="0.25">
      <c r="A23" t="str">
        <f t="shared" si="0"/>
        <v>MassWest</v>
      </c>
      <c r="B23" t="str">
        <f t="shared" si="1"/>
        <v>z10</v>
      </c>
      <c r="C23">
        <v>22</v>
      </c>
      <c r="D23">
        <f>INDEX($T$3:$T$15,MATCH(Sheet1!B22,Network!$V$3:$V$15,0))</f>
        <v>10</v>
      </c>
      <c r="E23">
        <f>INDEX($T$3:$T$15,MATCH(Sheet1!C22,Network!$V$3:$V$15,0))</f>
        <v>2</v>
      </c>
      <c r="F23">
        <v>1400</v>
      </c>
      <c r="G23" t="s">
        <v>115</v>
      </c>
      <c r="H23">
        <v>60</v>
      </c>
      <c r="I23">
        <v>0.01</v>
      </c>
      <c r="J23">
        <v>1400</v>
      </c>
      <c r="K23">
        <v>12060</v>
      </c>
      <c r="L23">
        <v>0.95</v>
      </c>
      <c r="M23">
        <v>0</v>
      </c>
      <c r="N23">
        <v>0</v>
      </c>
    </row>
    <row r="24" spans="1:14" x14ac:dyDescent="0.25">
      <c r="A24" t="str">
        <f t="shared" si="0"/>
        <v>MassWest</v>
      </c>
      <c r="B24" t="str">
        <f t="shared" si="1"/>
        <v>z10</v>
      </c>
      <c r="C24">
        <v>23</v>
      </c>
      <c r="D24">
        <f>INDEX($T$3:$T$15,MATCH(Sheet1!B23,Network!$V$3:$V$15,0))</f>
        <v>10</v>
      </c>
      <c r="E24">
        <f>INDEX($T$3:$T$15,MATCH(Sheet1!C23,Network!$V$3:$V$15,0))</f>
        <v>8</v>
      </c>
      <c r="F24">
        <v>1407</v>
      </c>
      <c r="G24" t="s">
        <v>116</v>
      </c>
      <c r="H24">
        <v>50</v>
      </c>
      <c r="I24">
        <v>0.01</v>
      </c>
      <c r="J24">
        <v>1407</v>
      </c>
      <c r="K24">
        <v>12060</v>
      </c>
      <c r="L24">
        <v>0.95</v>
      </c>
      <c r="M24">
        <v>0</v>
      </c>
      <c r="N24">
        <v>0</v>
      </c>
    </row>
    <row r="25" spans="1:14" x14ac:dyDescent="0.25">
      <c r="A25" t="str">
        <f t="shared" si="0"/>
        <v>MassWest</v>
      </c>
      <c r="B25" t="str">
        <f t="shared" si="1"/>
        <v>z10</v>
      </c>
      <c r="C25">
        <v>24</v>
      </c>
      <c r="D25">
        <f>INDEX($T$3:$T$15,MATCH(Sheet1!B24,Network!$V$3:$V$15,0))</f>
        <v>10</v>
      </c>
      <c r="E25">
        <f>INDEX($T$3:$T$15,MATCH(Sheet1!C24,Network!$V$3:$V$15,0))</f>
        <v>13</v>
      </c>
      <c r="F25">
        <v>900</v>
      </c>
      <c r="G25" t="s">
        <v>117</v>
      </c>
      <c r="H25">
        <v>40</v>
      </c>
      <c r="I25">
        <v>2.76208411801632E-2</v>
      </c>
      <c r="J25">
        <v>900</v>
      </c>
      <c r="K25">
        <v>12060</v>
      </c>
      <c r="L25">
        <v>0.95</v>
      </c>
      <c r="M25">
        <v>0</v>
      </c>
      <c r="N25">
        <v>0</v>
      </c>
    </row>
    <row r="26" spans="1:14" x14ac:dyDescent="0.25">
      <c r="A26" t="str">
        <f t="shared" si="0"/>
        <v>NewHampshire</v>
      </c>
      <c r="B26" t="str">
        <f t="shared" si="1"/>
        <v>z11</v>
      </c>
      <c r="C26">
        <v>25</v>
      </c>
      <c r="D26">
        <f>INDEX($T$3:$T$15,MATCH(Sheet1!B25,Network!$V$3:$V$15,0))</f>
        <v>11</v>
      </c>
      <c r="E26">
        <f>INDEX($T$3:$T$15,MATCH(Sheet1!C25,Network!$V$3:$V$15,0))</f>
        <v>1</v>
      </c>
      <c r="F26">
        <v>1391</v>
      </c>
      <c r="G26" t="s">
        <v>118</v>
      </c>
      <c r="H26">
        <v>50</v>
      </c>
      <c r="I26">
        <v>1.36363636363637E-2</v>
      </c>
      <c r="J26">
        <v>1391</v>
      </c>
      <c r="K26">
        <v>12060</v>
      </c>
      <c r="L26">
        <v>0.95</v>
      </c>
      <c r="M26">
        <v>0</v>
      </c>
      <c r="N26">
        <v>0</v>
      </c>
    </row>
    <row r="27" spans="1:14" x14ac:dyDescent="0.25">
      <c r="A27" t="str">
        <f t="shared" si="0"/>
        <v>NewHampshire</v>
      </c>
      <c r="B27" t="str">
        <f t="shared" si="1"/>
        <v>z11</v>
      </c>
      <c r="C27">
        <v>26</v>
      </c>
      <c r="D27">
        <f>INDEX($T$3:$T$15,MATCH(Sheet1!B26,Network!$V$3:$V$15,0))</f>
        <v>11</v>
      </c>
      <c r="E27">
        <f>INDEX($T$3:$T$15,MATCH(Sheet1!C26,Network!$V$3:$V$15,0))</f>
        <v>7</v>
      </c>
      <c r="F27">
        <v>650</v>
      </c>
      <c r="G27" t="s">
        <v>119</v>
      </c>
      <c r="H27">
        <v>75</v>
      </c>
      <c r="I27">
        <v>3.0086580086580099E-2</v>
      </c>
      <c r="J27">
        <v>650</v>
      </c>
      <c r="K27">
        <v>12060</v>
      </c>
      <c r="L27">
        <v>0.95</v>
      </c>
      <c r="M27">
        <v>0</v>
      </c>
      <c r="N27">
        <v>0</v>
      </c>
    </row>
    <row r="28" spans="1:14" x14ac:dyDescent="0.25">
      <c r="A28" t="str">
        <f t="shared" si="0"/>
        <v>NewHampshire</v>
      </c>
      <c r="B28" t="str">
        <f t="shared" si="1"/>
        <v>z11</v>
      </c>
      <c r="C28">
        <v>27</v>
      </c>
      <c r="D28">
        <f>INDEX($T$3:$T$15,MATCH(Sheet1!B27,Network!$V$3:$V$15,0))</f>
        <v>11</v>
      </c>
      <c r="E28">
        <f>INDEX($T$3:$T$15,MATCH(Sheet1!C27,Network!$V$3:$V$15,0))</f>
        <v>8</v>
      </c>
      <c r="F28">
        <v>467</v>
      </c>
      <c r="G28" t="s">
        <v>120</v>
      </c>
      <c r="H28">
        <v>45</v>
      </c>
      <c r="I28">
        <v>5.8102001291154802E-3</v>
      </c>
      <c r="J28">
        <v>467</v>
      </c>
      <c r="K28">
        <v>12060</v>
      </c>
      <c r="L28">
        <v>0.95</v>
      </c>
      <c r="M28">
        <v>0</v>
      </c>
      <c r="N28">
        <v>0</v>
      </c>
    </row>
    <row r="29" spans="1:14" x14ac:dyDescent="0.25">
      <c r="A29" t="str">
        <f t="shared" si="0"/>
        <v>NewHampshire</v>
      </c>
      <c r="B29" t="str">
        <f t="shared" si="1"/>
        <v>z11</v>
      </c>
      <c r="C29">
        <v>28</v>
      </c>
      <c r="D29">
        <f>INDEX($T$3:$T$15,MATCH(Sheet1!B28,Network!$V$3:$V$15,0))</f>
        <v>11</v>
      </c>
      <c r="E29">
        <f>INDEX($T$3:$T$15,MATCH(Sheet1!C28,Network!$V$3:$V$15,0))</f>
        <v>13</v>
      </c>
      <c r="F29">
        <v>800</v>
      </c>
      <c r="G29" t="s">
        <v>121</v>
      </c>
      <c r="H29">
        <v>60</v>
      </c>
      <c r="I29">
        <v>3.3270558694287397E-2</v>
      </c>
      <c r="J29">
        <v>800</v>
      </c>
      <c r="K29">
        <v>12060</v>
      </c>
      <c r="L29">
        <v>0.95</v>
      </c>
      <c r="M29">
        <v>0</v>
      </c>
      <c r="N29">
        <v>0</v>
      </c>
    </row>
    <row r="30" spans="1:14" x14ac:dyDescent="0.25">
      <c r="A30" t="str">
        <f t="shared" si="0"/>
        <v>RhodeIsland</v>
      </c>
      <c r="B30" t="str">
        <f t="shared" si="1"/>
        <v>z12</v>
      </c>
      <c r="C30">
        <v>29</v>
      </c>
      <c r="D30">
        <f>INDEX($T$3:$T$15,MATCH(Sheet1!B29,Network!$V$3:$V$15,0))</f>
        <v>12</v>
      </c>
      <c r="E30">
        <f>INDEX($T$3:$T$15,MATCH(Sheet1!C29,Network!$V$3:$V$15,0))</f>
        <v>1</v>
      </c>
      <c r="F30">
        <v>453</v>
      </c>
      <c r="G30" t="s">
        <v>122</v>
      </c>
      <c r="H30">
        <v>50</v>
      </c>
      <c r="I30">
        <v>1.8213737107746299E-2</v>
      </c>
      <c r="J30">
        <v>453</v>
      </c>
      <c r="K30">
        <v>12060</v>
      </c>
      <c r="L30">
        <v>0.95</v>
      </c>
      <c r="M30">
        <v>0</v>
      </c>
      <c r="N30">
        <v>0</v>
      </c>
    </row>
    <row r="31" spans="1:14" x14ac:dyDescent="0.25">
      <c r="A31" t="str">
        <f t="shared" si="0"/>
        <v>RhodeIsland</v>
      </c>
      <c r="B31" t="str">
        <f t="shared" si="1"/>
        <v>z12</v>
      </c>
      <c r="C31">
        <v>30</v>
      </c>
      <c r="D31">
        <f>INDEX($T$3:$T$15,MATCH(Sheet1!B30,Network!$V$3:$V$15,0))</f>
        <v>12</v>
      </c>
      <c r="E31">
        <f>INDEX($T$3:$T$15,MATCH(Sheet1!C30,Network!$V$3:$V$15,0))</f>
        <v>2</v>
      </c>
      <c r="F31">
        <v>664</v>
      </c>
      <c r="G31" t="s">
        <v>123</v>
      </c>
      <c r="H31">
        <v>55</v>
      </c>
      <c r="I31">
        <v>0.02</v>
      </c>
      <c r="J31">
        <v>664</v>
      </c>
      <c r="K31">
        <v>12060</v>
      </c>
      <c r="L31">
        <v>0.95</v>
      </c>
      <c r="M31">
        <v>0</v>
      </c>
      <c r="N31">
        <v>0</v>
      </c>
    </row>
    <row r="32" spans="1:14" x14ac:dyDescent="0.25">
      <c r="A32" t="str">
        <f t="shared" si="0"/>
        <v>RhodeIsland</v>
      </c>
      <c r="B32" t="str">
        <f t="shared" si="1"/>
        <v>z12</v>
      </c>
      <c r="C32">
        <v>31</v>
      </c>
      <c r="D32">
        <f>INDEX($T$3:$T$15,MATCH(Sheet1!B31,Network!$V$3:$V$15,0))</f>
        <v>12</v>
      </c>
      <c r="E32">
        <f>INDEX($T$3:$T$15,MATCH(Sheet1!C31,Network!$V$3:$V$15,0))</f>
        <v>8</v>
      </c>
      <c r="F32">
        <v>750</v>
      </c>
      <c r="G32" t="s">
        <v>124</v>
      </c>
      <c r="H32">
        <v>40</v>
      </c>
      <c r="I32">
        <v>2.7199999999999998E-2</v>
      </c>
      <c r="J32">
        <v>750</v>
      </c>
      <c r="K32">
        <v>12060</v>
      </c>
      <c r="L32">
        <v>0.95</v>
      </c>
      <c r="M32">
        <v>0</v>
      </c>
      <c r="N32">
        <v>0</v>
      </c>
    </row>
    <row r="33" spans="1:14" x14ac:dyDescent="0.25">
      <c r="A33" t="str">
        <f t="shared" si="0"/>
        <v>RhodeIsland</v>
      </c>
      <c r="B33" t="str">
        <f t="shared" si="1"/>
        <v>z12</v>
      </c>
      <c r="C33">
        <v>32</v>
      </c>
      <c r="D33">
        <f>INDEX($T$3:$T$15,MATCH(Sheet1!B32,Network!$V$3:$V$15,0))</f>
        <v>12</v>
      </c>
      <c r="E33">
        <f>INDEX($T$3:$T$15,MATCH(Sheet1!C32,Network!$V$3:$V$15,0))</f>
        <v>9</v>
      </c>
      <c r="F33">
        <v>9999</v>
      </c>
      <c r="G33" t="s">
        <v>125</v>
      </c>
      <c r="H33">
        <v>30</v>
      </c>
      <c r="I33">
        <v>1.6703296703296601E-2</v>
      </c>
      <c r="J33">
        <v>9999</v>
      </c>
      <c r="K33">
        <v>12060</v>
      </c>
      <c r="L33">
        <v>0.95</v>
      </c>
      <c r="M33">
        <v>0</v>
      </c>
      <c r="N33">
        <v>0</v>
      </c>
    </row>
    <row r="34" spans="1:14" x14ac:dyDescent="0.25">
      <c r="A34" t="str">
        <f t="shared" si="0"/>
        <v>Vermont</v>
      </c>
      <c r="B34" t="str">
        <f t="shared" si="1"/>
        <v>z13</v>
      </c>
      <c r="C34">
        <v>33</v>
      </c>
      <c r="D34">
        <f>INDEX($T$3:$T$15,MATCH(Sheet1!B33,Network!$V$3:$V$15,0))</f>
        <v>13</v>
      </c>
      <c r="E34">
        <f>INDEX($T$3:$T$15,MATCH(Sheet1!C33,Network!$V$3:$V$15,0))</f>
        <v>10</v>
      </c>
      <c r="F34">
        <v>467</v>
      </c>
      <c r="G34" t="s">
        <v>126</v>
      </c>
      <c r="H34">
        <v>40</v>
      </c>
      <c r="I34">
        <v>2.76208411801632E-2</v>
      </c>
      <c r="J34">
        <v>467</v>
      </c>
      <c r="K34">
        <v>12060</v>
      </c>
      <c r="L34">
        <v>0.95</v>
      </c>
      <c r="M34">
        <v>0</v>
      </c>
      <c r="N34">
        <v>0</v>
      </c>
    </row>
    <row r="35" spans="1:14" x14ac:dyDescent="0.25">
      <c r="A35" t="str">
        <f t="shared" si="0"/>
        <v>Vermont</v>
      </c>
      <c r="B35" t="str">
        <f t="shared" si="1"/>
        <v>z13</v>
      </c>
      <c r="C35">
        <v>34</v>
      </c>
      <c r="D35">
        <f>INDEX($T$3:$T$15,MATCH(Sheet1!B34,Network!$V$3:$V$15,0))</f>
        <v>13</v>
      </c>
      <c r="E35">
        <f>INDEX($T$3:$T$15,MATCH(Sheet1!C34,Network!$V$3:$V$15,0))</f>
        <v>11</v>
      </c>
      <c r="F35">
        <v>400</v>
      </c>
      <c r="G35" t="s">
        <v>127</v>
      </c>
      <c r="H35">
        <v>60</v>
      </c>
      <c r="I35">
        <v>3.3270558694287397E-2</v>
      </c>
      <c r="J35">
        <v>400</v>
      </c>
      <c r="K35">
        <v>12060</v>
      </c>
      <c r="L35">
        <v>0.95</v>
      </c>
      <c r="M35">
        <v>0</v>
      </c>
      <c r="N35">
        <v>0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FA9A-3ED9-44DC-86BC-9731064065FB}">
  <dimension ref="A1:J34"/>
  <sheetViews>
    <sheetView workbookViewId="0"/>
  </sheetViews>
  <sheetFormatPr defaultRowHeight="15" x14ac:dyDescent="0.25"/>
  <sheetData>
    <row r="1" spans="1:10" x14ac:dyDescent="0.25">
      <c r="A1" t="s">
        <v>13</v>
      </c>
      <c r="B1">
        <v>71</v>
      </c>
      <c r="C1">
        <v>72</v>
      </c>
      <c r="D1" t="s">
        <v>81</v>
      </c>
      <c r="E1" t="s">
        <v>82</v>
      </c>
      <c r="F1" t="s">
        <v>14</v>
      </c>
      <c r="G1">
        <v>9.4000000000000004E-3</v>
      </c>
      <c r="H1" t="s">
        <v>14</v>
      </c>
      <c r="I1">
        <v>2629</v>
      </c>
      <c r="J1" t="str">
        <f>D1&amp;"_to_"&amp;E1</f>
        <v>Boston_to_MassCentral</v>
      </c>
    </row>
    <row r="2" spans="1:10" x14ac:dyDescent="0.25">
      <c r="A2" t="s">
        <v>15</v>
      </c>
      <c r="B2">
        <v>71</v>
      </c>
      <c r="C2">
        <v>63</v>
      </c>
      <c r="D2" t="s">
        <v>81</v>
      </c>
      <c r="E2" t="s">
        <v>83</v>
      </c>
      <c r="F2" t="s">
        <v>16</v>
      </c>
      <c r="G2">
        <v>1.5360983102918899E-3</v>
      </c>
      <c r="H2" t="s">
        <v>16</v>
      </c>
      <c r="I2">
        <v>997</v>
      </c>
      <c r="J2" t="str">
        <f t="shared" ref="J2:J34" si="0">D2&amp;"_to_"&amp;E2</f>
        <v>Boston_to_MassSE</v>
      </c>
    </row>
    <row r="3" spans="1:10" x14ac:dyDescent="0.25">
      <c r="A3" t="s">
        <v>17</v>
      </c>
      <c r="B3">
        <v>71</v>
      </c>
      <c r="C3">
        <v>74</v>
      </c>
      <c r="D3" t="s">
        <v>81</v>
      </c>
      <c r="E3" t="s">
        <v>84</v>
      </c>
      <c r="F3" t="s">
        <v>18</v>
      </c>
      <c r="G3">
        <v>1.36363636363637E-2</v>
      </c>
      <c r="H3" t="s">
        <v>18</v>
      </c>
      <c r="I3">
        <v>816</v>
      </c>
      <c r="J3" t="str">
        <f t="shared" si="0"/>
        <v>Boston_to_NewHampshire</v>
      </c>
    </row>
    <row r="4" spans="1:10" x14ac:dyDescent="0.25">
      <c r="A4" t="s">
        <v>19</v>
      </c>
      <c r="B4">
        <v>71</v>
      </c>
      <c r="C4">
        <v>62</v>
      </c>
      <c r="D4" t="s">
        <v>81</v>
      </c>
      <c r="E4" t="s">
        <v>85</v>
      </c>
      <c r="F4" t="s">
        <v>20</v>
      </c>
      <c r="G4">
        <v>1.8213737107746299E-2</v>
      </c>
      <c r="H4" t="s">
        <v>20</v>
      </c>
      <c r="I4">
        <v>1953</v>
      </c>
      <c r="J4" t="str">
        <f t="shared" si="0"/>
        <v>Boston_to_RhodeIsland</v>
      </c>
    </row>
    <row r="5" spans="1:10" x14ac:dyDescent="0.25">
      <c r="A5" t="s">
        <v>21</v>
      </c>
      <c r="B5">
        <v>61</v>
      </c>
      <c r="C5">
        <v>68</v>
      </c>
      <c r="D5" t="s">
        <v>86</v>
      </c>
      <c r="E5" t="s">
        <v>87</v>
      </c>
      <c r="F5" t="s">
        <v>22</v>
      </c>
      <c r="G5">
        <v>5.0000000000000001E-3</v>
      </c>
      <c r="H5" t="s">
        <v>22</v>
      </c>
      <c r="I5">
        <v>3650</v>
      </c>
      <c r="J5" t="str">
        <f t="shared" si="0"/>
        <v>ConnCentral_to_ConnSW</v>
      </c>
    </row>
    <row r="6" spans="1:10" x14ac:dyDescent="0.25">
      <c r="A6" t="s">
        <v>23</v>
      </c>
      <c r="B6">
        <v>61</v>
      </c>
      <c r="C6">
        <v>73</v>
      </c>
      <c r="D6" t="s">
        <v>86</v>
      </c>
      <c r="E6" t="s">
        <v>88</v>
      </c>
      <c r="F6" t="s">
        <v>24</v>
      </c>
      <c r="G6">
        <v>0.01</v>
      </c>
      <c r="H6" t="s">
        <v>24</v>
      </c>
      <c r="I6">
        <v>1400</v>
      </c>
      <c r="J6" t="str">
        <f t="shared" si="0"/>
        <v>ConnCentral_to_MassWest</v>
      </c>
    </row>
    <row r="7" spans="1:10" x14ac:dyDescent="0.25">
      <c r="A7" t="s">
        <v>25</v>
      </c>
      <c r="B7">
        <v>61</v>
      </c>
      <c r="C7">
        <v>62</v>
      </c>
      <c r="D7" t="s">
        <v>86</v>
      </c>
      <c r="E7" t="s">
        <v>85</v>
      </c>
      <c r="F7" t="s">
        <v>26</v>
      </c>
      <c r="G7">
        <v>0.02</v>
      </c>
      <c r="H7" t="s">
        <v>26</v>
      </c>
      <c r="I7">
        <v>393</v>
      </c>
      <c r="J7" t="str">
        <f t="shared" si="0"/>
        <v>ConnCentral_to_RhodeIsland</v>
      </c>
    </row>
    <row r="8" spans="1:10" x14ac:dyDescent="0.25">
      <c r="A8" t="s">
        <v>27</v>
      </c>
      <c r="B8">
        <v>67</v>
      </c>
      <c r="C8">
        <v>68</v>
      </c>
      <c r="D8" t="s">
        <v>89</v>
      </c>
      <c r="E8" t="s">
        <v>87</v>
      </c>
      <c r="F8" t="s">
        <v>28</v>
      </c>
      <c r="G8">
        <v>5.0000000000000001E-3</v>
      </c>
      <c r="H8" t="s">
        <v>28</v>
      </c>
      <c r="I8">
        <v>1537</v>
      </c>
      <c r="J8" t="str">
        <f t="shared" si="0"/>
        <v>ConnNorwalk_to_ConnSW</v>
      </c>
    </row>
    <row r="9" spans="1:10" x14ac:dyDescent="0.25">
      <c r="A9" t="s">
        <v>29</v>
      </c>
      <c r="B9">
        <v>68</v>
      </c>
      <c r="C9">
        <v>61</v>
      </c>
      <c r="D9" t="s">
        <v>87</v>
      </c>
      <c r="E9" t="s">
        <v>86</v>
      </c>
      <c r="F9" t="s">
        <v>30</v>
      </c>
      <c r="G9">
        <v>5.0000000000000001E-3</v>
      </c>
      <c r="H9" t="s">
        <v>30</v>
      </c>
      <c r="I9">
        <v>1100</v>
      </c>
      <c r="J9" t="str">
        <f t="shared" si="0"/>
        <v>ConnSW_to_ConnCentral</v>
      </c>
    </row>
    <row r="10" spans="1:10" x14ac:dyDescent="0.25">
      <c r="A10" t="s">
        <v>31</v>
      </c>
      <c r="B10">
        <v>68</v>
      </c>
      <c r="C10">
        <v>67</v>
      </c>
      <c r="D10" t="s">
        <v>87</v>
      </c>
      <c r="E10" t="s">
        <v>89</v>
      </c>
      <c r="F10" t="s">
        <v>32</v>
      </c>
      <c r="G10">
        <v>5.0000000000000001E-3</v>
      </c>
      <c r="H10" t="s">
        <v>32</v>
      </c>
      <c r="I10">
        <v>1650</v>
      </c>
      <c r="J10" t="str">
        <f t="shared" si="0"/>
        <v>ConnSW_to_ConnNorwalk</v>
      </c>
    </row>
    <row r="11" spans="1:10" x14ac:dyDescent="0.25">
      <c r="A11" t="s">
        <v>33</v>
      </c>
      <c r="B11">
        <v>69</v>
      </c>
      <c r="C11">
        <v>9</v>
      </c>
      <c r="D11" t="s">
        <v>90</v>
      </c>
      <c r="E11" t="s">
        <v>91</v>
      </c>
      <c r="F11" t="s">
        <v>34</v>
      </c>
      <c r="G11">
        <v>0.01</v>
      </c>
      <c r="H11" t="s">
        <v>34</v>
      </c>
      <c r="I11">
        <v>1975</v>
      </c>
      <c r="J11" t="str">
        <f t="shared" si="0"/>
        <v>MaineBHE_to_MaineCentral</v>
      </c>
    </row>
    <row r="12" spans="1:10" x14ac:dyDescent="0.25">
      <c r="A12" t="s">
        <v>35</v>
      </c>
      <c r="B12">
        <v>9</v>
      </c>
      <c r="C12">
        <v>69</v>
      </c>
      <c r="D12" t="s">
        <v>91</v>
      </c>
      <c r="E12" t="s">
        <v>90</v>
      </c>
      <c r="F12" t="s">
        <v>36</v>
      </c>
      <c r="G12">
        <v>0.01</v>
      </c>
      <c r="H12" t="s">
        <v>36</v>
      </c>
      <c r="I12">
        <v>1975</v>
      </c>
      <c r="J12" t="str">
        <f t="shared" si="0"/>
        <v>MaineCentral_to_MaineBHE</v>
      </c>
    </row>
    <row r="13" spans="1:10" x14ac:dyDescent="0.25">
      <c r="A13" t="s">
        <v>37</v>
      </c>
      <c r="B13">
        <v>9</v>
      </c>
      <c r="C13">
        <v>70</v>
      </c>
      <c r="D13" t="s">
        <v>91</v>
      </c>
      <c r="E13" t="s">
        <v>92</v>
      </c>
      <c r="F13" t="s">
        <v>38</v>
      </c>
      <c r="G13">
        <v>0.01</v>
      </c>
      <c r="H13" t="s">
        <v>38</v>
      </c>
      <c r="I13">
        <v>1925</v>
      </c>
      <c r="J13" t="str">
        <f t="shared" si="0"/>
        <v>MaineCentral_to_MaineSouth</v>
      </c>
    </row>
    <row r="14" spans="1:10" x14ac:dyDescent="0.25">
      <c r="A14" t="s">
        <v>39</v>
      </c>
      <c r="B14">
        <v>70</v>
      </c>
      <c r="C14">
        <v>9</v>
      </c>
      <c r="D14" t="s">
        <v>92</v>
      </c>
      <c r="E14" t="s">
        <v>91</v>
      </c>
      <c r="F14" t="s">
        <v>40</v>
      </c>
      <c r="G14">
        <v>0.01</v>
      </c>
      <c r="H14" t="s">
        <v>40</v>
      </c>
      <c r="I14">
        <v>1925</v>
      </c>
      <c r="J14" t="str">
        <f t="shared" si="0"/>
        <v>MaineSouth_to_MaineCentral</v>
      </c>
    </row>
    <row r="15" spans="1:10" x14ac:dyDescent="0.25">
      <c r="A15" t="s">
        <v>41</v>
      </c>
      <c r="B15">
        <v>70</v>
      </c>
      <c r="C15">
        <v>74</v>
      </c>
      <c r="D15" t="s">
        <v>92</v>
      </c>
      <c r="E15" t="s">
        <v>84</v>
      </c>
      <c r="F15" t="s">
        <v>42</v>
      </c>
      <c r="G15">
        <v>3.0086580086580099E-2</v>
      </c>
      <c r="H15" t="s">
        <v>42</v>
      </c>
      <c r="I15">
        <v>1900</v>
      </c>
      <c r="J15" t="str">
        <f t="shared" si="0"/>
        <v>MaineSouth_to_NewHampshire</v>
      </c>
    </row>
    <row r="16" spans="1:10" x14ac:dyDescent="0.25">
      <c r="A16" t="s">
        <v>43</v>
      </c>
      <c r="B16">
        <v>72</v>
      </c>
      <c r="C16">
        <v>71</v>
      </c>
      <c r="D16" t="s">
        <v>82</v>
      </c>
      <c r="E16" t="s">
        <v>81</v>
      </c>
      <c r="F16" t="s">
        <v>44</v>
      </c>
      <c r="G16">
        <v>9.4000000000000004E-3</v>
      </c>
      <c r="H16" t="s">
        <v>44</v>
      </c>
      <c r="I16">
        <v>2859</v>
      </c>
      <c r="J16" t="str">
        <f t="shared" si="0"/>
        <v>MassCentral_to_Boston</v>
      </c>
    </row>
    <row r="17" spans="1:10" x14ac:dyDescent="0.25">
      <c r="A17" t="s">
        <v>45</v>
      </c>
      <c r="B17">
        <v>72</v>
      </c>
      <c r="C17">
        <v>73</v>
      </c>
      <c r="D17" t="s">
        <v>82</v>
      </c>
      <c r="E17" t="s">
        <v>88</v>
      </c>
      <c r="F17" t="s">
        <v>46</v>
      </c>
      <c r="G17">
        <v>0.01</v>
      </c>
      <c r="H17" t="s">
        <v>46</v>
      </c>
      <c r="I17">
        <v>1286</v>
      </c>
      <c r="J17" t="str">
        <f t="shared" si="0"/>
        <v>MassCentral_to_MassWest</v>
      </c>
    </row>
    <row r="18" spans="1:10" x14ac:dyDescent="0.25">
      <c r="A18" t="s">
        <v>47</v>
      </c>
      <c r="B18">
        <v>72</v>
      </c>
      <c r="C18">
        <v>74</v>
      </c>
      <c r="D18" t="s">
        <v>82</v>
      </c>
      <c r="E18" t="s">
        <v>84</v>
      </c>
      <c r="F18" t="s">
        <v>48</v>
      </c>
      <c r="G18">
        <v>5.8102001291154802E-3</v>
      </c>
      <c r="H18" t="s">
        <v>48</v>
      </c>
      <c r="I18">
        <v>900</v>
      </c>
      <c r="J18" t="str">
        <f t="shared" si="0"/>
        <v>MassCentral_to_NewHampshire</v>
      </c>
    </row>
    <row r="19" spans="1:10" x14ac:dyDescent="0.25">
      <c r="A19" t="s">
        <v>49</v>
      </c>
      <c r="B19">
        <v>72</v>
      </c>
      <c r="C19">
        <v>62</v>
      </c>
      <c r="D19" t="s">
        <v>82</v>
      </c>
      <c r="E19" t="s">
        <v>85</v>
      </c>
      <c r="F19" t="s">
        <v>50</v>
      </c>
      <c r="G19">
        <v>2.7199999999999998E-2</v>
      </c>
      <c r="H19" t="s">
        <v>50</v>
      </c>
      <c r="I19">
        <v>1893</v>
      </c>
      <c r="J19" t="str">
        <f t="shared" si="0"/>
        <v>MassCentral_to_RhodeIsland</v>
      </c>
    </row>
    <row r="20" spans="1:10" x14ac:dyDescent="0.25">
      <c r="A20" t="s">
        <v>51</v>
      </c>
      <c r="B20">
        <v>63</v>
      </c>
      <c r="C20">
        <v>71</v>
      </c>
      <c r="D20" t="s">
        <v>83</v>
      </c>
      <c r="E20" t="s">
        <v>81</v>
      </c>
      <c r="F20" t="s">
        <v>52</v>
      </c>
      <c r="G20">
        <v>1.5360983102918899E-3</v>
      </c>
      <c r="H20" t="s">
        <v>52</v>
      </c>
      <c r="I20">
        <v>997</v>
      </c>
      <c r="J20" t="str">
        <f t="shared" si="0"/>
        <v>MassSE_to_Boston</v>
      </c>
    </row>
    <row r="21" spans="1:10" x14ac:dyDescent="0.25">
      <c r="A21" t="s">
        <v>53</v>
      </c>
      <c r="B21">
        <v>63</v>
      </c>
      <c r="C21">
        <v>62</v>
      </c>
      <c r="D21" t="s">
        <v>83</v>
      </c>
      <c r="E21" t="s">
        <v>85</v>
      </c>
      <c r="F21" t="s">
        <v>54</v>
      </c>
      <c r="G21">
        <v>1.6703296703296601E-2</v>
      </c>
      <c r="H21" t="s">
        <v>54</v>
      </c>
      <c r="I21">
        <v>9999</v>
      </c>
      <c r="J21" t="str">
        <f t="shared" si="0"/>
        <v>MassSE_to_RhodeIsland</v>
      </c>
    </row>
    <row r="22" spans="1:10" x14ac:dyDescent="0.25">
      <c r="A22" t="s">
        <v>55</v>
      </c>
      <c r="B22">
        <v>73</v>
      </c>
      <c r="C22">
        <v>61</v>
      </c>
      <c r="D22" t="s">
        <v>88</v>
      </c>
      <c r="E22" t="s">
        <v>86</v>
      </c>
      <c r="F22" t="s">
        <v>56</v>
      </c>
      <c r="G22">
        <v>0.01</v>
      </c>
      <c r="H22" t="s">
        <v>56</v>
      </c>
      <c r="I22">
        <v>1400</v>
      </c>
      <c r="J22" t="str">
        <f t="shared" si="0"/>
        <v>MassWest_to_ConnCentral</v>
      </c>
    </row>
    <row r="23" spans="1:10" x14ac:dyDescent="0.25">
      <c r="A23" t="s">
        <v>57</v>
      </c>
      <c r="B23">
        <v>73</v>
      </c>
      <c r="C23">
        <v>72</v>
      </c>
      <c r="D23" t="s">
        <v>88</v>
      </c>
      <c r="E23" t="s">
        <v>82</v>
      </c>
      <c r="F23" t="s">
        <v>58</v>
      </c>
      <c r="G23">
        <v>0.01</v>
      </c>
      <c r="H23" t="s">
        <v>58</v>
      </c>
      <c r="I23">
        <v>1407</v>
      </c>
      <c r="J23" t="str">
        <f t="shared" si="0"/>
        <v>MassWest_to_MassCentral</v>
      </c>
    </row>
    <row r="24" spans="1:10" x14ac:dyDescent="0.25">
      <c r="A24" t="s">
        <v>59</v>
      </c>
      <c r="B24">
        <v>73</v>
      </c>
      <c r="C24">
        <v>75</v>
      </c>
      <c r="D24" t="s">
        <v>88</v>
      </c>
      <c r="E24" t="s">
        <v>93</v>
      </c>
      <c r="F24" t="s">
        <v>60</v>
      </c>
      <c r="G24">
        <v>2.76208411801632E-2</v>
      </c>
      <c r="H24" t="s">
        <v>60</v>
      </c>
      <c r="I24">
        <v>900</v>
      </c>
      <c r="J24" t="str">
        <f t="shared" si="0"/>
        <v>MassWest_to_Vermont</v>
      </c>
    </row>
    <row r="25" spans="1:10" x14ac:dyDescent="0.25">
      <c r="A25" t="s">
        <v>61</v>
      </c>
      <c r="B25">
        <v>74</v>
      </c>
      <c r="C25">
        <v>71</v>
      </c>
      <c r="D25" t="s">
        <v>84</v>
      </c>
      <c r="E25" t="s">
        <v>81</v>
      </c>
      <c r="F25" t="s">
        <v>62</v>
      </c>
      <c r="G25">
        <v>1.36363636363637E-2</v>
      </c>
      <c r="H25" t="s">
        <v>62</v>
      </c>
      <c r="I25">
        <v>1391</v>
      </c>
      <c r="J25" t="str">
        <f t="shared" si="0"/>
        <v>NewHampshire_to_Boston</v>
      </c>
    </row>
    <row r="26" spans="1:10" x14ac:dyDescent="0.25">
      <c r="A26" t="s">
        <v>63</v>
      </c>
      <c r="B26">
        <v>74</v>
      </c>
      <c r="C26">
        <v>70</v>
      </c>
      <c r="D26" t="s">
        <v>84</v>
      </c>
      <c r="E26" t="s">
        <v>92</v>
      </c>
      <c r="F26" t="s">
        <v>64</v>
      </c>
      <c r="G26">
        <v>3.0086580086580099E-2</v>
      </c>
      <c r="H26" t="s">
        <v>64</v>
      </c>
      <c r="I26">
        <v>650</v>
      </c>
      <c r="J26" t="str">
        <f t="shared" si="0"/>
        <v>NewHampshire_to_MaineSouth</v>
      </c>
    </row>
    <row r="27" spans="1:10" x14ac:dyDescent="0.25">
      <c r="A27" t="s">
        <v>65</v>
      </c>
      <c r="B27">
        <v>74</v>
      </c>
      <c r="C27">
        <v>72</v>
      </c>
      <c r="D27" t="s">
        <v>84</v>
      </c>
      <c r="E27" t="s">
        <v>82</v>
      </c>
      <c r="F27" t="s">
        <v>66</v>
      </c>
      <c r="G27">
        <v>5.8102001291154802E-3</v>
      </c>
      <c r="H27" t="s">
        <v>66</v>
      </c>
      <c r="I27">
        <v>467</v>
      </c>
      <c r="J27" t="str">
        <f t="shared" si="0"/>
        <v>NewHampshire_to_MassCentral</v>
      </c>
    </row>
    <row r="28" spans="1:10" x14ac:dyDescent="0.25">
      <c r="A28" t="s">
        <v>67</v>
      </c>
      <c r="B28">
        <v>74</v>
      </c>
      <c r="C28">
        <v>75</v>
      </c>
      <c r="D28" t="s">
        <v>84</v>
      </c>
      <c r="E28" t="s">
        <v>93</v>
      </c>
      <c r="F28" t="s">
        <v>68</v>
      </c>
      <c r="G28">
        <v>3.3270558694287397E-2</v>
      </c>
      <c r="H28" t="s">
        <v>68</v>
      </c>
      <c r="I28">
        <v>800</v>
      </c>
      <c r="J28" t="str">
        <f t="shared" si="0"/>
        <v>NewHampshire_to_Vermont</v>
      </c>
    </row>
    <row r="29" spans="1:10" x14ac:dyDescent="0.25">
      <c r="A29" t="s">
        <v>69</v>
      </c>
      <c r="B29">
        <v>62</v>
      </c>
      <c r="C29">
        <v>71</v>
      </c>
      <c r="D29" t="s">
        <v>85</v>
      </c>
      <c r="E29" t="s">
        <v>81</v>
      </c>
      <c r="F29" t="s">
        <v>70</v>
      </c>
      <c r="G29">
        <v>1.8213737107746299E-2</v>
      </c>
      <c r="H29" t="s">
        <v>70</v>
      </c>
      <c r="I29">
        <v>453</v>
      </c>
      <c r="J29" t="str">
        <f t="shared" si="0"/>
        <v>RhodeIsland_to_Boston</v>
      </c>
    </row>
    <row r="30" spans="1:10" x14ac:dyDescent="0.25">
      <c r="A30" t="s">
        <v>71</v>
      </c>
      <c r="B30">
        <v>62</v>
      </c>
      <c r="C30">
        <v>61</v>
      </c>
      <c r="D30" t="s">
        <v>85</v>
      </c>
      <c r="E30" t="s">
        <v>86</v>
      </c>
      <c r="F30" t="s">
        <v>72</v>
      </c>
      <c r="G30">
        <v>0.02</v>
      </c>
      <c r="H30" t="s">
        <v>72</v>
      </c>
      <c r="I30">
        <v>664</v>
      </c>
      <c r="J30" t="str">
        <f t="shared" si="0"/>
        <v>RhodeIsland_to_ConnCentral</v>
      </c>
    </row>
    <row r="31" spans="1:10" x14ac:dyDescent="0.25">
      <c r="A31" t="s">
        <v>73</v>
      </c>
      <c r="B31">
        <v>62</v>
      </c>
      <c r="C31">
        <v>72</v>
      </c>
      <c r="D31" t="s">
        <v>85</v>
      </c>
      <c r="E31" t="s">
        <v>82</v>
      </c>
      <c r="F31" t="s">
        <v>74</v>
      </c>
      <c r="G31">
        <v>2.7199999999999998E-2</v>
      </c>
      <c r="H31" t="s">
        <v>74</v>
      </c>
      <c r="I31">
        <v>750</v>
      </c>
      <c r="J31" t="str">
        <f t="shared" si="0"/>
        <v>RhodeIsland_to_MassCentral</v>
      </c>
    </row>
    <row r="32" spans="1:10" x14ac:dyDescent="0.25">
      <c r="A32" t="s">
        <v>75</v>
      </c>
      <c r="B32">
        <v>62</v>
      </c>
      <c r="C32">
        <v>63</v>
      </c>
      <c r="D32" t="s">
        <v>85</v>
      </c>
      <c r="E32" t="s">
        <v>83</v>
      </c>
      <c r="F32" t="s">
        <v>76</v>
      </c>
      <c r="G32">
        <v>1.6703296703296601E-2</v>
      </c>
      <c r="H32" t="s">
        <v>76</v>
      </c>
      <c r="I32">
        <v>9999</v>
      </c>
      <c r="J32" t="str">
        <f t="shared" si="0"/>
        <v>RhodeIsland_to_MassSE</v>
      </c>
    </row>
    <row r="33" spans="1:10" x14ac:dyDescent="0.25">
      <c r="A33" t="s">
        <v>77</v>
      </c>
      <c r="B33">
        <v>75</v>
      </c>
      <c r="C33">
        <v>73</v>
      </c>
      <c r="D33" t="s">
        <v>93</v>
      </c>
      <c r="E33" t="s">
        <v>88</v>
      </c>
      <c r="F33" t="s">
        <v>78</v>
      </c>
      <c r="G33">
        <v>2.76208411801632E-2</v>
      </c>
      <c r="H33" t="s">
        <v>78</v>
      </c>
      <c r="I33">
        <v>467</v>
      </c>
      <c r="J33" t="str">
        <f t="shared" si="0"/>
        <v>Vermont_to_MassWest</v>
      </c>
    </row>
    <row r="34" spans="1:10" x14ac:dyDescent="0.25">
      <c r="A34" t="s">
        <v>79</v>
      </c>
      <c r="B34">
        <v>75</v>
      </c>
      <c r="C34">
        <v>74</v>
      </c>
      <c r="D34" t="s">
        <v>93</v>
      </c>
      <c r="E34" t="s">
        <v>84</v>
      </c>
      <c r="F34" t="s">
        <v>80</v>
      </c>
      <c r="G34">
        <v>3.3270558694287397E-2</v>
      </c>
      <c r="H34" t="s">
        <v>80</v>
      </c>
      <c r="I34">
        <v>400</v>
      </c>
      <c r="J34" t="str">
        <f t="shared" si="0"/>
        <v>Vermont_to_NewHampshire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2CF5-5288-456E-A5B8-EAB68F470B18}">
  <dimension ref="A1:C26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t="s">
        <v>128</v>
      </c>
    </row>
    <row r="2" spans="1:3" x14ac:dyDescent="0.25">
      <c r="B2" t="s">
        <v>129</v>
      </c>
    </row>
    <row r="3" spans="1:3" x14ac:dyDescent="0.25">
      <c r="C3" t="s">
        <v>130</v>
      </c>
    </row>
    <row r="4" spans="1:3" x14ac:dyDescent="0.25">
      <c r="C4" t="s">
        <v>131</v>
      </c>
    </row>
    <row r="5" spans="1:3" x14ac:dyDescent="0.25">
      <c r="C5" t="s">
        <v>132</v>
      </c>
    </row>
    <row r="6" spans="1:3" x14ac:dyDescent="0.25">
      <c r="C6" t="s">
        <v>133</v>
      </c>
    </row>
    <row r="7" spans="1:3" x14ac:dyDescent="0.25">
      <c r="C7" t="s">
        <v>134</v>
      </c>
    </row>
    <row r="8" spans="1:3" x14ac:dyDescent="0.25">
      <c r="C8" t="s">
        <v>135</v>
      </c>
    </row>
    <row r="9" spans="1:3" x14ac:dyDescent="0.25">
      <c r="C9" t="s">
        <v>136</v>
      </c>
    </row>
    <row r="10" spans="1:3" x14ac:dyDescent="0.25">
      <c r="B10" t="s">
        <v>137</v>
      </c>
    </row>
    <row r="11" spans="1:3" x14ac:dyDescent="0.25">
      <c r="B11" t="s">
        <v>138</v>
      </c>
    </row>
    <row r="12" spans="1:3" x14ac:dyDescent="0.25">
      <c r="A12" t="s">
        <v>139</v>
      </c>
    </row>
    <row r="13" spans="1:3" x14ac:dyDescent="0.25">
      <c r="B13" t="s">
        <v>140</v>
      </c>
    </row>
    <row r="14" spans="1:3" x14ac:dyDescent="0.25">
      <c r="B14" t="s">
        <v>141</v>
      </c>
    </row>
    <row r="15" spans="1:3" x14ac:dyDescent="0.25">
      <c r="A15" t="s">
        <v>142</v>
      </c>
    </row>
    <row r="16" spans="1:3" x14ac:dyDescent="0.25">
      <c r="B16" t="s">
        <v>143</v>
      </c>
    </row>
    <row r="17" spans="1:3" x14ac:dyDescent="0.25">
      <c r="A17" t="s">
        <v>144</v>
      </c>
    </row>
    <row r="18" spans="1:3" x14ac:dyDescent="0.25">
      <c r="A18" t="s">
        <v>145</v>
      </c>
    </row>
    <row r="19" spans="1:3" x14ac:dyDescent="0.25">
      <c r="A19" t="s">
        <v>146</v>
      </c>
    </row>
    <row r="20" spans="1:3" x14ac:dyDescent="0.25">
      <c r="C20" t="s">
        <v>147</v>
      </c>
    </row>
    <row r="21" spans="1:3" x14ac:dyDescent="0.25">
      <c r="C21" t="s">
        <v>148</v>
      </c>
    </row>
    <row r="22" spans="1:3" x14ac:dyDescent="0.25">
      <c r="A22" t="s">
        <v>149</v>
      </c>
    </row>
    <row r="23" spans="1:3" x14ac:dyDescent="0.25">
      <c r="A23" t="s">
        <v>150</v>
      </c>
    </row>
    <row r="24" spans="1:3" x14ac:dyDescent="0.25">
      <c r="A24" t="s">
        <v>151</v>
      </c>
    </row>
    <row r="25" spans="1:3" x14ac:dyDescent="0.25">
      <c r="A25" t="s">
        <v>152</v>
      </c>
    </row>
    <row r="26" spans="1:3" x14ac:dyDescent="0.25">
      <c r="A2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Pedroza, Luis Eduardo</dc:creator>
  <cp:lastModifiedBy>Pedroza, Luis Eduardo</cp:lastModifiedBy>
  <dcterms:created xsi:type="dcterms:W3CDTF">2024-11-12T19:50:35Z</dcterms:created>
  <dcterms:modified xsi:type="dcterms:W3CDTF">2024-12-03T01:43:51Z</dcterms:modified>
</cp:coreProperties>
</file>