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tfg\validacion\"/>
    </mc:Choice>
  </mc:AlternateContent>
  <xr:revisionPtr revIDLastSave="0" documentId="13_ncr:1_{CDD41372-4750-464D-A9E2-BB24EC7934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difcio1 k-epsilon" sheetId="1" r:id="rId1"/>
    <sheet name="Edificio2 k-epsi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3" i="1" l="1"/>
  <c r="AE53" i="1"/>
  <c r="AF53" i="1"/>
  <c r="AG53" i="1"/>
  <c r="AG52" i="1"/>
  <c r="AF52" i="1"/>
  <c r="AE52" i="1"/>
  <c r="AD52" i="1"/>
  <c r="Z21" i="2"/>
  <c r="Z20" i="2"/>
  <c r="Z45" i="1"/>
  <c r="Z44" i="1"/>
  <c r="Z20" i="1"/>
  <c r="Z19" i="1"/>
  <c r="Z8" i="2"/>
  <c r="Z12" i="2"/>
  <c r="Z15" i="2"/>
  <c r="Z5" i="2"/>
  <c r="P42" i="2"/>
  <c r="Z42" i="2" s="1"/>
  <c r="P41" i="2"/>
  <c r="Z41" i="2" s="1"/>
  <c r="P40" i="2"/>
  <c r="Z40" i="2" s="1"/>
  <c r="P39" i="2"/>
  <c r="Z39" i="2" s="1"/>
  <c r="P38" i="2"/>
  <c r="Z38" i="2" s="1"/>
  <c r="P37" i="2"/>
  <c r="Z37" i="2" s="1"/>
  <c r="P36" i="2"/>
  <c r="Z36" i="2" s="1"/>
  <c r="P35" i="2"/>
  <c r="Z35" i="2" s="1"/>
  <c r="P34" i="2"/>
  <c r="Z34" i="2" s="1"/>
  <c r="P33" i="2"/>
  <c r="Z33" i="2" s="1"/>
  <c r="P32" i="2"/>
  <c r="Z32" i="2" s="1"/>
  <c r="P31" i="2"/>
  <c r="Z31" i="2" s="1"/>
  <c r="P30" i="2"/>
  <c r="Z30" i="2" s="1"/>
  <c r="P17" i="2"/>
  <c r="Z17" i="2" s="1"/>
  <c r="P16" i="2"/>
  <c r="Z16" i="2" s="1"/>
  <c r="P15" i="2"/>
  <c r="P14" i="2"/>
  <c r="Z14" i="2" s="1"/>
  <c r="P13" i="2"/>
  <c r="Z13" i="2" s="1"/>
  <c r="P12" i="2"/>
  <c r="P11" i="2"/>
  <c r="Z11" i="2" s="1"/>
  <c r="P10" i="2"/>
  <c r="Z10" i="2" s="1"/>
  <c r="P9" i="2"/>
  <c r="Z9" i="2" s="1"/>
  <c r="P8" i="2"/>
  <c r="P7" i="2"/>
  <c r="Z7" i="2" s="1"/>
  <c r="P6" i="2"/>
  <c r="Z6" i="2" s="1"/>
  <c r="P5" i="2"/>
  <c r="AP34" i="2"/>
  <c r="AQ34" i="2"/>
  <c r="AR34" i="2"/>
  <c r="AS34" i="2"/>
  <c r="AP35" i="2"/>
  <c r="AQ35" i="2"/>
  <c r="AR35" i="2"/>
  <c r="AS35" i="2"/>
  <c r="AT35" i="2"/>
  <c r="AP36" i="2"/>
  <c r="AQ36" i="2"/>
  <c r="AR36" i="2"/>
  <c r="AS36" i="2"/>
  <c r="AV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V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V45" i="2"/>
  <c r="AP9" i="2"/>
  <c r="AQ9" i="2"/>
  <c r="AR9" i="2"/>
  <c r="AS9" i="2"/>
  <c r="AP10" i="2"/>
  <c r="AQ10" i="2"/>
  <c r="AR10" i="2"/>
  <c r="AS10" i="2"/>
  <c r="AP11" i="2"/>
  <c r="AQ11" i="2"/>
  <c r="AR11" i="2"/>
  <c r="AS11" i="2"/>
  <c r="AU11" i="2"/>
  <c r="AV11" i="2"/>
  <c r="AP12" i="2"/>
  <c r="AQ12" i="2"/>
  <c r="AR12" i="2"/>
  <c r="AS12" i="2"/>
  <c r="AP13" i="2"/>
  <c r="AQ13" i="2"/>
  <c r="AR13" i="2"/>
  <c r="AS13" i="2"/>
  <c r="AT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S33" i="2"/>
  <c r="AR33" i="2"/>
  <c r="AQ33" i="2"/>
  <c r="AP33" i="2"/>
  <c r="AS8" i="2"/>
  <c r="AR8" i="2"/>
  <c r="AQ8" i="2"/>
  <c r="AP8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33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8" i="2"/>
  <c r="AS32" i="1"/>
  <c r="AW32" i="1"/>
  <c r="AS33" i="1"/>
  <c r="AW33" i="1"/>
  <c r="AS34" i="1"/>
  <c r="AW34" i="1"/>
  <c r="AS35" i="1"/>
  <c r="AW35" i="1"/>
  <c r="AS36" i="1"/>
  <c r="AW36" i="1"/>
  <c r="AS37" i="1"/>
  <c r="AW37" i="1"/>
  <c r="AS38" i="1"/>
  <c r="AW38" i="1"/>
  <c r="AS39" i="1"/>
  <c r="AW39" i="1"/>
  <c r="AS40" i="1"/>
  <c r="AW40" i="1"/>
  <c r="AS41" i="1"/>
  <c r="AW41" i="1"/>
  <c r="AS42" i="1"/>
  <c r="AW42" i="1"/>
  <c r="AS43" i="1"/>
  <c r="AW43" i="1"/>
  <c r="AS31" i="1"/>
  <c r="AW31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6" i="1"/>
  <c r="X11" i="2"/>
  <c r="AU14" i="2" s="1"/>
  <c r="Y11" i="2"/>
  <c r="AV14" i="2" s="1"/>
  <c r="W31" i="2"/>
  <c r="AT34" i="2" s="1"/>
  <c r="W30" i="2"/>
  <c r="AT33" i="2" s="1"/>
  <c r="L42" i="2"/>
  <c r="Y42" i="2" s="1"/>
  <c r="L38" i="2"/>
  <c r="Y38" i="2" s="1"/>
  <c r="L35" i="2"/>
  <c r="Y35" i="2" s="1"/>
  <c r="AV38" i="2" s="1"/>
  <c r="L33" i="2"/>
  <c r="Y33" i="2" s="1"/>
  <c r="L32" i="2"/>
  <c r="Y32" i="2" s="1"/>
  <c r="AV35" i="2" s="1"/>
  <c r="L31" i="2"/>
  <c r="Y31" i="2" s="1"/>
  <c r="AV34" i="2" s="1"/>
  <c r="L30" i="2"/>
  <c r="Y30" i="2" s="1"/>
  <c r="AV33" i="2" s="1"/>
  <c r="H39" i="2"/>
  <c r="X39" i="2" s="1"/>
  <c r="AU42" i="2" s="1"/>
  <c r="H36" i="2"/>
  <c r="X36" i="2" s="1"/>
  <c r="AU39" i="2" s="1"/>
  <c r="H35" i="2"/>
  <c r="X35" i="2" s="1"/>
  <c r="AU38" i="2" s="1"/>
  <c r="H34" i="2"/>
  <c r="X34" i="2" s="1"/>
  <c r="AU37" i="2" s="1"/>
  <c r="H33" i="2"/>
  <c r="X33" i="2" s="1"/>
  <c r="AU36" i="2" s="1"/>
  <c r="H32" i="2"/>
  <c r="X32" i="2" s="1"/>
  <c r="AU35" i="2" s="1"/>
  <c r="H31" i="2"/>
  <c r="X31" i="2" s="1"/>
  <c r="AU34" i="2" s="1"/>
  <c r="L15" i="2"/>
  <c r="Y15" i="2" s="1"/>
  <c r="AV18" i="2" s="1"/>
  <c r="L12" i="2"/>
  <c r="Y12" i="2" s="1"/>
  <c r="AV15" i="2" s="1"/>
  <c r="L11" i="2"/>
  <c r="L10" i="2"/>
  <c r="Y10" i="2" s="1"/>
  <c r="AV13" i="2" s="1"/>
  <c r="L9" i="2"/>
  <c r="Y9" i="2" s="1"/>
  <c r="AV12" i="2" s="1"/>
  <c r="L8" i="2"/>
  <c r="Y8" i="2" s="1"/>
  <c r="L7" i="2"/>
  <c r="Y7" i="2" s="1"/>
  <c r="AV10" i="2" s="1"/>
  <c r="H16" i="2"/>
  <c r="X16" i="2" s="1"/>
  <c r="AU19" i="2" s="1"/>
  <c r="H13" i="2"/>
  <c r="X13" i="2" s="1"/>
  <c r="AU16" i="2" s="1"/>
  <c r="H12" i="2"/>
  <c r="X12" i="2" s="1"/>
  <c r="AU15" i="2" s="1"/>
  <c r="H11" i="2"/>
  <c r="H10" i="2"/>
  <c r="X10" i="2" s="1"/>
  <c r="AU13" i="2" s="1"/>
  <c r="H9" i="2"/>
  <c r="X9" i="2" s="1"/>
  <c r="AU12" i="2" s="1"/>
  <c r="H8" i="2"/>
  <c r="X8" i="2" s="1"/>
  <c r="D37" i="2"/>
  <c r="W37" i="2" s="1"/>
  <c r="AT40" i="2" s="1"/>
  <c r="D8" i="2"/>
  <c r="W8" i="2" s="1"/>
  <c r="AT11" i="2" s="1"/>
  <c r="T30" i="2"/>
  <c r="D30" i="2"/>
  <c r="T30" i="1"/>
  <c r="T42" i="1"/>
  <c r="T41" i="1"/>
  <c r="T40" i="1"/>
  <c r="T39" i="1"/>
  <c r="T38" i="1"/>
  <c r="T37" i="1"/>
  <c r="T36" i="1"/>
  <c r="T35" i="1"/>
  <c r="T34" i="1"/>
  <c r="T33" i="1"/>
  <c r="T32" i="1"/>
  <c r="T31" i="1"/>
  <c r="D42" i="2"/>
  <c r="W42" i="2" s="1"/>
  <c r="AT45" i="2" s="1"/>
  <c r="D41" i="2"/>
  <c r="W41" i="2" s="1"/>
  <c r="AT44" i="2" s="1"/>
  <c r="D36" i="2"/>
  <c r="W36" i="2" s="1"/>
  <c r="AT39" i="2" s="1"/>
  <c r="D33" i="2"/>
  <c r="W33" i="2" s="1"/>
  <c r="AT36" i="2" s="1"/>
  <c r="D32" i="2"/>
  <c r="W32" i="2" s="1"/>
  <c r="D31" i="2"/>
  <c r="T42" i="2"/>
  <c r="T41" i="2"/>
  <c r="T40" i="2"/>
  <c r="T36" i="2"/>
  <c r="T33" i="2"/>
  <c r="T32" i="2"/>
  <c r="T31" i="2"/>
  <c r="W10" i="2"/>
  <c r="W12" i="2"/>
  <c r="AT15" i="2" s="1"/>
  <c r="D9" i="2"/>
  <c r="W9" i="2" s="1"/>
  <c r="AT12" i="2" s="1"/>
  <c r="D10" i="2"/>
  <c r="D11" i="2"/>
  <c r="W11" i="2" s="1"/>
  <c r="AT14" i="2" s="1"/>
  <c r="D12" i="2"/>
  <c r="D13" i="2"/>
  <c r="W13" i="2" s="1"/>
  <c r="AT16" i="2" s="1"/>
  <c r="D14" i="2"/>
  <c r="W14" i="2" s="1"/>
  <c r="AT17" i="2" s="1"/>
  <c r="D5" i="2"/>
  <c r="W5" i="2" s="1"/>
  <c r="AT8" i="2" s="1"/>
  <c r="T9" i="2"/>
  <c r="T10" i="2"/>
  <c r="T11" i="2"/>
  <c r="T12" i="2"/>
  <c r="T13" i="2"/>
  <c r="T14" i="2"/>
  <c r="T17" i="2"/>
  <c r="T5" i="2"/>
  <c r="B21" i="2"/>
  <c r="L41" i="2" s="1"/>
  <c r="Y41" i="2" s="1"/>
  <c r="AV44" i="2" s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D25" i="1"/>
  <c r="D32" i="1" s="1"/>
  <c r="W32" i="1" s="1"/>
  <c r="AX33" i="1" s="1"/>
  <c r="Z46" i="2" l="1"/>
  <c r="Z45" i="2"/>
  <c r="P13" i="1"/>
  <c r="Z13" i="1" s="1"/>
  <c r="P37" i="1"/>
  <c r="Z37" i="1" s="1"/>
  <c r="P12" i="1"/>
  <c r="Z12" i="1" s="1"/>
  <c r="P36" i="1"/>
  <c r="Z36" i="1" s="1"/>
  <c r="P14" i="1"/>
  <c r="Z14" i="1" s="1"/>
  <c r="P38" i="1"/>
  <c r="Z38" i="1" s="1"/>
  <c r="P16" i="1"/>
  <c r="Z16" i="1" s="1"/>
  <c r="P40" i="1"/>
  <c r="Z40" i="1" s="1"/>
  <c r="P5" i="1"/>
  <c r="Z5" i="1" s="1"/>
  <c r="P17" i="1"/>
  <c r="Z17" i="1" s="1"/>
  <c r="P41" i="1"/>
  <c r="Z41" i="1" s="1"/>
  <c r="AT33" i="1"/>
  <c r="P6" i="1"/>
  <c r="Z6" i="1" s="1"/>
  <c r="P30" i="1"/>
  <c r="Z30" i="1" s="1"/>
  <c r="P42" i="1"/>
  <c r="Z42" i="1" s="1"/>
  <c r="P7" i="1"/>
  <c r="Z7" i="1" s="1"/>
  <c r="P31" i="1"/>
  <c r="Z31" i="1" s="1"/>
  <c r="P8" i="1"/>
  <c r="Z8" i="1" s="1"/>
  <c r="P32" i="1"/>
  <c r="Z32" i="1" s="1"/>
  <c r="P15" i="1"/>
  <c r="Z15" i="1" s="1"/>
  <c r="P9" i="1"/>
  <c r="Z9" i="1" s="1"/>
  <c r="P33" i="1"/>
  <c r="Z33" i="1" s="1"/>
  <c r="P39" i="1"/>
  <c r="Z39" i="1" s="1"/>
  <c r="P10" i="1"/>
  <c r="Z10" i="1" s="1"/>
  <c r="P34" i="1"/>
  <c r="Z34" i="1" s="1"/>
  <c r="P11" i="1"/>
  <c r="Z11" i="1" s="1"/>
  <c r="P35" i="1"/>
  <c r="Z35" i="1" s="1"/>
  <c r="L34" i="2"/>
  <c r="Y34" i="2" s="1"/>
  <c r="AV37" i="2" s="1"/>
  <c r="T8" i="2"/>
  <c r="D7" i="2"/>
  <c r="W7" i="2" s="1"/>
  <c r="T34" i="2"/>
  <c r="D34" i="2"/>
  <c r="W34" i="2" s="1"/>
  <c r="T7" i="2"/>
  <c r="H14" i="2"/>
  <c r="X14" i="2" s="1"/>
  <c r="AU17" i="2" s="1"/>
  <c r="L13" i="2"/>
  <c r="Y13" i="2" s="1"/>
  <c r="H37" i="2"/>
  <c r="X37" i="2" s="1"/>
  <c r="L36" i="2"/>
  <c r="Y36" i="2" s="1"/>
  <c r="AV39" i="2" s="1"/>
  <c r="T6" i="2"/>
  <c r="D6" i="2"/>
  <c r="W6" i="2" s="1"/>
  <c r="AT9" i="2" s="1"/>
  <c r="T35" i="2"/>
  <c r="D35" i="2"/>
  <c r="W35" i="2" s="1"/>
  <c r="AT38" i="2" s="1"/>
  <c r="H15" i="2"/>
  <c r="X15" i="2" s="1"/>
  <c r="AU18" i="2" s="1"/>
  <c r="L14" i="2"/>
  <c r="Y14" i="2" s="1"/>
  <c r="AV17" i="2" s="1"/>
  <c r="H38" i="2"/>
  <c r="X38" i="2" s="1"/>
  <c r="AU41" i="2" s="1"/>
  <c r="L37" i="2"/>
  <c r="Y37" i="2" s="1"/>
  <c r="AV40" i="2" s="1"/>
  <c r="D38" i="2"/>
  <c r="W38" i="2" s="1"/>
  <c r="L16" i="2"/>
  <c r="Y16" i="2" s="1"/>
  <c r="AV19" i="2" s="1"/>
  <c r="L39" i="2"/>
  <c r="Y39" i="2" s="1"/>
  <c r="AV42" i="2" s="1"/>
  <c r="T16" i="2"/>
  <c r="D16" i="2"/>
  <c r="W16" i="2" s="1"/>
  <c r="T38" i="2"/>
  <c r="D39" i="2"/>
  <c r="W39" i="2" s="1"/>
  <c r="AT42" i="2" s="1"/>
  <c r="H6" i="2"/>
  <c r="X6" i="2" s="1"/>
  <c r="AU9" i="2" s="1"/>
  <c r="L5" i="2"/>
  <c r="Y5" i="2" s="1"/>
  <c r="L17" i="2"/>
  <c r="Y17" i="2" s="1"/>
  <c r="AV20" i="2" s="1"/>
  <c r="H41" i="2"/>
  <c r="X41" i="2" s="1"/>
  <c r="AU44" i="2" s="1"/>
  <c r="L40" i="2"/>
  <c r="Y40" i="2" s="1"/>
  <c r="AV43" i="2" s="1"/>
  <c r="D17" i="2"/>
  <c r="W17" i="2" s="1"/>
  <c r="AT20" i="2" s="1"/>
  <c r="T37" i="2"/>
  <c r="H5" i="2"/>
  <c r="X5" i="2" s="1"/>
  <c r="H17" i="2"/>
  <c r="X17" i="2" s="1"/>
  <c r="AU20" i="2" s="1"/>
  <c r="H40" i="2"/>
  <c r="X40" i="2" s="1"/>
  <c r="AU43" i="2" s="1"/>
  <c r="T15" i="2"/>
  <c r="D15" i="2"/>
  <c r="W15" i="2" s="1"/>
  <c r="AT18" i="2" s="1"/>
  <c r="T39" i="2"/>
  <c r="D40" i="2"/>
  <c r="W40" i="2" s="1"/>
  <c r="AT43" i="2" s="1"/>
  <c r="H7" i="2"/>
  <c r="X7" i="2" s="1"/>
  <c r="AU10" i="2" s="1"/>
  <c r="L6" i="2"/>
  <c r="Y6" i="2" s="1"/>
  <c r="AV9" i="2" s="1"/>
  <c r="H30" i="2"/>
  <c r="X30" i="2" s="1"/>
  <c r="H42" i="2"/>
  <c r="X42" i="2" s="1"/>
  <c r="AU45" i="2" s="1"/>
  <c r="H32" i="1"/>
  <c r="H15" i="1"/>
  <c r="H42" i="1"/>
  <c r="H14" i="1"/>
  <c r="L41" i="1"/>
  <c r="H7" i="1"/>
  <c r="L7" i="1"/>
  <c r="H35" i="1"/>
  <c r="L35" i="1"/>
  <c r="H17" i="1"/>
  <c r="L17" i="1"/>
  <c r="L32" i="1"/>
  <c r="L15" i="1"/>
  <c r="L42" i="1"/>
  <c r="H12" i="1"/>
  <c r="L12" i="1"/>
  <c r="H39" i="1"/>
  <c r="L39" i="1"/>
  <c r="L10" i="1"/>
  <c r="L38" i="1"/>
  <c r="L9" i="1"/>
  <c r="H8" i="1"/>
  <c r="L8" i="1"/>
  <c r="H36" i="1"/>
  <c r="L36" i="1"/>
  <c r="H6" i="1"/>
  <c r="AU7" i="1" s="1"/>
  <c r="L6" i="1"/>
  <c r="H34" i="1"/>
  <c r="L34" i="1"/>
  <c r="H10" i="1"/>
  <c r="H38" i="1"/>
  <c r="H9" i="1"/>
  <c r="H37" i="1"/>
  <c r="L30" i="1"/>
  <c r="H11" i="1"/>
  <c r="L11" i="1"/>
  <c r="H33" i="1"/>
  <c r="L33" i="1"/>
  <c r="H16" i="1"/>
  <c r="L16" i="1"/>
  <c r="H30" i="1"/>
  <c r="H31" i="1"/>
  <c r="L31" i="1"/>
  <c r="L37" i="1"/>
  <c r="L14" i="1"/>
  <c r="H41" i="1"/>
  <c r="H13" i="1"/>
  <c r="L13" i="1"/>
  <c r="H40" i="1"/>
  <c r="L40" i="1"/>
  <c r="D31" i="1"/>
  <c r="D14" i="1"/>
  <c r="AT15" i="1" s="1"/>
  <c r="D40" i="1"/>
  <c r="D39" i="1"/>
  <c r="D42" i="1"/>
  <c r="D41" i="1"/>
  <c r="D13" i="1"/>
  <c r="AT14" i="1" s="1"/>
  <c r="D38" i="1"/>
  <c r="D21" i="1"/>
  <c r="D9" i="1"/>
  <c r="AT10" i="1" s="1"/>
  <c r="D36" i="1"/>
  <c r="D35" i="1"/>
  <c r="D16" i="1"/>
  <c r="AT17" i="1" s="1"/>
  <c r="D30" i="1"/>
  <c r="D15" i="1"/>
  <c r="AT16" i="1" s="1"/>
  <c r="L5" i="1"/>
  <c r="D12" i="1"/>
  <c r="AT13" i="1" s="1"/>
  <c r="D8" i="1"/>
  <c r="AT9" i="1" s="1"/>
  <c r="D19" i="1"/>
  <c r="D34" i="1"/>
  <c r="H5" i="1"/>
  <c r="AU6" i="1" s="1"/>
  <c r="D11" i="1"/>
  <c r="AT12" i="1" s="1"/>
  <c r="D5" i="1"/>
  <c r="AT6" i="1" s="1"/>
  <c r="D7" i="1"/>
  <c r="AT8" i="1" s="1"/>
  <c r="D18" i="1"/>
  <c r="D6" i="1"/>
  <c r="AT7" i="1" s="1"/>
  <c r="D33" i="1"/>
  <c r="D10" i="1"/>
  <c r="AT11" i="1" s="1"/>
  <c r="D37" i="1"/>
  <c r="D20" i="1"/>
  <c r="D17" i="1"/>
  <c r="AT18" i="1" s="1"/>
  <c r="X21" i="2" l="1"/>
  <c r="AU8" i="2"/>
  <c r="X46" i="2"/>
  <c r="AU40" i="2"/>
  <c r="X45" i="2"/>
  <c r="AU33" i="2"/>
  <c r="AV16" i="2"/>
  <c r="W46" i="2"/>
  <c r="AT37" i="2"/>
  <c r="AV8" i="2"/>
  <c r="W20" i="2"/>
  <c r="AT10" i="2"/>
  <c r="W45" i="2"/>
  <c r="AT41" i="2"/>
  <c r="Y45" i="2"/>
  <c r="W21" i="2"/>
  <c r="AT19" i="2"/>
  <c r="Y46" i="2"/>
  <c r="Y8" i="1"/>
  <c r="AZ9" i="1" s="1"/>
  <c r="AV9" i="1"/>
  <c r="W34" i="1"/>
  <c r="AX35" i="1" s="1"/>
  <c r="AT35" i="1"/>
  <c r="W38" i="1"/>
  <c r="AX39" i="1" s="1"/>
  <c r="AT39" i="1"/>
  <c r="Y13" i="1"/>
  <c r="AZ14" i="1" s="1"/>
  <c r="AV14" i="1"/>
  <c r="Y11" i="1"/>
  <c r="AZ12" i="1" s="1"/>
  <c r="AV12" i="1"/>
  <c r="X36" i="1"/>
  <c r="AY37" i="1" s="1"/>
  <c r="AU37" i="1"/>
  <c r="Y32" i="1"/>
  <c r="AZ33" i="1" s="1"/>
  <c r="AV33" i="1"/>
  <c r="W41" i="1"/>
  <c r="AX42" i="1" s="1"/>
  <c r="AT42" i="1"/>
  <c r="X41" i="1"/>
  <c r="AY42" i="1" s="1"/>
  <c r="AU42" i="1"/>
  <c r="Y30" i="1"/>
  <c r="AV31" i="1"/>
  <c r="X8" i="1"/>
  <c r="AY9" i="1" s="1"/>
  <c r="AU9" i="1"/>
  <c r="X17" i="1"/>
  <c r="AY18" i="1" s="1"/>
  <c r="AU18" i="1"/>
  <c r="Y31" i="1"/>
  <c r="AZ32" i="1" s="1"/>
  <c r="AV32" i="1"/>
  <c r="X11" i="1"/>
  <c r="AY12" i="1" s="1"/>
  <c r="AU12" i="1"/>
  <c r="Y14" i="1"/>
  <c r="AZ15" i="1" s="1"/>
  <c r="AV15" i="1"/>
  <c r="Y35" i="1"/>
  <c r="AZ36" i="1" s="1"/>
  <c r="AV36" i="1"/>
  <c r="Y37" i="1"/>
  <c r="AZ38" i="1" s="1"/>
  <c r="AV38" i="1"/>
  <c r="W33" i="1"/>
  <c r="AX34" i="1" s="1"/>
  <c r="AT34" i="1"/>
  <c r="X38" i="1"/>
  <c r="AY39" i="1" s="1"/>
  <c r="AU39" i="1"/>
  <c r="W30" i="1"/>
  <c r="AX31" i="1" s="1"/>
  <c r="AT31" i="1"/>
  <c r="X31" i="1"/>
  <c r="AY32" i="1" s="1"/>
  <c r="AU32" i="1"/>
  <c r="X10" i="1"/>
  <c r="AY11" i="1" s="1"/>
  <c r="AU11" i="1"/>
  <c r="Y39" i="1"/>
  <c r="AZ40" i="1" s="1"/>
  <c r="AV40" i="1"/>
  <c r="X7" i="1"/>
  <c r="AY8" i="1" s="1"/>
  <c r="AU8" i="1"/>
  <c r="X13" i="1"/>
  <c r="AY14" i="1" s="1"/>
  <c r="AU14" i="1"/>
  <c r="Y9" i="1"/>
  <c r="AZ10" i="1" s="1"/>
  <c r="AV10" i="1"/>
  <c r="AZ6" i="1"/>
  <c r="Y5" i="1"/>
  <c r="AV6" i="1"/>
  <c r="Y38" i="1"/>
  <c r="AZ39" i="1" s="1"/>
  <c r="AV39" i="1"/>
  <c r="W40" i="1"/>
  <c r="AX41" i="1" s="1"/>
  <c r="AT41" i="1"/>
  <c r="Y10" i="1"/>
  <c r="AZ11" i="1" s="1"/>
  <c r="AV11" i="1"/>
  <c r="W31" i="1"/>
  <c r="AX32" i="1" s="1"/>
  <c r="AT32" i="1"/>
  <c r="X30" i="1"/>
  <c r="AU31" i="1"/>
  <c r="Y34" i="1"/>
  <c r="AZ35" i="1" s="1"/>
  <c r="AV35" i="1"/>
  <c r="X39" i="1"/>
  <c r="AY40" i="1" s="1"/>
  <c r="AU40" i="1"/>
  <c r="Y41" i="1"/>
  <c r="AZ42" i="1" s="1"/>
  <c r="AV42" i="1"/>
  <c r="Y17" i="1"/>
  <c r="AZ18" i="1" s="1"/>
  <c r="AV18" i="1"/>
  <c r="W42" i="1"/>
  <c r="AX43" i="1" s="1"/>
  <c r="AT43" i="1"/>
  <c r="X34" i="1"/>
  <c r="AY35" i="1" s="1"/>
  <c r="AU35" i="1"/>
  <c r="Y12" i="1"/>
  <c r="AZ13" i="1" s="1"/>
  <c r="AV13" i="1"/>
  <c r="X14" i="1"/>
  <c r="AY15" i="1" s="1"/>
  <c r="AU15" i="1"/>
  <c r="X9" i="1"/>
  <c r="AY10" i="1" s="1"/>
  <c r="AU10" i="1"/>
  <c r="Y7" i="1"/>
  <c r="AZ8" i="1" s="1"/>
  <c r="AV8" i="1"/>
  <c r="W35" i="1"/>
  <c r="AX36" i="1" s="1"/>
  <c r="AT36" i="1"/>
  <c r="Y16" i="1"/>
  <c r="AZ17" i="1" s="1"/>
  <c r="AV17" i="1"/>
  <c r="W36" i="1"/>
  <c r="AX37" i="1" s="1"/>
  <c r="AT37" i="1"/>
  <c r="X16" i="1"/>
  <c r="AY17" i="1" s="1"/>
  <c r="AU17" i="1"/>
  <c r="Y6" i="1"/>
  <c r="AZ7" i="1" s="1"/>
  <c r="AV7" i="1"/>
  <c r="X12" i="1"/>
  <c r="AY13" i="1" s="1"/>
  <c r="AU13" i="1"/>
  <c r="X42" i="1"/>
  <c r="AY43" i="1" s="1"/>
  <c r="AU43" i="1"/>
  <c r="W37" i="1"/>
  <c r="AX38" i="1" s="1"/>
  <c r="AT38" i="1"/>
  <c r="X37" i="1"/>
  <c r="AY38" i="1" s="1"/>
  <c r="AU38" i="1"/>
  <c r="W39" i="1"/>
  <c r="AX40" i="1" s="1"/>
  <c r="AT40" i="1"/>
  <c r="X35" i="1"/>
  <c r="AY36" i="1" s="1"/>
  <c r="AU36" i="1"/>
  <c r="Y40" i="1"/>
  <c r="AZ41" i="1" s="1"/>
  <c r="AV41" i="1"/>
  <c r="Y33" i="1"/>
  <c r="AZ34" i="1" s="1"/>
  <c r="AV34" i="1"/>
  <c r="Y42" i="1"/>
  <c r="AZ43" i="1" s="1"/>
  <c r="AV43" i="1"/>
  <c r="X15" i="1"/>
  <c r="AY16" i="1" s="1"/>
  <c r="AU16" i="1"/>
  <c r="X40" i="1"/>
  <c r="AY41" i="1" s="1"/>
  <c r="AU41" i="1"/>
  <c r="X33" i="1"/>
  <c r="AY34" i="1" s="1"/>
  <c r="AU34" i="1"/>
  <c r="Y36" i="1"/>
  <c r="AZ37" i="1" s="1"/>
  <c r="AV37" i="1"/>
  <c r="Y15" i="1"/>
  <c r="AZ16" i="1" s="1"/>
  <c r="AV16" i="1"/>
  <c r="X32" i="1"/>
  <c r="AY33" i="1" s="1"/>
  <c r="AU33" i="1"/>
  <c r="AZ31" i="1"/>
  <c r="AY31" i="1"/>
  <c r="X44" i="1"/>
  <c r="X20" i="2"/>
  <c r="W15" i="1"/>
  <c r="AX16" i="1" s="1"/>
  <c r="W8" i="1"/>
  <c r="AX9" i="1" s="1"/>
  <c r="W16" i="1"/>
  <c r="AX17" i="1" s="1"/>
  <c r="W7" i="1"/>
  <c r="AX8" i="1" s="1"/>
  <c r="W11" i="1"/>
  <c r="AX12" i="1" s="1"/>
  <c r="W13" i="1"/>
  <c r="AX14" i="1" s="1"/>
  <c r="W10" i="1"/>
  <c r="AX11" i="1" s="1"/>
  <c r="W12" i="1"/>
  <c r="AX13" i="1" s="1"/>
  <c r="W44" i="1"/>
  <c r="W14" i="1"/>
  <c r="AX15" i="1" s="1"/>
  <c r="W6" i="1"/>
  <c r="AX7" i="1" s="1"/>
  <c r="X6" i="1"/>
  <c r="AY7" i="1" s="1"/>
  <c r="W5" i="1"/>
  <c r="AX6" i="1" s="1"/>
  <c r="W9" i="1"/>
  <c r="AX10" i="1" s="1"/>
  <c r="X5" i="1"/>
  <c r="AY6" i="1" s="1"/>
  <c r="W17" i="1"/>
  <c r="AX18" i="1" s="1"/>
  <c r="W45" i="1"/>
  <c r="X45" i="1" l="1"/>
  <c r="Y19" i="1"/>
  <c r="Y44" i="1"/>
  <c r="Y20" i="1"/>
  <c r="Y45" i="1"/>
  <c r="X20" i="1"/>
  <c r="X19" i="1"/>
  <c r="W20" i="1"/>
  <c r="W19" i="1"/>
</calcChain>
</file>

<file path=xl/sharedStrings.xml><?xml version="1.0" encoding="utf-8"?>
<sst xmlns="http://schemas.openxmlformats.org/spreadsheetml/2006/main" count="176" uniqueCount="31">
  <si>
    <t>Pos_X</t>
  </si>
  <si>
    <t>U_Magnitud</t>
  </si>
  <si>
    <t>Wiren 1975</t>
  </si>
  <si>
    <t>U/U0</t>
  </si>
  <si>
    <t>U0</t>
  </si>
  <si>
    <t>U=10*(z/2)^0.125</t>
  </si>
  <si>
    <t>h(m)</t>
  </si>
  <si>
    <t>Error_Max</t>
  </si>
  <si>
    <t>Error_Medio</t>
  </si>
  <si>
    <t>Malla gruesa</t>
  </si>
  <si>
    <t>Malla fina</t>
  </si>
  <si>
    <t>Caso 1</t>
  </si>
  <si>
    <t>Caso 2</t>
  </si>
  <si>
    <t>Caso 3</t>
  </si>
  <si>
    <t>Error Caso 1</t>
  </si>
  <si>
    <t>Error Caso 2</t>
  </si>
  <si>
    <t>Error Caso 3</t>
  </si>
  <si>
    <t>Caso 1 (U/U0)</t>
  </si>
  <si>
    <t>Caso 2 (U/U0)</t>
  </si>
  <si>
    <t>Caso 3 (U/U0)</t>
  </si>
  <si>
    <t>Wiren 1975 (U/U0)</t>
  </si>
  <si>
    <t>Error Caso 1 (%)</t>
  </si>
  <si>
    <t>Error Caso 2 (%)</t>
  </si>
  <si>
    <t>Error Caso 3 (%)</t>
  </si>
  <si>
    <t>Posición X (m)</t>
  </si>
  <si>
    <t>Caso especial</t>
  </si>
  <si>
    <t>Error Caso especial</t>
  </si>
  <si>
    <t>Un edificio</t>
  </si>
  <si>
    <t>Dos edificios</t>
  </si>
  <si>
    <t>Error Máximo</t>
  </si>
  <si>
    <t>Error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</si>
</sst>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vertical="center" textRotation="90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10" fontId="0" fillId="0" borderId="1" xfId="0" applyNumberFormat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</a:t>
            </a:r>
            <a:r>
              <a:rPr lang="es-ES" baseline="0"/>
              <a:t> de U en el conducto (malla gruesa)</a:t>
            </a:r>
            <a:endParaRPr lang="es-ES"/>
          </a:p>
        </c:rich>
      </c:tx>
      <c:layout>
        <c:manualLayout>
          <c:xMode val="edge"/>
          <c:yMode val="edge"/>
          <c:x val="0.27964978867269863"/>
          <c:y val="3.2234157038721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033549320087915"/>
          <c:y val="0.14064395936138943"/>
          <c:w val="0.65400516364376782"/>
          <c:h val="0.71569314859184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'Edifcio1 k-epsilon'!$R$3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k-epsilon'!$R$5:$R$17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k-epsilon'!$S$5:$S$17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A-4707-B383-256389F142CB}"/>
            </c:ext>
          </c:extLst>
        </c:ser>
        <c:ser>
          <c:idx val="1"/>
          <c:order val="1"/>
          <c:tx>
            <c:strRef>
              <c:f>'Edifcio1 k-epsilon'!$B$3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('Edifcio1 k-epsilon'!$B$5,'Edifcio1 k-epsilon'!$B$7,'Edifcio1 k-epsilon'!$B$8,'Edifcio1 k-epsilon'!$B$10:$B$12,'Edifcio1 k-epsilon'!$B$14:$B$17,'Edifcio1 k-epsilon'!$B$19:$B$21)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('Edifcio1 k-epsilon'!$D$5,'Edifcio1 k-epsilon'!$D$7,'Edifcio1 k-epsilon'!$D$8,'Edifcio1 k-epsilon'!$D$10:$D$12,'Edifcio1 k-epsilon'!$D$14:$D$17,'Edifcio1 k-epsilon'!$D$19:$D$21)</c:f>
              <c:numCache>
                <c:formatCode>General</c:formatCode>
                <c:ptCount val="13"/>
                <c:pt idx="0">
                  <c:v>0.73</c:v>
                </c:pt>
                <c:pt idx="1">
                  <c:v>0.9880000000000001</c:v>
                </c:pt>
                <c:pt idx="2">
                  <c:v>1.19</c:v>
                </c:pt>
                <c:pt idx="3">
                  <c:v>1.26</c:v>
                </c:pt>
                <c:pt idx="4">
                  <c:v>1.29</c:v>
                </c:pt>
                <c:pt idx="5">
                  <c:v>1.3</c:v>
                </c:pt>
                <c:pt idx="6">
                  <c:v>1.29</c:v>
                </c:pt>
                <c:pt idx="7">
                  <c:v>1.26</c:v>
                </c:pt>
                <c:pt idx="8">
                  <c:v>1.22</c:v>
                </c:pt>
                <c:pt idx="9">
                  <c:v>1.2</c:v>
                </c:pt>
                <c:pt idx="10">
                  <c:v>1.1800000000000002</c:v>
                </c:pt>
                <c:pt idx="11">
                  <c:v>1.1599999999999999</c:v>
                </c:pt>
                <c:pt idx="1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A-4707-B383-256389F142CB}"/>
            </c:ext>
          </c:extLst>
        </c:ser>
        <c:ser>
          <c:idx val="2"/>
          <c:order val="2"/>
          <c:tx>
            <c:strRef>
              <c:f>'Edifcio1 k-epsilon'!$F$3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'Edifcio1 k-epsilon'!$F$5:$F$17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k-epsilon'!$H$5:$H$17</c:f>
              <c:numCache>
                <c:formatCode>General</c:formatCode>
                <c:ptCount val="13"/>
                <c:pt idx="0">
                  <c:v>0.85099999999999998</c:v>
                </c:pt>
                <c:pt idx="1">
                  <c:v>0.92699999999999994</c:v>
                </c:pt>
                <c:pt idx="2">
                  <c:v>1.0109999999999999</c:v>
                </c:pt>
                <c:pt idx="3">
                  <c:v>1.089</c:v>
                </c:pt>
                <c:pt idx="4">
                  <c:v>1.139</c:v>
                </c:pt>
                <c:pt idx="5">
                  <c:v>1.1919999999999999</c:v>
                </c:pt>
                <c:pt idx="6">
                  <c:v>1.242</c:v>
                </c:pt>
                <c:pt idx="7">
                  <c:v>1.2570000000000001</c:v>
                </c:pt>
                <c:pt idx="8">
                  <c:v>1.2689999999999999</c:v>
                </c:pt>
                <c:pt idx="9">
                  <c:v>1.2829999999999999</c:v>
                </c:pt>
                <c:pt idx="10">
                  <c:v>1.2429999999999999</c:v>
                </c:pt>
                <c:pt idx="11">
                  <c:v>1.1839999999999999</c:v>
                </c:pt>
                <c:pt idx="12">
                  <c:v>1.1400000000000001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C-45DD-8D09-625F90649C4D}"/>
            </c:ext>
          </c:extLst>
        </c:ser>
        <c:ser>
          <c:idx val="3"/>
          <c:order val="3"/>
          <c:tx>
            <c:strRef>
              <c:f>'Edifcio1 k-epsilon'!$J$3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'Edifcio1 k-epsilon'!$J$5:$J$17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k-epsilon'!$L$5:$L$17</c:f>
              <c:numCache>
                <c:formatCode>General</c:formatCode>
                <c:ptCount val="13"/>
                <c:pt idx="0">
                  <c:v>0.33500000000000002</c:v>
                </c:pt>
                <c:pt idx="1">
                  <c:v>0.66300000000000003</c:v>
                </c:pt>
                <c:pt idx="2">
                  <c:v>0.72899999999999998</c:v>
                </c:pt>
                <c:pt idx="3">
                  <c:v>0.78300000000000003</c:v>
                </c:pt>
                <c:pt idx="4">
                  <c:v>0.81400000000000006</c:v>
                </c:pt>
                <c:pt idx="5">
                  <c:v>0.84899999999999998</c:v>
                </c:pt>
                <c:pt idx="6">
                  <c:v>0.88000000000000012</c:v>
                </c:pt>
                <c:pt idx="7">
                  <c:v>0.88800000000000012</c:v>
                </c:pt>
                <c:pt idx="8">
                  <c:v>0.89600000000000013</c:v>
                </c:pt>
                <c:pt idx="9">
                  <c:v>0.90500000000000003</c:v>
                </c:pt>
                <c:pt idx="10">
                  <c:v>0.876</c:v>
                </c:pt>
                <c:pt idx="11">
                  <c:v>0.84000000000000008</c:v>
                </c:pt>
                <c:pt idx="12">
                  <c:v>0.80500000000000005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DC-45DD-8D09-625F9064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04975"/>
        <c:axId val="1458807055"/>
      </c:scatterChart>
      <c:valAx>
        <c:axId val="14588049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</a:t>
                </a:r>
                <a:r>
                  <a:rPr lang="es-ES" baseline="0"/>
                  <a:t> X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8807055"/>
        <c:crosses val="autoZero"/>
        <c:crossBetween val="midCat"/>
        <c:majorUnit val="1"/>
      </c:valAx>
      <c:valAx>
        <c:axId val="145880705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layout>
            <c:manualLayout>
              <c:xMode val="edge"/>
              <c:yMode val="edge"/>
              <c:x val="9.4444453740158401E-3"/>
              <c:y val="0.39115554148650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8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U en el conducto (malla fina)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501964997458785"/>
          <c:y val="0.14600669399728594"/>
          <c:w val="0.65467827654698674"/>
          <c:h val="0.652133145949350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'Edifcio1 k-epsilon'!$R$28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k-epsilon'!$R$30:$R$42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k-epsilon'!$S$30:$S$42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3-43A2-8936-079653ACE996}"/>
            </c:ext>
          </c:extLst>
        </c:ser>
        <c:ser>
          <c:idx val="0"/>
          <c:order val="1"/>
          <c:tx>
            <c:strRef>
              <c:f>'Edifcio1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'Edifcio1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k-epsilon'!$D$30:$D$42</c:f>
              <c:numCache>
                <c:formatCode>General</c:formatCode>
                <c:ptCount val="13"/>
                <c:pt idx="0">
                  <c:v>0.93</c:v>
                </c:pt>
                <c:pt idx="1">
                  <c:v>1.0699999999999998</c:v>
                </c:pt>
                <c:pt idx="2">
                  <c:v>1.2</c:v>
                </c:pt>
                <c:pt idx="3">
                  <c:v>1.27</c:v>
                </c:pt>
                <c:pt idx="4">
                  <c:v>1.28</c:v>
                </c:pt>
                <c:pt idx="5">
                  <c:v>1.26</c:v>
                </c:pt>
                <c:pt idx="6">
                  <c:v>1.24</c:v>
                </c:pt>
                <c:pt idx="7">
                  <c:v>1.2</c:v>
                </c:pt>
                <c:pt idx="8">
                  <c:v>1.1800000000000002</c:v>
                </c:pt>
                <c:pt idx="9">
                  <c:v>1.1800000000000002</c:v>
                </c:pt>
                <c:pt idx="10">
                  <c:v>1.1800000000000002</c:v>
                </c:pt>
                <c:pt idx="11">
                  <c:v>1.1800000000000002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3-43A2-8936-079653ACE996}"/>
            </c:ext>
          </c:extLst>
        </c:ser>
        <c:ser>
          <c:idx val="2"/>
          <c:order val="2"/>
          <c:tx>
            <c:strRef>
              <c:f>'Edifcio1 k-epsilon'!$F$28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'Edifcio1 k-epsilon'!$F$30:$F$42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k-epsilon'!$H$30:$H$42</c:f>
              <c:numCache>
                <c:formatCode>General</c:formatCode>
                <c:ptCount val="13"/>
                <c:pt idx="0">
                  <c:v>1.129</c:v>
                </c:pt>
                <c:pt idx="1">
                  <c:v>1.298</c:v>
                </c:pt>
                <c:pt idx="2">
                  <c:v>1.387</c:v>
                </c:pt>
                <c:pt idx="3">
                  <c:v>1.4330000000000001</c:v>
                </c:pt>
                <c:pt idx="4">
                  <c:v>1.4339999999999999</c:v>
                </c:pt>
                <c:pt idx="5">
                  <c:v>1.4359999999999999</c:v>
                </c:pt>
                <c:pt idx="6">
                  <c:v>1.4369999999999998</c:v>
                </c:pt>
                <c:pt idx="7">
                  <c:v>1.4369999999999998</c:v>
                </c:pt>
                <c:pt idx="8">
                  <c:v>1.4350000000000001</c:v>
                </c:pt>
                <c:pt idx="9">
                  <c:v>1.4319999999999999</c:v>
                </c:pt>
                <c:pt idx="10">
                  <c:v>1.4330000000000001</c:v>
                </c:pt>
                <c:pt idx="11">
                  <c:v>1.4350000000000001</c:v>
                </c:pt>
                <c:pt idx="12">
                  <c:v>1.4369999999999998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4-425B-A050-58DD70D38DFB}"/>
            </c:ext>
          </c:extLst>
        </c:ser>
        <c:ser>
          <c:idx val="3"/>
          <c:order val="3"/>
          <c:tx>
            <c:strRef>
              <c:f>'Edifcio1 k-epsilon'!$J$28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'Edifcio1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k-epsilon'!$L$30:$L$42</c:f>
              <c:numCache>
                <c:formatCode>General</c:formatCode>
                <c:ptCount val="13"/>
                <c:pt idx="0">
                  <c:v>0.8869999999999999</c:v>
                </c:pt>
                <c:pt idx="1">
                  <c:v>1.0189999999999999</c:v>
                </c:pt>
                <c:pt idx="2">
                  <c:v>1.087</c:v>
                </c:pt>
                <c:pt idx="3">
                  <c:v>1.121</c:v>
                </c:pt>
                <c:pt idx="4">
                  <c:v>1.121</c:v>
                </c:pt>
                <c:pt idx="5">
                  <c:v>1.1240000000000001</c:v>
                </c:pt>
                <c:pt idx="6">
                  <c:v>1.1259999999999999</c:v>
                </c:pt>
                <c:pt idx="7">
                  <c:v>1.1259999999999999</c:v>
                </c:pt>
                <c:pt idx="8">
                  <c:v>1.125</c:v>
                </c:pt>
                <c:pt idx="9">
                  <c:v>1.1220000000000001</c:v>
                </c:pt>
                <c:pt idx="10">
                  <c:v>1.123</c:v>
                </c:pt>
                <c:pt idx="11">
                  <c:v>1.125</c:v>
                </c:pt>
                <c:pt idx="12">
                  <c:v>1.127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4-425B-A050-58DD70D3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16175"/>
        <c:axId val="1895042879"/>
      </c:scatterChart>
      <c:valAx>
        <c:axId val="19000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  <a:r>
                  <a:rPr lang="es-ES" baseline="0"/>
                  <a:t> X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5042879"/>
        <c:crosses val="autoZero"/>
        <c:crossBetween val="midCat"/>
        <c:majorUnit val="1"/>
      </c:valAx>
      <c:valAx>
        <c:axId val="189504287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00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9293909061959"/>
          <c:y val="0.30826917581010821"/>
          <c:w val="0.16091363825473259"/>
          <c:h val="0.2657190839675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U caso especial (malla gruesa)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'Edifcio1 k-epsilon'!$R$3:$T$3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k-epsilon'!$R$5:$R$17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k-epsilon'!$S$5:$S$17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0-4BC4-A8A5-7BD10E900705}"/>
            </c:ext>
          </c:extLst>
        </c:ser>
        <c:ser>
          <c:idx val="1"/>
          <c:order val="1"/>
          <c:tx>
            <c:strRef>
              <c:f>'Edifcio1 k-epsilon'!$N$3:$P$3</c:f>
              <c:strCache>
                <c:ptCount val="1"/>
                <c:pt idx="0">
                  <c:v>Caso especial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'Edifcio1 k-epsilon'!$N$5:$N$17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k-epsilon'!$P$5:$P$17</c:f>
              <c:numCache>
                <c:formatCode>General</c:formatCode>
                <c:ptCount val="13"/>
                <c:pt idx="0">
                  <c:v>0.85</c:v>
                </c:pt>
                <c:pt idx="1">
                  <c:v>1.08</c:v>
                </c:pt>
                <c:pt idx="2">
                  <c:v>1.3</c:v>
                </c:pt>
                <c:pt idx="3">
                  <c:v>1.34</c:v>
                </c:pt>
                <c:pt idx="4">
                  <c:v>1.3199999999999998</c:v>
                </c:pt>
                <c:pt idx="5">
                  <c:v>1.2949999999999999</c:v>
                </c:pt>
                <c:pt idx="6">
                  <c:v>1.2829999999999999</c:v>
                </c:pt>
                <c:pt idx="7">
                  <c:v>1.2710000000000001</c:v>
                </c:pt>
                <c:pt idx="8">
                  <c:v>1.2589999999999999</c:v>
                </c:pt>
                <c:pt idx="9">
                  <c:v>1.23</c:v>
                </c:pt>
                <c:pt idx="10">
                  <c:v>1.1619999999999999</c:v>
                </c:pt>
                <c:pt idx="11">
                  <c:v>1.0660000000000001</c:v>
                </c:pt>
                <c:pt idx="12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0-4BC4-A8A5-7BD10E90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012175"/>
        <c:axId val="1714019247"/>
      </c:scatterChart>
      <c:valAx>
        <c:axId val="171401217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019247"/>
        <c:crosses val="autoZero"/>
        <c:crossBetween val="midCat"/>
      </c:valAx>
      <c:valAx>
        <c:axId val="171401924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01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U caso especial (malla fina)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'Edifcio1 k-epsilon'!$R$28:$T$28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'Edifcio1 k-epsilon'!$R$30:$R$42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k-epsilon'!$S$30:$S$42</c:f>
              <c:numCache>
                <c:formatCode>General</c:formatCode>
                <c:ptCount val="13"/>
                <c:pt idx="0">
                  <c:v>0.88</c:v>
                </c:pt>
                <c:pt idx="1">
                  <c:v>1.2</c:v>
                </c:pt>
                <c:pt idx="2">
                  <c:v>1.42</c:v>
                </c:pt>
                <c:pt idx="3">
                  <c:v>1.46</c:v>
                </c:pt>
                <c:pt idx="4">
                  <c:v>1.45</c:v>
                </c:pt>
                <c:pt idx="5">
                  <c:v>1.4</c:v>
                </c:pt>
                <c:pt idx="6">
                  <c:v>1.35</c:v>
                </c:pt>
                <c:pt idx="7">
                  <c:v>1.29</c:v>
                </c:pt>
                <c:pt idx="8">
                  <c:v>1.21</c:v>
                </c:pt>
                <c:pt idx="9">
                  <c:v>1.17</c:v>
                </c:pt>
                <c:pt idx="10">
                  <c:v>1.1399999999999999</c:v>
                </c:pt>
                <c:pt idx="11">
                  <c:v>1.1200000000000001</c:v>
                </c:pt>
                <c:pt idx="12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AB-43A5-A883-FF665C75B043}"/>
            </c:ext>
          </c:extLst>
        </c:ser>
        <c:ser>
          <c:idx val="1"/>
          <c:order val="1"/>
          <c:tx>
            <c:strRef>
              <c:f>'Edifcio1 k-epsilon'!$N$28:$P$28</c:f>
              <c:strCache>
                <c:ptCount val="1"/>
                <c:pt idx="0">
                  <c:v>Caso especial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'Edifcio1 k-epsilon'!$N$30:$N$42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'Edifcio1 k-epsilon'!$P$30:$P$42</c:f>
              <c:numCache>
                <c:formatCode>General</c:formatCode>
                <c:ptCount val="13"/>
                <c:pt idx="0">
                  <c:v>0.85</c:v>
                </c:pt>
                <c:pt idx="1">
                  <c:v>1.31</c:v>
                </c:pt>
                <c:pt idx="2">
                  <c:v>1.42</c:v>
                </c:pt>
                <c:pt idx="3">
                  <c:v>1.4300000000000002</c:v>
                </c:pt>
                <c:pt idx="4">
                  <c:v>1.41</c:v>
                </c:pt>
                <c:pt idx="5">
                  <c:v>1.3800000000000001</c:v>
                </c:pt>
                <c:pt idx="6">
                  <c:v>1.35</c:v>
                </c:pt>
                <c:pt idx="7">
                  <c:v>1.31</c:v>
                </c:pt>
                <c:pt idx="8">
                  <c:v>1.25</c:v>
                </c:pt>
                <c:pt idx="9">
                  <c:v>1.19</c:v>
                </c:pt>
                <c:pt idx="10">
                  <c:v>1.175</c:v>
                </c:pt>
                <c:pt idx="11">
                  <c:v>1.1599999999999999</c:v>
                </c:pt>
                <c:pt idx="1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AB-43A5-A883-FF665C75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79551"/>
        <c:axId val="1717478719"/>
      </c:scatterChart>
      <c:valAx>
        <c:axId val="171747955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7478719"/>
        <c:crosses val="autoZero"/>
        <c:crossBetween val="midCat"/>
      </c:valAx>
      <c:valAx>
        <c:axId val="17174787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747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Distribuccion</a:t>
            </a:r>
            <a:r>
              <a:rPr lang="es-ES" baseline="0"/>
              <a:t> de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k-epsilon'!$R$3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'Edificio2 k-epsilon'!$R$5:$R$17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k-epsilon'!$S$5:$S$17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0-461E-84F3-0FE3D329AF24}"/>
            </c:ext>
          </c:extLst>
        </c:ser>
        <c:ser>
          <c:idx val="0"/>
          <c:order val="1"/>
          <c:tx>
            <c:strRef>
              <c:f>'Edificio2 k-epsilon'!$B$3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k-epsilon'!$D$5:$D$17</c:f>
              <c:numCache>
                <c:formatCode>General</c:formatCode>
                <c:ptCount val="13"/>
                <c:pt idx="0">
                  <c:v>0.97</c:v>
                </c:pt>
                <c:pt idx="1">
                  <c:v>1.1000000000000001</c:v>
                </c:pt>
                <c:pt idx="2">
                  <c:v>1.17</c:v>
                </c:pt>
                <c:pt idx="3">
                  <c:v>1.1800000000000002</c:v>
                </c:pt>
                <c:pt idx="4">
                  <c:v>1.17</c:v>
                </c:pt>
                <c:pt idx="5">
                  <c:v>1.1499999999999999</c:v>
                </c:pt>
                <c:pt idx="6">
                  <c:v>1.1099999999999999</c:v>
                </c:pt>
                <c:pt idx="7">
                  <c:v>1.1000000000000001</c:v>
                </c:pt>
                <c:pt idx="8">
                  <c:v>1.0699999999999998</c:v>
                </c:pt>
                <c:pt idx="9">
                  <c:v>1.05</c:v>
                </c:pt>
                <c:pt idx="10">
                  <c:v>1.022</c:v>
                </c:pt>
                <c:pt idx="11">
                  <c:v>0.99700000000000011</c:v>
                </c:pt>
                <c:pt idx="12">
                  <c:v>0.97599999999999998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0-461E-84F3-0FE3D329AF24}"/>
            </c:ext>
          </c:extLst>
        </c:ser>
        <c:ser>
          <c:idx val="2"/>
          <c:order val="2"/>
          <c:tx>
            <c:strRef>
              <c:f>'Edificio2 k-epsilon'!$F$3:$H$3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'Edificio2 k-epsilon'!$F$5:$F$17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k-epsilon'!$H$5:$H$17</c:f>
              <c:numCache>
                <c:formatCode>General</c:formatCode>
                <c:ptCount val="13"/>
                <c:pt idx="0">
                  <c:v>0.97799999999999998</c:v>
                </c:pt>
                <c:pt idx="1">
                  <c:v>1.101</c:v>
                </c:pt>
                <c:pt idx="2">
                  <c:v>1.155</c:v>
                </c:pt>
                <c:pt idx="3">
                  <c:v>1.155</c:v>
                </c:pt>
                <c:pt idx="4">
                  <c:v>1.1339999999999999</c:v>
                </c:pt>
                <c:pt idx="5">
                  <c:v>1.109</c:v>
                </c:pt>
                <c:pt idx="6">
                  <c:v>1.085</c:v>
                </c:pt>
                <c:pt idx="7">
                  <c:v>1.0569999999999999</c:v>
                </c:pt>
                <c:pt idx="8">
                  <c:v>1.0269999999999999</c:v>
                </c:pt>
                <c:pt idx="9">
                  <c:v>0.99600000000000011</c:v>
                </c:pt>
                <c:pt idx="10">
                  <c:v>0.96599999999999997</c:v>
                </c:pt>
                <c:pt idx="11">
                  <c:v>0.93800000000000006</c:v>
                </c:pt>
                <c:pt idx="12">
                  <c:v>0.91400000000000003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C-4A4F-8AF8-4DEE831E2618}"/>
            </c:ext>
          </c:extLst>
        </c:ser>
        <c:ser>
          <c:idx val="3"/>
          <c:order val="3"/>
          <c:tx>
            <c:strRef>
              <c:f>'Edificio2 k-epsilon'!$J$3:$L$3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k-epsilon'!$L$5:$L$17</c:f>
              <c:numCache>
                <c:formatCode>General</c:formatCode>
                <c:ptCount val="13"/>
                <c:pt idx="0">
                  <c:v>0.89300000000000002</c:v>
                </c:pt>
                <c:pt idx="1">
                  <c:v>0.99600000000000011</c:v>
                </c:pt>
                <c:pt idx="2">
                  <c:v>1.0369999999999999</c:v>
                </c:pt>
                <c:pt idx="3">
                  <c:v>1.034</c:v>
                </c:pt>
                <c:pt idx="4">
                  <c:v>1.0130000000000001</c:v>
                </c:pt>
                <c:pt idx="5">
                  <c:v>0.9890000000000001</c:v>
                </c:pt>
                <c:pt idx="6">
                  <c:v>0.96400000000000008</c:v>
                </c:pt>
                <c:pt idx="7">
                  <c:v>0.94000000000000006</c:v>
                </c:pt>
                <c:pt idx="8">
                  <c:v>0.91500000000000004</c:v>
                </c:pt>
                <c:pt idx="9">
                  <c:v>0.88800000000000012</c:v>
                </c:pt>
                <c:pt idx="10">
                  <c:v>0.86</c:v>
                </c:pt>
                <c:pt idx="11">
                  <c:v>0.83399999999999996</c:v>
                </c:pt>
                <c:pt idx="12">
                  <c:v>0.81099999999999994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C-4A4F-8AF8-4DEE831E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495935"/>
        <c:axId val="1653497183"/>
      </c:scatterChart>
      <c:valAx>
        <c:axId val="165349593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97183"/>
        <c:crosses val="autoZero"/>
        <c:crossBetween val="midCat"/>
        <c:majorUnit val="1"/>
      </c:valAx>
      <c:valAx>
        <c:axId val="165349718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9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 de</a:t>
            </a:r>
            <a:r>
              <a:rPr lang="es-ES" baseline="0"/>
              <a:t>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k-epsilon'!$R$28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'Edificio2 k-epsilon'!$R$30:$R$42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k-epsilon'!$S$30:$S$42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2D-4D82-B3A5-18435544CC4A}"/>
            </c:ext>
          </c:extLst>
        </c:ser>
        <c:ser>
          <c:idx val="0"/>
          <c:order val="1"/>
          <c:tx>
            <c:strRef>
              <c:f>'Edificio2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k-epsilon'!$D$30:$D$42</c:f>
              <c:numCache>
                <c:formatCode>General</c:formatCode>
                <c:ptCount val="13"/>
                <c:pt idx="0">
                  <c:v>1.042</c:v>
                </c:pt>
                <c:pt idx="1">
                  <c:v>1.24</c:v>
                </c:pt>
                <c:pt idx="2">
                  <c:v>1.28</c:v>
                </c:pt>
                <c:pt idx="3">
                  <c:v>1.236</c:v>
                </c:pt>
                <c:pt idx="4">
                  <c:v>1.1850000000000001</c:v>
                </c:pt>
                <c:pt idx="5">
                  <c:v>1.141</c:v>
                </c:pt>
                <c:pt idx="6">
                  <c:v>1.105</c:v>
                </c:pt>
                <c:pt idx="7">
                  <c:v>1.077</c:v>
                </c:pt>
                <c:pt idx="8">
                  <c:v>1.056</c:v>
                </c:pt>
                <c:pt idx="9">
                  <c:v>1.0390000000000001</c:v>
                </c:pt>
                <c:pt idx="10">
                  <c:v>1.026</c:v>
                </c:pt>
                <c:pt idx="11">
                  <c:v>1.01</c:v>
                </c:pt>
                <c:pt idx="12">
                  <c:v>1.008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2D-4D82-B3A5-18435544CC4A}"/>
            </c:ext>
          </c:extLst>
        </c:ser>
        <c:ser>
          <c:idx val="2"/>
          <c:order val="2"/>
          <c:tx>
            <c:strRef>
              <c:f>'Edificio2 k-epsilon'!$F$28:$H$28</c:f>
              <c:strCache>
                <c:ptCount val="1"/>
                <c:pt idx="0">
                  <c:v>Caso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'Edificio2 k-epsilon'!$F$30:$F$42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k-epsilon'!$H$30:$H$42</c:f>
              <c:numCache>
                <c:formatCode>General</c:formatCode>
                <c:ptCount val="13"/>
                <c:pt idx="0">
                  <c:v>1.3439999999999999</c:v>
                </c:pt>
                <c:pt idx="1">
                  <c:v>1.6239999999999999</c:v>
                </c:pt>
                <c:pt idx="2">
                  <c:v>1.677</c:v>
                </c:pt>
                <c:pt idx="3">
                  <c:v>1.6160000000000001</c:v>
                </c:pt>
                <c:pt idx="4">
                  <c:v>1.538</c:v>
                </c:pt>
                <c:pt idx="5">
                  <c:v>1.4710000000000001</c:v>
                </c:pt>
                <c:pt idx="6">
                  <c:v>1.4079999999999999</c:v>
                </c:pt>
                <c:pt idx="7">
                  <c:v>1.3599999999999999</c:v>
                </c:pt>
                <c:pt idx="8">
                  <c:v>1.3089999999999999</c:v>
                </c:pt>
                <c:pt idx="9">
                  <c:v>1.2669999999999999</c:v>
                </c:pt>
                <c:pt idx="10">
                  <c:v>1.222</c:v>
                </c:pt>
                <c:pt idx="11">
                  <c:v>1.165</c:v>
                </c:pt>
                <c:pt idx="12">
                  <c:v>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3-4260-9F14-1D089E6C1F82}"/>
            </c:ext>
          </c:extLst>
        </c:ser>
        <c:ser>
          <c:idx val="3"/>
          <c:order val="3"/>
          <c:tx>
            <c:strRef>
              <c:f>'Edificio2 k-epsilon'!$J$28:$L$28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k-epsilon'!$L$30:$L$42</c:f>
              <c:numCache>
                <c:formatCode>General</c:formatCode>
                <c:ptCount val="13"/>
                <c:pt idx="0">
                  <c:v>1.0980000000000001</c:v>
                </c:pt>
                <c:pt idx="1">
                  <c:v>1.3130000000000002</c:v>
                </c:pt>
                <c:pt idx="2">
                  <c:v>1.339</c:v>
                </c:pt>
                <c:pt idx="3">
                  <c:v>1.2789999999999999</c:v>
                </c:pt>
                <c:pt idx="4">
                  <c:v>1.2130000000000001</c:v>
                </c:pt>
                <c:pt idx="5">
                  <c:v>1.155</c:v>
                </c:pt>
                <c:pt idx="6">
                  <c:v>1.1019999999999999</c:v>
                </c:pt>
                <c:pt idx="7">
                  <c:v>1.0569999999999999</c:v>
                </c:pt>
                <c:pt idx="8">
                  <c:v>1.02</c:v>
                </c:pt>
                <c:pt idx="9">
                  <c:v>0.9880000000000001</c:v>
                </c:pt>
                <c:pt idx="10">
                  <c:v>0.95199999999999996</c:v>
                </c:pt>
                <c:pt idx="11">
                  <c:v>0.90299999999999991</c:v>
                </c:pt>
                <c:pt idx="12">
                  <c:v>0.90299999999999991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A3-4260-9F14-1D089E6C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2015"/>
        <c:axId val="1955827423"/>
      </c:scatterChart>
      <c:valAx>
        <c:axId val="195582201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7423"/>
        <c:crosses val="autoZero"/>
        <c:crossBetween val="midCat"/>
        <c:majorUnit val="1"/>
      </c:valAx>
      <c:valAx>
        <c:axId val="1955827423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 de</a:t>
            </a:r>
            <a:r>
              <a:rPr lang="es-ES" baseline="0"/>
              <a:t> U en el pasillo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'Edificio2 k-epsilon'!$R$28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'Edificio2 k-epsilon'!$R$30:$R$42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k-epsilon'!$S$30:$S$42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D-4336-A803-454C26B35842}"/>
            </c:ext>
          </c:extLst>
        </c:ser>
        <c:ser>
          <c:idx val="0"/>
          <c:order val="1"/>
          <c:tx>
            <c:strRef>
              <c:f>'Edificio2 k-epsilon'!$B$28</c:f>
              <c:strCache>
                <c:ptCount val="1"/>
                <c:pt idx="0">
                  <c:v>Caso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'Edificio2 k-epsilon'!$B$30:$B$42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k-epsilon'!$D$30:$D$42</c:f>
              <c:numCache>
                <c:formatCode>General</c:formatCode>
                <c:ptCount val="13"/>
                <c:pt idx="0">
                  <c:v>1.042</c:v>
                </c:pt>
                <c:pt idx="1">
                  <c:v>1.24</c:v>
                </c:pt>
                <c:pt idx="2">
                  <c:v>1.28</c:v>
                </c:pt>
                <c:pt idx="3">
                  <c:v>1.236</c:v>
                </c:pt>
                <c:pt idx="4">
                  <c:v>1.1850000000000001</c:v>
                </c:pt>
                <c:pt idx="5">
                  <c:v>1.141</c:v>
                </c:pt>
                <c:pt idx="6">
                  <c:v>1.105</c:v>
                </c:pt>
                <c:pt idx="7">
                  <c:v>1.077</c:v>
                </c:pt>
                <c:pt idx="8">
                  <c:v>1.056</c:v>
                </c:pt>
                <c:pt idx="9">
                  <c:v>1.0390000000000001</c:v>
                </c:pt>
                <c:pt idx="10">
                  <c:v>1.026</c:v>
                </c:pt>
                <c:pt idx="11">
                  <c:v>1.01</c:v>
                </c:pt>
                <c:pt idx="12">
                  <c:v>1.008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D-4336-A803-454C26B35842}"/>
            </c:ext>
          </c:extLst>
        </c:ser>
        <c:ser>
          <c:idx val="3"/>
          <c:order val="3"/>
          <c:tx>
            <c:strRef>
              <c:f>'Edificio2 k-epsilon'!$J$28:$L$28</c:f>
              <c:strCache>
                <c:ptCount val="1"/>
                <c:pt idx="0">
                  <c:v>Caso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'Edificio2 k-epsilon'!$J$30:$J$42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k-epsilon'!$L$30:$L$42</c:f>
              <c:numCache>
                <c:formatCode>General</c:formatCode>
                <c:ptCount val="13"/>
                <c:pt idx="0">
                  <c:v>1.0980000000000001</c:v>
                </c:pt>
                <c:pt idx="1">
                  <c:v>1.3130000000000002</c:v>
                </c:pt>
                <c:pt idx="2">
                  <c:v>1.339</c:v>
                </c:pt>
                <c:pt idx="3">
                  <c:v>1.2789999999999999</c:v>
                </c:pt>
                <c:pt idx="4">
                  <c:v>1.2130000000000001</c:v>
                </c:pt>
                <c:pt idx="5">
                  <c:v>1.155</c:v>
                </c:pt>
                <c:pt idx="6">
                  <c:v>1.1019999999999999</c:v>
                </c:pt>
                <c:pt idx="7">
                  <c:v>1.0569999999999999</c:v>
                </c:pt>
                <c:pt idx="8">
                  <c:v>1.02</c:v>
                </c:pt>
                <c:pt idx="9">
                  <c:v>0.9880000000000001</c:v>
                </c:pt>
                <c:pt idx="10">
                  <c:v>0.95199999999999996</c:v>
                </c:pt>
                <c:pt idx="11">
                  <c:v>0.90299999999999991</c:v>
                </c:pt>
                <c:pt idx="12">
                  <c:v>0.90299999999999991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4D-4336-A803-454C26B3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2015"/>
        <c:axId val="19558274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'Edificio2 k-epsilon'!$F$28:$H$28</c15:sqref>
                        </c15:formulaRef>
                      </c:ext>
                    </c:extLst>
                    <c:strCache>
                      <c:ptCount val="1"/>
                      <c:pt idx="0">
                        <c:v>Caso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'Edificio2 k-epsilon'!$F$30:$F$42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'Edificio2 k-epsilon'!$H$30:$H$42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1.3439999999999999</c:v>
                      </c:pt>
                      <c:pt idx="1">
                        <c:v>1.6239999999999999</c:v>
                      </c:pt>
                      <c:pt idx="2">
                        <c:v>1.677</c:v>
                      </c:pt>
                      <c:pt idx="3">
                        <c:v>1.6160000000000001</c:v>
                      </c:pt>
                      <c:pt idx="4">
                        <c:v>1.538</c:v>
                      </c:pt>
                      <c:pt idx="5">
                        <c:v>1.4710000000000001</c:v>
                      </c:pt>
                      <c:pt idx="6">
                        <c:v>1.4079999999999999</c:v>
                      </c:pt>
                      <c:pt idx="7">
                        <c:v>1.3599999999999999</c:v>
                      </c:pt>
                      <c:pt idx="8">
                        <c:v>1.3089999999999999</c:v>
                      </c:pt>
                      <c:pt idx="9">
                        <c:v>1.2669999999999999</c:v>
                      </c:pt>
                      <c:pt idx="10">
                        <c:v>1.222</c:v>
                      </c:pt>
                      <c:pt idx="11">
                        <c:v>1.165</c:v>
                      </c:pt>
                      <c:pt idx="12">
                        <c:v>1.157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54D-4336-A803-454C26B35842}"/>
                  </c:ext>
                </c:extLst>
              </c15:ser>
            </c15:filteredScatterSeries>
          </c:ext>
        </c:extLst>
      </c:scatterChart>
      <c:valAx>
        <c:axId val="195582201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Posicion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7423"/>
        <c:crosses val="autoZero"/>
        <c:crossBetween val="midCat"/>
        <c:majorUnit val="1"/>
      </c:valAx>
      <c:valAx>
        <c:axId val="1955827423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U/U0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8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Distribucion de U en el pasillo caso especial</a:t>
            </a:r>
            <a:r>
              <a:rPr lang="es-ES" baseline="0"/>
              <a:t> (malla gruesa)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'Edificio2 k-epsilon'!$R$3:$T$3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'Edificio2 k-epsilon'!$R$5:$R$17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k-epsilon'!$S$5:$S$17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2-40D1-932C-EF274E3AAAE2}"/>
            </c:ext>
          </c:extLst>
        </c:ser>
        <c:ser>
          <c:idx val="1"/>
          <c:order val="1"/>
          <c:tx>
            <c:strRef>
              <c:f>'Edificio2 k-epsilon'!$N$3:$P$3</c:f>
              <c:strCache>
                <c:ptCount val="1"/>
                <c:pt idx="0">
                  <c:v>Caso especial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'Edificio2 k-epsilon'!$N$5:$N$17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k-epsilon'!$P$5:$P$17</c:f>
              <c:numCache>
                <c:formatCode>General</c:formatCode>
                <c:ptCount val="13"/>
                <c:pt idx="0">
                  <c:v>1.044</c:v>
                </c:pt>
                <c:pt idx="1">
                  <c:v>1.19</c:v>
                </c:pt>
                <c:pt idx="2">
                  <c:v>1.244</c:v>
                </c:pt>
                <c:pt idx="3">
                  <c:v>1.23</c:v>
                </c:pt>
                <c:pt idx="4">
                  <c:v>1.1910000000000001</c:v>
                </c:pt>
                <c:pt idx="5">
                  <c:v>1.1439999999999999</c:v>
                </c:pt>
                <c:pt idx="6">
                  <c:v>1.097</c:v>
                </c:pt>
                <c:pt idx="7">
                  <c:v>1.0470000000000002</c:v>
                </c:pt>
                <c:pt idx="8">
                  <c:v>1</c:v>
                </c:pt>
                <c:pt idx="9">
                  <c:v>0.96099999999999997</c:v>
                </c:pt>
                <c:pt idx="10">
                  <c:v>0.92699999999999994</c:v>
                </c:pt>
                <c:pt idx="11">
                  <c:v>0.89600000000000013</c:v>
                </c:pt>
                <c:pt idx="12">
                  <c:v>0.88000000000000012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12-40D1-932C-EF274E3A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12223"/>
        <c:axId val="1644115551"/>
      </c:scatterChart>
      <c:valAx>
        <c:axId val="164411222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0" i="0" baseline="0">
                    <a:effectLst/>
                  </a:rPr>
                  <a:t>Posicion X (m)</a:t>
                </a:r>
                <a:endParaRPr lang="es-E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4115551"/>
        <c:crosses val="autoZero"/>
        <c:crossBetween val="midCat"/>
      </c:valAx>
      <c:valAx>
        <c:axId val="164411555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0" i="0" baseline="0">
                    <a:effectLst/>
                  </a:rPr>
                  <a:t>U/U0</a:t>
                </a:r>
                <a:endParaRPr lang="es-E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411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U en el pasillo caso especial (malla fina)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'Edificio2 k-epsilon'!$R$28:$T$28</c:f>
              <c:strCache>
                <c:ptCount val="1"/>
                <c:pt idx="0">
                  <c:v>Wiren 1975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'Edificio2 k-epsilon'!$R$30:$R$42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k-epsilon'!$S$30:$S$42</c:f>
              <c:numCache>
                <c:formatCode>General</c:formatCode>
                <c:ptCount val="13"/>
                <c:pt idx="0">
                  <c:v>1</c:v>
                </c:pt>
                <c:pt idx="1">
                  <c:v>1.26</c:v>
                </c:pt>
                <c:pt idx="2">
                  <c:v>1.32</c:v>
                </c:pt>
                <c:pt idx="3">
                  <c:v>1.25</c:v>
                </c:pt>
                <c:pt idx="4">
                  <c:v>1.19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1.04</c:v>
                </c:pt>
                <c:pt idx="10">
                  <c:v>1.02</c:v>
                </c:pt>
                <c:pt idx="11">
                  <c:v>1.01</c:v>
                </c:pt>
                <c:pt idx="12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A-47D8-84EA-3AF3EA513E21}"/>
            </c:ext>
          </c:extLst>
        </c:ser>
        <c:ser>
          <c:idx val="1"/>
          <c:order val="1"/>
          <c:tx>
            <c:strRef>
              <c:f>'Edificio2 k-epsilon'!$N$28:$P$28</c:f>
              <c:strCache>
                <c:ptCount val="1"/>
                <c:pt idx="0">
                  <c:v>Caso especial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'Edificio2 k-epsilon'!$N$30:$N$42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'Edificio2 k-epsilon'!$P$30:$P$42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1.3599999999999999</c:v>
                </c:pt>
                <c:pt idx="2">
                  <c:v>1.421</c:v>
                </c:pt>
                <c:pt idx="3">
                  <c:v>1.351</c:v>
                </c:pt>
                <c:pt idx="4">
                  <c:v>1.234</c:v>
                </c:pt>
                <c:pt idx="5">
                  <c:v>1.145</c:v>
                </c:pt>
                <c:pt idx="6">
                  <c:v>1.111</c:v>
                </c:pt>
                <c:pt idx="7">
                  <c:v>1.099</c:v>
                </c:pt>
                <c:pt idx="8">
                  <c:v>1.0900000000000001</c:v>
                </c:pt>
                <c:pt idx="9">
                  <c:v>1.0680000000000001</c:v>
                </c:pt>
                <c:pt idx="10">
                  <c:v>1.0529999999999999</c:v>
                </c:pt>
                <c:pt idx="11">
                  <c:v>1.0489999999999999</c:v>
                </c:pt>
                <c:pt idx="12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A-47D8-84EA-3AF3EA51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97311"/>
        <c:axId val="1754408127"/>
      </c:scatterChart>
      <c:valAx>
        <c:axId val="1754397311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0" i="0" baseline="0">
                    <a:effectLst/>
                  </a:rPr>
                  <a:t>Posicion X (m)</a:t>
                </a:r>
                <a:endParaRPr lang="es-E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408127"/>
        <c:crosses val="autoZero"/>
        <c:crossBetween val="midCat"/>
      </c:valAx>
      <c:valAx>
        <c:axId val="175440812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0" i="0" baseline="0">
                    <a:effectLst/>
                  </a:rPr>
                  <a:t>U/U0</a:t>
                </a:r>
                <a:endParaRPr lang="es-E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39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433028</xdr:colOff>
      <xdr:row>2</xdr:row>
      <xdr:rowOff>53382</xdr:rowOff>
    </xdr:from>
    <xdr:to>
      <xdr:col>36</xdr:col>
      <xdr:colOff>13025</xdr:colOff>
      <xdr:row>18</xdr:row>
      <xdr:rowOff>157318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836C2-91A9-47AE-AC38-3328762EC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433827</xdr:colOff>
      <xdr:row>27</xdr:row>
      <xdr:rowOff>140510</xdr:rowOff>
    </xdr:from>
    <xdr:to>
      <xdr:col>36</xdr:col>
      <xdr:colOff>181914</xdr:colOff>
      <xdr:row>44</xdr:row>
      <xdr:rowOff>128184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35A787-A3F8-4345-B004-AE4745980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224516</xdr:colOff>
      <xdr:row>2</xdr:row>
      <xdr:rowOff>179614</xdr:rowOff>
    </xdr:from>
    <xdr:to>
      <xdr:col>43</xdr:col>
      <xdr:colOff>163285</xdr:colOff>
      <xdr:row>19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185CE3-8CA2-4398-9C83-2F7E0E0C0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449035</xdr:colOff>
      <xdr:row>27</xdr:row>
      <xdr:rowOff>138793</xdr:rowOff>
    </xdr:from>
    <xdr:to>
      <xdr:col>43</xdr:col>
      <xdr:colOff>176892</xdr:colOff>
      <xdr:row>43</xdr:row>
      <xdr:rowOff>176893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0245CC-15D0-40E0-AC6B-C8D9599DE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547764</xdr:colOff>
      <xdr:row>2</xdr:row>
      <xdr:rowOff>38023</xdr:rowOff>
    </xdr:from>
    <xdr:to>
      <xdr:col>34</xdr:col>
      <xdr:colOff>106150</xdr:colOff>
      <xdr:row>16</xdr:row>
      <xdr:rowOff>114223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612FC-3F65-41E5-87B9-7BFA265D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170126</xdr:colOff>
      <xdr:row>24</xdr:row>
      <xdr:rowOff>122346</xdr:rowOff>
    </xdr:from>
    <xdr:to>
      <xdr:col>34</xdr:col>
      <xdr:colOff>328027</xdr:colOff>
      <xdr:row>40</xdr:row>
      <xdr:rowOff>9168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CD762F-534C-4151-8A20-1AAD164D4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55010</xdr:colOff>
      <xdr:row>42</xdr:row>
      <xdr:rowOff>60103</xdr:rowOff>
    </xdr:from>
    <xdr:to>
      <xdr:col>34</xdr:col>
      <xdr:colOff>212911</xdr:colOff>
      <xdr:row>57</xdr:row>
      <xdr:rowOff>137425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CC8FF1-44C8-407E-AA1D-E915CF52F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625929</xdr:colOff>
      <xdr:row>3</xdr:row>
      <xdr:rowOff>166006</xdr:rowOff>
    </xdr:from>
    <xdr:to>
      <xdr:col>39</xdr:col>
      <xdr:colOff>952500</xdr:colOff>
      <xdr:row>20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C2814B-95DB-48BD-9FDF-40112EAA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81642</xdr:colOff>
      <xdr:row>27</xdr:row>
      <xdr:rowOff>97971</xdr:rowOff>
    </xdr:from>
    <xdr:to>
      <xdr:col>40</xdr:col>
      <xdr:colOff>40821</xdr:colOff>
      <xdr:row>48</xdr:row>
      <xdr:rowOff>54428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571F52-4FE2-401D-9DCE-4C613B0D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53"/>
  <sheetViews>
    <sheetView tabSelected="1" topLeftCell="K4" zoomScale="70" zoomScaleNormal="70" workbookViewId="0">
      <selection activeCell="AB49" sqref="AB49"/>
    </sheetView>
  </sheetViews>
  <sheetFormatPr baseColWidth="10" defaultColWidth="9.140625" defaultRowHeight="15" x14ac:dyDescent="0.25"/>
  <cols>
    <col min="3" max="3" width="11.7109375" bestFit="1" customWidth="1"/>
    <col min="7" max="8" width="12.28515625" bestFit="1" customWidth="1"/>
    <col min="9" max="9" width="10" bestFit="1" customWidth="1"/>
    <col min="10" max="10" width="12.28515625" bestFit="1" customWidth="1"/>
    <col min="11" max="11" width="11.85546875" bestFit="1" customWidth="1"/>
    <col min="16" max="16" width="12.28515625" bestFit="1" customWidth="1"/>
    <col min="18" max="18" width="12.28515625" bestFit="1" customWidth="1"/>
    <col min="19" max="19" width="10.7109375" customWidth="1"/>
    <col min="20" max="21" width="11.7109375" bestFit="1" customWidth="1"/>
    <col min="23" max="23" width="12.140625" bestFit="1" customWidth="1"/>
    <col min="24" max="25" width="12.5703125" bestFit="1" customWidth="1"/>
    <col min="26" max="26" width="19.28515625" bestFit="1" customWidth="1"/>
    <col min="29" max="30" width="13.140625" bestFit="1" customWidth="1"/>
    <col min="31" max="31" width="10.140625" bestFit="1" customWidth="1"/>
    <col min="32" max="32" width="13.140625" bestFit="1" customWidth="1"/>
    <col min="33" max="33" width="10.140625" bestFit="1" customWidth="1"/>
    <col min="39" max="39" width="19.140625" bestFit="1" customWidth="1"/>
    <col min="40" max="42" width="13.42578125" bestFit="1" customWidth="1"/>
    <col min="43" max="43" width="17.85546875" bestFit="1" customWidth="1"/>
    <col min="44" max="46" width="15.140625" bestFit="1" customWidth="1"/>
  </cols>
  <sheetData>
    <row r="3" spans="1:52" x14ac:dyDescent="0.25">
      <c r="A3" s="9" t="s">
        <v>9</v>
      </c>
      <c r="B3" s="8" t="s">
        <v>11</v>
      </c>
      <c r="C3" s="8"/>
      <c r="D3" s="8"/>
      <c r="F3" s="8" t="s">
        <v>12</v>
      </c>
      <c r="G3" s="8"/>
      <c r="H3" s="8"/>
      <c r="J3" s="8" t="s">
        <v>13</v>
      </c>
      <c r="K3" s="8"/>
      <c r="L3" s="8"/>
      <c r="N3" s="8" t="s">
        <v>25</v>
      </c>
      <c r="O3" s="8"/>
      <c r="P3" s="8"/>
      <c r="R3" s="8" t="s">
        <v>2</v>
      </c>
      <c r="S3" s="8"/>
      <c r="T3" s="8"/>
      <c r="W3" s="1" t="s">
        <v>14</v>
      </c>
      <c r="X3" t="s">
        <v>15</v>
      </c>
      <c r="Y3" t="s">
        <v>16</v>
      </c>
      <c r="Z3" t="s">
        <v>26</v>
      </c>
    </row>
    <row r="4" spans="1:52" x14ac:dyDescent="0.25">
      <c r="A4" s="9"/>
      <c r="B4" t="s">
        <v>0</v>
      </c>
      <c r="C4" t="s">
        <v>1</v>
      </c>
      <c r="D4" t="s">
        <v>3</v>
      </c>
      <c r="F4" t="s">
        <v>0</v>
      </c>
      <c r="G4" t="s">
        <v>1</v>
      </c>
      <c r="H4" t="s">
        <v>3</v>
      </c>
      <c r="J4" t="s">
        <v>0</v>
      </c>
      <c r="K4" t="s">
        <v>1</v>
      </c>
      <c r="L4" t="s">
        <v>3</v>
      </c>
      <c r="N4" t="s">
        <v>0</v>
      </c>
      <c r="O4" t="s">
        <v>1</v>
      </c>
      <c r="P4" t="s">
        <v>3</v>
      </c>
      <c r="R4" t="s">
        <v>0</v>
      </c>
      <c r="S4" t="s">
        <v>3</v>
      </c>
      <c r="T4" t="s">
        <v>1</v>
      </c>
      <c r="V4" t="s">
        <v>0</v>
      </c>
      <c r="W4" t="s">
        <v>3</v>
      </c>
      <c r="X4" t="s">
        <v>3</v>
      </c>
      <c r="Y4" t="s">
        <v>3</v>
      </c>
      <c r="Z4" t="s">
        <v>3</v>
      </c>
      <c r="AS4" s="7" t="s">
        <v>9</v>
      </c>
      <c r="AT4" s="7"/>
      <c r="AU4" s="7"/>
      <c r="AV4" s="7"/>
      <c r="AW4" s="7"/>
      <c r="AX4" s="7"/>
      <c r="AY4" s="7"/>
      <c r="AZ4" s="7"/>
    </row>
    <row r="5" spans="1:52" x14ac:dyDescent="0.25">
      <c r="A5" s="9"/>
      <c r="B5">
        <v>0</v>
      </c>
      <c r="C5">
        <v>7.3</v>
      </c>
      <c r="D5">
        <f>C5/$D$25</f>
        <v>0.73</v>
      </c>
      <c r="F5">
        <v>0</v>
      </c>
      <c r="G5">
        <v>8.51</v>
      </c>
      <c r="H5">
        <f>G5/$D$25</f>
        <v>0.85099999999999998</v>
      </c>
      <c r="J5">
        <v>0</v>
      </c>
      <c r="K5">
        <v>3.35</v>
      </c>
      <c r="L5">
        <f>K5/$D$25</f>
        <v>0.33500000000000002</v>
      </c>
      <c r="N5">
        <v>0</v>
      </c>
      <c r="O5">
        <v>8.5</v>
      </c>
      <c r="P5">
        <f>O5/$D$25</f>
        <v>0.85</v>
      </c>
      <c r="R5">
        <v>0</v>
      </c>
      <c r="S5">
        <v>0.88</v>
      </c>
      <c r="T5">
        <f>10*S5</f>
        <v>8.8000000000000007</v>
      </c>
      <c r="V5">
        <v>0</v>
      </c>
      <c r="W5" s="2">
        <f>ABS((D5-S5)/S5)</f>
        <v>0.17045454545454547</v>
      </c>
      <c r="X5" s="2">
        <f>ABS((H5-S5)/S5)</f>
        <v>3.2954545454545486E-2</v>
      </c>
      <c r="Y5" s="2">
        <f>ABS((L5-S5)/S5)</f>
        <v>0.61931818181818177</v>
      </c>
      <c r="Z5" s="2">
        <f>ABS((P5-S5)/S5)</f>
        <v>3.4090909090909123E-2</v>
      </c>
      <c r="AS5" s="6" t="s">
        <v>24</v>
      </c>
      <c r="AT5" s="6" t="s">
        <v>17</v>
      </c>
      <c r="AU5" s="6" t="s">
        <v>18</v>
      </c>
      <c r="AV5" s="6" t="s">
        <v>19</v>
      </c>
      <c r="AW5" s="6" t="s">
        <v>20</v>
      </c>
      <c r="AX5" s="6" t="s">
        <v>21</v>
      </c>
      <c r="AY5" s="6" t="s">
        <v>22</v>
      </c>
      <c r="AZ5" s="6" t="s">
        <v>23</v>
      </c>
    </row>
    <row r="6" spans="1:52" x14ac:dyDescent="0.25">
      <c r="A6" s="9"/>
      <c r="B6">
        <v>0.11</v>
      </c>
      <c r="C6">
        <v>7.5</v>
      </c>
      <c r="D6">
        <f t="shared" ref="D6:D21" si="0">C6/$D$25</f>
        <v>0.75</v>
      </c>
      <c r="F6">
        <v>1</v>
      </c>
      <c r="G6">
        <v>9.27</v>
      </c>
      <c r="H6">
        <f t="shared" ref="H6:H17" si="1">G6/$D$25</f>
        <v>0.92699999999999994</v>
      </c>
      <c r="J6">
        <v>1</v>
      </c>
      <c r="K6">
        <v>6.63</v>
      </c>
      <c r="L6">
        <f t="shared" ref="L6:L17" si="2">K6/$D$25</f>
        <v>0.66300000000000003</v>
      </c>
      <c r="N6">
        <v>1</v>
      </c>
      <c r="O6">
        <v>10.8</v>
      </c>
      <c r="P6">
        <f t="shared" ref="P6:P10" si="3">O6/$D$25</f>
        <v>1.08</v>
      </c>
      <c r="R6">
        <v>1</v>
      </c>
      <c r="S6">
        <v>1.2</v>
      </c>
      <c r="T6">
        <f t="shared" ref="T6:T17" si="4">10*S6</f>
        <v>12</v>
      </c>
      <c r="V6">
        <v>1</v>
      </c>
      <c r="W6" s="2">
        <f>ABS((D7-S6)/S6)</f>
        <v>0.17666666666666656</v>
      </c>
      <c r="X6" s="2">
        <f>ABS((H6-S6)/S6)</f>
        <v>0.22750000000000004</v>
      </c>
      <c r="Y6" s="2">
        <f>ABS((L6-S6)/S6)</f>
        <v>0.44749999999999995</v>
      </c>
      <c r="Z6" s="2">
        <f t="shared" ref="Z6:Z17" si="5">ABS((P6-S6)/S6)</f>
        <v>9.9999999999999908E-2</v>
      </c>
      <c r="AS6" s="4">
        <f>V5</f>
        <v>0</v>
      </c>
      <c r="AT6" s="4">
        <f>D5</f>
        <v>0.73</v>
      </c>
      <c r="AU6" s="4">
        <f>H5</f>
        <v>0.85099999999999998</v>
      </c>
      <c r="AV6" s="4">
        <f>L5</f>
        <v>0.33500000000000002</v>
      </c>
      <c r="AW6" s="4">
        <f>S5</f>
        <v>0.88</v>
      </c>
      <c r="AX6" s="5">
        <f>W5</f>
        <v>0.17045454545454547</v>
      </c>
      <c r="AY6" s="5">
        <f>X5</f>
        <v>3.2954545454545486E-2</v>
      </c>
      <c r="AZ6" s="5">
        <f>Y5</f>
        <v>0.61931818181818177</v>
      </c>
    </row>
    <row r="7" spans="1:52" x14ac:dyDescent="0.25">
      <c r="A7" s="9"/>
      <c r="B7">
        <v>1</v>
      </c>
      <c r="C7">
        <v>9.8800000000000008</v>
      </c>
      <c r="D7">
        <f t="shared" si="0"/>
        <v>0.9880000000000001</v>
      </c>
      <c r="F7">
        <v>2</v>
      </c>
      <c r="G7">
        <v>10.11</v>
      </c>
      <c r="H7">
        <f t="shared" si="1"/>
        <v>1.0109999999999999</v>
      </c>
      <c r="J7">
        <v>2</v>
      </c>
      <c r="K7">
        <v>7.29</v>
      </c>
      <c r="L7">
        <f t="shared" si="2"/>
        <v>0.72899999999999998</v>
      </c>
      <c r="N7">
        <v>2</v>
      </c>
      <c r="O7">
        <v>13</v>
      </c>
      <c r="P7">
        <f t="shared" si="3"/>
        <v>1.3</v>
      </c>
      <c r="R7">
        <v>2</v>
      </c>
      <c r="S7">
        <v>1.42</v>
      </c>
      <c r="T7">
        <f t="shared" si="4"/>
        <v>14.2</v>
      </c>
      <c r="V7">
        <v>2</v>
      </c>
      <c r="W7" s="2">
        <f>ABS((D8-S7)/S7)</f>
        <v>0.1619718309859155</v>
      </c>
      <c r="X7" s="2">
        <f>ABS((H7-S7)/S7)</f>
        <v>0.28802816901408457</v>
      </c>
      <c r="Y7" s="2">
        <f>ABS((L7-S7)/S7)</f>
        <v>0.48661971830985912</v>
      </c>
      <c r="Z7" s="2">
        <f t="shared" si="5"/>
        <v>8.4507042253521056E-2</v>
      </c>
      <c r="AS7" s="4">
        <f>V6</f>
        <v>1</v>
      </c>
      <c r="AT7" s="4">
        <f>D6</f>
        <v>0.75</v>
      </c>
      <c r="AU7" s="4">
        <f>H6</f>
        <v>0.92699999999999994</v>
      </c>
      <c r="AV7" s="4">
        <f>L6</f>
        <v>0.66300000000000003</v>
      </c>
      <c r="AW7" s="4">
        <f>S6</f>
        <v>1.2</v>
      </c>
      <c r="AX7" s="5">
        <f>W6</f>
        <v>0.17666666666666656</v>
      </c>
      <c r="AY7" s="5">
        <f>X6</f>
        <v>0.22750000000000004</v>
      </c>
      <c r="AZ7" s="5">
        <f>Y6</f>
        <v>0.44749999999999995</v>
      </c>
    </row>
    <row r="8" spans="1:52" x14ac:dyDescent="0.25">
      <c r="A8" s="9"/>
      <c r="B8">
        <v>2</v>
      </c>
      <c r="C8">
        <v>11.9</v>
      </c>
      <c r="D8">
        <f t="shared" si="0"/>
        <v>1.19</v>
      </c>
      <c r="F8">
        <v>3</v>
      </c>
      <c r="G8">
        <v>10.89</v>
      </c>
      <c r="H8">
        <f t="shared" si="1"/>
        <v>1.089</v>
      </c>
      <c r="J8">
        <v>3</v>
      </c>
      <c r="K8">
        <v>7.83</v>
      </c>
      <c r="L8">
        <f t="shared" si="2"/>
        <v>0.78300000000000003</v>
      </c>
      <c r="N8">
        <v>3</v>
      </c>
      <c r="O8">
        <v>13.4</v>
      </c>
      <c r="P8">
        <f t="shared" si="3"/>
        <v>1.34</v>
      </c>
      <c r="R8">
        <v>3</v>
      </c>
      <c r="S8">
        <v>1.46</v>
      </c>
      <c r="T8">
        <f t="shared" si="4"/>
        <v>14.6</v>
      </c>
      <c r="V8">
        <v>3</v>
      </c>
      <c r="W8" s="2">
        <f>ABS((D10-S8)/S8)</f>
        <v>0.13698630136986298</v>
      </c>
      <c r="X8" s="2">
        <f>ABS((H8-S8)/S8)</f>
        <v>0.25410958904109587</v>
      </c>
      <c r="Y8" s="2">
        <f>ABS((L8-S8)/S8)</f>
        <v>0.46369863013698626</v>
      </c>
      <c r="Z8" s="2">
        <f t="shared" si="5"/>
        <v>8.2191780821917734E-2</v>
      </c>
      <c r="AL8" s="1"/>
      <c r="AS8" s="4">
        <f>V7</f>
        <v>2</v>
      </c>
      <c r="AT8" s="4">
        <f>D7</f>
        <v>0.9880000000000001</v>
      </c>
      <c r="AU8" s="4">
        <f>H7</f>
        <v>1.0109999999999999</v>
      </c>
      <c r="AV8" s="4">
        <f>L7</f>
        <v>0.72899999999999998</v>
      </c>
      <c r="AW8" s="4">
        <f>S7</f>
        <v>1.42</v>
      </c>
      <c r="AX8" s="5">
        <f>W7</f>
        <v>0.1619718309859155</v>
      </c>
      <c r="AY8" s="5">
        <f>X7</f>
        <v>0.28802816901408457</v>
      </c>
      <c r="AZ8" s="5">
        <f>Y7</f>
        <v>0.48661971830985912</v>
      </c>
    </row>
    <row r="9" spans="1:52" x14ac:dyDescent="0.25">
      <c r="A9" s="9"/>
      <c r="B9">
        <v>2.75</v>
      </c>
      <c r="C9">
        <v>12.5</v>
      </c>
      <c r="D9">
        <f t="shared" si="0"/>
        <v>1.25</v>
      </c>
      <c r="F9">
        <v>4</v>
      </c>
      <c r="G9">
        <v>11.39</v>
      </c>
      <c r="H9">
        <f t="shared" si="1"/>
        <v>1.139</v>
      </c>
      <c r="J9">
        <v>4</v>
      </c>
      <c r="K9">
        <v>8.14</v>
      </c>
      <c r="L9">
        <f t="shared" si="2"/>
        <v>0.81400000000000006</v>
      </c>
      <c r="N9">
        <v>4</v>
      </c>
      <c r="O9">
        <v>13.2</v>
      </c>
      <c r="P9">
        <f t="shared" si="3"/>
        <v>1.3199999999999998</v>
      </c>
      <c r="R9">
        <v>4</v>
      </c>
      <c r="S9">
        <v>1.45</v>
      </c>
      <c r="T9">
        <f t="shared" si="4"/>
        <v>14.5</v>
      </c>
      <c r="V9">
        <v>4</v>
      </c>
      <c r="W9" s="2">
        <f>ABS((D11-S9)/S9)</f>
        <v>0.11034482758620684</v>
      </c>
      <c r="X9" s="2">
        <f>ABS((H9-S9)/S9)</f>
        <v>0.21448275862068963</v>
      </c>
      <c r="Y9" s="2">
        <f>ABS((L9-S9)/S9)</f>
        <v>0.43862068965517237</v>
      </c>
      <c r="Z9" s="2">
        <f t="shared" si="5"/>
        <v>8.9655172413793185E-2</v>
      </c>
      <c r="AL9" s="3"/>
      <c r="AS9" s="4">
        <f>V8</f>
        <v>3</v>
      </c>
      <c r="AT9" s="4">
        <f>D8</f>
        <v>1.19</v>
      </c>
      <c r="AU9" s="4">
        <f>H8</f>
        <v>1.089</v>
      </c>
      <c r="AV9" s="4">
        <f>L8</f>
        <v>0.78300000000000003</v>
      </c>
      <c r="AW9" s="4">
        <f>S8</f>
        <v>1.46</v>
      </c>
      <c r="AX9" s="5">
        <f>W8</f>
        <v>0.13698630136986298</v>
      </c>
      <c r="AY9" s="5">
        <f>X8</f>
        <v>0.25410958904109587</v>
      </c>
      <c r="AZ9" s="5">
        <f>Y8</f>
        <v>0.46369863013698626</v>
      </c>
    </row>
    <row r="10" spans="1:52" x14ac:dyDescent="0.25">
      <c r="A10" s="9"/>
      <c r="B10">
        <v>3</v>
      </c>
      <c r="C10">
        <v>12.6</v>
      </c>
      <c r="D10">
        <f t="shared" si="0"/>
        <v>1.26</v>
      </c>
      <c r="F10">
        <v>5</v>
      </c>
      <c r="G10">
        <v>11.92</v>
      </c>
      <c r="H10">
        <f t="shared" si="1"/>
        <v>1.1919999999999999</v>
      </c>
      <c r="J10">
        <v>5</v>
      </c>
      <c r="K10">
        <v>8.49</v>
      </c>
      <c r="L10">
        <f t="shared" si="2"/>
        <v>0.84899999999999998</v>
      </c>
      <c r="N10">
        <v>5</v>
      </c>
      <c r="O10">
        <v>12.95</v>
      </c>
      <c r="P10">
        <f t="shared" si="3"/>
        <v>1.2949999999999999</v>
      </c>
      <c r="R10">
        <v>5</v>
      </c>
      <c r="S10">
        <v>1.4</v>
      </c>
      <c r="T10">
        <f t="shared" si="4"/>
        <v>14</v>
      </c>
      <c r="V10">
        <v>5</v>
      </c>
      <c r="W10" s="2">
        <f>ABS((D12-S10)/S10)</f>
        <v>7.1428571428571341E-2</v>
      </c>
      <c r="X10" s="2">
        <f>ABS((H10-S10)/S10)</f>
        <v>0.14857142857142855</v>
      </c>
      <c r="Y10" s="2">
        <f>ABS((L10-S10)/S10)</f>
        <v>0.39357142857142857</v>
      </c>
      <c r="Z10" s="2">
        <f t="shared" si="5"/>
        <v>7.4999999999999997E-2</v>
      </c>
      <c r="AL10" s="3"/>
      <c r="AS10" s="4">
        <f>V9</f>
        <v>4</v>
      </c>
      <c r="AT10" s="4">
        <f>D9</f>
        <v>1.25</v>
      </c>
      <c r="AU10" s="4">
        <f>H9</f>
        <v>1.139</v>
      </c>
      <c r="AV10" s="4">
        <f>L9</f>
        <v>0.81400000000000006</v>
      </c>
      <c r="AW10" s="4">
        <f>S9</f>
        <v>1.45</v>
      </c>
      <c r="AX10" s="5">
        <f>W9</f>
        <v>0.11034482758620684</v>
      </c>
      <c r="AY10" s="5">
        <f>X9</f>
        <v>0.21448275862068963</v>
      </c>
      <c r="AZ10" s="5">
        <f>Y9</f>
        <v>0.43862068965517237</v>
      </c>
    </row>
    <row r="11" spans="1:52" x14ac:dyDescent="0.25">
      <c r="A11" s="9"/>
      <c r="B11">
        <v>4</v>
      </c>
      <c r="C11">
        <v>12.9</v>
      </c>
      <c r="D11">
        <f t="shared" si="0"/>
        <v>1.29</v>
      </c>
      <c r="F11">
        <v>6</v>
      </c>
      <c r="G11">
        <v>12.42</v>
      </c>
      <c r="H11">
        <f>G11/$D$25</f>
        <v>1.242</v>
      </c>
      <c r="J11">
        <v>6</v>
      </c>
      <c r="K11">
        <v>8.8000000000000007</v>
      </c>
      <c r="L11">
        <f>K11/$D$25</f>
        <v>0.88000000000000012</v>
      </c>
      <c r="N11">
        <v>6</v>
      </c>
      <c r="O11">
        <v>12.83</v>
      </c>
      <c r="P11">
        <f>O11/$D$25</f>
        <v>1.2829999999999999</v>
      </c>
      <c r="R11">
        <v>6</v>
      </c>
      <c r="S11">
        <v>1.35</v>
      </c>
      <c r="T11">
        <f t="shared" si="4"/>
        <v>13.5</v>
      </c>
      <c r="V11">
        <v>6</v>
      </c>
      <c r="W11" s="2">
        <f>ABS((D14-S11)/S11)</f>
        <v>4.4444444444444481E-2</v>
      </c>
      <c r="X11" s="2">
        <f>ABS((H11-S11)/S11)</f>
        <v>8.0000000000000071E-2</v>
      </c>
      <c r="Y11" s="2">
        <f>ABS((L11-S11)/S11)</f>
        <v>0.3481481481481481</v>
      </c>
      <c r="Z11" s="2">
        <f t="shared" si="5"/>
        <v>4.9629629629629753E-2</v>
      </c>
      <c r="AL11" s="3"/>
      <c r="AS11" s="4">
        <f>V10</f>
        <v>5</v>
      </c>
      <c r="AT11" s="4">
        <f>D10</f>
        <v>1.26</v>
      </c>
      <c r="AU11" s="4">
        <f>H10</f>
        <v>1.1919999999999999</v>
      </c>
      <c r="AV11" s="4">
        <f>L10</f>
        <v>0.84899999999999998</v>
      </c>
      <c r="AW11" s="4">
        <f>S10</f>
        <v>1.4</v>
      </c>
      <c r="AX11" s="5">
        <f>W10</f>
        <v>7.1428571428571341E-2</v>
      </c>
      <c r="AY11" s="5">
        <f>X10</f>
        <v>0.14857142857142855</v>
      </c>
      <c r="AZ11" s="5">
        <f>Y10</f>
        <v>0.39357142857142857</v>
      </c>
    </row>
    <row r="12" spans="1:52" x14ac:dyDescent="0.25">
      <c r="A12" s="9"/>
      <c r="B12">
        <v>5</v>
      </c>
      <c r="C12">
        <v>13</v>
      </c>
      <c r="D12">
        <f t="shared" si="0"/>
        <v>1.3</v>
      </c>
      <c r="F12">
        <v>7</v>
      </c>
      <c r="G12">
        <v>12.57</v>
      </c>
      <c r="H12">
        <f t="shared" si="1"/>
        <v>1.2570000000000001</v>
      </c>
      <c r="J12">
        <v>7</v>
      </c>
      <c r="K12">
        <v>8.8800000000000008</v>
      </c>
      <c r="L12">
        <f t="shared" si="2"/>
        <v>0.88800000000000012</v>
      </c>
      <c r="N12">
        <v>7</v>
      </c>
      <c r="O12">
        <v>12.71</v>
      </c>
      <c r="P12">
        <f t="shared" ref="P12:P17" si="6">O12/$D$25</f>
        <v>1.2710000000000001</v>
      </c>
      <c r="R12">
        <v>7</v>
      </c>
      <c r="S12">
        <v>1.29</v>
      </c>
      <c r="T12">
        <f t="shared" si="4"/>
        <v>12.9</v>
      </c>
      <c r="V12">
        <v>7</v>
      </c>
      <c r="W12" s="2">
        <f>ABS((D15-S12)/S12)</f>
        <v>2.3255813953488393E-2</v>
      </c>
      <c r="X12" s="2">
        <f>ABS((H12-S12)/S12)</f>
        <v>2.5581395348837146E-2</v>
      </c>
      <c r="Y12" s="2">
        <f>ABS((L12-S12)/S12)</f>
        <v>0.31162790697674408</v>
      </c>
      <c r="Z12" s="2">
        <f t="shared" si="5"/>
        <v>1.4728682170542563E-2</v>
      </c>
      <c r="AL12" s="3"/>
      <c r="AS12" s="4">
        <f>V11</f>
        <v>6</v>
      </c>
      <c r="AT12" s="4">
        <f>D11</f>
        <v>1.29</v>
      </c>
      <c r="AU12" s="4">
        <f>H11</f>
        <v>1.242</v>
      </c>
      <c r="AV12" s="4">
        <f>L11</f>
        <v>0.88000000000000012</v>
      </c>
      <c r="AW12" s="4">
        <f>S11</f>
        <v>1.35</v>
      </c>
      <c r="AX12" s="5">
        <f>W11</f>
        <v>4.4444444444444481E-2</v>
      </c>
      <c r="AY12" s="5">
        <f>X11</f>
        <v>8.0000000000000071E-2</v>
      </c>
      <c r="AZ12" s="5">
        <f>Y11</f>
        <v>0.3481481481481481</v>
      </c>
    </row>
    <row r="13" spans="1:52" x14ac:dyDescent="0.25">
      <c r="A13" s="9"/>
      <c r="B13">
        <v>5.88</v>
      </c>
      <c r="C13">
        <v>12.9</v>
      </c>
      <c r="D13">
        <f t="shared" si="0"/>
        <v>1.29</v>
      </c>
      <c r="F13">
        <v>8</v>
      </c>
      <c r="G13">
        <v>12.69</v>
      </c>
      <c r="H13">
        <f t="shared" si="1"/>
        <v>1.2689999999999999</v>
      </c>
      <c r="J13">
        <v>8</v>
      </c>
      <c r="K13">
        <v>8.9600000000000009</v>
      </c>
      <c r="L13">
        <f t="shared" si="2"/>
        <v>0.89600000000000013</v>
      </c>
      <c r="N13">
        <v>8</v>
      </c>
      <c r="O13">
        <v>12.59</v>
      </c>
      <c r="P13">
        <f t="shared" si="6"/>
        <v>1.2589999999999999</v>
      </c>
      <c r="R13">
        <v>8</v>
      </c>
      <c r="S13">
        <v>1.21</v>
      </c>
      <c r="T13">
        <f t="shared" si="4"/>
        <v>12.1</v>
      </c>
      <c r="V13">
        <v>8</v>
      </c>
      <c r="W13" s="2">
        <f>ABS((D16-S13)/S13)</f>
        <v>8.2644628099173625E-3</v>
      </c>
      <c r="X13" s="2">
        <f>ABS((H13-S13)/S13)</f>
        <v>4.8760330578512347E-2</v>
      </c>
      <c r="Y13" s="2">
        <f>ABS((L13-S13)/S13)</f>
        <v>0.25950413223140484</v>
      </c>
      <c r="Z13" s="2">
        <f t="shared" si="5"/>
        <v>4.0495867768594984E-2</v>
      </c>
      <c r="AL13" s="3"/>
      <c r="AS13" s="4">
        <f>V12</f>
        <v>7</v>
      </c>
      <c r="AT13" s="4">
        <f>D12</f>
        <v>1.3</v>
      </c>
      <c r="AU13" s="4">
        <f>H12</f>
        <v>1.2570000000000001</v>
      </c>
      <c r="AV13" s="4">
        <f>L12</f>
        <v>0.88800000000000012</v>
      </c>
      <c r="AW13" s="4">
        <f>S12</f>
        <v>1.29</v>
      </c>
      <c r="AX13" s="5">
        <f>W12</f>
        <v>2.3255813953488393E-2</v>
      </c>
      <c r="AY13" s="5">
        <f>X12</f>
        <v>2.5581395348837146E-2</v>
      </c>
      <c r="AZ13" s="5">
        <f>Y12</f>
        <v>0.31162790697674408</v>
      </c>
    </row>
    <row r="14" spans="1:52" x14ac:dyDescent="0.25">
      <c r="A14" s="9"/>
      <c r="B14">
        <v>6</v>
      </c>
      <c r="C14">
        <v>12.9</v>
      </c>
      <c r="D14">
        <f t="shared" si="0"/>
        <v>1.29</v>
      </c>
      <c r="F14">
        <v>9</v>
      </c>
      <c r="G14">
        <v>12.83</v>
      </c>
      <c r="H14">
        <f t="shared" si="1"/>
        <v>1.2829999999999999</v>
      </c>
      <c r="J14">
        <v>9</v>
      </c>
      <c r="K14">
        <v>9.0500000000000007</v>
      </c>
      <c r="L14">
        <f t="shared" si="2"/>
        <v>0.90500000000000003</v>
      </c>
      <c r="N14">
        <v>9</v>
      </c>
      <c r="O14">
        <v>12.3</v>
      </c>
      <c r="P14">
        <f t="shared" si="6"/>
        <v>1.23</v>
      </c>
      <c r="R14">
        <v>9</v>
      </c>
      <c r="S14">
        <v>1.17</v>
      </c>
      <c r="T14">
        <f t="shared" si="4"/>
        <v>11.7</v>
      </c>
      <c r="V14">
        <v>9</v>
      </c>
      <c r="W14" s="2">
        <f>ABS((D17-S14)/S14)</f>
        <v>2.5641025641025664E-2</v>
      </c>
      <c r="X14" s="2">
        <f>ABS((H14-S14)/S14)</f>
        <v>9.6581196581196571E-2</v>
      </c>
      <c r="Y14" s="2">
        <f>ABS((L14-S14)/S14)</f>
        <v>0.22649572649572641</v>
      </c>
      <c r="Z14" s="2">
        <f t="shared" si="5"/>
        <v>5.1282051282051329E-2</v>
      </c>
      <c r="AL14" s="3"/>
      <c r="AS14" s="4">
        <f>V13</f>
        <v>8</v>
      </c>
      <c r="AT14" s="4">
        <f>D13</f>
        <v>1.29</v>
      </c>
      <c r="AU14" s="4">
        <f>H13</f>
        <v>1.2689999999999999</v>
      </c>
      <c r="AV14" s="4">
        <f>L13</f>
        <v>0.89600000000000013</v>
      </c>
      <c r="AW14" s="4">
        <f>S13</f>
        <v>1.21</v>
      </c>
      <c r="AX14" s="5">
        <f>W13</f>
        <v>8.2644628099173625E-3</v>
      </c>
      <c r="AY14" s="5">
        <f>X13</f>
        <v>4.8760330578512347E-2</v>
      </c>
      <c r="AZ14" s="5">
        <f>Y13</f>
        <v>0.25950413223140484</v>
      </c>
    </row>
    <row r="15" spans="1:52" x14ac:dyDescent="0.25">
      <c r="A15" s="9"/>
      <c r="B15">
        <v>7</v>
      </c>
      <c r="C15">
        <v>12.6</v>
      </c>
      <c r="D15">
        <f t="shared" si="0"/>
        <v>1.26</v>
      </c>
      <c r="F15">
        <v>10</v>
      </c>
      <c r="G15">
        <v>12.43</v>
      </c>
      <c r="H15">
        <f t="shared" si="1"/>
        <v>1.2429999999999999</v>
      </c>
      <c r="J15">
        <v>10</v>
      </c>
      <c r="K15">
        <v>8.76</v>
      </c>
      <c r="L15">
        <f t="shared" si="2"/>
        <v>0.876</v>
      </c>
      <c r="N15">
        <v>10</v>
      </c>
      <c r="O15">
        <v>11.62</v>
      </c>
      <c r="P15">
        <f t="shared" si="6"/>
        <v>1.1619999999999999</v>
      </c>
      <c r="R15">
        <v>10</v>
      </c>
      <c r="S15">
        <v>1.1399999999999999</v>
      </c>
      <c r="T15">
        <f t="shared" si="4"/>
        <v>11.399999999999999</v>
      </c>
      <c r="V15">
        <v>10</v>
      </c>
      <c r="W15" s="2">
        <f>ABS((D19-S15)/S15)</f>
        <v>3.5087719298245841E-2</v>
      </c>
      <c r="X15" s="2">
        <f>ABS((H15-S15)/S15)</f>
        <v>9.0350877192982446E-2</v>
      </c>
      <c r="Y15" s="2">
        <f>ABS((L15-S15)/S15)</f>
        <v>0.231578947368421</v>
      </c>
      <c r="Z15" s="2">
        <f t="shared" si="5"/>
        <v>1.9298245614035106E-2</v>
      </c>
      <c r="AL15" s="3"/>
      <c r="AS15" s="4">
        <f>V14</f>
        <v>9</v>
      </c>
      <c r="AT15" s="4">
        <f>D14</f>
        <v>1.29</v>
      </c>
      <c r="AU15" s="4">
        <f>H14</f>
        <v>1.2829999999999999</v>
      </c>
      <c r="AV15" s="4">
        <f>L14</f>
        <v>0.90500000000000003</v>
      </c>
      <c r="AW15" s="4">
        <f>S14</f>
        <v>1.17</v>
      </c>
      <c r="AX15" s="5">
        <f>W14</f>
        <v>2.5641025641025664E-2</v>
      </c>
      <c r="AY15" s="5">
        <f>X14</f>
        <v>9.6581196581196571E-2</v>
      </c>
      <c r="AZ15" s="5">
        <f>Y14</f>
        <v>0.22649572649572641</v>
      </c>
    </row>
    <row r="16" spans="1:52" ht="15" customHeight="1" x14ac:dyDescent="0.25">
      <c r="A16" s="9"/>
      <c r="B16">
        <v>8</v>
      </c>
      <c r="C16">
        <v>12.2</v>
      </c>
      <c r="D16">
        <f t="shared" si="0"/>
        <v>1.22</v>
      </c>
      <c r="F16">
        <v>11</v>
      </c>
      <c r="G16">
        <v>11.84</v>
      </c>
      <c r="H16">
        <f t="shared" si="1"/>
        <v>1.1839999999999999</v>
      </c>
      <c r="J16">
        <v>11</v>
      </c>
      <c r="K16">
        <v>8.4</v>
      </c>
      <c r="L16">
        <f t="shared" si="2"/>
        <v>0.84000000000000008</v>
      </c>
      <c r="N16">
        <v>11</v>
      </c>
      <c r="O16">
        <v>10.66</v>
      </c>
      <c r="P16">
        <f t="shared" si="6"/>
        <v>1.0660000000000001</v>
      </c>
      <c r="R16">
        <v>11</v>
      </c>
      <c r="S16">
        <v>1.1200000000000001</v>
      </c>
      <c r="T16">
        <f t="shared" si="4"/>
        <v>11.200000000000001</v>
      </c>
      <c r="V16">
        <v>11</v>
      </c>
      <c r="W16" s="2">
        <f>ABS((D20-S16)/S16)</f>
        <v>3.5714285714285546E-2</v>
      </c>
      <c r="X16" s="2">
        <f>ABS((H16-S16)/S16)</f>
        <v>5.7142857142856988E-2</v>
      </c>
      <c r="Y16" s="2">
        <f>ABS((L16-S16)/S16)</f>
        <v>0.25</v>
      </c>
      <c r="Z16" s="2">
        <f t="shared" si="5"/>
        <v>4.8214285714285751E-2</v>
      </c>
      <c r="AL16" s="3"/>
      <c r="AS16" s="4">
        <f>V15</f>
        <v>10</v>
      </c>
      <c r="AT16" s="4">
        <f>D15</f>
        <v>1.26</v>
      </c>
      <c r="AU16" s="4">
        <f>H15</f>
        <v>1.2429999999999999</v>
      </c>
      <c r="AV16" s="4">
        <f>L15</f>
        <v>0.876</v>
      </c>
      <c r="AW16" s="4">
        <f>S15</f>
        <v>1.1399999999999999</v>
      </c>
      <c r="AX16" s="5">
        <f>W15</f>
        <v>3.5087719298245841E-2</v>
      </c>
      <c r="AY16" s="5">
        <f>X15</f>
        <v>9.0350877192982446E-2</v>
      </c>
      <c r="AZ16" s="5">
        <f>Y15</f>
        <v>0.231578947368421</v>
      </c>
    </row>
    <row r="17" spans="1:52" x14ac:dyDescent="0.25">
      <c r="A17" s="9"/>
      <c r="B17">
        <v>9</v>
      </c>
      <c r="C17">
        <v>12</v>
      </c>
      <c r="D17">
        <f t="shared" si="0"/>
        <v>1.2</v>
      </c>
      <c r="F17">
        <v>12</v>
      </c>
      <c r="G17">
        <v>11.4</v>
      </c>
      <c r="H17">
        <f t="shared" si="1"/>
        <v>1.1400000000000001</v>
      </c>
      <c r="J17">
        <v>12</v>
      </c>
      <c r="K17">
        <v>8.0500000000000007</v>
      </c>
      <c r="L17">
        <f t="shared" si="2"/>
        <v>0.80500000000000005</v>
      </c>
      <c r="N17">
        <v>12</v>
      </c>
      <c r="O17">
        <v>10.1</v>
      </c>
      <c r="P17">
        <f t="shared" si="6"/>
        <v>1.01</v>
      </c>
      <c r="R17">
        <v>12</v>
      </c>
      <c r="S17">
        <v>1.1000000000000001</v>
      </c>
      <c r="T17">
        <f t="shared" si="4"/>
        <v>11</v>
      </c>
      <c r="V17">
        <v>12</v>
      </c>
      <c r="W17" s="2">
        <f>ABS((D21-S17)/S17)</f>
        <v>4.5454545454545289E-2</v>
      </c>
      <c r="X17" s="2">
        <f>ABS((H17-S17)/S17)</f>
        <v>3.636363636363639E-2</v>
      </c>
      <c r="Y17" s="2">
        <f>ABS((L17-S17)/S17)</f>
        <v>0.26818181818181819</v>
      </c>
      <c r="Z17" s="2">
        <f t="shared" si="5"/>
        <v>8.1818181818181887E-2</v>
      </c>
      <c r="AL17" s="3"/>
      <c r="AS17" s="4">
        <f>V16</f>
        <v>11</v>
      </c>
      <c r="AT17" s="4">
        <f>D16</f>
        <v>1.22</v>
      </c>
      <c r="AU17" s="4">
        <f>H16</f>
        <v>1.1839999999999999</v>
      </c>
      <c r="AV17" s="4">
        <f>L16</f>
        <v>0.84000000000000008</v>
      </c>
      <c r="AW17" s="4">
        <f>S16</f>
        <v>1.1200000000000001</v>
      </c>
      <c r="AX17" s="5">
        <f>W16</f>
        <v>3.5714285714285546E-2</v>
      </c>
      <c r="AY17" s="5">
        <f>X16</f>
        <v>5.7142857142856988E-2</v>
      </c>
      <c r="AZ17" s="5">
        <f>Y16</f>
        <v>0.25</v>
      </c>
    </row>
    <row r="18" spans="1:52" x14ac:dyDescent="0.25">
      <c r="A18" s="9"/>
      <c r="B18">
        <v>9.1</v>
      </c>
      <c r="C18">
        <v>12</v>
      </c>
      <c r="D18">
        <f t="shared" si="0"/>
        <v>1.2</v>
      </c>
      <c r="AL18" s="3"/>
      <c r="AS18" s="4">
        <f>V17</f>
        <v>12</v>
      </c>
      <c r="AT18" s="4">
        <f>D17</f>
        <v>1.2</v>
      </c>
      <c r="AU18" s="4">
        <f>H17</f>
        <v>1.1400000000000001</v>
      </c>
      <c r="AV18" s="4">
        <f>L17</f>
        <v>0.80500000000000005</v>
      </c>
      <c r="AW18" s="4">
        <f>S17</f>
        <v>1.1000000000000001</v>
      </c>
      <c r="AX18" s="5">
        <f>W17</f>
        <v>4.5454545454545289E-2</v>
      </c>
      <c r="AY18" s="5">
        <f>X17</f>
        <v>3.636363636363639E-2</v>
      </c>
      <c r="AZ18" s="5">
        <f>Y17</f>
        <v>0.26818181818181819</v>
      </c>
    </row>
    <row r="19" spans="1:52" x14ac:dyDescent="0.25">
      <c r="A19" s="9"/>
      <c r="B19">
        <v>10</v>
      </c>
      <c r="C19">
        <v>11.8</v>
      </c>
      <c r="D19">
        <f t="shared" si="0"/>
        <v>1.1800000000000002</v>
      </c>
      <c r="V19" t="s">
        <v>7</v>
      </c>
      <c r="W19" s="2">
        <f>MAX(W5:W17)</f>
        <v>0.17666666666666656</v>
      </c>
      <c r="X19" s="2">
        <f t="shared" ref="X19:Y19" si="7">MAX(X5:X17)</f>
        <v>0.28802816901408457</v>
      </c>
      <c r="Y19" s="2">
        <f t="shared" si="7"/>
        <v>0.61931818181818177</v>
      </c>
      <c r="Z19" s="2">
        <f>MAX(Z5:Z17)</f>
        <v>9.9999999999999908E-2</v>
      </c>
      <c r="AL19" s="3"/>
    </row>
    <row r="20" spans="1:52" x14ac:dyDescent="0.25">
      <c r="A20" s="9"/>
      <c r="B20">
        <v>11</v>
      </c>
      <c r="C20">
        <v>11.6</v>
      </c>
      <c r="D20">
        <f t="shared" si="0"/>
        <v>1.1599999999999999</v>
      </c>
      <c r="V20" t="s">
        <v>8</v>
      </c>
      <c r="W20" s="2">
        <f>AVERAGE(W5:W17)</f>
        <v>8.0439618523670875E-2</v>
      </c>
      <c r="X20" s="2">
        <f>AVERAGE(X5:X17)</f>
        <v>0.12310975260845124</v>
      </c>
      <c r="Y20" s="2">
        <f>AVERAGE(Y5:Y17)</f>
        <v>0.36498964060722233</v>
      </c>
      <c r="Z20" s="2">
        <f>AVERAGE(Z5:Z17)</f>
        <v>5.9300911429035583E-2</v>
      </c>
      <c r="AL20" s="3"/>
    </row>
    <row r="21" spans="1:52" x14ac:dyDescent="0.25">
      <c r="A21" s="9"/>
      <c r="B21">
        <v>12</v>
      </c>
      <c r="C21">
        <v>11.5</v>
      </c>
      <c r="D21">
        <f t="shared" si="0"/>
        <v>1.1499999999999999</v>
      </c>
      <c r="AL21" s="3"/>
    </row>
    <row r="22" spans="1:52" x14ac:dyDescent="0.25">
      <c r="AL22" s="3"/>
    </row>
    <row r="23" spans="1:52" x14ac:dyDescent="0.25">
      <c r="AL23" s="1"/>
    </row>
    <row r="24" spans="1:52" x14ac:dyDescent="0.25">
      <c r="D24" t="s">
        <v>4</v>
      </c>
      <c r="E24" t="s">
        <v>6</v>
      </c>
      <c r="F24" t="s">
        <v>5</v>
      </c>
    </row>
    <row r="25" spans="1:52" x14ac:dyDescent="0.25">
      <c r="D25">
        <f>10*(E25/2)^0.125</f>
        <v>10</v>
      </c>
      <c r="E25">
        <v>2</v>
      </c>
    </row>
    <row r="28" spans="1:52" x14ac:dyDescent="0.25">
      <c r="A28" s="9" t="s">
        <v>10</v>
      </c>
      <c r="B28" s="8" t="s">
        <v>11</v>
      </c>
      <c r="C28" s="8"/>
      <c r="D28" s="8"/>
      <c r="F28" s="8" t="s">
        <v>12</v>
      </c>
      <c r="G28" s="8"/>
      <c r="H28" s="8"/>
      <c r="J28" s="8" t="s">
        <v>13</v>
      </c>
      <c r="K28" s="8"/>
      <c r="L28" s="8"/>
      <c r="N28" s="8" t="s">
        <v>25</v>
      </c>
      <c r="O28" s="8"/>
      <c r="P28" s="8"/>
      <c r="R28" s="8" t="s">
        <v>2</v>
      </c>
      <c r="S28" s="8"/>
      <c r="T28" s="8"/>
      <c r="W28" s="1" t="s">
        <v>14</v>
      </c>
      <c r="X28" t="s">
        <v>15</v>
      </c>
      <c r="Y28" t="s">
        <v>16</v>
      </c>
      <c r="Z28" t="s">
        <v>26</v>
      </c>
    </row>
    <row r="29" spans="1:52" x14ac:dyDescent="0.25">
      <c r="A29" s="9"/>
      <c r="B29" t="s">
        <v>0</v>
      </c>
      <c r="C29" t="s">
        <v>1</v>
      </c>
      <c r="D29" t="s">
        <v>3</v>
      </c>
      <c r="F29" t="s">
        <v>0</v>
      </c>
      <c r="G29" t="s">
        <v>1</v>
      </c>
      <c r="H29" t="s">
        <v>3</v>
      </c>
      <c r="J29" t="s">
        <v>0</v>
      </c>
      <c r="K29" t="s">
        <v>1</v>
      </c>
      <c r="L29" t="s">
        <v>3</v>
      </c>
      <c r="N29" t="s">
        <v>0</v>
      </c>
      <c r="O29" t="s">
        <v>1</v>
      </c>
      <c r="P29" t="s">
        <v>3</v>
      </c>
      <c r="R29" t="s">
        <v>0</v>
      </c>
      <c r="S29" t="s">
        <v>3</v>
      </c>
      <c r="T29" t="s">
        <v>1</v>
      </c>
      <c r="V29" t="s">
        <v>0</v>
      </c>
      <c r="W29" t="s">
        <v>3</v>
      </c>
      <c r="X29" t="s">
        <v>3</v>
      </c>
      <c r="Y29" t="s">
        <v>3</v>
      </c>
      <c r="Z29" t="s">
        <v>3</v>
      </c>
      <c r="AS29" s="7" t="s">
        <v>10</v>
      </c>
      <c r="AT29" s="7"/>
      <c r="AU29" s="7"/>
      <c r="AV29" s="7"/>
      <c r="AW29" s="7"/>
      <c r="AX29" s="7"/>
      <c r="AY29" s="7"/>
      <c r="AZ29" s="7"/>
    </row>
    <row r="30" spans="1:52" x14ac:dyDescent="0.25">
      <c r="A30" s="9"/>
      <c r="B30">
        <v>0</v>
      </c>
      <c r="C30">
        <v>9.3000000000000007</v>
      </c>
      <c r="D30">
        <f>C30/$D$25</f>
        <v>0.93</v>
      </c>
      <c r="F30">
        <v>0</v>
      </c>
      <c r="G30">
        <v>11.29</v>
      </c>
      <c r="H30">
        <f>G30/$D$25</f>
        <v>1.129</v>
      </c>
      <c r="J30">
        <v>0</v>
      </c>
      <c r="K30">
        <v>8.8699999999999992</v>
      </c>
      <c r="L30">
        <f>K30/$D$25</f>
        <v>0.8869999999999999</v>
      </c>
      <c r="N30">
        <v>0</v>
      </c>
      <c r="O30">
        <v>8.5</v>
      </c>
      <c r="P30">
        <f>O30/$D$25</f>
        <v>0.85</v>
      </c>
      <c r="R30">
        <v>0</v>
      </c>
      <c r="S30">
        <v>0.88</v>
      </c>
      <c r="T30">
        <f>10*S30</f>
        <v>8.8000000000000007</v>
      </c>
      <c r="V30">
        <v>0</v>
      </c>
      <c r="W30" s="2">
        <f>ABS((D30-S30)/S30)</f>
        <v>5.6818181818181872E-2</v>
      </c>
      <c r="X30" s="2">
        <f>ABS((H30-S30)/S30)</f>
        <v>0.28295454545454546</v>
      </c>
      <c r="Y30" s="2">
        <f>ABS((L30-S30)/S30)</f>
        <v>7.9545454545453358E-3</v>
      </c>
      <c r="Z30" s="2">
        <f>ABS((P30-S30)/S30)</f>
        <v>3.4090909090909123E-2</v>
      </c>
      <c r="AS30" s="6" t="s">
        <v>24</v>
      </c>
      <c r="AT30" s="6" t="s">
        <v>17</v>
      </c>
      <c r="AU30" s="6" t="s">
        <v>18</v>
      </c>
      <c r="AV30" s="6" t="s">
        <v>19</v>
      </c>
      <c r="AW30" s="6" t="s">
        <v>20</v>
      </c>
      <c r="AX30" s="6" t="s">
        <v>21</v>
      </c>
      <c r="AY30" s="6" t="s">
        <v>22</v>
      </c>
      <c r="AZ30" s="6" t="s">
        <v>23</v>
      </c>
    </row>
    <row r="31" spans="1:52" x14ac:dyDescent="0.25">
      <c r="A31" s="9"/>
      <c r="B31">
        <v>1</v>
      </c>
      <c r="C31">
        <v>10.7</v>
      </c>
      <c r="D31">
        <f t="shared" ref="D31:D42" si="8">C31/$D$25</f>
        <v>1.0699999999999998</v>
      </c>
      <c r="F31">
        <v>1</v>
      </c>
      <c r="G31">
        <v>12.98</v>
      </c>
      <c r="H31">
        <f t="shared" ref="H31:H42" si="9">G31/$D$25</f>
        <v>1.298</v>
      </c>
      <c r="J31">
        <v>1</v>
      </c>
      <c r="K31">
        <v>10.19</v>
      </c>
      <c r="L31">
        <f t="shared" ref="L31:L42" si="10">K31/$D$25</f>
        <v>1.0189999999999999</v>
      </c>
      <c r="N31">
        <v>1</v>
      </c>
      <c r="O31">
        <v>13.1</v>
      </c>
      <c r="P31">
        <f t="shared" ref="P31:P42" si="11">O31/$D$25</f>
        <v>1.31</v>
      </c>
      <c r="R31">
        <v>1</v>
      </c>
      <c r="S31">
        <v>1.2</v>
      </c>
      <c r="T31">
        <f t="shared" ref="T31:T42" si="12">10*S31</f>
        <v>12</v>
      </c>
      <c r="V31">
        <v>1</v>
      </c>
      <c r="W31" s="2">
        <f>ABS((D31-S31)/S31)</f>
        <v>0.10833333333333343</v>
      </c>
      <c r="X31" s="2">
        <f>ABS((H31-S31)/S31)</f>
        <v>8.1666666666666748E-2</v>
      </c>
      <c r="Y31" s="2">
        <f>ABS((L31-S31)/S31)</f>
        <v>0.15083333333333337</v>
      </c>
      <c r="Z31" s="2">
        <f t="shared" ref="Z31:Z42" si="13">ABS((P31-S31)/S31)</f>
        <v>9.1666666666666757E-2</v>
      </c>
      <c r="AS31" s="4">
        <f>V30</f>
        <v>0</v>
      </c>
      <c r="AT31" s="4">
        <f>D30</f>
        <v>0.93</v>
      </c>
      <c r="AU31" s="4">
        <f>H30</f>
        <v>1.129</v>
      </c>
      <c r="AV31" s="4">
        <f>L30</f>
        <v>0.8869999999999999</v>
      </c>
      <c r="AW31" s="4">
        <f>S30</f>
        <v>0.88</v>
      </c>
      <c r="AX31" s="5">
        <f>W30</f>
        <v>5.6818181818181872E-2</v>
      </c>
      <c r="AY31" s="5">
        <f>X30</f>
        <v>0.28295454545454546</v>
      </c>
      <c r="AZ31" s="5">
        <f>Y30</f>
        <v>7.9545454545453358E-3</v>
      </c>
    </row>
    <row r="32" spans="1:52" x14ac:dyDescent="0.25">
      <c r="A32" s="9"/>
      <c r="B32">
        <v>2</v>
      </c>
      <c r="C32">
        <v>12</v>
      </c>
      <c r="D32">
        <f t="shared" si="8"/>
        <v>1.2</v>
      </c>
      <c r="F32">
        <v>2</v>
      </c>
      <c r="G32">
        <v>13.87</v>
      </c>
      <c r="H32">
        <f t="shared" si="9"/>
        <v>1.387</v>
      </c>
      <c r="J32">
        <v>2</v>
      </c>
      <c r="K32">
        <v>10.87</v>
      </c>
      <c r="L32">
        <f t="shared" si="10"/>
        <v>1.087</v>
      </c>
      <c r="N32">
        <v>2</v>
      </c>
      <c r="O32">
        <v>14.2</v>
      </c>
      <c r="P32">
        <f t="shared" si="11"/>
        <v>1.42</v>
      </c>
      <c r="R32">
        <v>2</v>
      </c>
      <c r="S32">
        <v>1.42</v>
      </c>
      <c r="T32">
        <f t="shared" si="12"/>
        <v>14.2</v>
      </c>
      <c r="V32">
        <v>2</v>
      </c>
      <c r="W32" s="2">
        <f>ABS((D32-S32)/S32)</f>
        <v>0.15492957746478872</v>
      </c>
      <c r="X32" s="2">
        <f>ABS((H32-S32)/S32)</f>
        <v>2.3239436619718255E-2</v>
      </c>
      <c r="Y32" s="2">
        <f>ABS((L32-S32)/S32)</f>
        <v>0.23450704225352112</v>
      </c>
      <c r="Z32" s="2">
        <f t="shared" si="13"/>
        <v>0</v>
      </c>
      <c r="AS32" s="4">
        <f>V31</f>
        <v>1</v>
      </c>
      <c r="AT32" s="4">
        <f>D31</f>
        <v>1.0699999999999998</v>
      </c>
      <c r="AU32" s="4">
        <f>H31</f>
        <v>1.298</v>
      </c>
      <c r="AV32" s="4">
        <f>L31</f>
        <v>1.0189999999999999</v>
      </c>
      <c r="AW32" s="4">
        <f>S31</f>
        <v>1.2</v>
      </c>
      <c r="AX32" s="5">
        <f>W31</f>
        <v>0.10833333333333343</v>
      </c>
      <c r="AY32" s="5">
        <f>X31</f>
        <v>8.1666666666666748E-2</v>
      </c>
      <c r="AZ32" s="5">
        <f>Y31</f>
        <v>0.15083333333333337</v>
      </c>
    </row>
    <row r="33" spans="1:52" x14ac:dyDescent="0.25">
      <c r="A33" s="9"/>
      <c r="B33">
        <v>3</v>
      </c>
      <c r="C33">
        <v>12.7</v>
      </c>
      <c r="D33">
        <f t="shared" si="8"/>
        <v>1.27</v>
      </c>
      <c r="F33">
        <v>3</v>
      </c>
      <c r="G33">
        <v>14.33</v>
      </c>
      <c r="H33">
        <f t="shared" si="9"/>
        <v>1.4330000000000001</v>
      </c>
      <c r="J33">
        <v>3</v>
      </c>
      <c r="K33">
        <v>11.21</v>
      </c>
      <c r="L33">
        <f t="shared" si="10"/>
        <v>1.121</v>
      </c>
      <c r="N33">
        <v>3</v>
      </c>
      <c r="O33">
        <v>14.3</v>
      </c>
      <c r="P33">
        <f t="shared" si="11"/>
        <v>1.4300000000000002</v>
      </c>
      <c r="R33">
        <v>3</v>
      </c>
      <c r="S33">
        <v>1.46</v>
      </c>
      <c r="T33">
        <f t="shared" si="12"/>
        <v>14.6</v>
      </c>
      <c r="V33">
        <v>3</v>
      </c>
      <c r="W33" s="2">
        <f>ABS((D33-S33)/S33)</f>
        <v>0.13013698630136983</v>
      </c>
      <c r="X33" s="2">
        <f>ABS((H33-S33)/S33)</f>
        <v>1.8493150684931448E-2</v>
      </c>
      <c r="Y33" s="2">
        <f>ABS((L33-S33)/S33)</f>
        <v>0.2321917808219178</v>
      </c>
      <c r="Z33" s="2">
        <f t="shared" si="13"/>
        <v>2.0547945205479319E-2</v>
      </c>
      <c r="AS33" s="4">
        <f>V32</f>
        <v>2</v>
      </c>
      <c r="AT33" s="4">
        <f>D32</f>
        <v>1.2</v>
      </c>
      <c r="AU33" s="4">
        <f>H32</f>
        <v>1.387</v>
      </c>
      <c r="AV33" s="4">
        <f>L32</f>
        <v>1.087</v>
      </c>
      <c r="AW33" s="4">
        <f>S32</f>
        <v>1.42</v>
      </c>
      <c r="AX33" s="5">
        <f>W32</f>
        <v>0.15492957746478872</v>
      </c>
      <c r="AY33" s="5">
        <f>X32</f>
        <v>2.3239436619718255E-2</v>
      </c>
      <c r="AZ33" s="5">
        <f>Y32</f>
        <v>0.23450704225352112</v>
      </c>
    </row>
    <row r="34" spans="1:52" x14ac:dyDescent="0.25">
      <c r="A34" s="9"/>
      <c r="B34">
        <v>4</v>
      </c>
      <c r="C34">
        <v>12.8</v>
      </c>
      <c r="D34">
        <f t="shared" si="8"/>
        <v>1.28</v>
      </c>
      <c r="F34">
        <v>4</v>
      </c>
      <c r="G34">
        <v>14.34</v>
      </c>
      <c r="H34">
        <f t="shared" si="9"/>
        <v>1.4339999999999999</v>
      </c>
      <c r="J34">
        <v>4</v>
      </c>
      <c r="K34">
        <v>11.21</v>
      </c>
      <c r="L34">
        <f t="shared" si="10"/>
        <v>1.121</v>
      </c>
      <c r="N34">
        <v>4</v>
      </c>
      <c r="O34">
        <v>14.1</v>
      </c>
      <c r="P34">
        <f t="shared" si="11"/>
        <v>1.41</v>
      </c>
      <c r="R34">
        <v>4</v>
      </c>
      <c r="S34">
        <v>1.45</v>
      </c>
      <c r="T34">
        <f t="shared" si="12"/>
        <v>14.5</v>
      </c>
      <c r="V34">
        <v>4</v>
      </c>
      <c r="W34" s="2">
        <f>ABS((D34-S34)/S34)</f>
        <v>0.11724137931034478</v>
      </c>
      <c r="X34" s="2">
        <f>ABS((H34-S34)/S34)</f>
        <v>1.1034482758620699E-2</v>
      </c>
      <c r="Y34" s="2">
        <f>ABS((L34-S34)/S34)</f>
        <v>0.22689655172413792</v>
      </c>
      <c r="Z34" s="2">
        <f t="shared" si="13"/>
        <v>2.7586206896551748E-2</v>
      </c>
      <c r="AS34" s="4">
        <f>V33</f>
        <v>3</v>
      </c>
      <c r="AT34" s="4">
        <f>D33</f>
        <v>1.27</v>
      </c>
      <c r="AU34" s="4">
        <f>H33</f>
        <v>1.4330000000000001</v>
      </c>
      <c r="AV34" s="4">
        <f>L33</f>
        <v>1.121</v>
      </c>
      <c r="AW34" s="4">
        <f>S33</f>
        <v>1.46</v>
      </c>
      <c r="AX34" s="5">
        <f>W33</f>
        <v>0.13013698630136983</v>
      </c>
      <c r="AY34" s="5">
        <f>X33</f>
        <v>1.8493150684931448E-2</v>
      </c>
      <c r="AZ34" s="5">
        <f>Y33</f>
        <v>0.2321917808219178</v>
      </c>
    </row>
    <row r="35" spans="1:52" x14ac:dyDescent="0.25">
      <c r="A35" s="9"/>
      <c r="B35">
        <v>5</v>
      </c>
      <c r="C35">
        <v>12.6</v>
      </c>
      <c r="D35">
        <f t="shared" si="8"/>
        <v>1.26</v>
      </c>
      <c r="F35">
        <v>5</v>
      </c>
      <c r="G35">
        <v>14.36</v>
      </c>
      <c r="H35">
        <f t="shared" si="9"/>
        <v>1.4359999999999999</v>
      </c>
      <c r="J35">
        <v>5</v>
      </c>
      <c r="K35">
        <v>11.24</v>
      </c>
      <c r="L35">
        <f t="shared" si="10"/>
        <v>1.1240000000000001</v>
      </c>
      <c r="N35">
        <v>5</v>
      </c>
      <c r="O35">
        <v>13.8</v>
      </c>
      <c r="P35">
        <f t="shared" si="11"/>
        <v>1.3800000000000001</v>
      </c>
      <c r="R35">
        <v>5</v>
      </c>
      <c r="S35">
        <v>1.4</v>
      </c>
      <c r="T35">
        <f t="shared" si="12"/>
        <v>14</v>
      </c>
      <c r="V35">
        <v>5</v>
      </c>
      <c r="W35" s="2">
        <f>ABS((D35-S35)/S35)</f>
        <v>9.9999999999999936E-2</v>
      </c>
      <c r="X35" s="2">
        <f>ABS((H35-S35)/S35)</f>
        <v>2.5714285714285738E-2</v>
      </c>
      <c r="Y35" s="2">
        <f>ABS((L35-S35)/S35)</f>
        <v>0.19714285714285701</v>
      </c>
      <c r="Z35" s="2">
        <f t="shared" si="13"/>
        <v>1.4285714285714141E-2</v>
      </c>
      <c r="AS35" s="4">
        <f>V34</f>
        <v>4</v>
      </c>
      <c r="AT35" s="4">
        <f>D34</f>
        <v>1.28</v>
      </c>
      <c r="AU35" s="4">
        <f>H34</f>
        <v>1.4339999999999999</v>
      </c>
      <c r="AV35" s="4">
        <f>L34</f>
        <v>1.121</v>
      </c>
      <c r="AW35" s="4">
        <f>S34</f>
        <v>1.45</v>
      </c>
      <c r="AX35" s="5">
        <f>W34</f>
        <v>0.11724137931034478</v>
      </c>
      <c r="AY35" s="5">
        <f>X34</f>
        <v>1.1034482758620699E-2</v>
      </c>
      <c r="AZ35" s="5">
        <f>Y34</f>
        <v>0.22689655172413792</v>
      </c>
    </row>
    <row r="36" spans="1:52" x14ac:dyDescent="0.25">
      <c r="A36" s="9"/>
      <c r="B36">
        <v>6</v>
      </c>
      <c r="C36">
        <v>12.4</v>
      </c>
      <c r="D36">
        <f t="shared" si="8"/>
        <v>1.24</v>
      </c>
      <c r="F36">
        <v>6</v>
      </c>
      <c r="G36">
        <v>14.37</v>
      </c>
      <c r="H36">
        <f t="shared" si="9"/>
        <v>1.4369999999999998</v>
      </c>
      <c r="J36">
        <v>6</v>
      </c>
      <c r="K36">
        <v>11.26</v>
      </c>
      <c r="L36">
        <f t="shared" si="10"/>
        <v>1.1259999999999999</v>
      </c>
      <c r="N36">
        <v>6</v>
      </c>
      <c r="O36">
        <v>13.5</v>
      </c>
      <c r="P36">
        <f t="shared" si="11"/>
        <v>1.35</v>
      </c>
      <c r="R36">
        <v>6</v>
      </c>
      <c r="S36">
        <v>1.35</v>
      </c>
      <c r="T36">
        <f t="shared" si="12"/>
        <v>13.5</v>
      </c>
      <c r="V36">
        <v>6</v>
      </c>
      <c r="W36" s="2">
        <f>ABS((D36-S36)/S36)</f>
        <v>8.1481481481481544E-2</v>
      </c>
      <c r="X36" s="2">
        <f>ABS((H36-S36)/S36)</f>
        <v>6.4444444444444249E-2</v>
      </c>
      <c r="Y36" s="2">
        <f>ABS((L36-S36)/S36)</f>
        <v>0.16592592592592606</v>
      </c>
      <c r="Z36" s="2">
        <f t="shared" si="13"/>
        <v>0</v>
      </c>
      <c r="AS36" s="4">
        <f>V35</f>
        <v>5</v>
      </c>
      <c r="AT36" s="4">
        <f>D35</f>
        <v>1.26</v>
      </c>
      <c r="AU36" s="4">
        <f>H35</f>
        <v>1.4359999999999999</v>
      </c>
      <c r="AV36" s="4">
        <f>L35</f>
        <v>1.1240000000000001</v>
      </c>
      <c r="AW36" s="4">
        <f>S35</f>
        <v>1.4</v>
      </c>
      <c r="AX36" s="5">
        <f>W35</f>
        <v>9.9999999999999936E-2</v>
      </c>
      <c r="AY36" s="5">
        <f>X35</f>
        <v>2.5714285714285738E-2</v>
      </c>
      <c r="AZ36" s="5">
        <f>Y35</f>
        <v>0.19714285714285701</v>
      </c>
    </row>
    <row r="37" spans="1:52" x14ac:dyDescent="0.25">
      <c r="A37" s="9"/>
      <c r="B37">
        <v>7</v>
      </c>
      <c r="C37">
        <v>12</v>
      </c>
      <c r="D37">
        <f t="shared" si="8"/>
        <v>1.2</v>
      </c>
      <c r="F37">
        <v>7</v>
      </c>
      <c r="G37">
        <v>14.37</v>
      </c>
      <c r="H37">
        <f t="shared" si="9"/>
        <v>1.4369999999999998</v>
      </c>
      <c r="J37">
        <v>7</v>
      </c>
      <c r="K37">
        <v>11.26</v>
      </c>
      <c r="L37">
        <f>K37/$D$25</f>
        <v>1.1259999999999999</v>
      </c>
      <c r="N37">
        <v>7</v>
      </c>
      <c r="O37">
        <v>13.1</v>
      </c>
      <c r="P37">
        <f>O37/$D$25</f>
        <v>1.31</v>
      </c>
      <c r="R37">
        <v>7</v>
      </c>
      <c r="S37">
        <v>1.29</v>
      </c>
      <c r="T37">
        <f t="shared" si="12"/>
        <v>12.9</v>
      </c>
      <c r="V37">
        <v>7</v>
      </c>
      <c r="W37" s="2">
        <f>ABS((D37-S37)/S37)</f>
        <v>6.9767441860465171E-2</v>
      </c>
      <c r="X37" s="2">
        <f>ABS((H37-S37)/S37)</f>
        <v>0.11395348837209286</v>
      </c>
      <c r="Y37" s="2">
        <f>ABS((L37-S37)/S37)</f>
        <v>0.12713178294573654</v>
      </c>
      <c r="Z37" s="2">
        <f t="shared" si="13"/>
        <v>1.5503875968992262E-2</v>
      </c>
      <c r="AS37" s="4">
        <f>V36</f>
        <v>6</v>
      </c>
      <c r="AT37" s="4">
        <f>D36</f>
        <v>1.24</v>
      </c>
      <c r="AU37" s="4">
        <f>H36</f>
        <v>1.4369999999999998</v>
      </c>
      <c r="AV37" s="4">
        <f>L36</f>
        <v>1.1259999999999999</v>
      </c>
      <c r="AW37" s="4">
        <f>S36</f>
        <v>1.35</v>
      </c>
      <c r="AX37" s="5">
        <f>W36</f>
        <v>8.1481481481481544E-2</v>
      </c>
      <c r="AY37" s="5">
        <f>X36</f>
        <v>6.4444444444444249E-2</v>
      </c>
      <c r="AZ37" s="5">
        <f>Y36</f>
        <v>0.16592592592592606</v>
      </c>
    </row>
    <row r="38" spans="1:52" x14ac:dyDescent="0.25">
      <c r="A38" s="9"/>
      <c r="B38">
        <v>8</v>
      </c>
      <c r="C38">
        <v>11.8</v>
      </c>
      <c r="D38">
        <f t="shared" si="8"/>
        <v>1.1800000000000002</v>
      </c>
      <c r="F38">
        <v>8</v>
      </c>
      <c r="G38">
        <v>14.35</v>
      </c>
      <c r="H38">
        <f t="shared" si="9"/>
        <v>1.4350000000000001</v>
      </c>
      <c r="J38">
        <v>8</v>
      </c>
      <c r="K38">
        <v>11.25</v>
      </c>
      <c r="L38">
        <f t="shared" si="10"/>
        <v>1.125</v>
      </c>
      <c r="N38">
        <v>8</v>
      </c>
      <c r="O38">
        <v>12.5</v>
      </c>
      <c r="P38">
        <f t="shared" ref="P38:P42" si="14">O38/$D$25</f>
        <v>1.25</v>
      </c>
      <c r="R38">
        <v>8</v>
      </c>
      <c r="S38">
        <v>1.21</v>
      </c>
      <c r="T38">
        <f t="shared" si="12"/>
        <v>12.1</v>
      </c>
      <c r="V38">
        <v>8</v>
      </c>
      <c r="W38" s="2">
        <f>ABS((D38-S38)/S38)</f>
        <v>2.4793388429751904E-2</v>
      </c>
      <c r="X38" s="2">
        <f>ABS((H38-S38)/S38)</f>
        <v>0.18595041322314057</v>
      </c>
      <c r="Y38" s="2">
        <f>ABS((L38-S38)/S38)</f>
        <v>7.0247933884297495E-2</v>
      </c>
      <c r="Z38" s="2">
        <f t="shared" si="13"/>
        <v>3.305785123966945E-2</v>
      </c>
      <c r="AS38" s="4">
        <f>V37</f>
        <v>7</v>
      </c>
      <c r="AT38" s="4">
        <f>D37</f>
        <v>1.2</v>
      </c>
      <c r="AU38" s="4">
        <f>H37</f>
        <v>1.4369999999999998</v>
      </c>
      <c r="AV38" s="4">
        <f>L37</f>
        <v>1.1259999999999999</v>
      </c>
      <c r="AW38" s="4">
        <f>S37</f>
        <v>1.29</v>
      </c>
      <c r="AX38" s="5">
        <f>W37</f>
        <v>6.9767441860465171E-2</v>
      </c>
      <c r="AY38" s="5">
        <f>X37</f>
        <v>0.11395348837209286</v>
      </c>
      <c r="AZ38" s="5">
        <f>Y37</f>
        <v>0.12713178294573654</v>
      </c>
    </row>
    <row r="39" spans="1:52" x14ac:dyDescent="0.25">
      <c r="A39" s="9"/>
      <c r="B39">
        <v>9</v>
      </c>
      <c r="C39">
        <v>11.8</v>
      </c>
      <c r="D39">
        <f t="shared" si="8"/>
        <v>1.1800000000000002</v>
      </c>
      <c r="F39">
        <v>9</v>
      </c>
      <c r="G39">
        <v>14.32</v>
      </c>
      <c r="H39">
        <f t="shared" si="9"/>
        <v>1.4319999999999999</v>
      </c>
      <c r="J39">
        <v>9</v>
      </c>
      <c r="K39">
        <v>11.22</v>
      </c>
      <c r="L39">
        <f t="shared" si="10"/>
        <v>1.1220000000000001</v>
      </c>
      <c r="N39">
        <v>9</v>
      </c>
      <c r="O39">
        <v>11.9</v>
      </c>
      <c r="P39">
        <f t="shared" si="14"/>
        <v>1.19</v>
      </c>
      <c r="R39">
        <v>9</v>
      </c>
      <c r="S39">
        <v>1.17</v>
      </c>
      <c r="T39">
        <f t="shared" si="12"/>
        <v>11.7</v>
      </c>
      <c r="V39">
        <v>9</v>
      </c>
      <c r="W39" s="2">
        <f>ABS((D39-S39)/S39)</f>
        <v>8.5470085470087456E-3</v>
      </c>
      <c r="X39" s="2">
        <f>ABS((H39-S39)/S39)</f>
        <v>0.22393162393162394</v>
      </c>
      <c r="Y39" s="2">
        <f>ABS((L39-S39)/S39)</f>
        <v>4.1025641025640873E-2</v>
      </c>
      <c r="Z39" s="2">
        <f t="shared" si="13"/>
        <v>1.709401709401711E-2</v>
      </c>
      <c r="AS39" s="4">
        <f>V38</f>
        <v>8</v>
      </c>
      <c r="AT39" s="4">
        <f>D38</f>
        <v>1.1800000000000002</v>
      </c>
      <c r="AU39" s="4">
        <f>H38</f>
        <v>1.4350000000000001</v>
      </c>
      <c r="AV39" s="4">
        <f>L38</f>
        <v>1.125</v>
      </c>
      <c r="AW39" s="4">
        <f>S38</f>
        <v>1.21</v>
      </c>
      <c r="AX39" s="5">
        <f>W38</f>
        <v>2.4793388429751904E-2</v>
      </c>
      <c r="AY39" s="5">
        <f>X38</f>
        <v>0.18595041322314057</v>
      </c>
      <c r="AZ39" s="5">
        <f>Y38</f>
        <v>7.0247933884297495E-2</v>
      </c>
    </row>
    <row r="40" spans="1:52" x14ac:dyDescent="0.25">
      <c r="A40" s="9"/>
      <c r="B40">
        <v>10</v>
      </c>
      <c r="C40">
        <v>11.8</v>
      </c>
      <c r="D40">
        <f t="shared" si="8"/>
        <v>1.1800000000000002</v>
      </c>
      <c r="F40">
        <v>10</v>
      </c>
      <c r="G40">
        <v>14.33</v>
      </c>
      <c r="H40">
        <f t="shared" si="9"/>
        <v>1.4330000000000001</v>
      </c>
      <c r="J40">
        <v>10</v>
      </c>
      <c r="K40">
        <v>11.23</v>
      </c>
      <c r="L40">
        <f t="shared" si="10"/>
        <v>1.123</v>
      </c>
      <c r="N40">
        <v>10</v>
      </c>
      <c r="O40">
        <v>11.75</v>
      </c>
      <c r="P40">
        <f t="shared" si="14"/>
        <v>1.175</v>
      </c>
      <c r="R40">
        <v>10</v>
      </c>
      <c r="S40">
        <v>1.1399999999999999</v>
      </c>
      <c r="T40">
        <f t="shared" si="12"/>
        <v>11.399999999999999</v>
      </c>
      <c r="V40">
        <v>10</v>
      </c>
      <c r="W40" s="2">
        <f>ABS((D40-S40)/S40)</f>
        <v>3.5087719298245841E-2</v>
      </c>
      <c r="X40" s="2">
        <f>ABS((H40-S40)/S40)</f>
        <v>0.25701754385964926</v>
      </c>
      <c r="Y40" s="2">
        <f>ABS((L40-S40)/S40)</f>
        <v>1.4912280701754304E-2</v>
      </c>
      <c r="Z40" s="2">
        <f t="shared" si="13"/>
        <v>3.0701754385965039E-2</v>
      </c>
      <c r="AS40" s="4">
        <f>V39</f>
        <v>9</v>
      </c>
      <c r="AT40" s="4">
        <f>D39</f>
        <v>1.1800000000000002</v>
      </c>
      <c r="AU40" s="4">
        <f>H39</f>
        <v>1.4319999999999999</v>
      </c>
      <c r="AV40" s="4">
        <f>L39</f>
        <v>1.1220000000000001</v>
      </c>
      <c r="AW40" s="4">
        <f>S39</f>
        <v>1.17</v>
      </c>
      <c r="AX40" s="5">
        <f>W39</f>
        <v>8.5470085470087456E-3</v>
      </c>
      <c r="AY40" s="5">
        <f>X39</f>
        <v>0.22393162393162394</v>
      </c>
      <c r="AZ40" s="5">
        <f>Y39</f>
        <v>4.1025641025640873E-2</v>
      </c>
    </row>
    <row r="41" spans="1:52" x14ac:dyDescent="0.25">
      <c r="A41" s="9"/>
      <c r="B41">
        <v>11</v>
      </c>
      <c r="C41">
        <v>11.8</v>
      </c>
      <c r="D41">
        <f t="shared" si="8"/>
        <v>1.1800000000000002</v>
      </c>
      <c r="F41">
        <v>11</v>
      </c>
      <c r="G41">
        <v>14.35</v>
      </c>
      <c r="H41">
        <f t="shared" si="9"/>
        <v>1.4350000000000001</v>
      </c>
      <c r="J41">
        <v>11</v>
      </c>
      <c r="K41">
        <v>11.25</v>
      </c>
      <c r="L41">
        <f t="shared" si="10"/>
        <v>1.125</v>
      </c>
      <c r="N41">
        <v>11</v>
      </c>
      <c r="O41">
        <v>11.6</v>
      </c>
      <c r="P41">
        <f t="shared" si="14"/>
        <v>1.1599999999999999</v>
      </c>
      <c r="R41">
        <v>11</v>
      </c>
      <c r="S41">
        <v>1.1200000000000001</v>
      </c>
      <c r="T41">
        <f t="shared" si="12"/>
        <v>11.200000000000001</v>
      </c>
      <c r="V41">
        <v>11</v>
      </c>
      <c r="W41" s="2">
        <f>ABS((D41-S41)/S41)</f>
        <v>5.3571428571428617E-2</v>
      </c>
      <c r="X41" s="2">
        <f>ABS((H41-S41)/S41)</f>
        <v>0.28124999999999994</v>
      </c>
      <c r="Y41" s="2">
        <f>ABS((L41-S41)/S41)</f>
        <v>4.4642857142856186E-3</v>
      </c>
      <c r="Z41" s="2">
        <f t="shared" si="13"/>
        <v>3.5714285714285546E-2</v>
      </c>
      <c r="AS41" s="4">
        <f>V40</f>
        <v>10</v>
      </c>
      <c r="AT41" s="4">
        <f>D40</f>
        <v>1.1800000000000002</v>
      </c>
      <c r="AU41" s="4">
        <f>H40</f>
        <v>1.4330000000000001</v>
      </c>
      <c r="AV41" s="4">
        <f>L40</f>
        <v>1.123</v>
      </c>
      <c r="AW41" s="4">
        <f>S40</f>
        <v>1.1399999999999999</v>
      </c>
      <c r="AX41" s="5">
        <f>W40</f>
        <v>3.5087719298245841E-2</v>
      </c>
      <c r="AY41" s="5">
        <f>X40</f>
        <v>0.25701754385964926</v>
      </c>
      <c r="AZ41" s="5">
        <f>Y40</f>
        <v>1.4912280701754304E-2</v>
      </c>
    </row>
    <row r="42" spans="1:52" x14ac:dyDescent="0.25">
      <c r="A42" s="9"/>
      <c r="B42">
        <v>12</v>
      </c>
      <c r="C42">
        <v>11</v>
      </c>
      <c r="D42">
        <f t="shared" si="8"/>
        <v>1.1000000000000001</v>
      </c>
      <c r="F42">
        <v>12</v>
      </c>
      <c r="G42">
        <v>14.37</v>
      </c>
      <c r="H42">
        <f t="shared" si="9"/>
        <v>1.4369999999999998</v>
      </c>
      <c r="J42">
        <v>12</v>
      </c>
      <c r="K42">
        <v>11.27</v>
      </c>
      <c r="L42">
        <f t="shared" si="10"/>
        <v>1.127</v>
      </c>
      <c r="N42">
        <v>12</v>
      </c>
      <c r="O42">
        <v>11.5</v>
      </c>
      <c r="P42">
        <f t="shared" si="14"/>
        <v>1.1499999999999999</v>
      </c>
      <c r="R42">
        <v>12</v>
      </c>
      <c r="S42">
        <v>1.1000000000000001</v>
      </c>
      <c r="T42">
        <f t="shared" si="12"/>
        <v>11</v>
      </c>
      <c r="V42">
        <v>12</v>
      </c>
      <c r="W42" s="2">
        <f>ABS((D42-S42)/S42)</f>
        <v>0</v>
      </c>
      <c r="X42" s="2">
        <f>ABS((H42-S42)/S42)</f>
        <v>0.30636363636363612</v>
      </c>
      <c r="Y42" s="2">
        <f>ABS((L42-S42)/S42)</f>
        <v>2.4545454545454464E-2</v>
      </c>
      <c r="Z42" s="2">
        <f t="shared" si="13"/>
        <v>4.5454545454545289E-2</v>
      </c>
      <c r="AS42" s="4">
        <f>V41</f>
        <v>11</v>
      </c>
      <c r="AT42" s="4">
        <f>D41</f>
        <v>1.1800000000000002</v>
      </c>
      <c r="AU42" s="4">
        <f>H41</f>
        <v>1.4350000000000001</v>
      </c>
      <c r="AV42" s="4">
        <f>L41</f>
        <v>1.125</v>
      </c>
      <c r="AW42" s="4">
        <f>S41</f>
        <v>1.1200000000000001</v>
      </c>
      <c r="AX42" s="5">
        <f>W41</f>
        <v>5.3571428571428617E-2</v>
      </c>
      <c r="AY42" s="5">
        <f>X41</f>
        <v>0.28124999999999994</v>
      </c>
      <c r="AZ42" s="5">
        <f>Y41</f>
        <v>4.4642857142856186E-3</v>
      </c>
    </row>
    <row r="43" spans="1:52" x14ac:dyDescent="0.25">
      <c r="AS43" s="4">
        <f>V42</f>
        <v>12</v>
      </c>
      <c r="AT43" s="4">
        <f>D42</f>
        <v>1.1000000000000001</v>
      </c>
      <c r="AU43" s="4">
        <f>H42</f>
        <v>1.4369999999999998</v>
      </c>
      <c r="AV43" s="4">
        <f>L42</f>
        <v>1.127</v>
      </c>
      <c r="AW43" s="4">
        <f>S42</f>
        <v>1.1000000000000001</v>
      </c>
      <c r="AX43" s="5">
        <f>W42</f>
        <v>0</v>
      </c>
      <c r="AY43" s="5">
        <f>X42</f>
        <v>0.30636363636363612</v>
      </c>
      <c r="AZ43" s="5">
        <f>Y42</f>
        <v>2.4545454545454464E-2</v>
      </c>
    </row>
    <row r="44" spans="1:52" x14ac:dyDescent="0.25">
      <c r="V44" t="s">
        <v>7</v>
      </c>
      <c r="W44" s="2">
        <f>MAX(W30:W42)</f>
        <v>0.15492957746478872</v>
      </c>
      <c r="X44" s="2">
        <f t="shared" ref="X44:Y44" si="15">MAX(X30:X42)</f>
        <v>0.30636363636363612</v>
      </c>
      <c r="Y44" s="2">
        <f t="shared" si="15"/>
        <v>0.23450704225352112</v>
      </c>
      <c r="Z44" s="2">
        <f>MAX(Z30:Z42)</f>
        <v>9.1666666666666757E-2</v>
      </c>
    </row>
    <row r="45" spans="1:52" x14ac:dyDescent="0.25">
      <c r="V45" t="s">
        <v>8</v>
      </c>
      <c r="W45" s="2">
        <f>AVERAGE(W30:W42)</f>
        <v>7.2362148185876954E-2</v>
      </c>
      <c r="X45" s="2">
        <f t="shared" ref="X45:Y45" si="16">AVERAGE(X30:X42)</f>
        <v>0.14430874754564271</v>
      </c>
      <c r="Y45" s="2">
        <f t="shared" si="16"/>
        <v>0.11521380119026214</v>
      </c>
      <c r="Z45" s="2">
        <f>AVERAGE(Z30:Z42)</f>
        <v>2.8131059384830445E-2</v>
      </c>
    </row>
    <row r="49" spans="29:33" x14ac:dyDescent="0.25">
      <c r="AC49" s="13"/>
    </row>
    <row r="50" spans="29:33" x14ac:dyDescent="0.25">
      <c r="AC50" s="15"/>
      <c r="AD50" s="7" t="s">
        <v>27</v>
      </c>
      <c r="AE50" s="7"/>
      <c r="AF50" s="7" t="s">
        <v>28</v>
      </c>
      <c r="AG50" s="7"/>
    </row>
    <row r="51" spans="29:33" x14ac:dyDescent="0.25">
      <c r="AC51" s="14"/>
      <c r="AD51" s="12" t="s">
        <v>9</v>
      </c>
      <c r="AE51" s="12" t="s">
        <v>10</v>
      </c>
      <c r="AF51" s="12" t="s">
        <v>9</v>
      </c>
      <c r="AG51" s="12" t="s">
        <v>10</v>
      </c>
    </row>
    <row r="52" spans="29:33" x14ac:dyDescent="0.25">
      <c r="AC52" s="11" t="s">
        <v>29</v>
      </c>
      <c r="AD52" s="10">
        <f>Z19</f>
        <v>9.9999999999999908E-2</v>
      </c>
      <c r="AE52" s="10">
        <f>Z44</f>
        <v>9.1666666666666757E-2</v>
      </c>
      <c r="AF52" s="10">
        <f>'Edificio2 k-epsilon'!Z20</f>
        <v>0.11287128712871275</v>
      </c>
      <c r="AG52" s="10">
        <f>'Edificio2 k-epsilon'!Z45</f>
        <v>9.000000000000008E-2</v>
      </c>
    </row>
    <row r="53" spans="29:33" x14ac:dyDescent="0.25">
      <c r="AC53" s="11" t="s">
        <v>30</v>
      </c>
      <c r="AD53" s="10">
        <f>Z20</f>
        <v>5.9300911429035583E-2</v>
      </c>
      <c r="AE53" s="10">
        <f>Z45</f>
        <v>2.8131059384830445E-2</v>
      </c>
      <c r="AF53" s="10">
        <f>'Edificio2 k-epsilon'!Z21</f>
        <v>5.546932346354172E-2</v>
      </c>
      <c r="AG53" s="10">
        <f>'Edificio2 k-epsilon'!Z46</f>
        <v>4.1660308097351509E-2</v>
      </c>
    </row>
  </sheetData>
  <mergeCells count="16">
    <mergeCell ref="AD50:AE50"/>
    <mergeCell ref="AF50:AG50"/>
    <mergeCell ref="A3:A21"/>
    <mergeCell ref="A28:A42"/>
    <mergeCell ref="F3:H3"/>
    <mergeCell ref="J3:L3"/>
    <mergeCell ref="F28:H28"/>
    <mergeCell ref="J28:L28"/>
    <mergeCell ref="B3:D3"/>
    <mergeCell ref="AS4:AZ4"/>
    <mergeCell ref="AS29:AZ29"/>
    <mergeCell ref="R3:T3"/>
    <mergeCell ref="B28:D28"/>
    <mergeCell ref="R28:T28"/>
    <mergeCell ref="N3:P3"/>
    <mergeCell ref="N28:P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5155-041E-4BFC-9CB1-BD9A98821753}">
  <dimension ref="B3:AV46"/>
  <sheetViews>
    <sheetView topLeftCell="L10" zoomScale="70" zoomScaleNormal="70" workbookViewId="0">
      <selection activeCell="O43" sqref="O43"/>
    </sheetView>
  </sheetViews>
  <sheetFormatPr baseColWidth="10" defaultRowHeight="15" x14ac:dyDescent="0.25"/>
  <cols>
    <col min="18" max="19" width="12.28515625" bestFit="1" customWidth="1"/>
    <col min="20" max="21" width="11.7109375" bestFit="1" customWidth="1"/>
    <col min="23" max="23" width="13.42578125" bestFit="1" customWidth="1"/>
    <col min="24" max="25" width="13.85546875" bestFit="1" customWidth="1"/>
    <col min="26" max="26" width="20.140625" bestFit="1" customWidth="1"/>
    <col min="34" max="34" width="13.85546875" bestFit="1" customWidth="1"/>
    <col min="35" max="37" width="13.42578125" bestFit="1" customWidth="1"/>
    <col min="38" max="38" width="17.85546875" bestFit="1" customWidth="1"/>
    <col min="39" max="41" width="15.140625" bestFit="1" customWidth="1"/>
  </cols>
  <sheetData>
    <row r="3" spans="2:48" x14ac:dyDescent="0.25">
      <c r="B3" s="8" t="s">
        <v>11</v>
      </c>
      <c r="C3" s="8"/>
      <c r="D3" s="8"/>
      <c r="F3" s="8" t="s">
        <v>12</v>
      </c>
      <c r="G3" s="8"/>
      <c r="H3" s="8"/>
      <c r="J3" s="8" t="s">
        <v>13</v>
      </c>
      <c r="K3" s="8"/>
      <c r="L3" s="8"/>
      <c r="N3" s="8" t="s">
        <v>25</v>
      </c>
      <c r="O3" s="8"/>
      <c r="P3" s="8"/>
      <c r="R3" s="8" t="s">
        <v>2</v>
      </c>
      <c r="S3" s="8"/>
      <c r="T3" s="8"/>
      <c r="V3" s="1"/>
      <c r="W3" s="1" t="s">
        <v>14</v>
      </c>
      <c r="X3" t="s">
        <v>15</v>
      </c>
      <c r="Y3" t="s">
        <v>16</v>
      </c>
      <c r="Z3" t="s">
        <v>26</v>
      </c>
    </row>
    <row r="4" spans="2:48" x14ac:dyDescent="0.25">
      <c r="B4" t="s">
        <v>0</v>
      </c>
      <c r="C4" t="s">
        <v>1</v>
      </c>
      <c r="D4" t="s">
        <v>3</v>
      </c>
      <c r="F4" t="s">
        <v>0</v>
      </c>
      <c r="G4" t="s">
        <v>1</v>
      </c>
      <c r="H4" t="s">
        <v>3</v>
      </c>
      <c r="J4" t="s">
        <v>0</v>
      </c>
      <c r="K4" t="s">
        <v>1</v>
      </c>
      <c r="L4" t="s">
        <v>3</v>
      </c>
      <c r="N4" t="s">
        <v>0</v>
      </c>
      <c r="O4" t="s">
        <v>1</v>
      </c>
      <c r="P4" t="s">
        <v>3</v>
      </c>
      <c r="R4" t="s">
        <v>0</v>
      </c>
      <c r="S4" t="s">
        <v>3</v>
      </c>
      <c r="T4" t="s">
        <v>1</v>
      </c>
      <c r="V4" t="s">
        <v>0</v>
      </c>
      <c r="W4" t="s">
        <v>3</v>
      </c>
      <c r="X4" t="s">
        <v>3</v>
      </c>
      <c r="Y4" t="s">
        <v>3</v>
      </c>
      <c r="Z4" t="s">
        <v>3</v>
      </c>
    </row>
    <row r="5" spans="2:48" x14ac:dyDescent="0.25">
      <c r="B5">
        <v>0</v>
      </c>
      <c r="C5">
        <v>9.6999999999999993</v>
      </c>
      <c r="D5">
        <f>C5/$B$21</f>
        <v>0.97</v>
      </c>
      <c r="F5">
        <v>0</v>
      </c>
      <c r="G5">
        <v>9.7799999999999994</v>
      </c>
      <c r="H5">
        <f>G5/$B$21</f>
        <v>0.97799999999999998</v>
      </c>
      <c r="J5">
        <v>0</v>
      </c>
      <c r="K5">
        <v>8.93</v>
      </c>
      <c r="L5">
        <f>K5/$B$21</f>
        <v>0.89300000000000002</v>
      </c>
      <c r="N5">
        <v>0</v>
      </c>
      <c r="O5">
        <v>10.44</v>
      </c>
      <c r="P5">
        <f>O5/$B$21</f>
        <v>1.044</v>
      </c>
      <c r="R5">
        <v>0</v>
      </c>
      <c r="S5">
        <v>1</v>
      </c>
      <c r="T5">
        <f>$B$21*S5</f>
        <v>10</v>
      </c>
      <c r="V5">
        <v>0</v>
      </c>
      <c r="W5" s="2">
        <f>ABS(D5-S5)/S5</f>
        <v>3.0000000000000027E-2</v>
      </c>
      <c r="X5" s="2">
        <f>ABS(H5-S5)/S5</f>
        <v>2.200000000000002E-2</v>
      </c>
      <c r="Y5" s="2">
        <f>ABS(L5-S5)/S5</f>
        <v>0.10699999999999998</v>
      </c>
      <c r="Z5" s="2">
        <f>ABS(P5-S5)/S5</f>
        <v>4.4000000000000039E-2</v>
      </c>
    </row>
    <row r="6" spans="2:48" x14ac:dyDescent="0.25">
      <c r="B6">
        <v>1</v>
      </c>
      <c r="C6">
        <v>11</v>
      </c>
      <c r="D6">
        <f t="shared" ref="D6:D17" si="0">C6/$B$21</f>
        <v>1.1000000000000001</v>
      </c>
      <c r="F6">
        <v>1</v>
      </c>
      <c r="G6">
        <v>11.01</v>
      </c>
      <c r="H6">
        <f t="shared" ref="H6:H7" si="1">G6/$B$21</f>
        <v>1.101</v>
      </c>
      <c r="J6">
        <v>1</v>
      </c>
      <c r="K6">
        <v>9.9600000000000009</v>
      </c>
      <c r="L6">
        <f t="shared" ref="L6:L7" si="2">K6/$B$21</f>
        <v>0.99600000000000011</v>
      </c>
      <c r="N6">
        <v>1</v>
      </c>
      <c r="O6">
        <v>11.9</v>
      </c>
      <c r="P6">
        <f t="shared" ref="P6:P7" si="3">O6/$B$21</f>
        <v>1.19</v>
      </c>
      <c r="R6">
        <v>1</v>
      </c>
      <c r="S6">
        <v>1.26</v>
      </c>
      <c r="T6">
        <f t="shared" ref="T6:T17" si="4">$B$21*S6</f>
        <v>12.6</v>
      </c>
      <c r="V6">
        <v>1</v>
      </c>
      <c r="W6" s="2">
        <f>ABS(D6-S6)/S6</f>
        <v>0.12698412698412692</v>
      </c>
      <c r="X6" s="2">
        <f>ABS(H6-S6)/S6</f>
        <v>0.12619047619047621</v>
      </c>
      <c r="Y6" s="2">
        <f>ABS(L6-S6)/S6</f>
        <v>0.20952380952380945</v>
      </c>
      <c r="Z6" s="2">
        <f t="shared" ref="Z6:Z17" si="5">ABS(P6-S6)/S6</f>
        <v>5.5555555555555601E-2</v>
      </c>
      <c r="AO6" s="7" t="s">
        <v>9</v>
      </c>
      <c r="AP6" s="7"/>
      <c r="AQ6" s="7"/>
      <c r="AR6" s="7"/>
      <c r="AS6" s="7"/>
      <c r="AT6" s="7"/>
      <c r="AU6" s="7"/>
      <c r="AV6" s="7"/>
    </row>
    <row r="7" spans="2:48" x14ac:dyDescent="0.25">
      <c r="B7">
        <v>2</v>
      </c>
      <c r="C7">
        <v>11.7</v>
      </c>
      <c r="D7">
        <f t="shared" si="0"/>
        <v>1.17</v>
      </c>
      <c r="F7">
        <v>2</v>
      </c>
      <c r="G7">
        <v>11.55</v>
      </c>
      <c r="H7">
        <f t="shared" si="1"/>
        <v>1.155</v>
      </c>
      <c r="J7">
        <v>2</v>
      </c>
      <c r="K7">
        <v>10.37</v>
      </c>
      <c r="L7">
        <f t="shared" si="2"/>
        <v>1.0369999999999999</v>
      </c>
      <c r="N7">
        <v>2</v>
      </c>
      <c r="O7">
        <v>12.44</v>
      </c>
      <c r="P7">
        <f t="shared" si="3"/>
        <v>1.244</v>
      </c>
      <c r="R7">
        <v>2</v>
      </c>
      <c r="S7">
        <v>1.32</v>
      </c>
      <c r="T7">
        <f>$B$21*S7</f>
        <v>13.200000000000001</v>
      </c>
      <c r="V7">
        <v>2</v>
      </c>
      <c r="W7" s="2">
        <f>ABS(D7-S7)/S7</f>
        <v>0.11363636363636373</v>
      </c>
      <c r="X7" s="2">
        <f>ABS(H7-S7)/S7</f>
        <v>0.12500000000000003</v>
      </c>
      <c r="Y7" s="2">
        <f>ABS(L7-S7)/S7</f>
        <v>0.2143939393939395</v>
      </c>
      <c r="Z7" s="2">
        <f t="shared" si="5"/>
        <v>5.7575757575757627E-2</v>
      </c>
      <c r="AO7" s="6" t="s">
        <v>24</v>
      </c>
      <c r="AP7" s="6" t="s">
        <v>17</v>
      </c>
      <c r="AQ7" s="6" t="s">
        <v>18</v>
      </c>
      <c r="AR7" s="6" t="s">
        <v>19</v>
      </c>
      <c r="AS7" s="6" t="s">
        <v>20</v>
      </c>
      <c r="AT7" s="6" t="s">
        <v>21</v>
      </c>
      <c r="AU7" s="6" t="s">
        <v>22</v>
      </c>
      <c r="AV7" s="6" t="s">
        <v>23</v>
      </c>
    </row>
    <row r="8" spans="2:48" x14ac:dyDescent="0.25">
      <c r="B8">
        <v>3</v>
      </c>
      <c r="C8">
        <v>11.8</v>
      </c>
      <c r="D8">
        <f>C8/$B$21</f>
        <v>1.1800000000000002</v>
      </c>
      <c r="F8">
        <v>3</v>
      </c>
      <c r="G8">
        <v>11.55</v>
      </c>
      <c r="H8">
        <f>G8/$B$21</f>
        <v>1.155</v>
      </c>
      <c r="J8">
        <v>3</v>
      </c>
      <c r="K8">
        <v>10.34</v>
      </c>
      <c r="L8">
        <f>K8/$B$21</f>
        <v>1.034</v>
      </c>
      <c r="N8">
        <v>3</v>
      </c>
      <c r="O8">
        <v>12.3</v>
      </c>
      <c r="P8">
        <f>O8/$B$21</f>
        <v>1.23</v>
      </c>
      <c r="R8">
        <v>3</v>
      </c>
      <c r="S8">
        <v>1.25</v>
      </c>
      <c r="T8">
        <f t="shared" si="4"/>
        <v>12.5</v>
      </c>
      <c r="V8">
        <v>3</v>
      </c>
      <c r="W8" s="2">
        <f>ABS(D8-S8)/S8</f>
        <v>5.5999999999999869E-2</v>
      </c>
      <c r="X8" s="2">
        <f>ABS(H8-S8)/S8</f>
        <v>7.5999999999999984E-2</v>
      </c>
      <c r="Y8" s="2">
        <f>ABS(L8-S8)/S8</f>
        <v>0.17279999999999998</v>
      </c>
      <c r="Z8" s="2">
        <f t="shared" si="5"/>
        <v>1.6000000000000014E-2</v>
      </c>
      <c r="AO8" s="4">
        <f>V5</f>
        <v>0</v>
      </c>
      <c r="AP8" s="4">
        <f>D5</f>
        <v>0.97</v>
      </c>
      <c r="AQ8" s="4">
        <f>H5</f>
        <v>0.97799999999999998</v>
      </c>
      <c r="AR8" s="4">
        <f>L5</f>
        <v>0.89300000000000002</v>
      </c>
      <c r="AS8" s="4">
        <f>S5</f>
        <v>1</v>
      </c>
      <c r="AT8" s="5">
        <f>W5</f>
        <v>3.0000000000000027E-2</v>
      </c>
      <c r="AU8" s="5">
        <f>X5</f>
        <v>2.200000000000002E-2</v>
      </c>
      <c r="AV8" s="5">
        <f>Y5</f>
        <v>0.10699999999999998</v>
      </c>
    </row>
    <row r="9" spans="2:48" x14ac:dyDescent="0.25">
      <c r="B9">
        <v>4</v>
      </c>
      <c r="C9">
        <v>11.7</v>
      </c>
      <c r="D9">
        <f t="shared" si="0"/>
        <v>1.17</v>
      </c>
      <c r="F9">
        <v>4</v>
      </c>
      <c r="G9">
        <v>11.34</v>
      </c>
      <c r="H9">
        <f t="shared" ref="H9:H17" si="6">G9/$B$21</f>
        <v>1.1339999999999999</v>
      </c>
      <c r="J9">
        <v>4</v>
      </c>
      <c r="K9">
        <v>10.130000000000001</v>
      </c>
      <c r="L9">
        <f t="shared" ref="L9:L17" si="7">K9/$B$21</f>
        <v>1.0130000000000001</v>
      </c>
      <c r="N9">
        <v>4</v>
      </c>
      <c r="O9">
        <v>11.91</v>
      </c>
      <c r="P9">
        <f t="shared" ref="P9:P17" si="8">O9/$B$21</f>
        <v>1.1910000000000001</v>
      </c>
      <c r="R9">
        <v>4</v>
      </c>
      <c r="S9">
        <v>1.19</v>
      </c>
      <c r="T9">
        <f t="shared" si="4"/>
        <v>11.899999999999999</v>
      </c>
      <c r="V9">
        <v>4</v>
      </c>
      <c r="W9" s="2">
        <f>ABS(D9-S9)/S9</f>
        <v>1.6806722689075647E-2</v>
      </c>
      <c r="X9" s="2">
        <f>ABS(H9-S9)/S9</f>
        <v>4.7058823529411806E-2</v>
      </c>
      <c r="Y9" s="2">
        <f>ABS(L9-S9)/S9</f>
        <v>0.14873949579831919</v>
      </c>
      <c r="Z9" s="2">
        <f t="shared" si="5"/>
        <v>8.4033613445387556E-4</v>
      </c>
      <c r="AO9" s="4">
        <f>V6</f>
        <v>1</v>
      </c>
      <c r="AP9" s="4">
        <f>D6</f>
        <v>1.1000000000000001</v>
      </c>
      <c r="AQ9" s="4">
        <f>H6</f>
        <v>1.101</v>
      </c>
      <c r="AR9" s="4">
        <f>L6</f>
        <v>0.99600000000000011</v>
      </c>
      <c r="AS9" s="4">
        <f>S6</f>
        <v>1.26</v>
      </c>
      <c r="AT9" s="5">
        <f>W6</f>
        <v>0.12698412698412692</v>
      </c>
      <c r="AU9" s="5">
        <f>X6</f>
        <v>0.12619047619047621</v>
      </c>
      <c r="AV9" s="5">
        <f>Y6</f>
        <v>0.20952380952380945</v>
      </c>
    </row>
    <row r="10" spans="2:48" x14ac:dyDescent="0.25">
      <c r="B10">
        <v>5</v>
      </c>
      <c r="C10">
        <v>11.5</v>
      </c>
      <c r="D10">
        <f t="shared" si="0"/>
        <v>1.1499999999999999</v>
      </c>
      <c r="F10">
        <v>5</v>
      </c>
      <c r="G10">
        <v>11.09</v>
      </c>
      <c r="H10">
        <f t="shared" si="6"/>
        <v>1.109</v>
      </c>
      <c r="J10">
        <v>5</v>
      </c>
      <c r="K10">
        <v>9.89</v>
      </c>
      <c r="L10">
        <f t="shared" si="7"/>
        <v>0.9890000000000001</v>
      </c>
      <c r="N10">
        <v>5</v>
      </c>
      <c r="O10">
        <v>11.44</v>
      </c>
      <c r="P10">
        <f t="shared" si="8"/>
        <v>1.1439999999999999</v>
      </c>
      <c r="R10">
        <v>5</v>
      </c>
      <c r="S10">
        <v>1.1599999999999999</v>
      </c>
      <c r="T10">
        <f t="shared" si="4"/>
        <v>11.6</v>
      </c>
      <c r="V10">
        <v>5</v>
      </c>
      <c r="W10" s="2">
        <f>ABS(D10-S10)/S10</f>
        <v>8.6206896551724223E-3</v>
      </c>
      <c r="X10" s="2">
        <f>ABS(H10-S10)/S10</f>
        <v>4.3965517241379259E-2</v>
      </c>
      <c r="Y10" s="2">
        <f>ABS(L10-S10)/S10</f>
        <v>0.14741379310344813</v>
      </c>
      <c r="Z10" s="2">
        <f t="shared" si="5"/>
        <v>1.3793103448275876E-2</v>
      </c>
      <c r="AO10" s="4">
        <f>V7</f>
        <v>2</v>
      </c>
      <c r="AP10" s="4">
        <f>D7</f>
        <v>1.17</v>
      </c>
      <c r="AQ10" s="4">
        <f>H7</f>
        <v>1.155</v>
      </c>
      <c r="AR10" s="4">
        <f>L7</f>
        <v>1.0369999999999999</v>
      </c>
      <c r="AS10" s="4">
        <f>S7</f>
        <v>1.32</v>
      </c>
      <c r="AT10" s="5">
        <f>W7</f>
        <v>0.11363636363636373</v>
      </c>
      <c r="AU10" s="5">
        <f>X7</f>
        <v>0.12500000000000003</v>
      </c>
      <c r="AV10" s="5">
        <f>Y7</f>
        <v>0.2143939393939395</v>
      </c>
    </row>
    <row r="11" spans="2:48" x14ac:dyDescent="0.25">
      <c r="B11">
        <v>6</v>
      </c>
      <c r="C11">
        <v>11.1</v>
      </c>
      <c r="D11">
        <f t="shared" si="0"/>
        <v>1.1099999999999999</v>
      </c>
      <c r="F11">
        <v>6</v>
      </c>
      <c r="G11">
        <v>10.85</v>
      </c>
      <c r="H11">
        <f t="shared" si="6"/>
        <v>1.085</v>
      </c>
      <c r="J11">
        <v>6</v>
      </c>
      <c r="K11">
        <v>9.64</v>
      </c>
      <c r="L11">
        <f t="shared" si="7"/>
        <v>0.96400000000000008</v>
      </c>
      <c r="N11">
        <v>6</v>
      </c>
      <c r="O11">
        <v>10.97</v>
      </c>
      <c r="P11">
        <f t="shared" si="8"/>
        <v>1.097</v>
      </c>
      <c r="R11">
        <v>6</v>
      </c>
      <c r="S11">
        <v>1.1200000000000001</v>
      </c>
      <c r="T11">
        <f t="shared" si="4"/>
        <v>11.200000000000001</v>
      </c>
      <c r="V11">
        <v>6</v>
      </c>
      <c r="W11" s="2">
        <f>ABS(D11-S11)/S11</f>
        <v>8.9285714285716345E-3</v>
      </c>
      <c r="X11" s="2">
        <f>ABS(H11-S11)/S11</f>
        <v>3.1250000000000125E-2</v>
      </c>
      <c r="Y11" s="2">
        <f>ABS(L11-S11)/S11</f>
        <v>0.13928571428571429</v>
      </c>
      <c r="Z11" s="2">
        <f t="shared" si="5"/>
        <v>2.05357142857144E-2</v>
      </c>
      <c r="AO11" s="4">
        <f>V8</f>
        <v>3</v>
      </c>
      <c r="AP11" s="4">
        <f>D8</f>
        <v>1.1800000000000002</v>
      </c>
      <c r="AQ11" s="4">
        <f>H8</f>
        <v>1.155</v>
      </c>
      <c r="AR11" s="4">
        <f>L8</f>
        <v>1.034</v>
      </c>
      <c r="AS11" s="4">
        <f>S8</f>
        <v>1.25</v>
      </c>
      <c r="AT11" s="5">
        <f>W8</f>
        <v>5.5999999999999869E-2</v>
      </c>
      <c r="AU11" s="5">
        <f>X8</f>
        <v>7.5999999999999984E-2</v>
      </c>
      <c r="AV11" s="5">
        <f>Y8</f>
        <v>0.17279999999999998</v>
      </c>
    </row>
    <row r="12" spans="2:48" x14ac:dyDescent="0.25">
      <c r="B12">
        <v>7</v>
      </c>
      <c r="C12">
        <v>11</v>
      </c>
      <c r="D12">
        <f t="shared" si="0"/>
        <v>1.1000000000000001</v>
      </c>
      <c r="F12">
        <v>7</v>
      </c>
      <c r="G12">
        <v>10.57</v>
      </c>
      <c r="H12">
        <f t="shared" si="6"/>
        <v>1.0569999999999999</v>
      </c>
      <c r="J12">
        <v>7</v>
      </c>
      <c r="K12">
        <v>9.4</v>
      </c>
      <c r="L12">
        <f t="shared" si="7"/>
        <v>0.94000000000000006</v>
      </c>
      <c r="N12">
        <v>7</v>
      </c>
      <c r="O12">
        <v>10.47</v>
      </c>
      <c r="P12">
        <f t="shared" si="8"/>
        <v>1.0470000000000002</v>
      </c>
      <c r="R12">
        <v>7</v>
      </c>
      <c r="S12">
        <v>1.1000000000000001</v>
      </c>
      <c r="T12">
        <f t="shared" si="4"/>
        <v>11</v>
      </c>
      <c r="V12">
        <v>7</v>
      </c>
      <c r="W12" s="2">
        <f>ABS(D12-S12)/S12</f>
        <v>0</v>
      </c>
      <c r="X12" s="2">
        <f>ABS(H12-S12)/S12</f>
        <v>3.9090909090909225E-2</v>
      </c>
      <c r="Y12" s="2">
        <f>ABS(L12-S12)/S12</f>
        <v>0.14545454545454548</v>
      </c>
      <c r="Z12" s="2">
        <f t="shared" si="5"/>
        <v>4.8181818181818117E-2</v>
      </c>
      <c r="AO12" s="4">
        <f>V9</f>
        <v>4</v>
      </c>
      <c r="AP12" s="4">
        <f>D9</f>
        <v>1.17</v>
      </c>
      <c r="AQ12" s="4">
        <f>H9</f>
        <v>1.1339999999999999</v>
      </c>
      <c r="AR12" s="4">
        <f>L9</f>
        <v>1.0130000000000001</v>
      </c>
      <c r="AS12" s="4">
        <f>S9</f>
        <v>1.19</v>
      </c>
      <c r="AT12" s="5">
        <f>W9</f>
        <v>1.6806722689075647E-2</v>
      </c>
      <c r="AU12" s="5">
        <f>X9</f>
        <v>4.7058823529411806E-2</v>
      </c>
      <c r="AV12" s="5">
        <f>Y9</f>
        <v>0.14873949579831919</v>
      </c>
    </row>
    <row r="13" spans="2:48" x14ac:dyDescent="0.25">
      <c r="B13">
        <v>8</v>
      </c>
      <c r="C13">
        <v>10.7</v>
      </c>
      <c r="D13">
        <f t="shared" si="0"/>
        <v>1.0699999999999998</v>
      </c>
      <c r="F13">
        <v>8</v>
      </c>
      <c r="G13">
        <v>10.27</v>
      </c>
      <c r="H13">
        <f t="shared" si="6"/>
        <v>1.0269999999999999</v>
      </c>
      <c r="J13">
        <v>8</v>
      </c>
      <c r="K13">
        <v>9.15</v>
      </c>
      <c r="L13">
        <f t="shared" si="7"/>
        <v>0.91500000000000004</v>
      </c>
      <c r="N13">
        <v>8</v>
      </c>
      <c r="O13">
        <v>10</v>
      </c>
      <c r="P13">
        <f t="shared" si="8"/>
        <v>1</v>
      </c>
      <c r="R13">
        <v>8</v>
      </c>
      <c r="S13">
        <v>1.0900000000000001</v>
      </c>
      <c r="T13">
        <f t="shared" si="4"/>
        <v>10.9</v>
      </c>
      <c r="V13">
        <v>8</v>
      </c>
      <c r="W13" s="2">
        <f>ABS(D13-S13)/S13</f>
        <v>1.8348623853211229E-2</v>
      </c>
      <c r="X13" s="2">
        <f>ABS(H13-S13)/S13</f>
        <v>5.7798165137614828E-2</v>
      </c>
      <c r="Y13" s="2">
        <f>ABS(L13-S13)/S13</f>
        <v>0.16055045871559637</v>
      </c>
      <c r="Z13" s="2">
        <f t="shared" si="5"/>
        <v>8.2568807339449615E-2</v>
      </c>
      <c r="AO13" s="4">
        <f>V10</f>
        <v>5</v>
      </c>
      <c r="AP13" s="4">
        <f>D10</f>
        <v>1.1499999999999999</v>
      </c>
      <c r="AQ13" s="4">
        <f>H10</f>
        <v>1.109</v>
      </c>
      <c r="AR13" s="4">
        <f>L10</f>
        <v>0.9890000000000001</v>
      </c>
      <c r="AS13" s="4">
        <f>S10</f>
        <v>1.1599999999999999</v>
      </c>
      <c r="AT13" s="5">
        <f>W10</f>
        <v>8.6206896551724223E-3</v>
      </c>
      <c r="AU13" s="5">
        <f>X10</f>
        <v>4.3965517241379259E-2</v>
      </c>
      <c r="AV13" s="5">
        <f>Y10</f>
        <v>0.14741379310344813</v>
      </c>
    </row>
    <row r="14" spans="2:48" x14ac:dyDescent="0.25">
      <c r="B14">
        <v>9</v>
      </c>
      <c r="C14">
        <v>10.5</v>
      </c>
      <c r="D14">
        <f t="shared" si="0"/>
        <v>1.05</v>
      </c>
      <c r="F14">
        <v>9</v>
      </c>
      <c r="G14">
        <v>9.9600000000000009</v>
      </c>
      <c r="H14">
        <f t="shared" si="6"/>
        <v>0.99600000000000011</v>
      </c>
      <c r="J14">
        <v>9</v>
      </c>
      <c r="K14">
        <v>8.8800000000000008</v>
      </c>
      <c r="L14">
        <f t="shared" si="7"/>
        <v>0.88800000000000012</v>
      </c>
      <c r="N14">
        <v>9</v>
      </c>
      <c r="O14">
        <v>9.61</v>
      </c>
      <c r="P14">
        <f t="shared" si="8"/>
        <v>0.96099999999999997</v>
      </c>
      <c r="R14">
        <v>9</v>
      </c>
      <c r="S14">
        <v>1.04</v>
      </c>
      <c r="T14">
        <f t="shared" si="4"/>
        <v>10.4</v>
      </c>
      <c r="V14">
        <v>9</v>
      </c>
      <c r="W14" s="2">
        <f>ABS(D14-S14)/S14</f>
        <v>9.6153846153846229E-3</v>
      </c>
      <c r="X14" s="2">
        <f>ABS(H14-S14)/S14</f>
        <v>4.2307692307692234E-2</v>
      </c>
      <c r="Y14" s="2">
        <f>ABS(L14-S14)/S14</f>
        <v>0.14615384615384608</v>
      </c>
      <c r="Z14" s="2">
        <f t="shared" si="5"/>
        <v>7.5961538461538525E-2</v>
      </c>
      <c r="AO14" s="4">
        <f>V11</f>
        <v>6</v>
      </c>
      <c r="AP14" s="4">
        <f>D11</f>
        <v>1.1099999999999999</v>
      </c>
      <c r="AQ14" s="4">
        <f>H11</f>
        <v>1.085</v>
      </c>
      <c r="AR14" s="4">
        <f>L11</f>
        <v>0.96400000000000008</v>
      </c>
      <c r="AS14" s="4">
        <f>S11</f>
        <v>1.1200000000000001</v>
      </c>
      <c r="AT14" s="5">
        <f>W11</f>
        <v>8.9285714285716345E-3</v>
      </c>
      <c r="AU14" s="5">
        <f>X11</f>
        <v>3.1250000000000125E-2</v>
      </c>
      <c r="AV14" s="5">
        <f>Y11</f>
        <v>0.13928571428571429</v>
      </c>
    </row>
    <row r="15" spans="2:48" x14ac:dyDescent="0.25">
      <c r="B15">
        <v>10</v>
      </c>
      <c r="C15">
        <v>10.220000000000001</v>
      </c>
      <c r="D15">
        <f t="shared" si="0"/>
        <v>1.022</v>
      </c>
      <c r="F15">
        <v>10</v>
      </c>
      <c r="G15">
        <v>9.66</v>
      </c>
      <c r="H15">
        <f t="shared" si="6"/>
        <v>0.96599999999999997</v>
      </c>
      <c r="J15">
        <v>10</v>
      </c>
      <c r="K15">
        <v>8.6</v>
      </c>
      <c r="L15">
        <f t="shared" si="7"/>
        <v>0.86</v>
      </c>
      <c r="N15">
        <v>10</v>
      </c>
      <c r="O15">
        <v>9.27</v>
      </c>
      <c r="P15">
        <f t="shared" si="8"/>
        <v>0.92699999999999994</v>
      </c>
      <c r="R15">
        <v>10</v>
      </c>
      <c r="S15">
        <v>1.02</v>
      </c>
      <c r="T15">
        <f t="shared" si="4"/>
        <v>10.199999999999999</v>
      </c>
      <c r="V15">
        <v>10</v>
      </c>
      <c r="W15" s="2">
        <f>ABS(D15-S15)/S15</f>
        <v>1.9607843137254919E-3</v>
      </c>
      <c r="X15" s="2">
        <f>ABS(H15-S15)/S15</f>
        <v>5.2941176470588283E-2</v>
      </c>
      <c r="Y15" s="2">
        <f>ABS(L15-S15)/S15</f>
        <v>0.15686274509803924</v>
      </c>
      <c r="Z15" s="2">
        <f t="shared" si="5"/>
        <v>9.1176470588235373E-2</v>
      </c>
      <c r="AO15" s="4">
        <f>V12</f>
        <v>7</v>
      </c>
      <c r="AP15" s="4">
        <f>D12</f>
        <v>1.1000000000000001</v>
      </c>
      <c r="AQ15" s="4">
        <f>H12</f>
        <v>1.0569999999999999</v>
      </c>
      <c r="AR15" s="4">
        <f>L12</f>
        <v>0.94000000000000006</v>
      </c>
      <c r="AS15" s="4">
        <f>S12</f>
        <v>1.1000000000000001</v>
      </c>
      <c r="AT15" s="5">
        <f>W12</f>
        <v>0</v>
      </c>
      <c r="AU15" s="5">
        <f>X12</f>
        <v>3.9090909090909225E-2</v>
      </c>
      <c r="AV15" s="5">
        <f>Y12</f>
        <v>0.14545454545454548</v>
      </c>
    </row>
    <row r="16" spans="2:48" x14ac:dyDescent="0.25">
      <c r="B16">
        <v>11</v>
      </c>
      <c r="C16">
        <v>9.9700000000000006</v>
      </c>
      <c r="D16">
        <f t="shared" si="0"/>
        <v>0.99700000000000011</v>
      </c>
      <c r="F16">
        <v>11</v>
      </c>
      <c r="G16">
        <v>9.3800000000000008</v>
      </c>
      <c r="H16">
        <f t="shared" si="6"/>
        <v>0.93800000000000006</v>
      </c>
      <c r="J16">
        <v>11</v>
      </c>
      <c r="K16">
        <v>8.34</v>
      </c>
      <c r="L16">
        <f t="shared" si="7"/>
        <v>0.83399999999999996</v>
      </c>
      <c r="N16">
        <v>11</v>
      </c>
      <c r="O16">
        <v>8.9600000000000009</v>
      </c>
      <c r="P16">
        <f t="shared" si="8"/>
        <v>0.89600000000000013</v>
      </c>
      <c r="R16">
        <v>11</v>
      </c>
      <c r="S16">
        <v>1.01</v>
      </c>
      <c r="T16">
        <f t="shared" si="4"/>
        <v>10.1</v>
      </c>
      <c r="V16">
        <v>11</v>
      </c>
      <c r="W16" s="2">
        <f>ABS(D16-S16)/S16</f>
        <v>1.2871287128712773E-2</v>
      </c>
      <c r="X16" s="2">
        <f>ABS(H16-S16)/S16</f>
        <v>7.1287128712871239E-2</v>
      </c>
      <c r="Y16" s="2">
        <f>ABS(L16-S16)/S16</f>
        <v>0.1742574257425743</v>
      </c>
      <c r="Z16" s="2">
        <f t="shared" si="5"/>
        <v>0.11287128712871275</v>
      </c>
      <c r="AO16" s="4">
        <f>V13</f>
        <v>8</v>
      </c>
      <c r="AP16" s="4">
        <f>D13</f>
        <v>1.0699999999999998</v>
      </c>
      <c r="AQ16" s="4">
        <f>H13</f>
        <v>1.0269999999999999</v>
      </c>
      <c r="AR16" s="4">
        <f>L13</f>
        <v>0.91500000000000004</v>
      </c>
      <c r="AS16" s="4">
        <f>S13</f>
        <v>1.0900000000000001</v>
      </c>
      <c r="AT16" s="5">
        <f>W13</f>
        <v>1.8348623853211229E-2</v>
      </c>
      <c r="AU16" s="5">
        <f>X13</f>
        <v>5.7798165137614828E-2</v>
      </c>
      <c r="AV16" s="5">
        <f>Y13</f>
        <v>0.16055045871559637</v>
      </c>
    </row>
    <row r="17" spans="2:48" x14ac:dyDescent="0.25">
      <c r="B17">
        <v>12</v>
      </c>
      <c r="C17">
        <v>9.76</v>
      </c>
      <c r="D17">
        <f t="shared" si="0"/>
        <v>0.97599999999999998</v>
      </c>
      <c r="F17">
        <v>12</v>
      </c>
      <c r="G17">
        <v>9.14</v>
      </c>
      <c r="H17">
        <f t="shared" si="6"/>
        <v>0.91400000000000003</v>
      </c>
      <c r="J17">
        <v>12</v>
      </c>
      <c r="K17">
        <v>8.11</v>
      </c>
      <c r="L17">
        <f t="shared" si="7"/>
        <v>0.81099999999999994</v>
      </c>
      <c r="N17">
        <v>12</v>
      </c>
      <c r="O17">
        <v>8.8000000000000007</v>
      </c>
      <c r="P17">
        <f t="shared" si="8"/>
        <v>0.88000000000000012</v>
      </c>
      <c r="R17">
        <v>12</v>
      </c>
      <c r="S17">
        <v>0.98</v>
      </c>
      <c r="T17">
        <f t="shared" si="4"/>
        <v>9.8000000000000007</v>
      </c>
      <c r="V17">
        <v>12</v>
      </c>
      <c r="W17" s="2">
        <f>ABS(D17-S17)/S17</f>
        <v>4.0816326530612283E-3</v>
      </c>
      <c r="X17" s="2">
        <f>ABS(H17-S17)/S17</f>
        <v>6.7346938775510151E-2</v>
      </c>
      <c r="Y17" s="2">
        <f>ABS(L17-S17)/S17</f>
        <v>0.17244897959183678</v>
      </c>
      <c r="Z17" s="2">
        <f t="shared" si="5"/>
        <v>0.10204081632653048</v>
      </c>
      <c r="AO17" s="4">
        <f>V14</f>
        <v>9</v>
      </c>
      <c r="AP17" s="4">
        <f>D14</f>
        <v>1.05</v>
      </c>
      <c r="AQ17" s="4">
        <f>H14</f>
        <v>0.99600000000000011</v>
      </c>
      <c r="AR17" s="4">
        <f>L14</f>
        <v>0.88800000000000012</v>
      </c>
      <c r="AS17" s="4">
        <f>S14</f>
        <v>1.04</v>
      </c>
      <c r="AT17" s="5">
        <f>W14</f>
        <v>9.6153846153846229E-3</v>
      </c>
      <c r="AU17" s="5">
        <f>X14</f>
        <v>4.2307692307692234E-2</v>
      </c>
      <c r="AV17" s="5">
        <f>Y14</f>
        <v>0.14615384615384608</v>
      </c>
    </row>
    <row r="18" spans="2:48" x14ac:dyDescent="0.25">
      <c r="AO18" s="4">
        <f>V15</f>
        <v>10</v>
      </c>
      <c r="AP18" s="4">
        <f>D15</f>
        <v>1.022</v>
      </c>
      <c r="AQ18" s="4">
        <f>H15</f>
        <v>0.96599999999999997</v>
      </c>
      <c r="AR18" s="4">
        <f>L15</f>
        <v>0.86</v>
      </c>
      <c r="AS18" s="4">
        <f>S15</f>
        <v>1.02</v>
      </c>
      <c r="AT18" s="5">
        <f>W15</f>
        <v>1.9607843137254919E-3</v>
      </c>
      <c r="AU18" s="5">
        <f>X15</f>
        <v>5.2941176470588283E-2</v>
      </c>
      <c r="AV18" s="5">
        <f>Y15</f>
        <v>0.15686274509803924</v>
      </c>
    </row>
    <row r="19" spans="2:48" x14ac:dyDescent="0.25">
      <c r="AO19" s="4">
        <f>V16</f>
        <v>11</v>
      </c>
      <c r="AP19" s="4">
        <f>D16</f>
        <v>0.99700000000000011</v>
      </c>
      <c r="AQ19" s="4">
        <f>H16</f>
        <v>0.93800000000000006</v>
      </c>
      <c r="AR19" s="4">
        <f>L16</f>
        <v>0.83399999999999996</v>
      </c>
      <c r="AS19" s="4">
        <f>S16</f>
        <v>1.01</v>
      </c>
      <c r="AT19" s="5">
        <f>W16</f>
        <v>1.2871287128712773E-2</v>
      </c>
      <c r="AU19" s="5">
        <f>X16</f>
        <v>7.1287128712871239E-2</v>
      </c>
      <c r="AV19" s="5">
        <f>Y16</f>
        <v>0.1742574257425743</v>
      </c>
    </row>
    <row r="20" spans="2:48" x14ac:dyDescent="0.25">
      <c r="B20" t="s">
        <v>4</v>
      </c>
      <c r="C20" t="s">
        <v>6</v>
      </c>
      <c r="D20" t="s">
        <v>5</v>
      </c>
      <c r="V20" t="s">
        <v>7</v>
      </c>
      <c r="W20" s="2">
        <f>MAX(W5:W17)</f>
        <v>0.12698412698412692</v>
      </c>
      <c r="X20" s="2">
        <f t="shared" ref="X20:Y20" si="9">MAX(X5:X17)</f>
        <v>0.12619047619047621</v>
      </c>
      <c r="Z20" s="2">
        <f>MAX(Z5:Z17)</f>
        <v>0.11287128712871275</v>
      </c>
      <c r="AO20" s="4">
        <f>V17</f>
        <v>12</v>
      </c>
      <c r="AP20" s="4">
        <f>D17</f>
        <v>0.97599999999999998</v>
      </c>
      <c r="AQ20" s="4">
        <f>H17</f>
        <v>0.91400000000000003</v>
      </c>
      <c r="AR20" s="4">
        <f>L17</f>
        <v>0.81099999999999994</v>
      </c>
      <c r="AS20" s="4">
        <f>S17</f>
        <v>0.98</v>
      </c>
      <c r="AT20" s="5">
        <f>W17</f>
        <v>4.0816326530612283E-3</v>
      </c>
      <c r="AU20" s="5">
        <f>X17</f>
        <v>6.7346938775510151E-2</v>
      </c>
      <c r="AV20" s="5">
        <f>Y17</f>
        <v>0.17244897959183678</v>
      </c>
    </row>
    <row r="21" spans="2:48" x14ac:dyDescent="0.25">
      <c r="B21">
        <f>10*(C21/2)^0.125</f>
        <v>10</v>
      </c>
      <c r="C21">
        <v>2</v>
      </c>
      <c r="V21" t="s">
        <v>8</v>
      </c>
      <c r="W21" s="2">
        <f>AVERAGE(W5:W17)</f>
        <v>3.1373398996723506E-2</v>
      </c>
      <c r="X21" s="2">
        <f t="shared" ref="X21:Y21" si="10">AVERAGE(X5:X17)</f>
        <v>6.1710525188957956E-2</v>
      </c>
      <c r="Z21" s="2">
        <f>AVERAGE(Z5:Z17)</f>
        <v>5.546932346354172E-2</v>
      </c>
    </row>
    <row r="28" spans="2:48" x14ac:dyDescent="0.25">
      <c r="B28" s="8" t="s">
        <v>11</v>
      </c>
      <c r="C28" s="8"/>
      <c r="D28" s="8"/>
      <c r="F28" s="8" t="s">
        <v>12</v>
      </c>
      <c r="G28" s="8"/>
      <c r="H28" s="8"/>
      <c r="J28" s="8" t="s">
        <v>13</v>
      </c>
      <c r="K28" s="8"/>
      <c r="L28" s="8"/>
      <c r="N28" s="8" t="s">
        <v>25</v>
      </c>
      <c r="O28" s="8"/>
      <c r="P28" s="8"/>
      <c r="R28" s="8" t="s">
        <v>2</v>
      </c>
      <c r="S28" s="8"/>
      <c r="T28" s="8"/>
      <c r="V28" s="1"/>
      <c r="W28" s="1" t="s">
        <v>14</v>
      </c>
      <c r="X28" t="s">
        <v>15</v>
      </c>
      <c r="Y28" t="s">
        <v>16</v>
      </c>
      <c r="Z28" t="s">
        <v>26</v>
      </c>
    </row>
    <row r="29" spans="2:48" x14ac:dyDescent="0.25">
      <c r="B29" t="s">
        <v>0</v>
      </c>
      <c r="C29" t="s">
        <v>1</v>
      </c>
      <c r="D29" t="s">
        <v>3</v>
      </c>
      <c r="F29" t="s">
        <v>0</v>
      </c>
      <c r="G29" t="s">
        <v>1</v>
      </c>
      <c r="H29" t="s">
        <v>3</v>
      </c>
      <c r="J29" t="s">
        <v>0</v>
      </c>
      <c r="K29" t="s">
        <v>1</v>
      </c>
      <c r="L29" t="s">
        <v>3</v>
      </c>
      <c r="N29" t="s">
        <v>0</v>
      </c>
      <c r="O29" t="s">
        <v>1</v>
      </c>
      <c r="P29" t="s">
        <v>3</v>
      </c>
      <c r="R29" t="s">
        <v>0</v>
      </c>
      <c r="S29" t="s">
        <v>3</v>
      </c>
      <c r="T29" t="s">
        <v>1</v>
      </c>
      <c r="V29" t="s">
        <v>0</v>
      </c>
      <c r="W29" t="s">
        <v>3</v>
      </c>
      <c r="X29" t="s">
        <v>3</v>
      </c>
      <c r="Y29" t="s">
        <v>3</v>
      </c>
      <c r="Z29" t="s">
        <v>3</v>
      </c>
    </row>
    <row r="30" spans="2:48" x14ac:dyDescent="0.25">
      <c r="B30">
        <v>0</v>
      </c>
      <c r="C30">
        <v>10.42</v>
      </c>
      <c r="D30">
        <f>C30/$B$21</f>
        <v>1.042</v>
      </c>
      <c r="F30">
        <v>0</v>
      </c>
      <c r="G30">
        <v>13.44</v>
      </c>
      <c r="H30">
        <f>G30/$B$21</f>
        <v>1.3439999999999999</v>
      </c>
      <c r="J30">
        <v>0</v>
      </c>
      <c r="K30">
        <v>10.98</v>
      </c>
      <c r="L30">
        <f>K30/$B$21</f>
        <v>1.0980000000000001</v>
      </c>
      <c r="N30">
        <v>0</v>
      </c>
      <c r="O30">
        <v>9.1</v>
      </c>
      <c r="P30">
        <f>O30/$B$21</f>
        <v>0.90999999999999992</v>
      </c>
      <c r="R30">
        <v>0</v>
      </c>
      <c r="S30">
        <v>1</v>
      </c>
      <c r="T30">
        <f>$B$21*S30</f>
        <v>10</v>
      </c>
      <c r="V30">
        <v>0</v>
      </c>
      <c r="W30" s="2">
        <f>ABS(D30-$S30)/$S30</f>
        <v>4.2000000000000037E-2</v>
      </c>
      <c r="X30" s="2">
        <f>ABS(H30-$S30)/$S30</f>
        <v>0.34399999999999986</v>
      </c>
      <c r="Y30" s="2">
        <f>ABS(L30-$S30)/$S30</f>
        <v>9.8000000000000087E-2</v>
      </c>
      <c r="Z30" s="2">
        <f>ABS(P30-S30)/S30</f>
        <v>9.000000000000008E-2</v>
      </c>
    </row>
    <row r="31" spans="2:48" x14ac:dyDescent="0.25">
      <c r="B31">
        <v>1</v>
      </c>
      <c r="C31">
        <v>12.4</v>
      </c>
      <c r="D31">
        <f t="shared" ref="D31:D42" si="11">C31/$B$21</f>
        <v>1.24</v>
      </c>
      <c r="F31">
        <v>1</v>
      </c>
      <c r="G31">
        <v>16.239999999999998</v>
      </c>
      <c r="H31">
        <f t="shared" ref="H31:H36" si="12">G31/$B$21</f>
        <v>1.6239999999999999</v>
      </c>
      <c r="J31">
        <v>1</v>
      </c>
      <c r="K31">
        <v>13.13</v>
      </c>
      <c r="L31">
        <f t="shared" ref="L31:L36" si="13">K31/$B$21</f>
        <v>1.3130000000000002</v>
      </c>
      <c r="N31">
        <v>1</v>
      </c>
      <c r="O31">
        <v>13.6</v>
      </c>
      <c r="P31">
        <f t="shared" ref="P31:P36" si="14">O31/$B$21</f>
        <v>1.3599999999999999</v>
      </c>
      <c r="R31">
        <v>1</v>
      </c>
      <c r="S31">
        <v>1.26</v>
      </c>
      <c r="T31">
        <f t="shared" ref="T31:T42" si="15">$B$21*S31</f>
        <v>12.6</v>
      </c>
      <c r="V31">
        <v>1</v>
      </c>
      <c r="W31" s="2">
        <f>ABS(D31-$S31)/$S31</f>
        <v>1.5873015873015886E-2</v>
      </c>
      <c r="X31" s="2">
        <f>ABS(H31-$S31)/$S31</f>
        <v>0.28888888888888881</v>
      </c>
      <c r="Y31" s="2">
        <f>ABS(L31-$S31)/$S31</f>
        <v>4.2063492063492192E-2</v>
      </c>
      <c r="Z31" s="2">
        <f t="shared" ref="Z31:Z42" si="16">ABS(P31-S31)/S31</f>
        <v>7.9365079365079264E-2</v>
      </c>
      <c r="AO31" s="7" t="s">
        <v>10</v>
      </c>
      <c r="AP31" s="7"/>
      <c r="AQ31" s="7"/>
      <c r="AR31" s="7"/>
      <c r="AS31" s="7"/>
      <c r="AT31" s="7"/>
      <c r="AU31" s="7"/>
      <c r="AV31" s="7"/>
    </row>
    <row r="32" spans="2:48" x14ac:dyDescent="0.25">
      <c r="B32">
        <v>2</v>
      </c>
      <c r="C32">
        <v>12.8</v>
      </c>
      <c r="D32">
        <f t="shared" si="11"/>
        <v>1.28</v>
      </c>
      <c r="F32">
        <v>2</v>
      </c>
      <c r="G32">
        <v>16.77</v>
      </c>
      <c r="H32">
        <f t="shared" si="12"/>
        <v>1.677</v>
      </c>
      <c r="J32">
        <v>2</v>
      </c>
      <c r="K32">
        <v>13.39</v>
      </c>
      <c r="L32">
        <f t="shared" si="13"/>
        <v>1.339</v>
      </c>
      <c r="N32">
        <v>2</v>
      </c>
      <c r="O32">
        <v>14.21</v>
      </c>
      <c r="P32">
        <f t="shared" si="14"/>
        <v>1.421</v>
      </c>
      <c r="R32">
        <v>2</v>
      </c>
      <c r="S32">
        <v>1.32</v>
      </c>
      <c r="T32">
        <f t="shared" si="15"/>
        <v>13.200000000000001</v>
      </c>
      <c r="V32">
        <v>2</v>
      </c>
      <c r="W32" s="2">
        <f>ABS(D32-$S32)/$S32</f>
        <v>3.0303030303030328E-2</v>
      </c>
      <c r="X32" s="2">
        <f>ABS(H32-$S32)/$S32</f>
        <v>0.27045454545454545</v>
      </c>
      <c r="Y32" s="2">
        <f>ABS(L32-$S32)/$S32</f>
        <v>1.4393939393939322E-2</v>
      </c>
      <c r="Z32" s="2">
        <f t="shared" si="16"/>
        <v>7.6515151515151494E-2</v>
      </c>
      <c r="AO32" s="6" t="s">
        <v>24</v>
      </c>
      <c r="AP32" s="6" t="s">
        <v>17</v>
      </c>
      <c r="AQ32" s="6" t="s">
        <v>18</v>
      </c>
      <c r="AR32" s="6" t="s">
        <v>19</v>
      </c>
      <c r="AS32" s="6" t="s">
        <v>20</v>
      </c>
      <c r="AT32" s="6" t="s">
        <v>21</v>
      </c>
      <c r="AU32" s="6" t="s">
        <v>22</v>
      </c>
      <c r="AV32" s="6" t="s">
        <v>23</v>
      </c>
    </row>
    <row r="33" spans="2:48" x14ac:dyDescent="0.25">
      <c r="B33">
        <v>3</v>
      </c>
      <c r="C33">
        <v>12.36</v>
      </c>
      <c r="D33">
        <f t="shared" si="11"/>
        <v>1.236</v>
      </c>
      <c r="F33">
        <v>3</v>
      </c>
      <c r="G33">
        <v>16.16</v>
      </c>
      <c r="H33">
        <f t="shared" si="12"/>
        <v>1.6160000000000001</v>
      </c>
      <c r="J33">
        <v>3</v>
      </c>
      <c r="K33">
        <v>12.79</v>
      </c>
      <c r="L33">
        <f t="shared" si="13"/>
        <v>1.2789999999999999</v>
      </c>
      <c r="N33">
        <v>3</v>
      </c>
      <c r="O33">
        <v>13.51</v>
      </c>
      <c r="P33">
        <f t="shared" si="14"/>
        <v>1.351</v>
      </c>
      <c r="R33">
        <v>3</v>
      </c>
      <c r="S33">
        <v>1.25</v>
      </c>
      <c r="T33">
        <f t="shared" si="15"/>
        <v>12.5</v>
      </c>
      <c r="V33">
        <v>3</v>
      </c>
      <c r="W33" s="2">
        <f>ABS(D33-$S33)/$S33</f>
        <v>1.120000000000001E-2</v>
      </c>
      <c r="X33" s="2">
        <f>ABS(H33-$S33)/$S33</f>
        <v>0.29280000000000006</v>
      </c>
      <c r="Y33" s="2">
        <f>ABS(L33-$S33)/$S33</f>
        <v>2.3199999999999932E-2</v>
      </c>
      <c r="Z33" s="2">
        <f t="shared" si="16"/>
        <v>8.0799999999999983E-2</v>
      </c>
      <c r="AO33" s="4">
        <f>V30</f>
        <v>0</v>
      </c>
      <c r="AP33" s="4">
        <f>D30</f>
        <v>1.042</v>
      </c>
      <c r="AQ33" s="4">
        <f>H30</f>
        <v>1.3439999999999999</v>
      </c>
      <c r="AR33" s="4">
        <f>L30</f>
        <v>1.0980000000000001</v>
      </c>
      <c r="AS33" s="4">
        <f>S30</f>
        <v>1</v>
      </c>
      <c r="AT33" s="5">
        <f>W30</f>
        <v>4.2000000000000037E-2</v>
      </c>
      <c r="AU33" s="5">
        <f>X30</f>
        <v>0.34399999999999986</v>
      </c>
      <c r="AV33" s="5">
        <f>Y30</f>
        <v>9.8000000000000087E-2</v>
      </c>
    </row>
    <row r="34" spans="2:48" x14ac:dyDescent="0.25">
      <c r="B34">
        <v>4</v>
      </c>
      <c r="C34">
        <v>11.85</v>
      </c>
      <c r="D34">
        <f t="shared" si="11"/>
        <v>1.1850000000000001</v>
      </c>
      <c r="F34">
        <v>4</v>
      </c>
      <c r="G34">
        <v>15.38</v>
      </c>
      <c r="H34">
        <f t="shared" si="12"/>
        <v>1.538</v>
      </c>
      <c r="J34">
        <v>4</v>
      </c>
      <c r="K34">
        <v>12.13</v>
      </c>
      <c r="L34">
        <f t="shared" si="13"/>
        <v>1.2130000000000001</v>
      </c>
      <c r="N34">
        <v>4</v>
      </c>
      <c r="O34">
        <v>12.34</v>
      </c>
      <c r="P34">
        <f t="shared" si="14"/>
        <v>1.234</v>
      </c>
      <c r="R34">
        <v>4</v>
      </c>
      <c r="S34">
        <v>1.19</v>
      </c>
      <c r="T34">
        <f t="shared" si="15"/>
        <v>11.899999999999999</v>
      </c>
      <c r="V34">
        <v>4</v>
      </c>
      <c r="W34" s="2">
        <f>ABS(D34-$S34)/$S34</f>
        <v>4.201680672268818E-3</v>
      </c>
      <c r="X34" s="2">
        <f>ABS(H34-$S34)/$S34</f>
        <v>0.29243697478991604</v>
      </c>
      <c r="Y34" s="2">
        <f>ABS(L34-$S34)/$S34</f>
        <v>1.9327731092437087E-2</v>
      </c>
      <c r="Z34" s="2">
        <f t="shared" si="16"/>
        <v>3.6974789915966422E-2</v>
      </c>
      <c r="AO34" s="4">
        <f>V31</f>
        <v>1</v>
      </c>
      <c r="AP34" s="4">
        <f>D31</f>
        <v>1.24</v>
      </c>
      <c r="AQ34" s="4">
        <f>H31</f>
        <v>1.6239999999999999</v>
      </c>
      <c r="AR34" s="4">
        <f>L31</f>
        <v>1.3130000000000002</v>
      </c>
      <c r="AS34" s="4">
        <f>S31</f>
        <v>1.26</v>
      </c>
      <c r="AT34" s="5">
        <f>W31</f>
        <v>1.5873015873015886E-2</v>
      </c>
      <c r="AU34" s="5">
        <f>X31</f>
        <v>0.28888888888888881</v>
      </c>
      <c r="AV34" s="5">
        <f>Y31</f>
        <v>4.2063492063492192E-2</v>
      </c>
    </row>
    <row r="35" spans="2:48" x14ac:dyDescent="0.25">
      <c r="B35">
        <v>5</v>
      </c>
      <c r="C35">
        <v>11.41</v>
      </c>
      <c r="D35">
        <f t="shared" si="11"/>
        <v>1.141</v>
      </c>
      <c r="F35">
        <v>5</v>
      </c>
      <c r="G35">
        <v>14.71</v>
      </c>
      <c r="H35">
        <f t="shared" si="12"/>
        <v>1.4710000000000001</v>
      </c>
      <c r="J35">
        <v>5</v>
      </c>
      <c r="K35">
        <v>11.55</v>
      </c>
      <c r="L35">
        <f t="shared" si="13"/>
        <v>1.155</v>
      </c>
      <c r="N35">
        <v>5</v>
      </c>
      <c r="O35">
        <v>11.45</v>
      </c>
      <c r="P35">
        <f t="shared" si="14"/>
        <v>1.145</v>
      </c>
      <c r="R35">
        <v>5</v>
      </c>
      <c r="S35">
        <v>1.1599999999999999</v>
      </c>
      <c r="T35">
        <f t="shared" si="15"/>
        <v>11.6</v>
      </c>
      <c r="V35">
        <v>5</v>
      </c>
      <c r="W35" s="2">
        <f>ABS(D35-$S35)/$S35</f>
        <v>1.6379310344827504E-2</v>
      </c>
      <c r="X35" s="2">
        <f>ABS(H35-$S35)/$S35</f>
        <v>0.26810344827586224</v>
      </c>
      <c r="Y35" s="2">
        <f>ABS(L35-$S35)/$S35</f>
        <v>4.3103448275861149E-3</v>
      </c>
      <c r="Z35" s="2">
        <f t="shared" si="16"/>
        <v>1.2931034482758537E-2</v>
      </c>
      <c r="AO35" s="4">
        <f>V32</f>
        <v>2</v>
      </c>
      <c r="AP35" s="4">
        <f>D32</f>
        <v>1.28</v>
      </c>
      <c r="AQ35" s="4">
        <f>H32</f>
        <v>1.677</v>
      </c>
      <c r="AR35" s="4">
        <f>L32</f>
        <v>1.339</v>
      </c>
      <c r="AS35" s="4">
        <f>S32</f>
        <v>1.32</v>
      </c>
      <c r="AT35" s="5">
        <f>W32</f>
        <v>3.0303030303030328E-2</v>
      </c>
      <c r="AU35" s="5">
        <f>X32</f>
        <v>0.27045454545454545</v>
      </c>
      <c r="AV35" s="5">
        <f>Y32</f>
        <v>1.4393939393939322E-2</v>
      </c>
    </row>
    <row r="36" spans="2:48" x14ac:dyDescent="0.25">
      <c r="B36">
        <v>6</v>
      </c>
      <c r="C36">
        <v>11.05</v>
      </c>
      <c r="D36">
        <f t="shared" si="11"/>
        <v>1.105</v>
      </c>
      <c r="F36">
        <v>6</v>
      </c>
      <c r="G36">
        <v>14.08</v>
      </c>
      <c r="H36">
        <f t="shared" si="12"/>
        <v>1.4079999999999999</v>
      </c>
      <c r="J36">
        <v>6</v>
      </c>
      <c r="K36">
        <v>11.02</v>
      </c>
      <c r="L36">
        <f t="shared" si="13"/>
        <v>1.1019999999999999</v>
      </c>
      <c r="N36">
        <v>6</v>
      </c>
      <c r="O36">
        <v>11.11</v>
      </c>
      <c r="P36">
        <f t="shared" si="14"/>
        <v>1.111</v>
      </c>
      <c r="R36">
        <v>6</v>
      </c>
      <c r="S36">
        <v>1.1200000000000001</v>
      </c>
      <c r="T36">
        <f t="shared" si="15"/>
        <v>11.200000000000001</v>
      </c>
      <c r="V36">
        <v>6</v>
      </c>
      <c r="W36" s="2">
        <f>ABS(D36-$S36)/$S36</f>
        <v>1.3392857142857253E-2</v>
      </c>
      <c r="X36" s="2">
        <f>ABS(H36-$S36)/$S36</f>
        <v>0.25714285714285695</v>
      </c>
      <c r="Y36" s="2">
        <f>ABS(L36-$S36)/$S36</f>
        <v>1.6071428571428781E-2</v>
      </c>
      <c r="Z36" s="2">
        <f t="shared" si="16"/>
        <v>8.0357142857143907E-3</v>
      </c>
      <c r="AO36" s="4">
        <f>V33</f>
        <v>3</v>
      </c>
      <c r="AP36" s="4">
        <f>D33</f>
        <v>1.236</v>
      </c>
      <c r="AQ36" s="4">
        <f>H33</f>
        <v>1.6160000000000001</v>
      </c>
      <c r="AR36" s="4">
        <f>L33</f>
        <v>1.2789999999999999</v>
      </c>
      <c r="AS36" s="4">
        <f>S33</f>
        <v>1.25</v>
      </c>
      <c r="AT36" s="5">
        <f>W33</f>
        <v>1.120000000000001E-2</v>
      </c>
      <c r="AU36" s="5">
        <f>X33</f>
        <v>0.29280000000000006</v>
      </c>
      <c r="AV36" s="5">
        <f>Y33</f>
        <v>2.3199999999999932E-2</v>
      </c>
    </row>
    <row r="37" spans="2:48" x14ac:dyDescent="0.25">
      <c r="B37">
        <v>7</v>
      </c>
      <c r="C37">
        <v>10.77</v>
      </c>
      <c r="D37">
        <f>C37/$B$21</f>
        <v>1.077</v>
      </c>
      <c r="F37">
        <v>7</v>
      </c>
      <c r="G37">
        <v>13.6</v>
      </c>
      <c r="H37">
        <f>G37/$B$21</f>
        <v>1.3599999999999999</v>
      </c>
      <c r="J37">
        <v>7</v>
      </c>
      <c r="K37">
        <v>10.57</v>
      </c>
      <c r="L37">
        <f>K37/$B$21</f>
        <v>1.0569999999999999</v>
      </c>
      <c r="N37">
        <v>7</v>
      </c>
      <c r="O37">
        <v>10.99</v>
      </c>
      <c r="P37">
        <f>O37/$B$21</f>
        <v>1.099</v>
      </c>
      <c r="R37">
        <v>7</v>
      </c>
      <c r="S37">
        <v>1.1000000000000001</v>
      </c>
      <c r="T37">
        <f t="shared" si="15"/>
        <v>11</v>
      </c>
      <c r="V37">
        <v>7</v>
      </c>
      <c r="W37" s="2">
        <f>ABS(D37-$S37)/$S37</f>
        <v>2.0909090909091026E-2</v>
      </c>
      <c r="X37" s="2">
        <f>ABS(H37-$S37)/$S37</f>
        <v>0.23636363636363614</v>
      </c>
      <c r="Y37" s="2">
        <f>ABS(L37-$S37)/$S37</f>
        <v>3.9090909090909225E-2</v>
      </c>
      <c r="Z37" s="2">
        <f t="shared" si="16"/>
        <v>9.0909090909101079E-4</v>
      </c>
      <c r="AO37" s="4">
        <f>V34</f>
        <v>4</v>
      </c>
      <c r="AP37" s="4">
        <f>D34</f>
        <v>1.1850000000000001</v>
      </c>
      <c r="AQ37" s="4">
        <f>H34</f>
        <v>1.538</v>
      </c>
      <c r="AR37" s="4">
        <f>L34</f>
        <v>1.2130000000000001</v>
      </c>
      <c r="AS37" s="4">
        <f>S34</f>
        <v>1.19</v>
      </c>
      <c r="AT37" s="5">
        <f>W34</f>
        <v>4.201680672268818E-3</v>
      </c>
      <c r="AU37" s="5">
        <f>X34</f>
        <v>0.29243697478991604</v>
      </c>
      <c r="AV37" s="5">
        <f>Y34</f>
        <v>1.9327731092437087E-2</v>
      </c>
    </row>
    <row r="38" spans="2:48" x14ac:dyDescent="0.25">
      <c r="B38">
        <v>8</v>
      </c>
      <c r="C38">
        <v>10.56</v>
      </c>
      <c r="D38">
        <f t="shared" si="11"/>
        <v>1.056</v>
      </c>
      <c r="F38">
        <v>8</v>
      </c>
      <c r="G38">
        <v>13.09</v>
      </c>
      <c r="H38">
        <f t="shared" ref="H38:H42" si="17">G38/$B$21</f>
        <v>1.3089999999999999</v>
      </c>
      <c r="J38">
        <v>8</v>
      </c>
      <c r="K38">
        <v>10.199999999999999</v>
      </c>
      <c r="L38">
        <f t="shared" ref="L38:L42" si="18">K38/$B$21</f>
        <v>1.02</v>
      </c>
      <c r="N38">
        <v>8</v>
      </c>
      <c r="O38">
        <v>10.9</v>
      </c>
      <c r="P38">
        <f t="shared" ref="P38:P42" si="19">O38/$B$21</f>
        <v>1.0900000000000001</v>
      </c>
      <c r="R38">
        <v>8</v>
      </c>
      <c r="S38">
        <v>1.0900000000000001</v>
      </c>
      <c r="T38">
        <f t="shared" si="15"/>
        <v>10.9</v>
      </c>
      <c r="V38">
        <v>8</v>
      </c>
      <c r="W38" s="2">
        <f>ABS(D38-$S38)/$S38</f>
        <v>3.1192660550458742E-2</v>
      </c>
      <c r="X38" s="2">
        <f>ABS(H38-$S38)/$S38</f>
        <v>0.2009174311926604</v>
      </c>
      <c r="Y38" s="2">
        <f>ABS(L38-$S38)/$S38</f>
        <v>6.4220183486238591E-2</v>
      </c>
      <c r="Z38" s="2">
        <f t="shared" si="16"/>
        <v>0</v>
      </c>
      <c r="AO38" s="4">
        <f>V35</f>
        <v>5</v>
      </c>
      <c r="AP38" s="4">
        <f>D35</f>
        <v>1.141</v>
      </c>
      <c r="AQ38" s="4">
        <f>H35</f>
        <v>1.4710000000000001</v>
      </c>
      <c r="AR38" s="4">
        <f>L35</f>
        <v>1.155</v>
      </c>
      <c r="AS38" s="4">
        <f>S35</f>
        <v>1.1599999999999999</v>
      </c>
      <c r="AT38" s="5">
        <f>W35</f>
        <v>1.6379310344827504E-2</v>
      </c>
      <c r="AU38" s="5">
        <f>X35</f>
        <v>0.26810344827586224</v>
      </c>
      <c r="AV38" s="5">
        <f>Y35</f>
        <v>4.3103448275861149E-3</v>
      </c>
    </row>
    <row r="39" spans="2:48" x14ac:dyDescent="0.25">
      <c r="B39">
        <v>9</v>
      </c>
      <c r="C39">
        <v>10.39</v>
      </c>
      <c r="D39">
        <f t="shared" si="11"/>
        <v>1.0390000000000001</v>
      </c>
      <c r="F39">
        <v>9</v>
      </c>
      <c r="G39">
        <v>12.67</v>
      </c>
      <c r="H39">
        <f t="shared" si="17"/>
        <v>1.2669999999999999</v>
      </c>
      <c r="J39">
        <v>9</v>
      </c>
      <c r="K39">
        <v>9.8800000000000008</v>
      </c>
      <c r="L39">
        <f t="shared" si="18"/>
        <v>0.9880000000000001</v>
      </c>
      <c r="N39">
        <v>9</v>
      </c>
      <c r="O39">
        <v>10.68</v>
      </c>
      <c r="P39">
        <f t="shared" si="19"/>
        <v>1.0680000000000001</v>
      </c>
      <c r="R39">
        <v>9</v>
      </c>
      <c r="S39">
        <v>1.04</v>
      </c>
      <c r="T39">
        <f t="shared" si="15"/>
        <v>10.4</v>
      </c>
      <c r="V39">
        <v>9</v>
      </c>
      <c r="W39" s="2">
        <f>ABS(D39-$S39)/$S39</f>
        <v>9.6153846153835556E-4</v>
      </c>
      <c r="X39" s="2">
        <f>ABS(H39-$S39)/$S39</f>
        <v>0.21826923076923063</v>
      </c>
      <c r="Y39" s="2">
        <f>ABS(L39-$S39)/$S39</f>
        <v>4.9999999999999933E-2</v>
      </c>
      <c r="Z39" s="2">
        <f t="shared" si="16"/>
        <v>2.6923076923076945E-2</v>
      </c>
      <c r="AO39" s="4">
        <f>V36</f>
        <v>6</v>
      </c>
      <c r="AP39" s="4">
        <f>D36</f>
        <v>1.105</v>
      </c>
      <c r="AQ39" s="4">
        <f>H36</f>
        <v>1.4079999999999999</v>
      </c>
      <c r="AR39" s="4">
        <f>L36</f>
        <v>1.1019999999999999</v>
      </c>
      <c r="AS39" s="4">
        <f>S36</f>
        <v>1.1200000000000001</v>
      </c>
      <c r="AT39" s="5">
        <f>W36</f>
        <v>1.3392857142857253E-2</v>
      </c>
      <c r="AU39" s="5">
        <f>X36</f>
        <v>0.25714285714285695</v>
      </c>
      <c r="AV39" s="5">
        <f>Y36</f>
        <v>1.6071428571428781E-2</v>
      </c>
    </row>
    <row r="40" spans="2:48" x14ac:dyDescent="0.25">
      <c r="B40">
        <v>10</v>
      </c>
      <c r="C40">
        <v>10.26</v>
      </c>
      <c r="D40">
        <f t="shared" si="11"/>
        <v>1.026</v>
      </c>
      <c r="F40">
        <v>10</v>
      </c>
      <c r="G40">
        <v>12.22</v>
      </c>
      <c r="H40">
        <f t="shared" si="17"/>
        <v>1.222</v>
      </c>
      <c r="J40">
        <v>10</v>
      </c>
      <c r="K40">
        <v>9.52</v>
      </c>
      <c r="L40">
        <f t="shared" si="18"/>
        <v>0.95199999999999996</v>
      </c>
      <c r="N40">
        <v>10</v>
      </c>
      <c r="O40">
        <v>10.53</v>
      </c>
      <c r="P40">
        <f t="shared" si="19"/>
        <v>1.0529999999999999</v>
      </c>
      <c r="R40">
        <v>10</v>
      </c>
      <c r="S40">
        <v>1.02</v>
      </c>
      <c r="T40">
        <f t="shared" si="15"/>
        <v>10.199999999999999</v>
      </c>
      <c r="V40">
        <v>10</v>
      </c>
      <c r="W40" s="2">
        <f>ABS(D40-$S40)/$S40</f>
        <v>5.8823529411764757E-3</v>
      </c>
      <c r="X40" s="2">
        <f>ABS(H40-$S40)/$S40</f>
        <v>0.19803921568627447</v>
      </c>
      <c r="Y40" s="2">
        <f>ABS(L40-$S40)/$S40</f>
        <v>6.6666666666666721E-2</v>
      </c>
      <c r="Z40" s="2">
        <f t="shared" si="16"/>
        <v>3.2352941176470508E-2</v>
      </c>
      <c r="AO40" s="4">
        <f>V37</f>
        <v>7</v>
      </c>
      <c r="AP40" s="4">
        <f>D37</f>
        <v>1.077</v>
      </c>
      <c r="AQ40" s="4">
        <f>H37</f>
        <v>1.3599999999999999</v>
      </c>
      <c r="AR40" s="4">
        <f>L37</f>
        <v>1.0569999999999999</v>
      </c>
      <c r="AS40" s="4">
        <f>S37</f>
        <v>1.1000000000000001</v>
      </c>
      <c r="AT40" s="5">
        <f>W37</f>
        <v>2.0909090909091026E-2</v>
      </c>
      <c r="AU40" s="5">
        <f>X37</f>
        <v>0.23636363636363614</v>
      </c>
      <c r="AV40" s="5">
        <f>Y37</f>
        <v>3.9090909090909225E-2</v>
      </c>
    </row>
    <row r="41" spans="2:48" x14ac:dyDescent="0.25">
      <c r="B41">
        <v>11</v>
      </c>
      <c r="C41">
        <v>10.1</v>
      </c>
      <c r="D41">
        <f t="shared" si="11"/>
        <v>1.01</v>
      </c>
      <c r="F41">
        <v>11</v>
      </c>
      <c r="G41">
        <v>11.65</v>
      </c>
      <c r="H41">
        <f t="shared" si="17"/>
        <v>1.165</v>
      </c>
      <c r="J41">
        <v>11</v>
      </c>
      <c r="K41">
        <v>9.0299999999999994</v>
      </c>
      <c r="L41">
        <f t="shared" si="18"/>
        <v>0.90299999999999991</v>
      </c>
      <c r="N41">
        <v>11</v>
      </c>
      <c r="O41">
        <v>10.49</v>
      </c>
      <c r="P41">
        <f t="shared" si="19"/>
        <v>1.0489999999999999</v>
      </c>
      <c r="R41">
        <v>11</v>
      </c>
      <c r="S41">
        <v>1.01</v>
      </c>
      <c r="T41">
        <f t="shared" si="15"/>
        <v>10.1</v>
      </c>
      <c r="V41">
        <v>11</v>
      </c>
      <c r="W41" s="2">
        <f>ABS(D41-$S41)/$S41</f>
        <v>0</v>
      </c>
      <c r="X41" s="2">
        <f>ABS(H41-$S41)/$S41</f>
        <v>0.15346534653465349</v>
      </c>
      <c r="Y41" s="2">
        <f>ABS(L41-$S41)/$S41</f>
        <v>0.10594059405940603</v>
      </c>
      <c r="Z41" s="2">
        <f t="shared" si="16"/>
        <v>3.8613861386138537E-2</v>
      </c>
      <c r="AO41" s="4">
        <f>V38</f>
        <v>8</v>
      </c>
      <c r="AP41" s="4">
        <f>D38</f>
        <v>1.056</v>
      </c>
      <c r="AQ41" s="4">
        <f>H38</f>
        <v>1.3089999999999999</v>
      </c>
      <c r="AR41" s="4">
        <f>L38</f>
        <v>1.02</v>
      </c>
      <c r="AS41" s="4">
        <f>S38</f>
        <v>1.0900000000000001</v>
      </c>
      <c r="AT41" s="5">
        <f>W38</f>
        <v>3.1192660550458742E-2</v>
      </c>
      <c r="AU41" s="5">
        <f>X38</f>
        <v>0.2009174311926604</v>
      </c>
      <c r="AV41" s="5">
        <f>Y38</f>
        <v>6.4220183486238591E-2</v>
      </c>
    </row>
    <row r="42" spans="2:48" x14ac:dyDescent="0.25">
      <c r="B42">
        <v>12</v>
      </c>
      <c r="C42">
        <v>10.08</v>
      </c>
      <c r="D42">
        <f t="shared" si="11"/>
        <v>1.008</v>
      </c>
      <c r="F42">
        <v>12</v>
      </c>
      <c r="G42">
        <v>11.57</v>
      </c>
      <c r="H42">
        <f t="shared" si="17"/>
        <v>1.157</v>
      </c>
      <c r="J42">
        <v>12</v>
      </c>
      <c r="K42">
        <v>9.0299999999999994</v>
      </c>
      <c r="L42">
        <f t="shared" si="18"/>
        <v>0.90299999999999991</v>
      </c>
      <c r="N42">
        <v>12</v>
      </c>
      <c r="O42">
        <v>10.37</v>
      </c>
      <c r="P42">
        <f t="shared" si="19"/>
        <v>1.0369999999999999</v>
      </c>
      <c r="R42">
        <v>12</v>
      </c>
      <c r="S42">
        <v>0.98</v>
      </c>
      <c r="T42">
        <f t="shared" si="15"/>
        <v>9.8000000000000007</v>
      </c>
      <c r="V42">
        <v>12</v>
      </c>
      <c r="W42" s="2">
        <f>ABS(D42-$S42)/$S42</f>
        <v>2.8571428571428598E-2</v>
      </c>
      <c r="X42" s="2">
        <f>ABS(H42-$S42)/$S42</f>
        <v>0.18061224489795924</v>
      </c>
      <c r="Y42" s="2">
        <f>ABS(L42-$S42)/$S42</f>
        <v>7.8571428571428639E-2</v>
      </c>
      <c r="Z42" s="2">
        <f t="shared" si="16"/>
        <v>5.816326530612239E-2</v>
      </c>
      <c r="AO42" s="4">
        <f>V39</f>
        <v>9</v>
      </c>
      <c r="AP42" s="4">
        <f>D39</f>
        <v>1.0390000000000001</v>
      </c>
      <c r="AQ42" s="4">
        <f>H39</f>
        <v>1.2669999999999999</v>
      </c>
      <c r="AR42" s="4">
        <f>L39</f>
        <v>0.9880000000000001</v>
      </c>
      <c r="AS42" s="4">
        <f>S39</f>
        <v>1.04</v>
      </c>
      <c r="AT42" s="5">
        <f>W39</f>
        <v>9.6153846153835556E-4</v>
      </c>
      <c r="AU42" s="5">
        <f>X39</f>
        <v>0.21826923076923063</v>
      </c>
      <c r="AV42" s="5">
        <f>Y39</f>
        <v>4.9999999999999933E-2</v>
      </c>
    </row>
    <row r="43" spans="2:48" x14ac:dyDescent="0.25">
      <c r="AO43" s="4">
        <f>V40</f>
        <v>10</v>
      </c>
      <c r="AP43" s="4">
        <f>D40</f>
        <v>1.026</v>
      </c>
      <c r="AQ43" s="4">
        <f>H40</f>
        <v>1.222</v>
      </c>
      <c r="AR43" s="4">
        <f>L40</f>
        <v>0.95199999999999996</v>
      </c>
      <c r="AS43" s="4">
        <f>S40</f>
        <v>1.02</v>
      </c>
      <c r="AT43" s="5">
        <f>W40</f>
        <v>5.8823529411764757E-3</v>
      </c>
      <c r="AU43" s="5">
        <f>X40</f>
        <v>0.19803921568627447</v>
      </c>
      <c r="AV43" s="5">
        <f>Y40</f>
        <v>6.6666666666666721E-2</v>
      </c>
    </row>
    <row r="44" spans="2:48" x14ac:dyDescent="0.25">
      <c r="AO44" s="4">
        <f>V41</f>
        <v>11</v>
      </c>
      <c r="AP44" s="4">
        <f>D41</f>
        <v>1.01</v>
      </c>
      <c r="AQ44" s="4">
        <f>H41</f>
        <v>1.165</v>
      </c>
      <c r="AR44" s="4">
        <f>L41</f>
        <v>0.90299999999999991</v>
      </c>
      <c r="AS44" s="4">
        <f>S41</f>
        <v>1.01</v>
      </c>
      <c r="AT44" s="5">
        <f>W41</f>
        <v>0</v>
      </c>
      <c r="AU44" s="5">
        <f>X41</f>
        <v>0.15346534653465349</v>
      </c>
      <c r="AV44" s="5">
        <f>Y41</f>
        <v>0.10594059405940603</v>
      </c>
    </row>
    <row r="45" spans="2:48" x14ac:dyDescent="0.25">
      <c r="V45" t="s">
        <v>7</v>
      </c>
      <c r="W45" s="2">
        <f>MAX(W30:W42)</f>
        <v>4.2000000000000037E-2</v>
      </c>
      <c r="X45" s="2">
        <f t="shared" ref="X45:Y45" si="20">MAX(X30:X42)</f>
        <v>0.34399999999999986</v>
      </c>
      <c r="Y45" s="2">
        <f t="shared" si="20"/>
        <v>0.10594059405940603</v>
      </c>
      <c r="Z45" s="2">
        <f>MAX(Z30:Z42)</f>
        <v>9.000000000000008E-2</v>
      </c>
      <c r="AO45" s="4">
        <f>V42</f>
        <v>12</v>
      </c>
      <c r="AP45" s="4">
        <f>D42</f>
        <v>1.008</v>
      </c>
      <c r="AQ45" s="4">
        <f>H42</f>
        <v>1.157</v>
      </c>
      <c r="AR45" s="4">
        <f>L42</f>
        <v>0.90299999999999991</v>
      </c>
      <c r="AS45" s="4">
        <f>S42</f>
        <v>0.98</v>
      </c>
      <c r="AT45" s="5">
        <f>W42</f>
        <v>2.8571428571428598E-2</v>
      </c>
      <c r="AU45" s="5">
        <f>X42</f>
        <v>0.18061224489795924</v>
      </c>
      <c r="AV45" s="5">
        <f>Y42</f>
        <v>7.8571428571428639E-2</v>
      </c>
    </row>
    <row r="46" spans="2:48" x14ac:dyDescent="0.25">
      <c r="V46" t="s">
        <v>8</v>
      </c>
      <c r="W46" s="2">
        <f>AVERAGE(W30:W42)</f>
        <v>1.6989766597668696E-2</v>
      </c>
      <c r="X46" s="2">
        <f t="shared" ref="X46:Y46" si="21">AVERAGE(X30:X42)</f>
        <v>0.24626875538434495</v>
      </c>
      <c r="Y46" s="2">
        <f t="shared" si="21"/>
        <v>4.7835132140271748E-2</v>
      </c>
      <c r="Z46" s="2">
        <f>AVERAGE(Z30:Z42)</f>
        <v>4.1660308097351509E-2</v>
      </c>
    </row>
  </sheetData>
  <mergeCells count="12">
    <mergeCell ref="AO6:AV6"/>
    <mergeCell ref="AO31:AV31"/>
    <mergeCell ref="B3:D3"/>
    <mergeCell ref="R3:T3"/>
    <mergeCell ref="B28:D28"/>
    <mergeCell ref="R28:T28"/>
    <mergeCell ref="F3:H3"/>
    <mergeCell ref="J3:L3"/>
    <mergeCell ref="F28:H28"/>
    <mergeCell ref="J28:L28"/>
    <mergeCell ref="N3:P3"/>
    <mergeCell ref="N28:P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H 7 X U r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H H 7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+ 1 1 I o i k e 4 D g A A A B E A A A A T A B w A R m 9 y b X V s Y X M v U 2 V j d G l v b j E u b S C i G A A o o B Q A A A A A A A A A A A A A A A A A A A A A A A A A A A A r T k 0 u y c z P U w i G 0 I b W A F B L A Q I t A B Q A A g A I A B x + 1 1 K 4 / v u 7 p A A A A P U A A A A S A A A A A A A A A A A A A A A A A A A A A A B D b 2 5 m a W c v U G F j a 2 F n Z S 5 4 b W x Q S w E C L Q A U A A I A C A A c f t d S D 8 r p q 6 Q A A A D p A A A A E w A A A A A A A A A A A A A A A A D w A A A A W 0 N v b n R l b n R f V H l w Z X N d L n h t b F B L A Q I t A B Q A A g A I A B x + 1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X h K n 2 Y e E C B Z Y W l Q J u q O w A A A A A C A A A A A A A Q Z g A A A A E A A C A A A A A I J l v a s W Z V 3 K W s C i F a Q K B b b R Y D D 9 0 t Y a w P O w X j c 0 M 4 p A A A A A A O g A A A A A I A A C A A A A A P r S m w V Z 2 q T 2 6 7 l s 6 + r 6 o 0 f b V Z / c 2 t P / f K / M s R 9 l E r 5 1 A A A A D I R A W H H S k l p l i h N C V u N 8 x P + 6 x u + Q O 7 n Y A o V v 0 F s d I 6 6 1 i 6 t c G e J k 0 A m S w 4 d m c S 2 Y b A I 3 b R q t u F 1 b Q f U D Z W v r 5 c W z 8 H s E 3 N Y 7 a w S C l G m S 8 N E k A A A A D s I 5 X k T h U H y g G r x r o e 1 3 H z 9 a b h E 5 z l C D b Z Z 6 L J z u o b 6 g V e Z Y X C H B k 5 S 8 j q 3 i z Q y y 1 Z e H m G l 9 r a Z 6 b K l x P Y e C q a < / D a t a M a s h u p > 
</file>

<file path=customXml/itemProps1.xml><?xml version="1.0" encoding="utf-8"?>
<ds:datastoreItem xmlns:ds="http://schemas.openxmlformats.org/officeDocument/2006/customXml" ds:itemID="{66443DD2-9971-4944-B9E1-7210585546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Edifcio1 k-epsilon</vt:lpstr>
      <vt:lpstr>Edificio2 k-epsilon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Sánchez</dc:creator>
  <cp:lastModifiedBy>Luis Enrique Sánchez</cp:lastModifiedBy>
  <dcterms:created xsi:type="dcterms:W3CDTF">2015-06-05T18:19:34Z</dcterms:created>
  <dcterms:modified xsi:type="dcterms:W3CDTF">2021-07-04T18:36:05Z</dcterms:modified>
</cp:coreProperties>
</file>