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LBOGDIS01\Profiles\aktexitosanan\Desktop\"/>
    </mc:Choice>
  </mc:AlternateContent>
  <xr:revisionPtr revIDLastSave="0" documentId="13_ncr:1_{2E4B8DA5-DACA-47C7-9F3D-CDC8AA31A077}" xr6:coauthVersionLast="47" xr6:coauthVersionMax="47" xr10:uidLastSave="{00000000-0000-0000-0000-000000000000}"/>
  <bookViews>
    <workbookView xWindow="-120" yWindow="-120" windowWidth="20730" windowHeight="11160" activeTab="4" xr2:uid="{7CF7223C-EE9B-4C39-9635-B5664D6EEA1C}"/>
  </bookViews>
  <sheets>
    <sheet name="Hoja1" sheetId="1" r:id="rId1"/>
    <sheet name="balance de prueba" sheetId="2" r:id="rId2"/>
    <sheet name="ascientos de cierre " sheetId="4" r:id="rId3"/>
    <sheet name="estado de resultados " sheetId="5" r:id="rId4"/>
    <sheet name="Hoja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6" l="1"/>
  <c r="E38" i="6"/>
  <c r="D32" i="6"/>
  <c r="E32" i="6" s="1"/>
  <c r="E20" i="6"/>
  <c r="G35" i="5"/>
  <c r="G33" i="5"/>
  <c r="G32" i="5"/>
  <c r="G30" i="5"/>
  <c r="G29" i="5"/>
  <c r="G12" i="5"/>
  <c r="G6" i="5"/>
  <c r="G11" i="5" s="1"/>
  <c r="G22" i="5" s="1"/>
  <c r="H16" i="4"/>
  <c r="C39" i="4"/>
  <c r="H13" i="4"/>
  <c r="C27" i="4"/>
  <c r="D28" i="4"/>
  <c r="H11" i="4"/>
  <c r="H10" i="4"/>
  <c r="G10" i="4"/>
  <c r="D46" i="2"/>
  <c r="C46" i="2"/>
  <c r="E40" i="6" l="1"/>
</calcChain>
</file>

<file path=xl/sharedStrings.xml><?xml version="1.0" encoding="utf-8"?>
<sst xmlns="http://schemas.openxmlformats.org/spreadsheetml/2006/main" count="226" uniqueCount="111">
  <si>
    <t>AÑO 2</t>
  </si>
  <si>
    <t>Depreciación acumulada</t>
  </si>
  <si>
    <t>Aportes sociales</t>
  </si>
  <si>
    <t>Terrenos</t>
  </si>
  <si>
    <t>Reservas</t>
  </si>
  <si>
    <t>Construcciones y edificaciones</t>
  </si>
  <si>
    <t>Utilidad acumulada</t>
  </si>
  <si>
    <t>Maquinaria y equipo</t>
  </si>
  <si>
    <t>Comercio al por mayor y menor</t>
  </si>
  <si>
    <t>Equipo de oficina</t>
  </si>
  <si>
    <t>Devoluciones en venta</t>
  </si>
  <si>
    <t>Equipo de computación</t>
  </si>
  <si>
    <t>Financieros</t>
  </si>
  <si>
    <t>Flota y equipo de transporte</t>
  </si>
  <si>
    <t>costo de ventas</t>
  </si>
  <si>
    <t>Impoventas por pagar</t>
  </si>
  <si>
    <t>Gastos pagados por anticipado</t>
  </si>
  <si>
    <t>Solarios por pagar</t>
  </si>
  <si>
    <t>Cargos diferidos</t>
  </si>
  <si>
    <t>Ingresos recibidos por anticipado</t>
  </si>
  <si>
    <t>Salarios</t>
  </si>
  <si>
    <t>Impuestos</t>
  </si>
  <si>
    <t>Honorarios</t>
  </si>
  <si>
    <t xml:space="preserve"> </t>
  </si>
  <si>
    <t>Arrendamientos</t>
  </si>
  <si>
    <t>Caja</t>
  </si>
  <si>
    <t>Seguros</t>
  </si>
  <si>
    <t>Bancos</t>
  </si>
  <si>
    <t>Depreciaciones</t>
  </si>
  <si>
    <t>Cuentas de ahorro</t>
  </si>
  <si>
    <t>Acciones</t>
  </si>
  <si>
    <t>Obligaciones fras</t>
  </si>
  <si>
    <t>Certificados</t>
  </si>
  <si>
    <t>Proveedores Nacionales</t>
  </si>
  <si>
    <t>Clientes</t>
  </si>
  <si>
    <t>Cuentas corrientes comerciales</t>
  </si>
  <si>
    <t>Cuentas por cobrar socios</t>
  </si>
  <si>
    <t>Costos y gastos por pagar</t>
  </si>
  <si>
    <t>Anticipo de impuestos y contrib.</t>
  </si>
  <si>
    <t>Retenciones y aportes nomina</t>
  </si>
  <si>
    <t>Inventarios mercancias no fabricadas x emp</t>
  </si>
  <si>
    <t>COMPAÑÍA LA TUYA LTDA</t>
  </si>
  <si>
    <t xml:space="preserve">1 ACTIVO </t>
  </si>
  <si>
    <t xml:space="preserve">2 PASIVO </t>
  </si>
  <si>
    <t xml:space="preserve">3 PATRIMONIO </t>
  </si>
  <si>
    <t xml:space="preserve">4 INGRESOS </t>
  </si>
  <si>
    <t xml:space="preserve">5 GASTOS </t>
  </si>
  <si>
    <t xml:space="preserve">6 COSTOS </t>
  </si>
  <si>
    <t>DÉBITO</t>
  </si>
  <si>
    <t>CRÉDITO</t>
  </si>
  <si>
    <t>CR</t>
  </si>
  <si>
    <t>CODIGO</t>
  </si>
  <si>
    <t xml:space="preserve">CUENTA </t>
  </si>
  <si>
    <t xml:space="preserve">DEBITOS </t>
  </si>
  <si>
    <t xml:space="preserve">CREDITOS </t>
  </si>
  <si>
    <t xml:space="preserve">SUMAS IGUALES </t>
  </si>
  <si>
    <t xml:space="preserve">ascientos de cierre </t>
  </si>
  <si>
    <t xml:space="preserve">1. cierre de ingresos </t>
  </si>
  <si>
    <t>créditos</t>
  </si>
  <si>
    <t>débitos</t>
  </si>
  <si>
    <t>D</t>
  </si>
  <si>
    <t>H</t>
  </si>
  <si>
    <t xml:space="preserve">Ganacias y perdidas </t>
  </si>
  <si>
    <t>G Y P 5905</t>
  </si>
  <si>
    <t xml:space="preserve">Cierre de gastos </t>
  </si>
  <si>
    <t xml:space="preserve">3. Cierre de costos </t>
  </si>
  <si>
    <t>saldo</t>
  </si>
  <si>
    <t xml:space="preserve">4. calcular el impuesto de renta </t>
  </si>
  <si>
    <t>162.894.929*33%</t>
  </si>
  <si>
    <t xml:space="preserve">Gasto impuesto de renta </t>
  </si>
  <si>
    <t xml:space="preserve">impuesto de renta por pagar </t>
  </si>
  <si>
    <t xml:space="preserve">5.cierre de la cuenta gasto impuesto de renta </t>
  </si>
  <si>
    <t xml:space="preserve">saldo </t>
  </si>
  <si>
    <t xml:space="preserve">6. calculo de la reserva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</si>
  <si>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</si>
  <si>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reserva legal </t>
  </si>
  <si>
    <t>109,139,602 *10%</t>
  </si>
  <si>
    <t>reservas</t>
  </si>
  <si>
    <t xml:space="preserve">7. cierre de la cuenta ganacias y perdidas </t>
  </si>
  <si>
    <t>98.225.642</t>
  </si>
  <si>
    <t xml:space="preserve">utilidad del periodo </t>
  </si>
  <si>
    <t xml:space="preserve">BALANCE DE PRUEBA </t>
  </si>
  <si>
    <t xml:space="preserve">ESTADO DE RESULTADOS </t>
  </si>
  <si>
    <t xml:space="preserve">Ventas netas </t>
  </si>
  <si>
    <t xml:space="preserve">comercio al por mayor y detal </t>
  </si>
  <si>
    <t xml:space="preserve">menos devoluciones en ventas </t>
  </si>
  <si>
    <t xml:space="preserve">menos los costos de venta </t>
  </si>
  <si>
    <t>utilidad bruta en ventas (UBV)</t>
  </si>
  <si>
    <t xml:space="preserve">Menos gastos operacionales de admon </t>
  </si>
  <si>
    <t xml:space="preserve">menos gastos operacionales de venta </t>
  </si>
  <si>
    <t xml:space="preserve">Utilidad operacional </t>
  </si>
  <si>
    <t xml:space="preserve">ingesos no operacionales </t>
  </si>
  <si>
    <t xml:space="preserve">menos gastos no operacionales </t>
  </si>
  <si>
    <t>Utilidad antes de impuestos</t>
  </si>
  <si>
    <t xml:space="preserve">menos impuestos de renta </t>
  </si>
  <si>
    <t xml:space="preserve">utilidad antes de reserva </t>
  </si>
  <si>
    <t xml:space="preserve">Menos reserva legal </t>
  </si>
  <si>
    <t xml:space="preserve">valores que pasan al balance general </t>
  </si>
  <si>
    <t xml:space="preserve">pasivo </t>
  </si>
  <si>
    <t>patrimonio</t>
  </si>
  <si>
    <t xml:space="preserve">BALANCE GENERAL </t>
  </si>
  <si>
    <t xml:space="preserve">ACTIVOS </t>
  </si>
  <si>
    <t>ACTIVOS CORRIENTES(11-12-13-14)</t>
  </si>
  <si>
    <t>TOTAL ACTIVOS CORRIENTES</t>
  </si>
  <si>
    <t>ACTIVOS NO CORRIENTES PPyE(15)</t>
  </si>
  <si>
    <t xml:space="preserve">TOTAL ACTIVOS NO CORRIENTES </t>
  </si>
  <si>
    <t xml:space="preserve">OTROS ACTIVOS </t>
  </si>
  <si>
    <t xml:space="preserve">TOTAL OTROS ACTIVOS </t>
  </si>
  <si>
    <t xml:space="preserve">TOTAL ACTIVOS </t>
  </si>
  <si>
    <t xml:space="preserve">PASIVOS </t>
  </si>
  <si>
    <t xml:space="preserve">IMPUESTO DE RENTA POR PAGAR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</si>
</sst>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7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5" fillId="0" borderId="0" applyFont="0" applyFill="0" applyBorder="0" applyAlignment="0" applyProtection="0"/>
  </cellStyleXfs>
  <cellXfs count="108">
    <xf numFmtId="0" fontId="0" fillId="0" borderId="0" xfId="0"/>
    <xf numFmtId="0" fontId="3" fillId="2" borderId="0" xfId="0" applyFont="1" applyFill="1" applyAlignment="1">
      <alignment horizontal="justify" vertical="center" wrapText="1"/>
    </xf>
    <xf numFmtId="3" fontId="0" fillId="0" borderId="0" xfId="0" applyNumberFormat="1"/>
    <xf numFmtId="0" fontId="2" fillId="3" borderId="1" xfId="0" applyFont="1" applyFill="1" applyBorder="1" applyAlignment="1">
      <alignment horizontal="justify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0" applyFont="1" applyFill="1" applyBorder="1" applyAlignment="1">
      <alignment horizontal="justify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2" fillId="5" borderId="1" xfId="0" applyFont="1" applyFill="1" applyBorder="1" applyAlignment="1">
      <alignment horizontal="justify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6" borderId="1" xfId="0" applyFont="1" applyFill="1" applyBorder="1" applyAlignment="1">
      <alignment horizontal="justify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justify" vertical="center" wrapText="1"/>
    </xf>
    <xf numFmtId="3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justify" vertical="center" wrapText="1"/>
    </xf>
    <xf numFmtId="3" fontId="2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7" borderId="0" xfId="0" applyFill="1"/>
    <xf numFmtId="0" fontId="1" fillId="6" borderId="1" xfId="0" applyFont="1" applyFill="1" applyBorder="1" applyAlignment="1">
      <alignment horizontal="justify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horizontal="justify" vertical="center" wrapText="1"/>
    </xf>
    <xf numFmtId="0" fontId="1" fillId="9" borderId="1" xfId="0" applyFont="1" applyFill="1" applyBorder="1" applyAlignment="1">
      <alignment horizontal="justify" vertical="center" wrapText="1"/>
    </xf>
    <xf numFmtId="0" fontId="0" fillId="0" borderId="0" xfId="0" applyBorder="1"/>
    <xf numFmtId="3" fontId="2" fillId="9" borderId="0" xfId="0" applyNumberFormat="1" applyFont="1" applyFill="1" applyBorder="1" applyAlignment="1">
      <alignment horizontal="center" vertical="center" wrapText="1"/>
    </xf>
    <xf numFmtId="0" fontId="0" fillId="9" borderId="0" xfId="0" applyFill="1" applyBorder="1"/>
    <xf numFmtId="0" fontId="1" fillId="9" borderId="0" xfId="0" applyFont="1" applyFill="1" applyBorder="1" applyAlignment="1">
      <alignment horizontal="justify" vertical="center" wrapText="1"/>
    </xf>
    <xf numFmtId="3" fontId="1" fillId="9" borderId="0" xfId="0" applyNumberFormat="1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justify" vertical="center" wrapText="1"/>
    </xf>
    <xf numFmtId="0" fontId="4" fillId="9" borderId="0" xfId="0" applyFont="1" applyFill="1" applyBorder="1" applyAlignment="1">
      <alignment horizontal="justify" vertical="center" wrapText="1"/>
    </xf>
    <xf numFmtId="3" fontId="4" fillId="9" borderId="0" xfId="0" applyNumberFormat="1" applyFont="1" applyFill="1" applyBorder="1" applyAlignment="1">
      <alignment horizontal="center" vertical="center" wrapText="1"/>
    </xf>
    <xf numFmtId="0" fontId="1" fillId="9" borderId="0" xfId="0" applyFont="1" applyFill="1" applyBorder="1"/>
    <xf numFmtId="3" fontId="1" fillId="0" borderId="0" xfId="0" applyNumberFormat="1" applyFont="1"/>
    <xf numFmtId="0" fontId="0" fillId="0" borderId="2" xfId="0" applyBorder="1"/>
    <xf numFmtId="0" fontId="2" fillId="9" borderId="3" xfId="0" applyFont="1" applyFill="1" applyBorder="1" applyAlignment="1">
      <alignment horizontal="justify" vertical="center" wrapText="1"/>
    </xf>
    <xf numFmtId="0" fontId="4" fillId="9" borderId="3" xfId="0" applyFont="1" applyFill="1" applyBorder="1" applyAlignment="1">
      <alignment horizontal="justify" vertical="center" wrapText="1"/>
    </xf>
    <xf numFmtId="3" fontId="1" fillId="9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3" fontId="2" fillId="9" borderId="2" xfId="0" applyNumberFormat="1" applyFont="1" applyFill="1" applyBorder="1" applyAlignment="1">
      <alignment horizontal="center" vertical="center" wrapText="1"/>
    </xf>
    <xf numFmtId="0" fontId="0" fillId="0" borderId="4" xfId="0" applyBorder="1"/>
    <xf numFmtId="3" fontId="0" fillId="0" borderId="4" xfId="0" applyNumberFormat="1" applyBorder="1"/>
    <xf numFmtId="42" fontId="0" fillId="0" borderId="1" xfId="1" applyFont="1" applyBorder="1"/>
    <xf numFmtId="42" fontId="0" fillId="0" borderId="1" xfId="0" applyNumberFormat="1" applyBorder="1"/>
    <xf numFmtId="3" fontId="0" fillId="0" borderId="1" xfId="1" applyNumberFormat="1" applyFont="1" applyBorder="1"/>
    <xf numFmtId="3" fontId="0" fillId="0" borderId="2" xfId="1" applyNumberFormat="1" applyFont="1" applyBorder="1"/>
    <xf numFmtId="0" fontId="1" fillId="0" borderId="0" xfId="0" applyFont="1" applyAlignment="1">
      <alignment horizontal="center"/>
    </xf>
    <xf numFmtId="42" fontId="0" fillId="0" borderId="0" xfId="0" applyNumberFormat="1"/>
    <xf numFmtId="0" fontId="4" fillId="8" borderId="0" xfId="0" applyFont="1" applyFill="1" applyBorder="1" applyAlignment="1">
      <alignment horizontal="justify" vertical="center" wrapText="1"/>
    </xf>
    <xf numFmtId="0" fontId="2" fillId="8" borderId="0" xfId="0" applyFont="1" applyFill="1" applyBorder="1" applyAlignment="1">
      <alignment horizontal="justify" vertical="center" wrapText="1"/>
    </xf>
    <xf numFmtId="3" fontId="2" fillId="8" borderId="0" xfId="0" applyNumberFormat="1" applyFont="1" applyFill="1" applyBorder="1" applyAlignment="1">
      <alignment horizontal="center" vertical="center" wrapText="1"/>
    </xf>
    <xf numFmtId="3" fontId="4" fillId="8" borderId="0" xfId="0" applyNumberFormat="1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justify" vertical="center" wrapText="1"/>
    </xf>
    <xf numFmtId="3" fontId="1" fillId="8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/>
    <xf numFmtId="0" fontId="0" fillId="0" borderId="0" xfId="0" applyFont="1"/>
    <xf numFmtId="0" fontId="3" fillId="9" borderId="0" xfId="0" applyFont="1" applyFill="1" applyBorder="1" applyAlignment="1">
      <alignment horizontal="justify" vertical="center" wrapText="1"/>
    </xf>
    <xf numFmtId="0" fontId="7" fillId="0" borderId="0" xfId="0" applyFont="1"/>
    <xf numFmtId="0" fontId="7" fillId="9" borderId="0" xfId="0" applyFont="1" applyFill="1" applyBorder="1" applyAlignment="1">
      <alignment horizontal="justify" vertical="center" wrapText="1"/>
    </xf>
    <xf numFmtId="0" fontId="8" fillId="9" borderId="0" xfId="0" applyFont="1" applyFill="1" applyBorder="1" applyAlignment="1">
      <alignment horizontal="justify" vertical="center" wrapText="1"/>
    </xf>
    <xf numFmtId="0" fontId="8" fillId="9" borderId="0" xfId="0" applyFont="1" applyFill="1" applyBorder="1" applyAlignment="1">
      <alignment horizontal="left" vertical="center" wrapText="1"/>
    </xf>
    <xf numFmtId="3" fontId="2" fillId="9" borderId="0" xfId="0" applyNumberFormat="1" applyFont="1" applyFill="1" applyBorder="1" applyAlignment="1">
      <alignment horizontal="right" vertical="center" wrapText="1"/>
    </xf>
    <xf numFmtId="3" fontId="4" fillId="9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3" fontId="3" fillId="9" borderId="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/>
    <xf numFmtId="3" fontId="6" fillId="9" borderId="0" xfId="0" applyNumberFormat="1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0" fillId="9" borderId="0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right"/>
    </xf>
    <xf numFmtId="0" fontId="0" fillId="0" borderId="2" xfId="0" applyFont="1" applyBorder="1"/>
    <xf numFmtId="3" fontId="3" fillId="9" borderId="0" xfId="0" applyNumberFormat="1" applyFont="1" applyFill="1" applyBorder="1" applyAlignment="1">
      <alignment horizontal="right" vertical="center" wrapText="1"/>
    </xf>
    <xf numFmtId="3" fontId="3" fillId="9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42" fontId="6" fillId="6" borderId="2" xfId="0" applyNumberFormat="1" applyFont="1" applyFill="1" applyBorder="1"/>
    <xf numFmtId="167" fontId="0" fillId="6" borderId="0" xfId="0" applyNumberFormat="1" applyFont="1" applyFill="1" applyBorder="1"/>
    <xf numFmtId="0" fontId="0" fillId="10" borderId="0" xfId="0" applyFill="1"/>
    <xf numFmtId="3" fontId="1" fillId="9" borderId="0" xfId="0" applyNumberFormat="1" applyFont="1" applyFill="1" applyBorder="1" applyAlignment="1">
      <alignment horizontal="right" vertical="center" wrapText="1"/>
    </xf>
    <xf numFmtId="0" fontId="1" fillId="10" borderId="0" xfId="0" applyFont="1" applyFill="1" applyBorder="1" applyAlignment="1">
      <alignment horizontal="justify" vertical="center" wrapText="1"/>
    </xf>
    <xf numFmtId="3" fontId="1" fillId="10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justify" vertical="center" wrapText="1"/>
    </xf>
    <xf numFmtId="3" fontId="2" fillId="4" borderId="0" xfId="0" applyNumberFormat="1" applyFont="1" applyFill="1" applyBorder="1" applyAlignment="1">
      <alignment horizontal="center" vertical="center" wrapText="1"/>
    </xf>
    <xf numFmtId="0" fontId="0" fillId="4" borderId="0" xfId="0" applyFill="1" applyBorder="1"/>
    <xf numFmtId="0" fontId="4" fillId="4" borderId="0" xfId="0" applyFont="1" applyFill="1" applyBorder="1" applyAlignment="1">
      <alignment horizontal="justify" vertical="center" wrapText="1"/>
    </xf>
    <xf numFmtId="3" fontId="4" fillId="4" borderId="0" xfId="0" applyNumberFormat="1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2" fillId="10" borderId="0" xfId="0" applyFont="1" applyFill="1" applyBorder="1" applyAlignment="1">
      <alignment horizontal="justify" vertical="center" wrapText="1"/>
    </xf>
    <xf numFmtId="0" fontId="0" fillId="10" borderId="0" xfId="0" applyFill="1" applyBorder="1"/>
    <xf numFmtId="3" fontId="2" fillId="10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justify" vertical="center" wrapText="1"/>
    </xf>
    <xf numFmtId="3" fontId="1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F09C-ECCF-4024-A8D9-DC8C42524F7C}">
  <dimension ref="A3:J24"/>
  <sheetViews>
    <sheetView workbookViewId="0">
      <selection activeCell="E5" sqref="E5:E24"/>
    </sheetView>
  </sheetViews>
  <sheetFormatPr baseColWidth="10" defaultRowHeight="15" x14ac:dyDescent="0.25"/>
  <cols>
    <col min="2" max="2" width="37.7109375" customWidth="1"/>
    <col min="3" max="3" width="11.28515625" customWidth="1"/>
    <col min="4" max="4" width="4.5703125" customWidth="1"/>
    <col min="6" max="6" width="37.7109375" customWidth="1"/>
    <col min="7" max="7" width="11.28515625" customWidth="1"/>
    <col min="9" max="9" width="16" customWidth="1"/>
  </cols>
  <sheetData>
    <row r="3" spans="1:10" x14ac:dyDescent="0.25">
      <c r="A3" s="58" t="s">
        <v>41</v>
      </c>
      <c r="B3" s="58"/>
      <c r="C3" s="58"/>
      <c r="D3" s="58"/>
      <c r="E3" s="58"/>
      <c r="F3" s="58"/>
      <c r="G3" s="58"/>
    </row>
    <row r="4" spans="1:10" x14ac:dyDescent="0.25">
      <c r="A4" s="58" t="s">
        <v>0</v>
      </c>
      <c r="B4" s="58"/>
      <c r="C4" s="58"/>
      <c r="D4" s="58"/>
      <c r="E4" s="58"/>
      <c r="F4" s="58"/>
      <c r="G4" s="58"/>
    </row>
    <row r="5" spans="1:10" x14ac:dyDescent="0.25">
      <c r="A5" s="5">
        <v>1592</v>
      </c>
      <c r="B5" s="5" t="s">
        <v>1</v>
      </c>
      <c r="C5" s="6">
        <v>9876383</v>
      </c>
      <c r="D5" s="1" t="s">
        <v>50</v>
      </c>
      <c r="E5" s="13">
        <v>3115</v>
      </c>
      <c r="F5" s="13" t="s">
        <v>2</v>
      </c>
      <c r="G5" s="14">
        <v>278286040</v>
      </c>
      <c r="I5" s="9" t="s">
        <v>42</v>
      </c>
      <c r="J5" s="9" t="s">
        <v>48</v>
      </c>
    </row>
    <row r="6" spans="1:10" ht="15" customHeight="1" x14ac:dyDescent="0.25">
      <c r="A6" s="3">
        <v>1504</v>
      </c>
      <c r="B6" s="3" t="s">
        <v>3</v>
      </c>
      <c r="C6" s="4">
        <v>57933000</v>
      </c>
      <c r="D6" s="1"/>
      <c r="E6" s="13">
        <v>3305</v>
      </c>
      <c r="F6" s="13" t="s">
        <v>4</v>
      </c>
      <c r="G6" s="14">
        <v>17494104</v>
      </c>
      <c r="I6" s="12" t="s">
        <v>43</v>
      </c>
      <c r="J6" s="12" t="s">
        <v>49</v>
      </c>
    </row>
    <row r="7" spans="1:10" x14ac:dyDescent="0.25">
      <c r="A7" s="3">
        <v>1516</v>
      </c>
      <c r="B7" s="3" t="s">
        <v>5</v>
      </c>
      <c r="C7" s="4">
        <v>87500300</v>
      </c>
      <c r="D7" s="1"/>
      <c r="E7" s="13">
        <v>3705</v>
      </c>
      <c r="F7" s="13" t="s">
        <v>6</v>
      </c>
      <c r="G7" s="14">
        <v>11678000</v>
      </c>
      <c r="I7" s="15" t="s">
        <v>44</v>
      </c>
      <c r="J7" s="15" t="s">
        <v>49</v>
      </c>
    </row>
    <row r="8" spans="1:10" x14ac:dyDescent="0.25">
      <c r="A8" s="3">
        <v>1520</v>
      </c>
      <c r="B8" s="3" t="s">
        <v>7</v>
      </c>
      <c r="C8" s="4">
        <v>45360500</v>
      </c>
      <c r="D8" s="1"/>
      <c r="E8" s="19">
        <v>4155</v>
      </c>
      <c r="F8" s="19" t="s">
        <v>8</v>
      </c>
      <c r="G8" s="20">
        <v>266968680</v>
      </c>
      <c r="I8" s="24" t="s">
        <v>45</v>
      </c>
      <c r="J8" s="24" t="s">
        <v>49</v>
      </c>
    </row>
    <row r="9" spans="1:10" x14ac:dyDescent="0.25">
      <c r="A9" s="3">
        <v>1524</v>
      </c>
      <c r="B9" s="3" t="s">
        <v>9</v>
      </c>
      <c r="C9" s="4">
        <v>4562500</v>
      </c>
      <c r="D9" s="1"/>
      <c r="E9" s="5">
        <v>4175</v>
      </c>
      <c r="F9" s="5" t="s">
        <v>10</v>
      </c>
      <c r="G9" s="6">
        <v>0</v>
      </c>
      <c r="I9" s="18" t="s">
        <v>46</v>
      </c>
      <c r="J9" s="18" t="s">
        <v>48</v>
      </c>
    </row>
    <row r="10" spans="1:10" x14ac:dyDescent="0.25">
      <c r="A10" s="3">
        <v>1528</v>
      </c>
      <c r="B10" s="3" t="s">
        <v>11</v>
      </c>
      <c r="C10" s="4">
        <v>4560500</v>
      </c>
      <c r="D10" s="1"/>
      <c r="E10" s="19">
        <v>4210</v>
      </c>
      <c r="F10" s="19" t="s">
        <v>12</v>
      </c>
      <c r="G10" s="20">
        <v>859125</v>
      </c>
      <c r="I10" s="23" t="s">
        <v>47</v>
      </c>
      <c r="J10" s="23" t="s">
        <v>48</v>
      </c>
    </row>
    <row r="11" spans="1:10" x14ac:dyDescent="0.25">
      <c r="A11" s="3">
        <v>1540</v>
      </c>
      <c r="B11" s="3" t="s">
        <v>13</v>
      </c>
      <c r="C11" s="4">
        <v>87540120</v>
      </c>
      <c r="D11" s="1"/>
      <c r="E11" s="21">
        <v>6135</v>
      </c>
      <c r="F11" s="21" t="s">
        <v>14</v>
      </c>
      <c r="G11" s="22">
        <v>37906430</v>
      </c>
    </row>
    <row r="12" spans="1:10" x14ac:dyDescent="0.25">
      <c r="A12" s="10">
        <v>2408</v>
      </c>
      <c r="B12" s="10" t="s">
        <v>15</v>
      </c>
      <c r="C12" s="11">
        <v>3543700</v>
      </c>
      <c r="D12" s="1"/>
      <c r="E12" s="7">
        <v>1705</v>
      </c>
      <c r="F12" s="7" t="s">
        <v>16</v>
      </c>
      <c r="G12" s="8">
        <v>5073000</v>
      </c>
    </row>
    <row r="13" spans="1:10" x14ac:dyDescent="0.25">
      <c r="A13" s="10">
        <v>2505</v>
      </c>
      <c r="B13" s="10" t="s">
        <v>17</v>
      </c>
      <c r="C13" s="11">
        <v>586560</v>
      </c>
      <c r="D13" s="1"/>
      <c r="E13" s="7">
        <v>1710</v>
      </c>
      <c r="F13" s="7" t="s">
        <v>18</v>
      </c>
      <c r="G13" s="8">
        <v>675000</v>
      </c>
    </row>
    <row r="14" spans="1:10" x14ac:dyDescent="0.25">
      <c r="A14" s="10">
        <v>2705</v>
      </c>
      <c r="B14" s="10" t="s">
        <v>19</v>
      </c>
      <c r="C14" s="11">
        <v>5234900</v>
      </c>
      <c r="D14" s="1"/>
      <c r="E14" s="25">
        <v>5105</v>
      </c>
      <c r="F14" s="25" t="s">
        <v>20</v>
      </c>
      <c r="G14" s="26">
        <v>35973525</v>
      </c>
    </row>
    <row r="15" spans="1:10" ht="15" customHeight="1" x14ac:dyDescent="0.25">
      <c r="A15" s="16">
        <v>5115</v>
      </c>
      <c r="B15" s="16" t="s">
        <v>21</v>
      </c>
      <c r="C15" s="17">
        <v>15432690</v>
      </c>
      <c r="D15" s="1"/>
      <c r="E15" s="25">
        <v>5210</v>
      </c>
      <c r="F15" s="25" t="s">
        <v>22</v>
      </c>
      <c r="G15" s="26">
        <v>3916550</v>
      </c>
      <c r="J15" t="s">
        <v>23</v>
      </c>
    </row>
    <row r="16" spans="1:10" x14ac:dyDescent="0.25">
      <c r="A16" s="16">
        <v>5120</v>
      </c>
      <c r="B16" s="16" t="s">
        <v>24</v>
      </c>
      <c r="C16" s="17">
        <v>4860648</v>
      </c>
      <c r="D16" s="1"/>
      <c r="E16" s="7">
        <v>1105</v>
      </c>
      <c r="F16" s="7" t="s">
        <v>25</v>
      </c>
      <c r="G16" s="8">
        <v>18768656</v>
      </c>
      <c r="I16" s="2" t="s">
        <v>23</v>
      </c>
    </row>
    <row r="17" spans="1:7" ht="15" customHeight="1" x14ac:dyDescent="0.25">
      <c r="A17" s="16">
        <v>5130</v>
      </c>
      <c r="B17" s="16" t="s">
        <v>26</v>
      </c>
      <c r="C17" s="17">
        <v>4534920</v>
      </c>
      <c r="D17" s="1"/>
      <c r="E17" s="7">
        <v>1110</v>
      </c>
      <c r="F17" s="7" t="s">
        <v>27</v>
      </c>
      <c r="G17" s="8">
        <v>26785890</v>
      </c>
    </row>
    <row r="18" spans="1:7" x14ac:dyDescent="0.25">
      <c r="A18" s="16">
        <v>5160</v>
      </c>
      <c r="B18" s="16" t="s">
        <v>28</v>
      </c>
      <c r="C18" s="17">
        <v>897853</v>
      </c>
      <c r="D18" s="1"/>
      <c r="E18" s="7">
        <v>1120</v>
      </c>
      <c r="F18" s="7" t="s">
        <v>29</v>
      </c>
      <c r="G18" s="8">
        <v>12000000</v>
      </c>
    </row>
    <row r="19" spans="1:7" ht="15" customHeight="1" x14ac:dyDescent="0.25">
      <c r="A19" s="16">
        <v>5305</v>
      </c>
      <c r="B19" s="16" t="s">
        <v>12</v>
      </c>
      <c r="C19" s="17">
        <v>1410260</v>
      </c>
      <c r="D19" s="1"/>
      <c r="E19" s="7">
        <v>1205</v>
      </c>
      <c r="F19" s="7" t="s">
        <v>30</v>
      </c>
      <c r="G19" s="8">
        <v>62000000</v>
      </c>
    </row>
    <row r="20" spans="1:7" x14ac:dyDescent="0.25">
      <c r="A20" s="10">
        <v>2105</v>
      </c>
      <c r="B20" s="10" t="s">
        <v>31</v>
      </c>
      <c r="C20" s="11">
        <v>35150000</v>
      </c>
      <c r="D20" s="1"/>
      <c r="E20" s="7">
        <v>1225</v>
      </c>
      <c r="F20" s="7" t="s">
        <v>32</v>
      </c>
      <c r="G20" s="8">
        <v>24000000</v>
      </c>
    </row>
    <row r="21" spans="1:7" x14ac:dyDescent="0.25">
      <c r="A21" s="10">
        <v>2205</v>
      </c>
      <c r="B21" s="10" t="s">
        <v>33</v>
      </c>
      <c r="C21" s="11">
        <v>17654050</v>
      </c>
      <c r="D21" s="1"/>
      <c r="E21" s="7">
        <v>1305</v>
      </c>
      <c r="F21" s="7" t="s">
        <v>34</v>
      </c>
      <c r="G21" s="8">
        <v>97680900</v>
      </c>
    </row>
    <row r="22" spans="1:7" x14ac:dyDescent="0.25">
      <c r="A22" s="10">
        <v>2305</v>
      </c>
      <c r="B22" s="10" t="s">
        <v>35</v>
      </c>
      <c r="C22" s="11">
        <v>11238000</v>
      </c>
      <c r="D22" s="1"/>
      <c r="E22" s="7">
        <v>1325</v>
      </c>
      <c r="F22" s="7" t="s">
        <v>36</v>
      </c>
      <c r="G22" s="8">
        <v>16456300</v>
      </c>
    </row>
    <row r="23" spans="1:7" x14ac:dyDescent="0.25">
      <c r="A23" s="10">
        <v>2335</v>
      </c>
      <c r="B23" s="10" t="s">
        <v>37</v>
      </c>
      <c r="C23" s="11">
        <v>6453200</v>
      </c>
      <c r="D23" s="1"/>
      <c r="E23" s="7">
        <v>1355</v>
      </c>
      <c r="F23" s="7" t="s">
        <v>38</v>
      </c>
      <c r="G23" s="8">
        <v>4326000</v>
      </c>
    </row>
    <row r="24" spans="1:7" ht="30" x14ac:dyDescent="0.25">
      <c r="A24" s="10">
        <v>2370</v>
      </c>
      <c r="B24" s="10" t="s">
        <v>39</v>
      </c>
      <c r="C24" s="11">
        <v>1678800</v>
      </c>
      <c r="D24" s="1"/>
      <c r="E24" s="7">
        <v>1435</v>
      </c>
      <c r="F24" s="7" t="s">
        <v>40</v>
      </c>
      <c r="G24" s="8">
        <v>6546000</v>
      </c>
    </row>
  </sheetData>
  <mergeCells count="2"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F41A-66F2-4C0B-BAE5-9EC98E18EDB2}">
  <dimension ref="A1:G70"/>
  <sheetViews>
    <sheetView topLeftCell="A25" workbookViewId="0">
      <selection activeCell="F20" sqref="F20"/>
    </sheetView>
  </sheetViews>
  <sheetFormatPr baseColWidth="10" defaultRowHeight="15" x14ac:dyDescent="0.25"/>
  <cols>
    <col min="2" max="2" width="34.5703125" customWidth="1"/>
    <col min="3" max="3" width="16.5703125" customWidth="1"/>
  </cols>
  <sheetData>
    <row r="1" spans="1:7" x14ac:dyDescent="0.25">
      <c r="A1" s="58" t="s">
        <v>41</v>
      </c>
      <c r="B1" s="58"/>
      <c r="C1" s="58"/>
      <c r="D1" s="58"/>
      <c r="E1" s="58"/>
      <c r="F1" s="58"/>
      <c r="G1" s="58"/>
    </row>
    <row r="2" spans="1:7" x14ac:dyDescent="0.25">
      <c r="A2" s="58" t="s">
        <v>81</v>
      </c>
      <c r="B2" s="58"/>
      <c r="C2" s="58"/>
      <c r="D2" s="58"/>
      <c r="E2" s="58"/>
      <c r="F2" s="58"/>
      <c r="G2" s="50"/>
    </row>
    <row r="3" spans="1:7" x14ac:dyDescent="0.25">
      <c r="A3" s="58" t="s">
        <v>0</v>
      </c>
      <c r="B3" s="58"/>
      <c r="C3" s="58"/>
      <c r="D3" s="58"/>
      <c r="E3" s="58"/>
      <c r="F3" s="58"/>
      <c r="G3" s="58"/>
    </row>
    <row r="4" spans="1:7" x14ac:dyDescent="0.25">
      <c r="A4" s="39" t="s">
        <v>51</v>
      </c>
      <c r="B4" s="39" t="s">
        <v>52</v>
      </c>
      <c r="C4" s="39" t="s">
        <v>53</v>
      </c>
      <c r="D4" s="39" t="s">
        <v>54</v>
      </c>
    </row>
    <row r="5" spans="1:7" x14ac:dyDescent="0.25">
      <c r="A5" s="94">
        <v>1105</v>
      </c>
      <c r="B5" s="94" t="s">
        <v>25</v>
      </c>
      <c r="C5" s="95">
        <v>18768656</v>
      </c>
      <c r="D5" s="33"/>
    </row>
    <row r="6" spans="1:7" x14ac:dyDescent="0.25">
      <c r="A6" s="94">
        <v>1110</v>
      </c>
      <c r="B6" s="94" t="s">
        <v>27</v>
      </c>
      <c r="C6" s="95">
        <v>26785890</v>
      </c>
      <c r="D6" s="33"/>
    </row>
    <row r="7" spans="1:7" x14ac:dyDescent="0.25">
      <c r="A7" s="94">
        <v>1120</v>
      </c>
      <c r="B7" s="94" t="s">
        <v>29</v>
      </c>
      <c r="C7" s="95">
        <v>12000000</v>
      </c>
      <c r="D7" s="33"/>
    </row>
    <row r="8" spans="1:7" x14ac:dyDescent="0.25">
      <c r="A8" s="94">
        <v>1205</v>
      </c>
      <c r="B8" s="94" t="s">
        <v>30</v>
      </c>
      <c r="C8" s="95">
        <v>62000000</v>
      </c>
      <c r="D8" s="33"/>
    </row>
    <row r="9" spans="1:7" x14ac:dyDescent="0.25">
      <c r="A9" s="94">
        <v>1225</v>
      </c>
      <c r="B9" s="94" t="s">
        <v>32</v>
      </c>
      <c r="C9" s="95">
        <v>24000000</v>
      </c>
      <c r="D9" s="33"/>
    </row>
    <row r="10" spans="1:7" x14ac:dyDescent="0.25">
      <c r="A10" s="94">
        <v>1305</v>
      </c>
      <c r="B10" s="94" t="s">
        <v>34</v>
      </c>
      <c r="C10" s="95">
        <v>97680900</v>
      </c>
      <c r="D10" s="33"/>
    </row>
    <row r="11" spans="1:7" x14ac:dyDescent="0.25">
      <c r="A11" s="94">
        <v>1325</v>
      </c>
      <c r="B11" s="94" t="s">
        <v>36</v>
      </c>
      <c r="C11" s="95">
        <v>16456300</v>
      </c>
      <c r="D11" s="33"/>
    </row>
    <row r="12" spans="1:7" x14ac:dyDescent="0.25">
      <c r="A12" s="94">
        <v>1355</v>
      </c>
      <c r="B12" s="94" t="s">
        <v>38</v>
      </c>
      <c r="C12" s="95">
        <v>4326000</v>
      </c>
      <c r="D12" s="33"/>
    </row>
    <row r="13" spans="1:7" ht="30" x14ac:dyDescent="0.25">
      <c r="A13" s="94">
        <v>1435</v>
      </c>
      <c r="B13" s="94" t="s">
        <v>40</v>
      </c>
      <c r="C13" s="95">
        <v>6546000</v>
      </c>
      <c r="D13" s="33"/>
    </row>
    <row r="14" spans="1:7" x14ac:dyDescent="0.25">
      <c r="A14" s="96">
        <v>1504</v>
      </c>
      <c r="B14" s="96" t="s">
        <v>3</v>
      </c>
      <c r="C14" s="97">
        <v>57933000</v>
      </c>
      <c r="D14" s="98"/>
    </row>
    <row r="15" spans="1:7" x14ac:dyDescent="0.25">
      <c r="A15" s="96">
        <v>1516</v>
      </c>
      <c r="B15" s="96" t="s">
        <v>5</v>
      </c>
      <c r="C15" s="97">
        <v>87500300</v>
      </c>
      <c r="D15" s="98"/>
    </row>
    <row r="16" spans="1:7" x14ac:dyDescent="0.25">
      <c r="A16" s="96">
        <v>1520</v>
      </c>
      <c r="B16" s="96" t="s">
        <v>7</v>
      </c>
      <c r="C16" s="97">
        <v>45360500</v>
      </c>
      <c r="D16" s="98"/>
    </row>
    <row r="17" spans="1:4" x14ac:dyDescent="0.25">
      <c r="A17" s="96">
        <v>1524</v>
      </c>
      <c r="B17" s="96" t="s">
        <v>9</v>
      </c>
      <c r="C17" s="97">
        <v>4562500</v>
      </c>
      <c r="D17" s="98"/>
    </row>
    <row r="18" spans="1:4" x14ac:dyDescent="0.25">
      <c r="A18" s="96">
        <v>1528</v>
      </c>
      <c r="B18" s="96" t="s">
        <v>11</v>
      </c>
      <c r="C18" s="97">
        <v>4560500</v>
      </c>
      <c r="D18" s="98"/>
    </row>
    <row r="19" spans="1:4" x14ac:dyDescent="0.25">
      <c r="A19" s="96">
        <v>1540</v>
      </c>
      <c r="B19" s="96" t="s">
        <v>13</v>
      </c>
      <c r="C19" s="97">
        <v>87540120</v>
      </c>
      <c r="D19" s="98"/>
    </row>
    <row r="20" spans="1:4" x14ac:dyDescent="0.25">
      <c r="A20" s="99">
        <v>1592</v>
      </c>
      <c r="B20" s="99" t="s">
        <v>1</v>
      </c>
      <c r="C20" s="98"/>
      <c r="D20" s="100">
        <v>9876383</v>
      </c>
    </row>
    <row r="21" spans="1:4" x14ac:dyDescent="0.25">
      <c r="A21" s="105">
        <v>1705</v>
      </c>
      <c r="B21" s="105" t="s">
        <v>16</v>
      </c>
      <c r="C21" s="106">
        <v>5073000</v>
      </c>
      <c r="D21" s="98"/>
    </row>
    <row r="22" spans="1:4" x14ac:dyDescent="0.25">
      <c r="A22" s="105">
        <v>1710</v>
      </c>
      <c r="B22" s="105" t="s">
        <v>18</v>
      </c>
      <c r="C22" s="106">
        <v>675000</v>
      </c>
      <c r="D22" s="98"/>
    </row>
    <row r="23" spans="1:4" x14ac:dyDescent="0.25">
      <c r="A23" s="64">
        <v>5105</v>
      </c>
      <c r="B23" s="64" t="s">
        <v>20</v>
      </c>
      <c r="C23" s="65">
        <v>35973525</v>
      </c>
      <c r="D23" s="33"/>
    </row>
    <row r="24" spans="1:4" x14ac:dyDescent="0.25">
      <c r="A24" s="64">
        <v>5210</v>
      </c>
      <c r="B24" s="64" t="s">
        <v>22</v>
      </c>
      <c r="C24" s="65">
        <v>3916550</v>
      </c>
      <c r="D24" s="33"/>
    </row>
    <row r="25" spans="1:4" x14ac:dyDescent="0.25">
      <c r="A25" s="61">
        <v>5115</v>
      </c>
      <c r="B25" s="61" t="s">
        <v>21</v>
      </c>
      <c r="C25" s="62">
        <v>15432690</v>
      </c>
      <c r="D25" s="33"/>
    </row>
    <row r="26" spans="1:4" x14ac:dyDescent="0.25">
      <c r="A26" s="61">
        <v>5120</v>
      </c>
      <c r="B26" s="61" t="s">
        <v>24</v>
      </c>
      <c r="C26" s="62">
        <v>4860648</v>
      </c>
      <c r="D26" s="33"/>
    </row>
    <row r="27" spans="1:4" x14ac:dyDescent="0.25">
      <c r="A27" s="61">
        <v>5130</v>
      </c>
      <c r="B27" s="61" t="s">
        <v>26</v>
      </c>
      <c r="C27" s="62">
        <v>4534920</v>
      </c>
      <c r="D27" s="33"/>
    </row>
    <row r="28" spans="1:4" x14ac:dyDescent="0.25">
      <c r="A28" s="61">
        <v>5160</v>
      </c>
      <c r="B28" s="61" t="s">
        <v>28</v>
      </c>
      <c r="C28" s="62">
        <v>897853</v>
      </c>
      <c r="D28" s="33"/>
    </row>
    <row r="29" spans="1:4" x14ac:dyDescent="0.25">
      <c r="A29" s="61">
        <v>5305</v>
      </c>
      <c r="B29" s="61" t="s">
        <v>12</v>
      </c>
      <c r="C29" s="62">
        <v>1410260</v>
      </c>
      <c r="D29" s="33"/>
    </row>
    <row r="30" spans="1:4" x14ac:dyDescent="0.25">
      <c r="A30" s="61">
        <v>6135</v>
      </c>
      <c r="B30" s="61" t="s">
        <v>14</v>
      </c>
      <c r="C30" s="62">
        <v>37906430</v>
      </c>
      <c r="D30" s="33"/>
    </row>
    <row r="31" spans="1:4" x14ac:dyDescent="0.25">
      <c r="A31" s="102">
        <v>2105</v>
      </c>
      <c r="B31" s="102" t="s">
        <v>31</v>
      </c>
      <c r="C31" s="103"/>
      <c r="D31" s="104">
        <v>35150000</v>
      </c>
    </row>
    <row r="32" spans="1:4" x14ac:dyDescent="0.25">
      <c r="A32" s="102">
        <v>2205</v>
      </c>
      <c r="B32" s="102" t="s">
        <v>33</v>
      </c>
      <c r="C32" s="103"/>
      <c r="D32" s="104">
        <v>17654050</v>
      </c>
    </row>
    <row r="33" spans="1:4" x14ac:dyDescent="0.25">
      <c r="A33" s="102">
        <v>2305</v>
      </c>
      <c r="B33" s="102" t="s">
        <v>35</v>
      </c>
      <c r="C33" s="103"/>
      <c r="D33" s="104">
        <v>11238000</v>
      </c>
    </row>
    <row r="34" spans="1:4" x14ac:dyDescent="0.25">
      <c r="A34" s="102">
        <v>2335</v>
      </c>
      <c r="B34" s="102" t="s">
        <v>37</v>
      </c>
      <c r="C34" s="103"/>
      <c r="D34" s="104">
        <v>6453200</v>
      </c>
    </row>
    <row r="35" spans="1:4" x14ac:dyDescent="0.25">
      <c r="A35" s="102">
        <v>2370</v>
      </c>
      <c r="B35" s="102" t="s">
        <v>39</v>
      </c>
      <c r="C35" s="103"/>
      <c r="D35" s="104">
        <v>1678800</v>
      </c>
    </row>
    <row r="36" spans="1:4" x14ac:dyDescent="0.25">
      <c r="A36" s="102">
        <v>2408</v>
      </c>
      <c r="B36" s="102" t="s">
        <v>15</v>
      </c>
      <c r="C36" s="103"/>
      <c r="D36" s="104">
        <v>3543700</v>
      </c>
    </row>
    <row r="37" spans="1:4" x14ac:dyDescent="0.25">
      <c r="A37" s="102">
        <v>2505</v>
      </c>
      <c r="B37" s="102" t="s">
        <v>17</v>
      </c>
      <c r="C37" s="103"/>
      <c r="D37" s="104">
        <v>586560</v>
      </c>
    </row>
    <row r="38" spans="1:4" x14ac:dyDescent="0.25">
      <c r="A38" s="102">
        <v>2705</v>
      </c>
      <c r="B38" s="102" t="s">
        <v>19</v>
      </c>
      <c r="C38" s="103"/>
      <c r="D38" s="104">
        <v>5234900</v>
      </c>
    </row>
    <row r="39" spans="1:4" x14ac:dyDescent="0.25">
      <c r="A39" s="36">
        <v>3115</v>
      </c>
      <c r="B39" s="36" t="s">
        <v>2</v>
      </c>
      <c r="C39" s="33"/>
      <c r="D39" s="32">
        <v>278286040</v>
      </c>
    </row>
    <row r="40" spans="1:4" x14ac:dyDescent="0.25">
      <c r="A40" s="36">
        <v>3305</v>
      </c>
      <c r="B40" s="36" t="s">
        <v>4</v>
      </c>
      <c r="C40" s="33"/>
      <c r="D40" s="32">
        <v>17494104</v>
      </c>
    </row>
    <row r="41" spans="1:4" x14ac:dyDescent="0.25">
      <c r="A41" s="36">
        <v>3705</v>
      </c>
      <c r="B41" s="36" t="s">
        <v>6</v>
      </c>
      <c r="C41" s="33"/>
      <c r="D41" s="32">
        <v>11678000</v>
      </c>
    </row>
    <row r="42" spans="1:4" x14ac:dyDescent="0.25">
      <c r="A42" s="61">
        <v>4155</v>
      </c>
      <c r="B42" s="61" t="s">
        <v>8</v>
      </c>
      <c r="C42" s="33"/>
      <c r="D42" s="62">
        <v>266968680</v>
      </c>
    </row>
    <row r="43" spans="1:4" x14ac:dyDescent="0.25">
      <c r="A43" s="61">
        <v>4210</v>
      </c>
      <c r="B43" s="61" t="s">
        <v>12</v>
      </c>
      <c r="C43" s="32"/>
      <c r="D43" s="62">
        <v>859125</v>
      </c>
    </row>
    <row r="44" spans="1:4" x14ac:dyDescent="0.25">
      <c r="A44" s="60">
        <v>4175</v>
      </c>
      <c r="B44" s="60" t="s">
        <v>10</v>
      </c>
      <c r="C44" s="63">
        <v>0</v>
      </c>
      <c r="D44" s="33"/>
    </row>
    <row r="45" spans="1:4" x14ac:dyDescent="0.25">
      <c r="A45" s="36"/>
    </row>
    <row r="46" spans="1:4" x14ac:dyDescent="0.25">
      <c r="A46" s="36"/>
      <c r="B46" s="36" t="s">
        <v>55</v>
      </c>
      <c r="C46" s="40">
        <f>SUM(C5:C44)</f>
        <v>666701542</v>
      </c>
      <c r="D46" s="40">
        <f>SUM(D20:D43)</f>
        <v>666701542</v>
      </c>
    </row>
    <row r="47" spans="1:4" x14ac:dyDescent="0.25">
      <c r="A47" s="36"/>
    </row>
    <row r="48" spans="1:4" x14ac:dyDescent="0.25">
      <c r="A48" s="36"/>
    </row>
    <row r="49" spans="1:1" x14ac:dyDescent="0.25">
      <c r="A49" s="37"/>
    </row>
    <row r="50" spans="1:1" x14ac:dyDescent="0.25">
      <c r="A50" s="36"/>
    </row>
    <row r="51" spans="1:1" x14ac:dyDescent="0.25">
      <c r="A51" s="36"/>
    </row>
    <row r="52" spans="1:1" x14ac:dyDescent="0.25">
      <c r="A52" s="34"/>
    </row>
    <row r="53" spans="1:1" x14ac:dyDescent="0.25">
      <c r="A53" s="34"/>
    </row>
    <row r="54" spans="1:1" x14ac:dyDescent="0.25">
      <c r="A54" s="34"/>
    </row>
    <row r="55" spans="1:1" x14ac:dyDescent="0.25">
      <c r="A55" s="34"/>
    </row>
    <row r="56" spans="1:1" x14ac:dyDescent="0.25">
      <c r="A56" s="34"/>
    </row>
    <row r="57" spans="1:1" x14ac:dyDescent="0.25">
      <c r="A57" s="34"/>
    </row>
    <row r="58" spans="1:1" x14ac:dyDescent="0.25">
      <c r="A58" s="34"/>
    </row>
    <row r="59" spans="1:1" x14ac:dyDescent="0.25">
      <c r="A59" s="34"/>
    </row>
    <row r="60" spans="1:1" x14ac:dyDescent="0.25">
      <c r="A60" s="34"/>
    </row>
    <row r="61" spans="1:1" x14ac:dyDescent="0.25">
      <c r="A61" s="34"/>
    </row>
    <row r="62" spans="1:1" x14ac:dyDescent="0.25">
      <c r="A62" s="34"/>
    </row>
    <row r="63" spans="1:1" x14ac:dyDescent="0.25">
      <c r="A63" s="34"/>
    </row>
    <row r="64" spans="1:1" x14ac:dyDescent="0.25">
      <c r="A64" s="34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</sheetData>
  <mergeCells count="3">
    <mergeCell ref="A1:G1"/>
    <mergeCell ref="A3:G3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F28-2FD7-4583-BFB1-F348BE3F6728}">
  <dimension ref="A1:H146"/>
  <sheetViews>
    <sheetView workbookViewId="0">
      <selection activeCell="H19" sqref="H19"/>
    </sheetView>
  </sheetViews>
  <sheetFormatPr baseColWidth="10" defaultRowHeight="15" x14ac:dyDescent="0.25"/>
  <cols>
    <col min="1" max="1" width="12" customWidth="1"/>
    <col min="2" max="2" width="38.85546875" customWidth="1"/>
    <col min="3" max="3" width="13.7109375" customWidth="1"/>
    <col min="4" max="4" width="13" bestFit="1" customWidth="1"/>
    <col min="7" max="7" width="13.140625" customWidth="1"/>
    <col min="8" max="8" width="13" bestFit="1" customWidth="1"/>
  </cols>
  <sheetData>
    <row r="1" spans="1:8" x14ac:dyDescent="0.25">
      <c r="A1" t="s">
        <v>56</v>
      </c>
      <c r="F1">
        <v>4155</v>
      </c>
    </row>
    <row r="2" spans="1:8" x14ac:dyDescent="0.25">
      <c r="A2" t="s">
        <v>57</v>
      </c>
      <c r="C2" t="s">
        <v>59</v>
      </c>
      <c r="D2" t="s">
        <v>58</v>
      </c>
      <c r="F2" s="41" t="s">
        <v>60</v>
      </c>
      <c r="G2" s="41" t="s">
        <v>61</v>
      </c>
    </row>
    <row r="3" spans="1:8" ht="15" customHeight="1" x14ac:dyDescent="0.25">
      <c r="A3" s="42">
        <v>4155</v>
      </c>
      <c r="B3" s="28" t="s">
        <v>8</v>
      </c>
      <c r="C3" s="44">
        <v>266968680</v>
      </c>
      <c r="D3" s="44"/>
      <c r="F3" s="35">
        <v>266968680</v>
      </c>
      <c r="G3" s="38">
        <v>266968680</v>
      </c>
    </row>
    <row r="4" spans="1:8" x14ac:dyDescent="0.25">
      <c r="A4" s="42">
        <v>4210</v>
      </c>
      <c r="B4" s="28" t="s">
        <v>12</v>
      </c>
      <c r="C4" s="27">
        <v>859125</v>
      </c>
      <c r="D4" s="45"/>
    </row>
    <row r="5" spans="1:8" ht="15" customHeight="1" x14ac:dyDescent="0.25">
      <c r="A5" s="43">
        <v>4175</v>
      </c>
      <c r="B5" s="29" t="s">
        <v>10</v>
      </c>
      <c r="C5" s="45"/>
      <c r="D5" s="45">
        <v>0</v>
      </c>
    </row>
    <row r="6" spans="1:8" x14ac:dyDescent="0.25">
      <c r="A6">
        <v>5905</v>
      </c>
      <c r="B6" s="45" t="s">
        <v>62</v>
      </c>
      <c r="C6" s="46"/>
      <c r="D6" s="46">
        <v>267827805</v>
      </c>
      <c r="G6" t="s">
        <v>63</v>
      </c>
    </row>
    <row r="7" spans="1:8" x14ac:dyDescent="0.25">
      <c r="C7" s="2"/>
      <c r="D7" s="2"/>
      <c r="G7" t="s">
        <v>60</v>
      </c>
      <c r="H7" t="s">
        <v>61</v>
      </c>
    </row>
    <row r="8" spans="1:8" x14ac:dyDescent="0.25">
      <c r="G8" s="2">
        <v>67026446</v>
      </c>
      <c r="H8" s="46">
        <v>267827805</v>
      </c>
    </row>
    <row r="9" spans="1:8" x14ac:dyDescent="0.25">
      <c r="A9" s="45" t="s">
        <v>64</v>
      </c>
      <c r="B9" s="45"/>
      <c r="C9" s="45" t="s">
        <v>59</v>
      </c>
      <c r="D9" s="45" t="s">
        <v>58</v>
      </c>
      <c r="G9" s="51">
        <v>37906430</v>
      </c>
      <c r="H9" s="52"/>
    </row>
    <row r="10" spans="1:8" x14ac:dyDescent="0.25">
      <c r="A10" s="30">
        <v>5105</v>
      </c>
      <c r="B10" s="30" t="s">
        <v>20</v>
      </c>
      <c r="C10" s="44"/>
      <c r="D10" s="44">
        <v>35973525</v>
      </c>
      <c r="F10" t="s">
        <v>66</v>
      </c>
      <c r="G10" s="53">
        <f>SUM(G8:G9)</f>
        <v>104932876</v>
      </c>
      <c r="H10" s="53">
        <f>SUM(H8)</f>
        <v>267827805</v>
      </c>
    </row>
    <row r="11" spans="1:8" x14ac:dyDescent="0.25">
      <c r="A11" s="30">
        <v>5210</v>
      </c>
      <c r="B11" s="30" t="s">
        <v>22</v>
      </c>
      <c r="C11" s="44"/>
      <c r="D11" s="44">
        <v>3916550</v>
      </c>
      <c r="H11" s="2">
        <f>H10-G10</f>
        <v>162894929</v>
      </c>
    </row>
    <row r="12" spans="1:8" x14ac:dyDescent="0.25">
      <c r="A12" s="28">
        <v>5115</v>
      </c>
      <c r="B12" s="28" t="s">
        <v>21</v>
      </c>
      <c r="C12" s="27"/>
      <c r="D12" s="27">
        <v>15432690</v>
      </c>
      <c r="G12" s="57">
        <v>53755327</v>
      </c>
      <c r="H12" s="41"/>
    </row>
    <row r="13" spans="1:8" x14ac:dyDescent="0.25">
      <c r="A13" s="28">
        <v>5120</v>
      </c>
      <c r="B13" s="28" t="s">
        <v>24</v>
      </c>
      <c r="C13" s="27"/>
      <c r="D13" s="27">
        <v>4860648</v>
      </c>
      <c r="F13" t="s">
        <v>72</v>
      </c>
      <c r="H13" s="2">
        <f>H11-G12</f>
        <v>109139602</v>
      </c>
    </row>
    <row r="14" spans="1:8" x14ac:dyDescent="0.25">
      <c r="A14" s="28">
        <v>5130</v>
      </c>
      <c r="B14" s="28" t="s">
        <v>26</v>
      </c>
      <c r="C14" s="27"/>
      <c r="D14" s="27">
        <v>4534920</v>
      </c>
      <c r="G14" s="59">
        <v>10913960</v>
      </c>
    </row>
    <row r="15" spans="1:8" x14ac:dyDescent="0.25">
      <c r="A15" s="28">
        <v>5160</v>
      </c>
      <c r="B15" s="28" t="s">
        <v>28</v>
      </c>
      <c r="C15" s="27"/>
      <c r="D15" s="27">
        <v>897853</v>
      </c>
      <c r="G15" s="41"/>
      <c r="H15" s="41"/>
    </row>
    <row r="16" spans="1:8" x14ac:dyDescent="0.25">
      <c r="A16" s="28">
        <v>5305</v>
      </c>
      <c r="B16" s="28" t="s">
        <v>12</v>
      </c>
      <c r="C16" s="27"/>
      <c r="D16" s="27">
        <v>1410260</v>
      </c>
      <c r="F16" t="s">
        <v>72</v>
      </c>
      <c r="H16" s="59">
        <f>H13-G14</f>
        <v>98225642</v>
      </c>
    </row>
    <row r="17" spans="1:8" x14ac:dyDescent="0.25">
      <c r="A17" s="47">
        <v>5905</v>
      </c>
      <c r="B17" s="48" t="s">
        <v>62</v>
      </c>
      <c r="C17" s="49">
        <v>67026446</v>
      </c>
      <c r="D17" s="45"/>
      <c r="G17" s="41" t="s">
        <v>79</v>
      </c>
      <c r="H17" s="41"/>
    </row>
    <row r="18" spans="1:8" x14ac:dyDescent="0.25">
      <c r="D18" s="2"/>
      <c r="G18" s="31"/>
    </row>
    <row r="19" spans="1:8" x14ac:dyDescent="0.25">
      <c r="H19" s="31"/>
    </row>
    <row r="20" spans="1:8" x14ac:dyDescent="0.25">
      <c r="A20" s="45" t="s">
        <v>65</v>
      </c>
      <c r="B20" s="45"/>
      <c r="C20" s="45" t="s">
        <v>59</v>
      </c>
      <c r="D20" s="45" t="s">
        <v>58</v>
      </c>
    </row>
    <row r="21" spans="1:8" x14ac:dyDescent="0.25">
      <c r="A21" s="28">
        <v>6135</v>
      </c>
      <c r="B21" s="28" t="s">
        <v>14</v>
      </c>
      <c r="C21" s="45"/>
      <c r="D21" s="27">
        <v>37906430</v>
      </c>
    </row>
    <row r="22" spans="1:8" x14ac:dyDescent="0.25">
      <c r="A22" s="47">
        <v>5905</v>
      </c>
      <c r="B22" s="48" t="s">
        <v>62</v>
      </c>
      <c r="C22" s="27">
        <v>37906430</v>
      </c>
      <c r="D22" s="45"/>
    </row>
    <row r="24" spans="1:8" x14ac:dyDescent="0.25">
      <c r="A24" t="s">
        <v>67</v>
      </c>
    </row>
    <row r="26" spans="1:8" x14ac:dyDescent="0.25">
      <c r="B26" t="s">
        <v>68</v>
      </c>
    </row>
    <row r="27" spans="1:8" x14ac:dyDescent="0.25">
      <c r="A27" s="45">
        <v>540505</v>
      </c>
      <c r="B27" s="45" t="s">
        <v>69</v>
      </c>
      <c r="C27" s="54">
        <f>H11*33%</f>
        <v>53755326.57</v>
      </c>
      <c r="D27" s="45"/>
    </row>
    <row r="28" spans="1:8" x14ac:dyDescent="0.25">
      <c r="A28" s="45">
        <v>2404</v>
      </c>
      <c r="B28" s="45" t="s">
        <v>70</v>
      </c>
      <c r="C28" s="45"/>
      <c r="D28" s="55">
        <f>C27</f>
        <v>53755326.57</v>
      </c>
    </row>
    <row r="31" spans="1:8" x14ac:dyDescent="0.25">
      <c r="A31" t="s">
        <v>71</v>
      </c>
    </row>
    <row r="33" spans="1:4" x14ac:dyDescent="0.25">
      <c r="A33" s="45">
        <v>540505</v>
      </c>
      <c r="B33" s="45" t="s">
        <v>69</v>
      </c>
      <c r="C33" s="45"/>
      <c r="D33" s="56">
        <v>53755327</v>
      </c>
    </row>
    <row r="34" spans="1:4" x14ac:dyDescent="0.25">
      <c r="A34" s="47">
        <v>5905</v>
      </c>
      <c r="B34" s="48" t="s">
        <v>62</v>
      </c>
      <c r="C34" s="56">
        <v>53755327</v>
      </c>
      <c r="D34" s="45"/>
    </row>
    <row r="36" spans="1:4" x14ac:dyDescent="0.25">
      <c r="A36" t="s">
        <v>73</v>
      </c>
    </row>
    <row r="37" spans="1:4" x14ac:dyDescent="0.25">
      <c r="A37" t="s">
        <v>75</v>
      </c>
      <c r="B37" s="2" t="s">
        <v>76</v>
      </c>
    </row>
    <row r="39" spans="1:4" x14ac:dyDescent="0.25">
      <c r="A39" s="45">
        <v>5905</v>
      </c>
      <c r="B39" s="48" t="s">
        <v>62</v>
      </c>
      <c r="C39" s="55">
        <f>H13*10%</f>
        <v>10913960.200000001</v>
      </c>
      <c r="D39" s="45"/>
    </row>
    <row r="40" spans="1:4" x14ac:dyDescent="0.25">
      <c r="A40" s="45">
        <v>3305</v>
      </c>
      <c r="B40" s="45" t="s">
        <v>77</v>
      </c>
      <c r="C40" s="45"/>
      <c r="D40" s="55">
        <v>10913960</v>
      </c>
    </row>
    <row r="42" spans="1:4" x14ac:dyDescent="0.25">
      <c r="A42" t="s">
        <v>78</v>
      </c>
    </row>
    <row r="44" spans="1:4" x14ac:dyDescent="0.25">
      <c r="A44" s="45">
        <v>5905</v>
      </c>
      <c r="B44" s="48" t="s">
        <v>62</v>
      </c>
      <c r="C44" s="45" t="s">
        <v>79</v>
      </c>
      <c r="D44" s="45"/>
    </row>
    <row r="45" spans="1:4" x14ac:dyDescent="0.25">
      <c r="A45" s="45">
        <v>3605</v>
      </c>
      <c r="B45" s="45" t="s">
        <v>80</v>
      </c>
      <c r="C45" s="45"/>
      <c r="D45" s="45" t="s">
        <v>79</v>
      </c>
    </row>
    <row r="48" spans="1:4" x14ac:dyDescent="0.25">
      <c r="B48" t="s">
        <v>23</v>
      </c>
    </row>
    <row r="146" spans="7:7" x14ac:dyDescent="0.25">
      <c r="G14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B36-A48C-4E37-BFBC-E28DBBA212B1}">
  <dimension ref="A1:I36"/>
  <sheetViews>
    <sheetView topLeftCell="A13" workbookViewId="0">
      <selection activeCell="G30" sqref="G30"/>
    </sheetView>
  </sheetViews>
  <sheetFormatPr baseColWidth="10" defaultRowHeight="15" x14ac:dyDescent="0.25"/>
  <cols>
    <col min="2" max="2" width="38.5703125" customWidth="1"/>
    <col min="3" max="3" width="3.140625" customWidth="1"/>
    <col min="4" max="4" width="4" customWidth="1"/>
    <col min="5" max="5" width="15.140625" customWidth="1"/>
    <col min="6" max="6" width="5.7109375" customWidth="1"/>
    <col min="7" max="7" width="15.5703125" bestFit="1" customWidth="1"/>
  </cols>
  <sheetData>
    <row r="1" spans="1:7" x14ac:dyDescent="0.25">
      <c r="A1" s="58" t="s">
        <v>41</v>
      </c>
      <c r="B1" s="58"/>
      <c r="C1" s="58"/>
      <c r="D1" s="58"/>
      <c r="E1" s="58"/>
      <c r="F1" s="58"/>
    </row>
    <row r="2" spans="1:7" x14ac:dyDescent="0.25">
      <c r="A2" s="58" t="s">
        <v>82</v>
      </c>
      <c r="B2" s="58"/>
      <c r="C2" s="58"/>
      <c r="D2" s="58"/>
      <c r="E2" s="58"/>
      <c r="F2" s="50"/>
    </row>
    <row r="3" spans="1:7" x14ac:dyDescent="0.25">
      <c r="A3" s="58" t="s">
        <v>0</v>
      </c>
      <c r="B3" s="58"/>
      <c r="C3" s="58"/>
      <c r="D3" s="58"/>
      <c r="E3" s="58"/>
      <c r="F3" s="58"/>
    </row>
    <row r="6" spans="1:7" x14ac:dyDescent="0.25">
      <c r="B6" s="69" t="s">
        <v>83</v>
      </c>
      <c r="E6" s="75"/>
      <c r="F6" s="67"/>
      <c r="G6" s="76">
        <f>E7-E8</f>
        <v>266968680</v>
      </c>
    </row>
    <row r="7" spans="1:7" x14ac:dyDescent="0.25">
      <c r="B7" s="69" t="s">
        <v>84</v>
      </c>
      <c r="E7" s="77">
        <v>266968680</v>
      </c>
      <c r="F7" s="67"/>
      <c r="G7" s="78"/>
    </row>
    <row r="8" spans="1:7" x14ac:dyDescent="0.25">
      <c r="B8" s="69" t="s">
        <v>85</v>
      </c>
      <c r="E8" s="79">
        <v>0</v>
      </c>
      <c r="F8" s="67"/>
      <c r="G8" s="78"/>
    </row>
    <row r="9" spans="1:7" x14ac:dyDescent="0.25">
      <c r="B9" s="69" t="s">
        <v>86</v>
      </c>
      <c r="E9" s="80"/>
      <c r="F9" s="67"/>
      <c r="G9" s="81">
        <v>37906430</v>
      </c>
    </row>
    <row r="10" spans="1:7" x14ac:dyDescent="0.25">
      <c r="B10" s="69"/>
      <c r="E10" s="80"/>
      <c r="F10" s="67"/>
      <c r="G10" s="82"/>
    </row>
    <row r="11" spans="1:7" x14ac:dyDescent="0.25">
      <c r="B11" s="69" t="s">
        <v>87</v>
      </c>
      <c r="E11" s="80"/>
      <c r="F11" s="67"/>
      <c r="G11" s="76">
        <f>G6-G9</f>
        <v>229062250</v>
      </c>
    </row>
    <row r="12" spans="1:7" x14ac:dyDescent="0.25">
      <c r="B12" s="69" t="s">
        <v>88</v>
      </c>
      <c r="E12" s="80"/>
      <c r="F12" s="67"/>
      <c r="G12" s="83">
        <f>SUM(E13:E18)</f>
        <v>65616186</v>
      </c>
    </row>
    <row r="13" spans="1:7" x14ac:dyDescent="0.25">
      <c r="B13" s="70" t="s">
        <v>20</v>
      </c>
      <c r="E13" s="84">
        <v>35973525</v>
      </c>
      <c r="F13" s="67"/>
      <c r="G13" s="78"/>
    </row>
    <row r="14" spans="1:7" x14ac:dyDescent="0.25">
      <c r="B14" s="70" t="s">
        <v>22</v>
      </c>
      <c r="E14" s="84">
        <v>3916550</v>
      </c>
      <c r="F14" s="67"/>
      <c r="G14" s="78"/>
    </row>
    <row r="15" spans="1:7" x14ac:dyDescent="0.25">
      <c r="B15" s="71" t="s">
        <v>21</v>
      </c>
      <c r="E15" s="77">
        <v>15432690</v>
      </c>
      <c r="F15" s="67"/>
      <c r="G15" s="78"/>
    </row>
    <row r="16" spans="1:7" ht="15" customHeight="1" x14ac:dyDescent="0.25">
      <c r="B16" s="71" t="s">
        <v>24</v>
      </c>
      <c r="E16" s="77">
        <v>4860648</v>
      </c>
      <c r="F16" s="67"/>
      <c r="G16" s="78"/>
    </row>
    <row r="17" spans="2:9" x14ac:dyDescent="0.25">
      <c r="B17" s="71" t="s">
        <v>26</v>
      </c>
      <c r="E17" s="77">
        <v>4534920</v>
      </c>
      <c r="F17" s="67"/>
      <c r="G17" s="78"/>
    </row>
    <row r="18" spans="2:9" ht="15" customHeight="1" x14ac:dyDescent="0.25">
      <c r="B18" s="71" t="s">
        <v>28</v>
      </c>
      <c r="E18" s="77">
        <v>897853</v>
      </c>
      <c r="F18" s="67"/>
      <c r="G18" s="78"/>
    </row>
    <row r="19" spans="2:9" x14ac:dyDescent="0.25">
      <c r="B19" s="72" t="s">
        <v>89</v>
      </c>
      <c r="E19" s="67"/>
      <c r="F19" s="67"/>
      <c r="G19" s="85">
        <v>0</v>
      </c>
    </row>
    <row r="20" spans="2:9" x14ac:dyDescent="0.25">
      <c r="B20" s="69"/>
      <c r="E20" s="67"/>
      <c r="F20" s="67"/>
      <c r="G20" s="86"/>
    </row>
    <row r="21" spans="2:9" x14ac:dyDescent="0.25">
      <c r="B21" s="69"/>
      <c r="E21" s="67"/>
      <c r="F21" s="67"/>
      <c r="G21" s="67"/>
    </row>
    <row r="22" spans="2:9" x14ac:dyDescent="0.25">
      <c r="B22" s="69" t="s">
        <v>90</v>
      </c>
      <c r="E22" s="67"/>
      <c r="F22" s="67"/>
      <c r="G22" s="75">
        <f>G11-G12</f>
        <v>163446064</v>
      </c>
    </row>
    <row r="23" spans="2:9" x14ac:dyDescent="0.25">
      <c r="B23" s="69" t="s">
        <v>91</v>
      </c>
      <c r="E23" s="67"/>
      <c r="F23" s="67"/>
      <c r="G23" s="87">
        <v>859125</v>
      </c>
    </row>
    <row r="24" spans="2:9" x14ac:dyDescent="0.25">
      <c r="B24" s="68" t="s">
        <v>12</v>
      </c>
      <c r="E24" s="87">
        <v>859125</v>
      </c>
      <c r="F24" s="67"/>
      <c r="G24" s="67"/>
    </row>
    <row r="25" spans="2:9" x14ac:dyDescent="0.25">
      <c r="B25" s="69" t="s">
        <v>92</v>
      </c>
      <c r="E25" s="67"/>
      <c r="F25" s="67"/>
      <c r="G25" s="81">
        <v>1410260</v>
      </c>
    </row>
    <row r="26" spans="2:9" x14ac:dyDescent="0.25">
      <c r="B26" s="68" t="s">
        <v>12</v>
      </c>
      <c r="E26" s="88">
        <v>1410260</v>
      </c>
      <c r="F26" s="67"/>
      <c r="G26" s="67"/>
    </row>
    <row r="27" spans="2:9" x14ac:dyDescent="0.25">
      <c r="B27" s="67"/>
      <c r="E27" s="67"/>
      <c r="F27" s="67"/>
      <c r="G27" s="86"/>
    </row>
    <row r="28" spans="2:9" x14ac:dyDescent="0.25">
      <c r="E28" s="67"/>
      <c r="F28" s="67"/>
      <c r="G28" s="67"/>
      <c r="I28" t="s">
        <v>97</v>
      </c>
    </row>
    <row r="29" spans="2:9" x14ac:dyDescent="0.25">
      <c r="B29" t="s">
        <v>93</v>
      </c>
      <c r="E29" s="67"/>
      <c r="F29" s="67"/>
      <c r="G29" s="75">
        <f>G22+G23-G25</f>
        <v>162894929</v>
      </c>
    </row>
    <row r="30" spans="2:9" x14ac:dyDescent="0.25">
      <c r="B30" t="s">
        <v>94</v>
      </c>
      <c r="E30" s="67"/>
      <c r="F30" s="67"/>
      <c r="G30" s="90">
        <f>G29*33%</f>
        <v>53755326.57</v>
      </c>
      <c r="I30" s="18" t="s">
        <v>98</v>
      </c>
    </row>
    <row r="31" spans="2:9" x14ac:dyDescent="0.25">
      <c r="E31" s="67"/>
      <c r="F31" s="67"/>
      <c r="G31" s="67"/>
    </row>
    <row r="32" spans="2:9" x14ac:dyDescent="0.25">
      <c r="B32" t="s">
        <v>95</v>
      </c>
      <c r="E32" s="67"/>
      <c r="F32" s="67"/>
      <c r="G32" s="75">
        <f>G29-G30</f>
        <v>109139602.43000001</v>
      </c>
    </row>
    <row r="33" spans="2:9" x14ac:dyDescent="0.25">
      <c r="B33" t="s">
        <v>96</v>
      </c>
      <c r="E33" s="67"/>
      <c r="F33" s="67"/>
      <c r="G33" s="90">
        <f>G32*10%</f>
        <v>10913960.243000001</v>
      </c>
      <c r="I33" s="18" t="s">
        <v>99</v>
      </c>
    </row>
    <row r="34" spans="2:9" x14ac:dyDescent="0.25">
      <c r="E34" s="67"/>
      <c r="F34" s="67"/>
      <c r="G34" s="89"/>
    </row>
    <row r="35" spans="2:9" x14ac:dyDescent="0.25">
      <c r="B35" t="s">
        <v>80</v>
      </c>
      <c r="E35" s="67"/>
      <c r="F35" s="67"/>
      <c r="G35" s="91">
        <f>G32-G33</f>
        <v>98225642.187000006</v>
      </c>
      <c r="I35" s="18" t="s">
        <v>99</v>
      </c>
    </row>
    <row r="36" spans="2:9" x14ac:dyDescent="0.25">
      <c r="G36" s="41"/>
    </row>
  </sheetData>
  <mergeCells count="3">
    <mergeCell ref="A1:F1"/>
    <mergeCell ref="A2:E2"/>
    <mergeCell ref="A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EF5-789F-4132-8FF9-91B79D693D14}">
  <dimension ref="A1:F53"/>
  <sheetViews>
    <sheetView tabSelected="1" topLeftCell="A31" workbookViewId="0">
      <selection activeCell="D50" sqref="D50"/>
    </sheetView>
  </sheetViews>
  <sheetFormatPr baseColWidth="10" defaultRowHeight="15" x14ac:dyDescent="0.25"/>
  <cols>
    <col min="3" max="3" width="36.85546875" customWidth="1"/>
    <col min="4" max="4" width="15.7109375" customWidth="1"/>
    <col min="5" max="5" width="11.85546875" bestFit="1" customWidth="1"/>
  </cols>
  <sheetData>
    <row r="1" spans="1:6" x14ac:dyDescent="0.25">
      <c r="A1" s="58" t="s">
        <v>41</v>
      </c>
      <c r="B1" s="58"/>
      <c r="C1" s="58"/>
      <c r="D1" s="58"/>
      <c r="E1" s="58"/>
      <c r="F1" s="58"/>
    </row>
    <row r="2" spans="1:6" x14ac:dyDescent="0.25">
      <c r="A2" s="58" t="s">
        <v>100</v>
      </c>
      <c r="B2" s="58"/>
      <c r="C2" s="58"/>
      <c r="D2" s="58"/>
      <c r="E2" s="58"/>
      <c r="F2" s="50"/>
    </row>
    <row r="3" spans="1:6" x14ac:dyDescent="0.25">
      <c r="A3" s="58" t="s">
        <v>0</v>
      </c>
      <c r="B3" s="58"/>
      <c r="C3" s="58"/>
      <c r="D3" s="58"/>
      <c r="E3" s="58"/>
      <c r="F3" s="58"/>
    </row>
    <row r="6" spans="1:6" x14ac:dyDescent="0.25">
      <c r="B6" s="101" t="s">
        <v>101</v>
      </c>
      <c r="C6" s="101"/>
      <c r="D6" s="101"/>
      <c r="E6" s="101"/>
    </row>
    <row r="8" spans="1:6" x14ac:dyDescent="0.25">
      <c r="B8" s="92" t="s">
        <v>102</v>
      </c>
      <c r="C8" s="92"/>
      <c r="D8" s="92"/>
      <c r="E8" s="92"/>
    </row>
    <row r="10" spans="1:6" x14ac:dyDescent="0.25">
      <c r="B10" s="34">
        <v>1105</v>
      </c>
      <c r="C10" s="34" t="s">
        <v>25</v>
      </c>
      <c r="D10" s="93">
        <v>18768656</v>
      </c>
    </row>
    <row r="11" spans="1:6" x14ac:dyDescent="0.25">
      <c r="B11" s="34">
        <v>1110</v>
      </c>
      <c r="C11" s="34" t="s">
        <v>27</v>
      </c>
      <c r="D11" s="93">
        <v>26785890</v>
      </c>
    </row>
    <row r="12" spans="1:6" ht="15" customHeight="1" x14ac:dyDescent="0.25">
      <c r="B12" s="34">
        <v>1120</v>
      </c>
      <c r="C12" s="34" t="s">
        <v>29</v>
      </c>
      <c r="D12" s="93">
        <v>12000000</v>
      </c>
    </row>
    <row r="13" spans="1:6" x14ac:dyDescent="0.25">
      <c r="B13" s="34">
        <v>1205</v>
      </c>
      <c r="C13" s="34" t="s">
        <v>30</v>
      </c>
      <c r="D13" s="93">
        <v>62000000</v>
      </c>
    </row>
    <row r="14" spans="1:6" x14ac:dyDescent="0.25">
      <c r="B14" s="34">
        <v>1225</v>
      </c>
      <c r="C14" s="34" t="s">
        <v>32</v>
      </c>
      <c r="D14" s="93">
        <v>24000000</v>
      </c>
    </row>
    <row r="15" spans="1:6" x14ac:dyDescent="0.25">
      <c r="B15" s="34">
        <v>1305</v>
      </c>
      <c r="C15" s="34" t="s">
        <v>34</v>
      </c>
      <c r="D15" s="93">
        <v>97680900</v>
      </c>
    </row>
    <row r="16" spans="1:6" ht="15" customHeight="1" x14ac:dyDescent="0.25">
      <c r="B16" s="34">
        <v>1325</v>
      </c>
      <c r="C16" s="34" t="s">
        <v>36</v>
      </c>
      <c r="D16" s="93">
        <v>16456300</v>
      </c>
    </row>
    <row r="17" spans="2:5" ht="15" customHeight="1" x14ac:dyDescent="0.25">
      <c r="B17" s="34">
        <v>1355</v>
      </c>
      <c r="C17" s="34" t="s">
        <v>38</v>
      </c>
      <c r="D17" s="93">
        <v>4326000</v>
      </c>
    </row>
    <row r="18" spans="2:5" ht="15" customHeight="1" x14ac:dyDescent="0.25">
      <c r="B18" s="34">
        <v>1435</v>
      </c>
      <c r="C18" s="34" t="s">
        <v>40</v>
      </c>
      <c r="D18" s="93">
        <v>6546000</v>
      </c>
    </row>
    <row r="20" spans="2:5" x14ac:dyDescent="0.25">
      <c r="C20" s="34" t="s">
        <v>103</v>
      </c>
      <c r="E20" s="66">
        <f>SUM(D10:D18)</f>
        <v>268563746</v>
      </c>
    </row>
    <row r="22" spans="2:5" x14ac:dyDescent="0.25">
      <c r="B22" s="92" t="s">
        <v>104</v>
      </c>
      <c r="C22" s="92"/>
      <c r="D22" s="92"/>
      <c r="E22" s="92"/>
    </row>
    <row r="24" spans="2:5" x14ac:dyDescent="0.25">
      <c r="B24" s="36">
        <v>1504</v>
      </c>
      <c r="C24" s="36" t="s">
        <v>3</v>
      </c>
      <c r="D24" s="73">
        <v>57933000</v>
      </c>
      <c r="E24" s="33"/>
    </row>
    <row r="25" spans="2:5" x14ac:dyDescent="0.25">
      <c r="B25" s="36">
        <v>1516</v>
      </c>
      <c r="C25" s="36" t="s">
        <v>5</v>
      </c>
      <c r="D25" s="73">
        <v>87500300</v>
      </c>
      <c r="E25" s="33"/>
    </row>
    <row r="26" spans="2:5" x14ac:dyDescent="0.25">
      <c r="B26" s="36">
        <v>1520</v>
      </c>
      <c r="C26" s="36" t="s">
        <v>7</v>
      </c>
      <c r="D26" s="73">
        <v>45360500</v>
      </c>
      <c r="E26" s="33"/>
    </row>
    <row r="27" spans="2:5" x14ac:dyDescent="0.25">
      <c r="B27" s="36">
        <v>1524</v>
      </c>
      <c r="C27" s="36" t="s">
        <v>9</v>
      </c>
      <c r="D27" s="73">
        <v>4562500</v>
      </c>
      <c r="E27" s="33"/>
    </row>
    <row r="28" spans="2:5" x14ac:dyDescent="0.25">
      <c r="B28" s="36">
        <v>1528</v>
      </c>
      <c r="C28" s="36" t="s">
        <v>11</v>
      </c>
      <c r="D28" s="73">
        <v>4560500</v>
      </c>
      <c r="E28" s="33"/>
    </row>
    <row r="29" spans="2:5" x14ac:dyDescent="0.25">
      <c r="B29" s="36">
        <v>1540</v>
      </c>
      <c r="C29" s="36" t="s">
        <v>13</v>
      </c>
      <c r="D29" s="73">
        <v>87540120</v>
      </c>
      <c r="E29" s="33"/>
    </row>
    <row r="30" spans="2:5" x14ac:dyDescent="0.25">
      <c r="B30" s="34">
        <v>1592</v>
      </c>
      <c r="C30" s="34" t="s">
        <v>1</v>
      </c>
      <c r="D30" s="74">
        <v>9876383</v>
      </c>
      <c r="E30" s="74"/>
    </row>
    <row r="32" spans="2:5" x14ac:dyDescent="0.25">
      <c r="C32" s="36" t="s">
        <v>105</v>
      </c>
      <c r="D32" s="2">
        <f>SUM(D24:D29)</f>
        <v>287456920</v>
      </c>
      <c r="E32" s="66">
        <f>(D32-D30)</f>
        <v>277580537</v>
      </c>
    </row>
    <row r="33" spans="2:5" x14ac:dyDescent="0.25">
      <c r="D33" s="66"/>
    </row>
    <row r="35" spans="2:5" x14ac:dyDescent="0.25">
      <c r="B35" s="92" t="s">
        <v>106</v>
      </c>
      <c r="C35" s="92"/>
      <c r="D35" s="92"/>
      <c r="E35" s="92"/>
    </row>
    <row r="36" spans="2:5" x14ac:dyDescent="0.25">
      <c r="B36" s="34">
        <v>1705</v>
      </c>
      <c r="C36" s="34" t="s">
        <v>16</v>
      </c>
      <c r="D36" s="93">
        <v>5073000</v>
      </c>
    </row>
    <row r="37" spans="2:5" x14ac:dyDescent="0.25">
      <c r="B37" s="34">
        <v>1710</v>
      </c>
      <c r="C37" s="34" t="s">
        <v>18</v>
      </c>
      <c r="D37" s="93">
        <v>675000</v>
      </c>
    </row>
    <row r="38" spans="2:5" x14ac:dyDescent="0.25">
      <c r="C38" t="s">
        <v>107</v>
      </c>
      <c r="E38" s="66">
        <f>SUM(D36:D37)</f>
        <v>5748000</v>
      </c>
    </row>
    <row r="40" spans="2:5" x14ac:dyDescent="0.25">
      <c r="C40" t="s">
        <v>108</v>
      </c>
      <c r="E40" s="2">
        <f>E20+E32+E38</f>
        <v>551892283</v>
      </c>
    </row>
    <row r="41" spans="2:5" x14ac:dyDescent="0.25">
      <c r="E41" s="41"/>
    </row>
    <row r="44" spans="2:5" x14ac:dyDescent="0.25">
      <c r="B44" s="101" t="s">
        <v>109</v>
      </c>
      <c r="C44" s="101"/>
      <c r="D44" s="101"/>
      <c r="E44" s="101"/>
    </row>
    <row r="45" spans="2:5" x14ac:dyDescent="0.25">
      <c r="B45" s="36">
        <v>2105</v>
      </c>
      <c r="C45" s="36" t="s">
        <v>31</v>
      </c>
      <c r="D45" s="73">
        <v>35150000</v>
      </c>
      <c r="E45" s="73"/>
    </row>
    <row r="46" spans="2:5" x14ac:dyDescent="0.25">
      <c r="B46" s="36">
        <v>2205</v>
      </c>
      <c r="C46" s="36" t="s">
        <v>33</v>
      </c>
      <c r="D46" s="73">
        <v>17654050</v>
      </c>
      <c r="E46" s="73"/>
    </row>
    <row r="47" spans="2:5" x14ac:dyDescent="0.25">
      <c r="B47" s="36">
        <v>2305</v>
      </c>
      <c r="C47" s="36" t="s">
        <v>35</v>
      </c>
      <c r="D47" s="73">
        <v>11238000</v>
      </c>
      <c r="E47" s="73"/>
    </row>
    <row r="48" spans="2:5" x14ac:dyDescent="0.25">
      <c r="B48" s="36">
        <v>2335</v>
      </c>
      <c r="C48" s="36" t="s">
        <v>37</v>
      </c>
      <c r="D48" s="73">
        <v>6453200</v>
      </c>
      <c r="E48" s="73"/>
    </row>
    <row r="49" spans="2:5" x14ac:dyDescent="0.25">
      <c r="B49" s="36">
        <v>2370</v>
      </c>
      <c r="C49" s="36" t="s">
        <v>39</v>
      </c>
      <c r="D49" s="73">
        <v>1678800</v>
      </c>
      <c r="E49" s="73"/>
    </row>
    <row r="50" spans="2:5" x14ac:dyDescent="0.25">
      <c r="B50" s="107">
        <v>2404</v>
      </c>
      <c r="C50" s="36" t="s">
        <v>110</v>
      </c>
      <c r="D50" s="90">
        <f>D49*33%</f>
        <v>554004</v>
      </c>
      <c r="E50" s="73"/>
    </row>
    <row r="51" spans="2:5" x14ac:dyDescent="0.25">
      <c r="B51" s="36">
        <v>2408</v>
      </c>
      <c r="C51" s="36" t="s">
        <v>15</v>
      </c>
      <c r="D51" s="73">
        <v>3543700</v>
      </c>
      <c r="E51" s="73"/>
    </row>
    <row r="52" spans="2:5" x14ac:dyDescent="0.25">
      <c r="B52" s="36">
        <v>2505</v>
      </c>
      <c r="C52" s="36" t="s">
        <v>17</v>
      </c>
      <c r="D52" s="73">
        <v>586560</v>
      </c>
      <c r="E52" s="73"/>
    </row>
    <row r="53" spans="2:5" x14ac:dyDescent="0.25">
      <c r="B53" s="36">
        <v>2705</v>
      </c>
      <c r="C53" s="36" t="s">
        <v>19</v>
      </c>
      <c r="D53" s="73">
        <v>5234900</v>
      </c>
      <c r="E53" s="73"/>
    </row>
  </sheetData>
  <mergeCells count="5">
    <mergeCell ref="A1:F1"/>
    <mergeCell ref="A2:E2"/>
    <mergeCell ref="A3:F3"/>
    <mergeCell ref="B6:E6"/>
    <mergeCell ref="B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balance de prueba</vt:lpstr>
      <vt:lpstr>ascientos de cierre </vt:lpstr>
      <vt:lpstr>estado de resultados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HORACIO SALAS RIVIERE</dc:creator>
  <cp:lastModifiedBy>AKT Exito San Antonio</cp:lastModifiedBy>
  <dcterms:created xsi:type="dcterms:W3CDTF">2020-08-28T20:04:44Z</dcterms:created>
  <dcterms:modified xsi:type="dcterms:W3CDTF">2021-09-15T23:40:23Z</dcterms:modified>
</cp:coreProperties>
</file>