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diciones TV" sheetId="1" r:id="rId4"/>
    <sheet state="visible" name="SOI" sheetId="2" r:id="rId5"/>
    <sheet state="visible" name="Pauta Digital" sheetId="3" r:id="rId6"/>
    <sheet state="visible" name="Ranking TV Abierta" sheetId="4" r:id="rId7"/>
    <sheet state="visible" name="Pauta TV" sheetId="5" r:id="rId8"/>
    <sheet state="visible" name="Pauta OOH" sheetId="6" r:id="rId9"/>
    <sheet state="visible" name="Ranking Radios" sheetId="7" r:id="rId10"/>
    <sheet state="visible" name="Pauta Radio" sheetId="8" r:id="rId11"/>
    <sheet state="visible" name="Ranking Radios Programas" sheetId="9" r:id="rId12"/>
    <sheet state="visible" name="Flowchart" sheetId="10" r:id="rId13"/>
    <sheet state="hidden" name="Market share2" sheetId="11" r:id="rId14"/>
    <sheet state="hidden" name="TV (2)" sheetId="12" r:id="rId15"/>
  </sheets>
  <definedNames>
    <definedName name="z">#REF!</definedName>
    <definedName name="C_CGRPnET02">#REF!</definedName>
    <definedName name="_KEY3">#REF!</definedName>
    <definedName name="tapita">#REF!</definedName>
    <definedName name="Universidad_Los_Leones">#REF!</definedName>
    <definedName name="abr_01_3s">#REF!</definedName>
    <definedName name="COSTO">#REF!</definedName>
    <definedName name="StrategyCalendarDate">#REF!</definedName>
    <definedName name="hjkl">#REF!</definedName>
    <definedName name="HABC2564">#REF!</definedName>
    <definedName name="________IV16400">#REF!</definedName>
    <definedName name="RTTRYRYRY">#REF!</definedName>
    <definedName name="______CAL1">#REF!</definedName>
    <definedName name="Range14">#REF!</definedName>
    <definedName name="marlboro">#REF!</definedName>
    <definedName name="Derco_Colombia">#REF!</definedName>
    <definedName name="ME_Video">#REF!</definedName>
    <definedName name="erf">#REF!</definedName>
    <definedName name="Star_Alliance">#REF!</definedName>
    <definedName name="lima">#REF!</definedName>
    <definedName name="Motivo">#REF!</definedName>
    <definedName name="OTLTA">#REF!</definedName>
    <definedName name="anio">#REF!</definedName>
    <definedName name="fda">#REF!</definedName>
    <definedName name="hhhhh">#REF!</definedName>
    <definedName name="tene">#REF!</definedName>
    <definedName name="redrmnov00">#REF!</definedName>
    <definedName name="ATV">#REF!</definedName>
    <definedName name="_IV16400">#REF!</definedName>
    <definedName name="Falabella_Seguros_Chile">#REF!</definedName>
    <definedName name="uioiu">#REF!</definedName>
    <definedName name="pemar">#REF!</definedName>
    <definedName name="RANKNOTI">#REF!</definedName>
    <definedName name="aaaaaaaaaaaaaaaaaaaaaaa">#REF!</definedName>
    <definedName name="_______________________________IV18000">#REF!</definedName>
    <definedName name="IMP.">#REF!</definedName>
    <definedName name="__can07">#REF!</definedName>
    <definedName name="SET">#REF!</definedName>
    <definedName name="imptab115gr2008">#REF!</definedName>
    <definedName name="prop_PlanNumber">#REF!</definedName>
    <definedName name="_MG2">#REF!</definedName>
    <definedName name="____________rd1">#REF!</definedName>
    <definedName name="todo1">#REF!</definedName>
    <definedName name="Active_Uruguay">#REF!</definedName>
    <definedName name="CINE">#REF!</definedName>
    <definedName name="oyuihj">#REF!</definedName>
    <definedName name="tabloide115gramos2012">#REF!</definedName>
    <definedName name="OOOOOOOO4567">#REF!</definedName>
    <definedName name="kjfegsfsaf">#REF!</definedName>
    <definedName name="RRRR">#REF!</definedName>
    <definedName name="RosaB3T">#REF!</definedName>
    <definedName name="_ZZ1">#REF!</definedName>
    <definedName name="POLAR">#REF!</definedName>
    <definedName name="Cor">#REF!</definedName>
    <definedName name="_tarLT">#REF!</definedName>
    <definedName name="__rd1">#REF!</definedName>
    <definedName name="p_semana_inicio">#REF!</definedName>
    <definedName name="formula_sucursales">#REF!</definedName>
    <definedName name="xa">#REF!</definedName>
    <definedName name="YUPI">#REF!</definedName>
    <definedName name="distsagatab">#REF!</definedName>
    <definedName name="hsrt">#REF!</definedName>
    <definedName name="KOBLO02">#REF!</definedName>
    <definedName name="_______rad2">#REF!</definedName>
    <definedName name="personas">#REF!</definedName>
    <definedName name="______IV16400">#REF!</definedName>
    <definedName name="CAMPAIGN_PLAN">#REF!</definedName>
    <definedName name="zsdfgc">#REF!</definedName>
    <definedName name="MI">#REF!</definedName>
    <definedName name="JAZ">#REF!</definedName>
    <definedName name="sdfa">#REF!</definedName>
    <definedName name="nj">#REF!</definedName>
    <definedName name="KYKY">#REF!</definedName>
    <definedName name="Bad_Debt_Asia">#REF!</definedName>
    <definedName name="ÑOIÑOI">#REF!</definedName>
    <definedName name="OCPM">#REF!</definedName>
    <definedName name="ARAR">#REF!</definedName>
    <definedName name="_tar07">#REF!</definedName>
    <definedName name="mazatlan">#REF!</definedName>
    <definedName name="Cuerpo_3_domingo">#REF!</definedName>
    <definedName name="djfklsdjflkds">#REF!</definedName>
    <definedName name="____________IV18000">#REF!</definedName>
    <definedName name="bbvfd">#REF!</definedName>
    <definedName name="ferag">#REF!</definedName>
    <definedName name="Valparaíso">#REF!</definedName>
    <definedName name="Representante">#REF!</definedName>
    <definedName name="lklkh">#REF!</definedName>
    <definedName name="espse">#REF!</definedName>
    <definedName name="LANZUIO">#REF!</definedName>
    <definedName name="_15">#REF!</definedName>
    <definedName name="bfj">#REF!</definedName>
    <definedName name="________IV20000">#REF!</definedName>
    <definedName name="PE">#REF!</definedName>
    <definedName name="cpi_rev">#REF!</definedName>
    <definedName name="RKGOOD3">#REF!</definedName>
    <definedName name="_______________cj15">#REF!</definedName>
    <definedName name="ute">#REF!</definedName>
    <definedName name="_______IV18000">#REF!</definedName>
    <definedName name="EETET">#REF!</definedName>
    <definedName name="andy">#REF!</definedName>
    <definedName name="fdcvb">#REF!</definedName>
    <definedName name="_30">#REF!</definedName>
    <definedName name="sersrs">#REF!</definedName>
    <definedName name="Liberty_SA">#REF!</definedName>
    <definedName name="_115">#REF!</definedName>
    <definedName name="Bussie">#REF!</definedName>
    <definedName name="IBM">#REF!</definedName>
    <definedName name="categoria">#REF!</definedName>
    <definedName name="uhg">#REF!</definedName>
    <definedName name="canal02">#REF!</definedName>
    <definedName name="distribución">#REF!</definedName>
    <definedName name="Pavos">#REF!</definedName>
    <definedName name="__________IV20000">#REF!</definedName>
    <definedName name="NTI_CampaignTrackingYAnalytics">#REF!</definedName>
    <definedName name="VIENES2">#REF!</definedName>
    <definedName name="dissagamama">#REF!</definedName>
    <definedName name="UKYTKYT">#REF!</definedName>
    <definedName name="nacional">#REF!</definedName>
    <definedName name="VERSION">#REF!</definedName>
    <definedName name="DISTRIBUCION2007RIPLEY">#REF!</definedName>
    <definedName name="jkl">#REF!</definedName>
    <definedName name="hombres">#REF!</definedName>
    <definedName name="RRYU">#REF!</definedName>
    <definedName name="Cambio">#REF!</definedName>
    <definedName name="graph1">#REF!</definedName>
    <definedName name="Osorno">#REF!</definedName>
    <definedName name="scds">#REF!</definedName>
    <definedName name="_____________________IV16500">#REF!</definedName>
    <definedName name="xsa">#REF!</definedName>
    <definedName name="rancaGSE">#REF!</definedName>
    <definedName name="g">#REF!</definedName>
    <definedName name="gfdsg">#REF!</definedName>
    <definedName name="fghs">#REF!</definedName>
    <definedName name="TAB115GR">#REF!</definedName>
    <definedName name="________ZZ1">#REF!</definedName>
    <definedName name="distsaga">#REF!</definedName>
    <definedName name="eadf">#REF!</definedName>
    <definedName name="SDFV">#REF!</definedName>
    <definedName name="mfgjk">#REF!</definedName>
    <definedName name="_Fill">#REF!</definedName>
    <definedName name="Range3">#REF!</definedName>
    <definedName name="nm">#REF!</definedName>
    <definedName name="nnhgv">#REF!</definedName>
    <definedName name="saga">#REF!</definedName>
    <definedName name="_13">#REF!</definedName>
    <definedName name="ryhyh">#REF!</definedName>
    <definedName name="rknc4">#REF!</definedName>
    <definedName name="_____________________________IV16400">#REF!</definedName>
    <definedName name="ser">#REF!</definedName>
    <definedName name="DIANA">#REF!</definedName>
    <definedName name="_____M700000">#REF!</definedName>
    <definedName name="Mallplaza_Colombia">#REF!</definedName>
    <definedName name="yh">#REF!</definedName>
    <definedName name="Michelin">#REF!</definedName>
    <definedName name="Corporacion_de_la_ninez">#REF!</definedName>
    <definedName name="_RK982559">#REF!</definedName>
    <definedName name="gtgtgtgt">#REF!</definedName>
    <definedName name="ZZZ">#REF!</definedName>
    <definedName name="ds">#REF!</definedName>
    <definedName name="ddddd">#REF!</definedName>
    <definedName name="__MG4">#REF!</definedName>
    <definedName name="lp90D09lv">#REF!</definedName>
    <definedName name="bbbbb">#REF!</definedName>
    <definedName name="Urus">#REF!</definedName>
    <definedName name="lllllllllll">#REF!</definedName>
    <definedName name="All_Argentina">#REF!</definedName>
    <definedName name="Claroscuro">#REF!</definedName>
    <definedName name="EXPRESS">#REF!</definedName>
    <definedName name="_________M650006">#REF!</definedName>
    <definedName name="sddsd">#REF!</definedName>
    <definedName name="jovenes">#REF!</definedName>
    <definedName name="NTI_SEO">#REF!</definedName>
    <definedName name="__________JV10000">#REF!</definedName>
    <definedName name="AGENCY">#REF!</definedName>
    <definedName name="Dolar">#REF!</definedName>
    <definedName name="Tarifa_30_Neta">#REF!</definedName>
    <definedName name="Compania_Nacional_de_Chocolates">#REF!</definedName>
    <definedName name="______cj15">#REF!</definedName>
    <definedName name="RCN_FijasFinal">#REF!</definedName>
    <definedName name="_121">#REF!</definedName>
    <definedName name="Nueva_EPS">#REF!</definedName>
    <definedName name="Range9">#REF!</definedName>
    <definedName name="_____can05">#REF!</definedName>
    <definedName name="pet">#REF!</definedName>
    <definedName name="____can05">#REF!</definedName>
    <definedName name="VCNVCNC">#REF!</definedName>
    <definedName name="afsd">#REF!</definedName>
    <definedName name="dfasf">#REF!</definedName>
    <definedName name="kkk">#REF!</definedName>
    <definedName name="Canon">#REF!</definedName>
    <definedName name="DA">#REF!</definedName>
    <definedName name="p_semana_fin">#REF!</definedName>
    <definedName name="JC_Johnson">#REF!</definedName>
    <definedName name="___________________________IV18000">#REF!</definedName>
    <definedName name="________TV5">#REF!</definedName>
    <definedName name="Total_Interest">#REF!</definedName>
    <definedName name="ess">#REF!</definedName>
    <definedName name="________IV16500">#REF!</definedName>
    <definedName name="Te_Hindu">#REF!</definedName>
    <definedName name="_______________JV10000">#REF!</definedName>
    <definedName name="Hero">#REF!</definedName>
    <definedName name="ok">#REF!</definedName>
    <definedName name="gth">#REF!</definedName>
    <definedName name="All_Uruguay">#REF!</definedName>
    <definedName name="graf">#REF!</definedName>
    <definedName name="Falabella_Movil_Chile">#REF!</definedName>
    <definedName name="cble">#REF!</definedName>
    <definedName name="___________________IV16500">#REF!</definedName>
    <definedName name="kn">#REF!</definedName>
    <definedName name="totalpers">#REF!</definedName>
    <definedName name="dagaf">#REF!</definedName>
    <definedName name="SEO">#REF!</definedName>
    <definedName name="__IV16500">#REF!</definedName>
    <definedName name="A570D2012">#REF!</definedName>
    <definedName name="ene_01_3s">#REF!</definedName>
    <definedName name="_A2">#REF!</definedName>
    <definedName name="JJJJ">#REF!</definedName>
    <definedName name="cheese">#REF!</definedName>
    <definedName name="CARENF21">#REF!</definedName>
    <definedName name="RDYEGD">#REF!</definedName>
    <definedName name="Payback">#REF!</definedName>
    <definedName name="Falabella_Seguros_Argentina">#REF!</definedName>
    <definedName name="PNOV">#REF!</definedName>
    <definedName name="____IV20000">#REF!</definedName>
    <definedName name="lima4">#REF!</definedName>
    <definedName name="FNA">#REF!</definedName>
    <definedName name="uoplk">#REF!</definedName>
    <definedName name="Sony">#REF!</definedName>
    <definedName name="Range12">#REF!</definedName>
    <definedName name="Carvajal">#REF!</definedName>
    <definedName name="Falabella_Viajes_Colombia">#REF!</definedName>
    <definedName name="hfshfs">#REF!</definedName>
    <definedName name="___cj15">#REF!</definedName>
    <definedName name="__________________________IV16400">#REF!</definedName>
    <definedName name="ssss">#REF!</definedName>
    <definedName name="bb">#REF!</definedName>
    <definedName name="ml">#REF!</definedName>
    <definedName name="peago">#REF!</definedName>
    <definedName name="_____________________cj15">#REF!</definedName>
    <definedName name="b">#REF!</definedName>
    <definedName name="POSTLV">#REF!</definedName>
    <definedName name="okj">#REF!</definedName>
    <definedName name="Empresa">#REF!</definedName>
    <definedName name="________________IV20000">#REF!</definedName>
    <definedName name="U">#REF!</definedName>
    <definedName name="_6">#REF!</definedName>
    <definedName name="Santa_Barbara_Films__Warner">#REF!</definedName>
    <definedName name="lp115d2010">#REF!</definedName>
    <definedName name="_LP90">#REF!</definedName>
    <definedName name="SM">#REF!</definedName>
    <definedName name="uiop">#REF!</definedName>
    <definedName name="prubea">#REF!</definedName>
    <definedName name="tef">#REF!</definedName>
    <definedName name="Descuento_Cliente">#REF!</definedName>
    <definedName name="YJTEZS">#REF!</definedName>
    <definedName name="rantv">#REF!</definedName>
    <definedName name="Sigma_Alimentos">#REF!</definedName>
    <definedName name="PAULINA">#REF!</definedName>
    <definedName name="___IV18000">#REF!</definedName>
    <definedName name="_RK982554">#REF!</definedName>
    <definedName name="AtacamaGSE">#REF!</definedName>
    <definedName name="TECSUP">#REF!</definedName>
    <definedName name="MM">#REF!</definedName>
    <definedName name="TAB90GR">#REF!</definedName>
    <definedName name="gsgs">#REF!</definedName>
    <definedName name="OHiggins">#REF!</definedName>
    <definedName name="TGHTRHTRD">#REF!</definedName>
    <definedName name="____________________IV16400">#REF!</definedName>
    <definedName name="Grilla">#REF!</definedName>
    <definedName name="PC_WORLD">#REF!</definedName>
    <definedName name="dic_01_1s">#REF!</definedName>
    <definedName name="pren">#REF!</definedName>
    <definedName name="NTI_Mobile">#REF!</definedName>
    <definedName name="sConMat">#REF!</definedName>
    <definedName name="Ropcion">#REF!</definedName>
    <definedName name="Dias">#REF!</definedName>
    <definedName name="__M700000">#REF!</definedName>
    <definedName name="juni">#REF!</definedName>
    <definedName name="refl">#REF!</definedName>
    <definedName name="Xerox">#REF!</definedName>
    <definedName name="Codensa">#REF!</definedName>
    <definedName name="DILTEX">#REF!</definedName>
    <definedName name="jun_01_1s">#REF!</definedName>
    <definedName name="imptab70gr2008">#REF!</definedName>
    <definedName name="Open_Plaza_Peru">#REF!</definedName>
    <definedName name="ALDIFEOCMW">#REF!</definedName>
    <definedName name="_________________________IV17000">#REF!</definedName>
    <definedName name="NNN">#REF!</definedName>
    <definedName name="_______can05">#REF!</definedName>
    <definedName name="OBJETIVOS">#REF!</definedName>
    <definedName name="ioklj">#REF!</definedName>
    <definedName name="Objetivos_Facebook">#REF!</definedName>
    <definedName name="cbnm">#REF!</definedName>
    <definedName name="Bien_Raiz">#REF!</definedName>
    <definedName name="Herbalife">#REF!</definedName>
    <definedName name="claudette">#REF!</definedName>
    <definedName name="hsfhs">#REF!</definedName>
    <definedName name="djd">#REF!</definedName>
    <definedName name="Scheduled_Extra_Payments">#REF!</definedName>
    <definedName name="Almay">#REF!</definedName>
    <definedName name="Active_Status_Brazil">#REF!</definedName>
    <definedName name="NCF">#REF!</definedName>
    <definedName name="locuaz">#REF!</definedName>
    <definedName name="pay">#REF!</definedName>
    <definedName name="______________IV20000">#REF!</definedName>
    <definedName name="Tai_Loy">#REF!</definedName>
    <definedName name="_MG3">#REF!</definedName>
    <definedName name="HM18ABC">#REF!</definedName>
    <definedName name="Excel_BuiltIn__FilterDatabase_1">#REF!</definedName>
    <definedName name="asdf">#REF!</definedName>
    <definedName name="fh">#REF!</definedName>
    <definedName name="Sizmek">#REF!</definedName>
    <definedName name="___can04">#REF!</definedName>
    <definedName name="R_Reach">#REF!</definedName>
    <definedName name="tea">#REF!</definedName>
    <definedName name="gdsfga">#REF!</definedName>
    <definedName name="SOPORTES">#REF!</definedName>
    <definedName name="poi">#REF!</definedName>
    <definedName name="_____________________TV5">#REF!</definedName>
    <definedName name="_101">#REF!</definedName>
    <definedName name="vd">#REF!</definedName>
    <definedName name="sfsf">#REF!</definedName>
    <definedName name="HHNHNH">#REF!</definedName>
    <definedName name="KOAJ">#REF!</definedName>
    <definedName name="Volaris">#REF!</definedName>
    <definedName name="a5115d2012">#REF!</definedName>
    <definedName name="uolul">#REF!</definedName>
    <definedName name="dfs">#REF!</definedName>
    <definedName name="pago">#REF!</definedName>
    <definedName name="____can02">#REF!</definedName>
    <definedName name="jun_01_3s">#REF!</definedName>
    <definedName name="tarc2">#REF!</definedName>
    <definedName name="_24">#REF!</definedName>
    <definedName name="____ZZ1">#REF!</definedName>
    <definedName name="Centro_comercial_unicentro">#REF!</definedName>
    <definedName name="ñlñl">#REF!</definedName>
    <definedName name="lp70D09">#REF!</definedName>
    <definedName name="____KEU2">#REF!</definedName>
    <definedName name="gadalajara">#REF!</definedName>
    <definedName name="monto">#REF!</definedName>
    <definedName name="rankrad">#REF!</definedName>
    <definedName name="Renglon">#REF!</definedName>
    <definedName name="pre">#REF!</definedName>
    <definedName name="Lufthansa">#REF!</definedName>
    <definedName name="_r4wewtretg">#REF!</definedName>
    <definedName name="____________________________JV10000">#REF!</definedName>
    <definedName name="Angel_Face">#REF!</definedName>
    <definedName name="Falabella_Viajes_Chile">#REF!</definedName>
    <definedName name="nail">#REF!</definedName>
    <definedName name="_______________IV20000">#REF!</definedName>
    <definedName name="Banco_de_la_Nacion">#REF!</definedName>
    <definedName name="RATING">#REF!</definedName>
    <definedName name="Uniandes">#REF!</definedName>
    <definedName name="gali">#REF!</definedName>
    <definedName name="Excel_BuiltIn_Print_Area_1">#REF!</definedName>
    <definedName name="sdddf">#REF!</definedName>
    <definedName name="Symantec">#REF!</definedName>
    <definedName name="ER">#REF!</definedName>
    <definedName name="NEG.">#REF!</definedName>
    <definedName name="____rad2">#REF!</definedName>
    <definedName name="tyr">#REF!</definedName>
    <definedName name="tyhgb">#REF!</definedName>
    <definedName name="C_">#REF!</definedName>
    <definedName name="revstas">#REF!</definedName>
    <definedName name="canal09">#REF!</definedName>
    <definedName name="_____IV16500">#REF!</definedName>
    <definedName name="______________________________IV20000">#REF!</definedName>
    <definedName name="_______________IV18000">#REF!</definedName>
    <definedName name="______can05">#REF!</definedName>
    <definedName name="R_Gross">#REF!</definedName>
    <definedName name="nes">#REF!</definedName>
    <definedName name="rating_radios_dic">#REF!</definedName>
    <definedName name="dfga">#REF!</definedName>
    <definedName name="DetalleRow">#REF!</definedName>
    <definedName name="Corona_Industrial_Colombia">#REF!</definedName>
    <definedName name="monterrey">#REF!</definedName>
    <definedName name="Tetrapak">#REF!</definedName>
    <definedName name="Objetivos_Traditional_Display_Media">#REF!</definedName>
    <definedName name="Centrales">#REF!</definedName>
    <definedName name="Pandora">#REF!</definedName>
    <definedName name="Sodimac_Peru">#REF!</definedName>
    <definedName name="data8">#REF!</definedName>
    <definedName name="Mercedes_Benz">#REF!</definedName>
    <definedName name="C_satur">#REF!</definedName>
    <definedName name="h2564abcd">#REF!</definedName>
    <definedName name="___M700000">#REF!</definedName>
    <definedName name="Alfa">#REF!</definedName>
    <definedName name="________M650006">#REF!</definedName>
    <definedName name="DG">#REF!</definedName>
    <definedName name="Beg_Bal">#REF!</definedName>
    <definedName name="Diciembre">#REF!</definedName>
    <definedName name="Tottus_Chile">#REF!</definedName>
    <definedName name="Num_Pmt_Per_Year">#REF!</definedName>
    <definedName name="_2">#REF!</definedName>
    <definedName name="________________rd1">#REF!</definedName>
    <definedName name="lfjdkl">#REF!</definedName>
    <definedName name="yellow">#REF!</definedName>
    <definedName name="___JV10000">#REF!</definedName>
    <definedName name="_120">#REF!</definedName>
    <definedName name="_TAB115">#REF!</definedName>
    <definedName name="wrn.Intl._.Division.">#REF!</definedName>
    <definedName name="rtng2">#REF!</definedName>
    <definedName name="fdgf">#REF!</definedName>
    <definedName name="nro_semanas">#REF!</definedName>
    <definedName name="__________________________IV18000">#REF!</definedName>
    <definedName name="Kimberly_Clark">#REF!</definedName>
    <definedName name="ght">#REF!</definedName>
    <definedName name="IMUSA">#REF!</definedName>
    <definedName name="AN">#REF!</definedName>
    <definedName name="_4Sin_nombre">#REF!</definedName>
    <definedName name="CATUS">#REF!</definedName>
    <definedName name="KHFKF">#REF!</definedName>
    <definedName name="____MG3">#REF!</definedName>
    <definedName name="___rat05">#REF!</definedName>
    <definedName name="ene_01_4s">#REF!</definedName>
    <definedName name="_________JV10000">#REF!</definedName>
    <definedName name="____________cj15">#REF!</definedName>
    <definedName name="Emaso">#REF!</definedName>
    <definedName name="_______TV5">#REF!</definedName>
    <definedName name="rtbc">#REF!</definedName>
    <definedName name="wrn.Pauta._.Prensa.">#REF!</definedName>
    <definedName name="tijuana">#REF!</definedName>
    <definedName name="blotra">#REF!</definedName>
    <definedName name="varios">#REF!</definedName>
    <definedName name="LLLO">#REF!</definedName>
    <definedName name="piña">#REF!</definedName>
    <definedName name="formula">#REF!</definedName>
    <definedName name="SECCIÓM">#REF!</definedName>
    <definedName name="DyC">#REF!</definedName>
    <definedName name="______________rd1">#REF!</definedName>
    <definedName name="_______________________________IV17000">#REF!</definedName>
    <definedName name="kjkjkj">#REF!</definedName>
    <definedName name="_per2">#REF!</definedName>
    <definedName name="___IV16400">#REF!</definedName>
    <definedName name="Audi">#REF!</definedName>
    <definedName name="__can05">#REF!</definedName>
    <definedName name="GOR">#REF!</definedName>
    <definedName name="Chevron">#REF!</definedName>
    <definedName name="Colsanitas">#REF!</definedName>
    <definedName name="________________________IV16400">#REF!</definedName>
    <definedName name="feb_01_2s">#REF!</definedName>
    <definedName name="esta">#REF!</definedName>
    <definedName name="Ractualizado">#REF!</definedName>
    <definedName name="_________OP9">#REF!</definedName>
    <definedName name="Maule">#REF!</definedName>
    <definedName name="__LP70">#REF!</definedName>
    <definedName name="Headway">#REF!</definedName>
    <definedName name="impresiona4ripley">#REF!</definedName>
    <definedName name="Velux">#REF!</definedName>
    <definedName name="akt_bereich">#REF!</definedName>
    <definedName name="___________IV20000">#REF!</definedName>
    <definedName name="DISTRIBUCIONSAGA1">#REF!</definedName>
    <definedName name="Splenda">#REF!</definedName>
    <definedName name="ghfd">#REF!</definedName>
    <definedName name="we">#REF!</definedName>
    <definedName name="Materiales">#REF!</definedName>
    <definedName name="yhh">#REF!</definedName>
    <definedName name="_________cj15">#REF!</definedName>
    <definedName name="rating_diarios_dic_h">#REF!</definedName>
    <definedName name="_______TV3">#REF!</definedName>
    <definedName name="C_Calc">#REF!</definedName>
    <definedName name="YJUUKJ">#REF!</definedName>
    <definedName name="HMABC1C2">#REF!</definedName>
    <definedName name="___________________JV10000">#REF!</definedName>
    <definedName name="queda2">#REF!</definedName>
    <definedName name="RECARGO3">#REF!</definedName>
    <definedName name="Turismo_Panama">#REF!</definedName>
    <definedName name="________________cj15">#REF!</definedName>
    <definedName name="nhgb">#REF!</definedName>
    <definedName name="_27">#REF!</definedName>
    <definedName name="ago_01_3s">#REF!</definedName>
    <definedName name="pjul">#REF!</definedName>
    <definedName name="revista">#REF!</definedName>
    <definedName name="GGGG">#REF!</definedName>
    <definedName name="CLIENTEII">#REF!</definedName>
    <definedName name="eficiencia2">#REF!</definedName>
    <definedName name="noval">#REF!</definedName>
    <definedName name="___can05">#REF!</definedName>
    <definedName name="distribucion3">#REF!</definedName>
    <definedName name="MEDIALD">#REF!</definedName>
    <definedName name="fgsg">#REF!</definedName>
    <definedName name="_17">#REF!</definedName>
    <definedName name="_________ZZ1">#REF!</definedName>
    <definedName name="ValdiGSE">#REF!</definedName>
    <definedName name="fdg">#REF!</definedName>
    <definedName name="_107">#REF!</definedName>
    <definedName name="enesp">#REF!</definedName>
    <definedName name="Cosechas">#REF!</definedName>
    <definedName name="rtytyo77">#REF!</definedName>
    <definedName name="cerrar">#REF!</definedName>
    <definedName name="Rating_diarios">#REF!</definedName>
    <definedName name="_____CAL1">#REF!</definedName>
    <definedName name="prop_AverageOTS">#REF!</definedName>
    <definedName name="MINTIC">#REF!</definedName>
    <definedName name="abr_01_2s">#REF!</definedName>
    <definedName name="Primario">#REF!</definedName>
    <definedName name="Xerox_WorkCentre">#REF!</definedName>
    <definedName name="Dell">#REF!</definedName>
    <definedName name="rank_rev_ene">#REF!</definedName>
    <definedName name="ASJD">#REF!</definedName>
    <definedName name="PROV">#REF!</definedName>
    <definedName name="my">#REF!</definedName>
    <definedName name="tele">#REF!</definedName>
    <definedName name="mes_inicial">#REF!</definedName>
    <definedName name="rtng_1">#REF!</definedName>
    <definedName name="YR">#REF!</definedName>
    <definedName name="iuiu">#REF!</definedName>
    <definedName name="OOOO">#REF!</definedName>
    <definedName name="Negociado">#REF!</definedName>
    <definedName name="NBCU">#REF!</definedName>
    <definedName name="________________________IV17000">#REF!</definedName>
    <definedName name="Colceramica_Colombia">#REF!</definedName>
    <definedName name="PÑÑP">#REF!</definedName>
    <definedName name="Falabella_Banco_Peru">#REF!</definedName>
    <definedName name="Atacama">#REF!</definedName>
    <definedName name="_A1">#REF!</definedName>
    <definedName name="ComisionAgencia">#REF!</definedName>
    <definedName name="uj">#REF!</definedName>
    <definedName name="___can02">#REF!</definedName>
    <definedName name="ofertas">#REF!</definedName>
    <definedName name="A490GR">#REF!</definedName>
    <definedName name="__________________IV18000">#REF!</definedName>
    <definedName name="paper">#REF!</definedName>
    <definedName name="PROD">#REF!</definedName>
    <definedName name="__TAB70">#REF!</definedName>
    <definedName name="MARL">#REF!</definedName>
    <definedName name="Safilo">#REF!</definedName>
    <definedName name="_31">#REF!</definedName>
    <definedName name="NTI_Display">#REF!</definedName>
    <definedName name="NTI_SEM">#REF!</definedName>
    <definedName name="Best_Buy">#REF!</definedName>
    <definedName name="R_Daypart">#REF!</definedName>
    <definedName name="total_avisos">#REF!</definedName>
    <definedName name="____________________IV17000">#REF!</definedName>
    <definedName name="pag">#REF!</definedName>
    <definedName name="StaPln">#REF!</definedName>
    <definedName name="VIERNES">#REF!</definedName>
    <definedName name="IMP">#REF!</definedName>
    <definedName name="UO">#REF!</definedName>
    <definedName name="prop_Country">#REF!</definedName>
    <definedName name="ene_01_2s">#REF!</definedName>
    <definedName name="cv">#REF!</definedName>
    <definedName name="mkmnn52">#REF!</definedName>
    <definedName name="RepublicaDominicana">#REF!</definedName>
    <definedName name="_118">#REF!</definedName>
    <definedName name="wrn.Heineken._.Plan._.Total.">#REF!</definedName>
    <definedName name="afi">#REF!</definedName>
    <definedName name="UYKK">#REF!</definedName>
    <definedName name="____MG4">#REF!</definedName>
    <definedName name="MEDIASD">#REF!</definedName>
    <definedName name="little">#REF!</definedName>
    <definedName name="ssssss">#REF!</definedName>
    <definedName name="sagaripley">#REF!</definedName>
    <definedName name="media_check">#REF!</definedName>
    <definedName name="kl">#REF!</definedName>
    <definedName name="________________JV10000">#REF!</definedName>
    <definedName name="sEncabezado">#REF!</definedName>
    <definedName name="alf">#REF!</definedName>
    <definedName name="cvbcbc">#REF!</definedName>
    <definedName name="MAT">#REF!</definedName>
    <definedName name="vdxx">#REF!</definedName>
    <definedName name="BioGSE">#REF!</definedName>
    <definedName name="graph5">#REF!</definedName>
    <definedName name="lima2">#REF!</definedName>
    <definedName name="lp115D09">#REF!</definedName>
    <definedName name="MAYBABR">#REF!</definedName>
    <definedName name="enep">#REF!</definedName>
    <definedName name="_______________________________JV10000">#REF!</definedName>
    <definedName name="HGFH">#REF!</definedName>
    <definedName name="__MG2">#REF!</definedName>
    <definedName name="Noviembre">#REF!</definedName>
    <definedName name="_tar05">#REF!</definedName>
    <definedName name="gestion">#REF!</definedName>
    <definedName name="tiraje">#REF!</definedName>
    <definedName name="____IV18000">#REF!</definedName>
    <definedName name="________JV10000">#REF!</definedName>
    <definedName name="sfdg">#REF!</definedName>
    <definedName name="FGGY">#REF!</definedName>
    <definedName name="_______________________IV16400">#REF!</definedName>
    <definedName name="adic">#REF!</definedName>
    <definedName name="eclipse">#REF!</definedName>
    <definedName name="DIAN">#REF!</definedName>
    <definedName name="_______can07">#REF!</definedName>
    <definedName name="rating_revistas_oct_h">#REF!</definedName>
    <definedName name="Objetivos_Linkedin">#REF!</definedName>
    <definedName name="TAB70GR">#REF!</definedName>
    <definedName name="set_01_3s">#REF!</definedName>
    <definedName name="_MG1">#REF!</definedName>
    <definedName name="Iquique">#REF!</definedName>
    <definedName name="dfgds">#REF!</definedName>
    <definedName name="ri">#REF!</definedName>
    <definedName name="SEDAL">#REF!</definedName>
    <definedName name="LinkDialogBox">#REF!</definedName>
    <definedName name="_________M700000">#REF!</definedName>
    <definedName name="__________IV17000">#REF!</definedName>
    <definedName name="XXXXXX">#REF!</definedName>
    <definedName name="Deos">#REF!</definedName>
    <definedName name="nh">#REF!</definedName>
    <definedName name="serwer">#REF!</definedName>
    <definedName name="KLGG">#REF!</definedName>
    <definedName name="United_Airlines">#REF!</definedName>
    <definedName name="ZZVVVV">#REF!</definedName>
    <definedName name="MC3D3564">#REF!</definedName>
    <definedName name="MAGNUM">#REF!</definedName>
    <definedName name="impactojunio">#REF!</definedName>
    <definedName name="YOYO">#REF!</definedName>
    <definedName name="tipo_compra">#REF!</definedName>
    <definedName name="ggrsdf">#REF!</definedName>
    <definedName name="ded">#REF!</definedName>
    <definedName name="ggf">#REF!</definedName>
    <definedName name="INALDE">#REF!</definedName>
    <definedName name="Topsa">#REF!</definedName>
    <definedName name="lunvie2">#REF!</definedName>
    <definedName name="ere">#REF!</definedName>
    <definedName name="_________TV5">#REF!</definedName>
    <definedName name="sStatus">#REF!</definedName>
    <definedName name="__________________________cj15">#REF!</definedName>
    <definedName name="_3">#REF!</definedName>
    <definedName name="Rating_diarios_ago">#REF!</definedName>
    <definedName name="_113">#REF!</definedName>
    <definedName name="JHGJG">#REF!</definedName>
    <definedName name="__________ABC1">#REF!</definedName>
    <definedName name="PLAN_BRANDFX">#REF!</definedName>
    <definedName name="ppago">#REF!</definedName>
    <definedName name="___________________________IV17000">#REF!</definedName>
    <definedName name="_____can07">#REF!</definedName>
    <definedName name="nov_01_1s">#REF!</definedName>
    <definedName name="impa470gr2">#REF!</definedName>
    <definedName name="a590d2012">#REF!</definedName>
    <definedName name="Edgewell_Group">#REF!</definedName>
    <definedName name="tenov">#REF!</definedName>
    <definedName name="Ordenes">#REF!</definedName>
    <definedName name="R_Spots">#REF!</definedName>
    <definedName name="data1">#REF!</definedName>
    <definedName name="hb">#REF!</definedName>
    <definedName name="Scheduled_Monthly_Payment">#REF!</definedName>
    <definedName name="__IV20000">#REF!</definedName>
    <definedName name="GGG">#REF!</definedName>
    <definedName name="hmabc2">#REF!</definedName>
    <definedName name="________________________IV18000">#REF!</definedName>
    <definedName name="RANATU">#REF!</definedName>
    <definedName name="__________F">#REF!</definedName>
    <definedName name="wrn.Retail._.Division.">#REF!</definedName>
    <definedName name="Ministerio_de_ambiente">#REF!</definedName>
    <definedName name="Quesos_Bel">#REF!</definedName>
    <definedName name="BBVA">#REF!</definedName>
    <definedName name="ME_Ad_OperationsYTechnologyFees">#REF!</definedName>
    <definedName name="ratcan04">#REF!</definedName>
    <definedName name="_tar09">#REF!</definedName>
    <definedName name="Princ">#REF!</definedName>
    <definedName name="bfs">#REF!</definedName>
    <definedName name="Descuento_Especial">#REF!</definedName>
    <definedName name="tuye">#REF!</definedName>
    <definedName name="_can05">#REF!</definedName>
    <definedName name="hkllllllllllllll">#REF!</definedName>
    <definedName name="LP70D2010P21">#REF!</definedName>
    <definedName name="Range19">#REF!</definedName>
    <definedName name="GKJHGG">#REF!</definedName>
    <definedName name="BioBío">#REF!</definedName>
    <definedName name="j">#REF!</definedName>
    <definedName name="QUEDA">#REF!</definedName>
    <definedName name="erika">#REF!</definedName>
    <definedName name="DRF">#REF!</definedName>
    <definedName name="______________________________IV16400">#REF!</definedName>
    <definedName name="merida">#REF!</definedName>
    <definedName name="MMMMM">#REF!</definedName>
    <definedName name="rev">#REF!</definedName>
    <definedName name="aaaa">#REF!</definedName>
    <definedName name="tet">#REF!</definedName>
    <definedName name="nuy">#REF!</definedName>
    <definedName name="cedede">#REF!</definedName>
    <definedName name="eradfadf">#REF!</definedName>
    <definedName name="veawvrea">#REF!</definedName>
    <definedName name="Fecha_inicio">#REF!</definedName>
    <definedName name="_1Sin_nombre">#REF!</definedName>
    <definedName name="Sumicol_Colombia">#REF!</definedName>
    <definedName name="prensa">#REF!</definedName>
    <definedName name="__cj15">#REF!</definedName>
    <definedName name="Progreser">#REF!</definedName>
    <definedName name="HXFGHXFH">#REF!</definedName>
    <definedName name="MABC2564">#REF!</definedName>
    <definedName name="Unilever">#REF!</definedName>
    <definedName name="_________________TV5">#REF!</definedName>
    <definedName name="_100">#REF!</definedName>
    <definedName name="_ABC1">#REF!</definedName>
    <definedName name="wrn.Pauta._.Televisión._.Real._.Exhibido.">#REF!</definedName>
    <definedName name="DISTHIRAOKA">#REF!</definedName>
    <definedName name="_____OP9">#REF!</definedName>
    <definedName name="GGGGGGG">#REF!</definedName>
    <definedName name="Oral">#REF!</definedName>
    <definedName name="PSEP">#REF!</definedName>
    <definedName name="_________M66666">#REF!</definedName>
    <definedName name="GLOBO">#REF!</definedName>
    <definedName name="_57ENER">#REF!</definedName>
    <definedName name="_neg5">#REF!</definedName>
    <definedName name="wrn.All._.P._.and._.Ls.">#REF!</definedName>
    <definedName name="dfgdfg">#REF!</definedName>
    <definedName name="rentabilidad">#REF!</definedName>
    <definedName name="rank4">#REF!</definedName>
    <definedName name="zxz">#REF!</definedName>
    <definedName name="_____________IV18000">#REF!</definedName>
    <definedName name="__IV18000">#REF!</definedName>
    <definedName name="puioh">#REF!</definedName>
    <definedName name="RECISTAS">#REF!</definedName>
    <definedName name="IMP2007est">#REF!</definedName>
    <definedName name="_______________________IV17000">#REF!</definedName>
    <definedName name="sky">#REF!</definedName>
    <definedName name="__rat05">#REF!</definedName>
    <definedName name="IUKHG">#REF!</definedName>
    <definedName name="ewsa">#REF!</definedName>
    <definedName name="FDRES">#REF!</definedName>
    <definedName name="__rat04">#REF!</definedName>
    <definedName name="Maq_roup">#REF!</definedName>
    <definedName name="dgsd">#REF!</definedName>
    <definedName name="____can09">#REF!</definedName>
    <definedName name="blomc">#REF!</definedName>
    <definedName name="sn">#REF!</definedName>
    <definedName name="ebel">#REF!</definedName>
    <definedName name="Universidad_Autonoma">#REF!</definedName>
    <definedName name="_________IV18000">#REF!</definedName>
    <definedName name="Harinera_del_Valle">#REF!</definedName>
    <definedName name="io">#REF!</definedName>
    <definedName name="CRON">#REF!</definedName>
    <definedName name="_______________IV17000">#REF!</definedName>
    <definedName name="Marriott">#REF!</definedName>
    <definedName name="Energizer">#REF!</definedName>
    <definedName name="__A1">#REF!</definedName>
    <definedName name="GYEPRELA">#REF!</definedName>
    <definedName name="LUPITA1">#REF!</definedName>
    <definedName name="UKTKR">#REF!</definedName>
    <definedName name="huitl">#REF!</definedName>
    <definedName name="____________JV10000">#REF!</definedName>
    <definedName name="srserseb">#REF!</definedName>
    <definedName name="fd">#REF!</definedName>
    <definedName name="q">#REF!</definedName>
    <definedName name="V">#REF!</definedName>
    <definedName name="____F">#REF!</definedName>
    <definedName name="ME_Mobile">#REF!</definedName>
    <definedName name="Solution_2GO">#REF!</definedName>
    <definedName name="mall">#REF!</definedName>
    <definedName name="eSP">#REF!</definedName>
    <definedName name="callao">#REF!</definedName>
    <definedName name="JLJGL">#REF!</definedName>
    <definedName name="Azul_K">#REF!</definedName>
    <definedName name="__per2">#REF!</definedName>
    <definedName name="___________IV16500">#REF!</definedName>
    <definedName name="BLOFRE02">#REF!</definedName>
    <definedName name="__________TV5">#REF!</definedName>
    <definedName name="werqwr">#REF!</definedName>
    <definedName name="expreso">#REF!</definedName>
    <definedName name="Tenis_Venus">#REF!</definedName>
    <definedName name="oct_01_2s">#REF!</definedName>
    <definedName name="ETSTSTS">#REF!</definedName>
    <definedName name="TATA">#REF!</definedName>
    <definedName name="rttandac5">#REF!</definedName>
    <definedName name="mar_01_1s">#REF!</definedName>
    <definedName name="SUM">#REF!</definedName>
    <definedName name="Falabella_Argentina">#REF!</definedName>
    <definedName name="fjlsajfl">#REF!</definedName>
    <definedName name="_____________IV16400">#REF!</definedName>
    <definedName name="POC">#REF!</definedName>
    <definedName name="RKOCT">#REF!</definedName>
    <definedName name="BLE">#REF!</definedName>
    <definedName name="____________IV17000">#REF!</definedName>
    <definedName name="jun_01_4s">#REF!</definedName>
    <definedName name="Google">#REF!</definedName>
    <definedName name="tar_tel_ene">#REF!</definedName>
    <definedName name="All_Chile">#REF!</definedName>
    <definedName name="ANATVMAY">#REF!</definedName>
    <definedName name="______can02">#REF!</definedName>
    <definedName name="Alpen">#REF!</definedName>
    <definedName name="hfsfg">#REF!</definedName>
    <definedName name="Descuento_Agencia">#REF!</definedName>
    <definedName name="noen">#REF!</definedName>
    <definedName name="Scheduled_Interest_Rate">#REF!</definedName>
    <definedName name="rad_smp">#REF!</definedName>
    <definedName name="lllllllllllll">#REF!</definedName>
    <definedName name="Ordenam">#REF!</definedName>
    <definedName name="RAT">#REF!</definedName>
    <definedName name="oo">#REF!</definedName>
    <definedName name="dwq">#REF!</definedName>
    <definedName name="AREA">#REF!</definedName>
    <definedName name="______can07">#REF!</definedName>
    <definedName name="__KEU2">#REF!</definedName>
    <definedName name="cccc1">#REF!</definedName>
    <definedName name="_DIS2009">#REF!</definedName>
    <definedName name="Pay_Date">#REF!</definedName>
    <definedName name="saz">#REF!</definedName>
    <definedName name="sujet">#REF!</definedName>
    <definedName name="NTI_ContentYproduction">#REF!</definedName>
    <definedName name="eeee">#REF!</definedName>
    <definedName name="Segundaje">#REF!</definedName>
    <definedName name="_LO2">#REF!</definedName>
    <definedName name="CCCC">#REF!</definedName>
    <definedName name="Paz_Centenario">#REF!</definedName>
    <definedName name="jul_01_1s">#REF!</definedName>
    <definedName name="Tottus_Peru">#REF!</definedName>
    <definedName name="pp">#REF!</definedName>
    <definedName name="AL_ENCUENTRO_CON_JESUS_D_MD">#REF!</definedName>
    <definedName name="creme">#REF!</definedName>
    <definedName name="_sdsds">#REF!</definedName>
    <definedName name="End_Bal">#REF!</definedName>
    <definedName name="GYELANZ">#REF!</definedName>
    <definedName name="rer">#REF!</definedName>
    <definedName name="MauleGSE">#REF!</definedName>
    <definedName name="MOBILE">#REF!</definedName>
    <definedName name="_9">#REF!</definedName>
    <definedName name="POSTLD">#REF!</definedName>
    <definedName name="reea">#REF!</definedName>
    <definedName name="JUJUJ">#REF!</definedName>
    <definedName name="Almacenes_Corona_Colombia">#REF!</definedName>
    <definedName name="_____IV17000">#REF!</definedName>
    <definedName name="rg">#REF!</definedName>
    <definedName name="___rd1">#REF!</definedName>
    <definedName name="__MG1">#REF!</definedName>
    <definedName name="________________________IV16500">#REF!</definedName>
    <definedName name="Ilusion">#REF!</definedName>
    <definedName name="Telefonica">#REF!</definedName>
    <definedName name="eabr">#REF!</definedName>
    <definedName name="Cuerpo_2">#REF!</definedName>
    <definedName name="___A1">#REF!</definedName>
    <definedName name="Accenture">#REF!</definedName>
    <definedName name="WELLATON">#REF!</definedName>
    <definedName name="Giros_y_Finanzas">#REF!</definedName>
    <definedName name="dd">#REF!</definedName>
    <definedName name="vczx">#REF!</definedName>
    <definedName name="_______________________JV10000">#REF!</definedName>
    <definedName name="____can07">#REF!</definedName>
    <definedName name="REAA">#REF!</definedName>
    <definedName name="_______can04">#REF!</definedName>
    <definedName name="rank2">#REF!</definedName>
    <definedName name="____________________IV16500">#REF!</definedName>
    <definedName name="____IV16400">#REF!</definedName>
    <definedName name="HOHA">#REF!</definedName>
    <definedName name="fsgdg">#REF!</definedName>
    <definedName name="Header">#REF!</definedName>
    <definedName name="HKHKG">#REF!</definedName>
    <definedName name="jugju">#REF!</definedName>
    <definedName name="asfadf">#REF!</definedName>
    <definedName name="hmabcd2564">#REF!</definedName>
    <definedName name="ME_SEM">#REF!</definedName>
    <definedName name="set_01_4s">#REF!</definedName>
    <definedName name="IPAD">#REF!</definedName>
    <definedName name="_________IV16400">#REF!</definedName>
    <definedName name="Maestro_Peru">#REF!</definedName>
    <definedName name="prop_MediaType">#REF!</definedName>
    <definedName name="formula1">#REF!</definedName>
    <definedName name="visual">#REF!</definedName>
    <definedName name="FXHXHXF">#REF!</definedName>
    <definedName name="lanzagye2">#REF!</definedName>
    <definedName name="_____________________________IV16500">#REF!</definedName>
    <definedName name="mn">#REF!</definedName>
    <definedName name="_IV20000">#REF!</definedName>
    <definedName name="CAMP">#REF!</definedName>
    <definedName name="nubwe">#REF!</definedName>
    <definedName name="_______ABC1">#REF!</definedName>
    <definedName name="te">#REF!</definedName>
    <definedName name="resumen3">#REF!</definedName>
    <definedName name="SOCIAL_MEDIA">#REF!</definedName>
    <definedName name="_Sort">#REF!</definedName>
    <definedName name="bullock">#REF!</definedName>
    <definedName name="ANATV">#REF!</definedName>
    <definedName name="kupac">#REF!</definedName>
    <definedName name="Rplan">#REF!</definedName>
    <definedName name="BLA">#REF!</definedName>
    <definedName name="Scribe">#REF!</definedName>
    <definedName name="aaa">#REF!</definedName>
    <definedName name="COLU">#REF!</definedName>
    <definedName name="AraucaGSE">#REF!</definedName>
    <definedName name="star">#REF!</definedName>
    <definedName name="lp115d2012">#REF!</definedName>
    <definedName name="Tarifa_C2">#REF!</definedName>
    <definedName name="dvd">#REF!</definedName>
    <definedName name="RTVC">#REF!</definedName>
    <definedName name="spain">#REF!</definedName>
    <definedName name="a5115d10">#REF!</definedName>
    <definedName name="_______IV16400">#REF!</definedName>
    <definedName name="AMAS">#REF!</definedName>
    <definedName name="PCHIN963">#REF!</definedName>
    <definedName name="fdsg">#REF!</definedName>
    <definedName name="qe">#REF!</definedName>
    <definedName name="tab90D09">#REF!</definedName>
    <definedName name="Bing">#REF!</definedName>
    <definedName name="erydfg">#REF!</definedName>
    <definedName name="fgrwt">#REF!</definedName>
    <definedName name="_____ZZ1">#REF!</definedName>
    <definedName name="_124">#REF!</definedName>
    <definedName name="wrn.Plan._.Agosto._.02.">#REF!</definedName>
    <definedName name="IIII">#REF!</definedName>
    <definedName name="MAYI">#REF!</definedName>
    <definedName name="PAGENERO">#REF!</definedName>
    <definedName name="____________________________IV16500">#REF!</definedName>
    <definedName name="________rad2">#REF!</definedName>
    <definedName name="Banyan_Tree_Mayakoba">#REF!</definedName>
    <definedName name="QBE">#REF!</definedName>
    <definedName name="Ursu">#REF!</definedName>
    <definedName name="rs">#REF!</definedName>
    <definedName name="atvmas">#REF!</definedName>
    <definedName name="xcv">#REF!</definedName>
    <definedName name="IDAT">#REF!</definedName>
    <definedName name="roberts">#REF!</definedName>
    <definedName name="PANA">#REF!</definedName>
    <definedName name="erses">#REF!</definedName>
    <definedName name="MUJER2">#REF!</definedName>
    <definedName name="NTI_Other">#REF!</definedName>
    <definedName name="Channels">#REF!</definedName>
    <definedName name="asasasas">#REF!</definedName>
    <definedName name="Resumen">#REF!</definedName>
    <definedName name="CINESMA">#REF!</definedName>
    <definedName name="prop_IndirectExchangeRate">#REF!</definedName>
    <definedName name="kkkkk">#REF!</definedName>
    <definedName name="Range17">#REF!</definedName>
    <definedName name="__M66666">#REF!</definedName>
    <definedName name="TAB90D2010">#REF!</definedName>
    <definedName name="distribuciona4ripley">#REF!</definedName>
    <definedName name="Mercado_Libre">#REF!</definedName>
    <definedName name="_______IV16500">#REF!</definedName>
    <definedName name="___M650006">#REF!</definedName>
    <definedName name="canal13">#REF!</definedName>
    <definedName name="sdad">#REF!</definedName>
    <definedName name="klñjcv">#REF!</definedName>
    <definedName name="__RT1">#REF!</definedName>
    <definedName name="JGJLYUULY">#REF!</definedName>
    <definedName name="CPR_RCN_Prime">#REF!</definedName>
    <definedName name="Contempo">#REF!</definedName>
    <definedName name="yyy">#REF!</definedName>
    <definedName name="dic_01_3s">#REF!</definedName>
    <definedName name="imptabsaga">#REF!</definedName>
    <definedName name="ftgdr">#REF!</definedName>
    <definedName name="oct_01_3s">#REF!</definedName>
    <definedName name="__rat09">#REF!</definedName>
    <definedName name="_________________________TV5">#REF!</definedName>
    <definedName name="tarifas_radios_08">#REF!</definedName>
    <definedName name="nac">#REF!</definedName>
    <definedName name="Uti">#REF!</definedName>
    <definedName name="TEMAY">#REF!</definedName>
    <definedName name="_25">#REF!</definedName>
    <definedName name="sfgrt">#REF!</definedName>
    <definedName name="criterios1">#REF!</definedName>
    <definedName name="ULULHGL">#REF!</definedName>
    <definedName name="Loceria_Colombiana">#REF!</definedName>
    <definedName name="ij">#REF!</definedName>
    <definedName name="SEM">#REF!</definedName>
    <definedName name="BATIBATI">#REF!</definedName>
    <definedName name="af">#REF!</definedName>
    <definedName name="gol">#REF!</definedName>
    <definedName name="___________________________IV16400">#REF!</definedName>
    <definedName name="________rd1">#REF!</definedName>
    <definedName name="qo">#REF!</definedName>
    <definedName name="SUPERED">#REF!</definedName>
    <definedName name="iabr">#REF!</definedName>
    <definedName name="total">#REF!</definedName>
    <definedName name="_JV10000">#REF!</definedName>
    <definedName name="hthtr">#REF!</definedName>
    <definedName name="___________JV10000">#REF!</definedName>
    <definedName name="______________JV10000">#REF!</definedName>
    <definedName name="IMPA470">#REF!</definedName>
    <definedName name="HOM">#REF!</definedName>
    <definedName name="Puerto_Rico">#REF!</definedName>
    <definedName name="Lima_Outlet_Center">#REF!</definedName>
    <definedName name="UJK">#REF!</definedName>
    <definedName name="______JV10000">#REF!</definedName>
    <definedName name="df">#REF!</definedName>
    <definedName name="dewgty">#REF!</definedName>
    <definedName name="__TAB115">#REF!</definedName>
    <definedName name="__________________________JV10000">#REF!</definedName>
    <definedName name="DISTRIBUCIONRIPLEY2009">#REF!</definedName>
    <definedName name="Rank_rev_supl">#REF!</definedName>
    <definedName name="jorge">#REF!</definedName>
    <definedName name="pokuhj">#REF!</definedName>
    <definedName name="_tar04">#REF!</definedName>
    <definedName name="ggggghf">#REF!</definedName>
    <definedName name="Flows">#REF!</definedName>
    <definedName name="Boehringer_Ingelheim">#REF!</definedName>
    <definedName name="ttrf">#REF!</definedName>
    <definedName name="sssss">#REF!</definedName>
    <definedName name="phone">#REF!</definedName>
    <definedName name="rty">#REF!</definedName>
    <definedName name="_103">#REF!</definedName>
    <definedName name="RANK97">#REF!</definedName>
    <definedName name="HMABCD1864">#REF!</definedName>
    <definedName name="rtaa">#REF!</definedName>
    <definedName name="ring">#REF!</definedName>
    <definedName name="HBO">#REF!</definedName>
    <definedName name="_______________IV16400">#REF!</definedName>
    <definedName name="REVISTAS">#REF!</definedName>
    <definedName name="Universidad_Continental">#REF!</definedName>
    <definedName name="rplanificacion">#REF!</definedName>
    <definedName name="t_compra">#REF!</definedName>
    <definedName name="BF_Distribution">#REF!</definedName>
    <definedName name="HELIX">#REF!</definedName>
    <definedName name="rating_radios_oct">#REF!</definedName>
    <definedName name="_can04">#REF!</definedName>
    <definedName name="greenm">#REF!</definedName>
    <definedName name="cadeno">#REF!</definedName>
    <definedName name="ty">#REF!</definedName>
    <definedName name="___CAL1">#REF!</definedName>
    <definedName name="htruyet">#REF!</definedName>
    <definedName name="VPS">#REF!</definedName>
    <definedName name="pijun2">#REF!</definedName>
    <definedName name="otrA">#REF!</definedName>
    <definedName name="__F">#REF!</definedName>
    <definedName name="sme">#REF!</definedName>
    <definedName name="_____can02">#REF!</definedName>
    <definedName name="ddgh">#REF!</definedName>
    <definedName name="feb_01_4s">#REF!</definedName>
    <definedName name="lunvie">#REF!</definedName>
    <definedName name="_neg1">#REF!</definedName>
    <definedName name="________IV18000">#REF!</definedName>
    <definedName name="RENTVDIC">#REF!</definedName>
    <definedName name="Pavdic">#REF!</definedName>
    <definedName name="New_Century_Films">#REF!</definedName>
    <definedName name="LP90D2009">#REF!</definedName>
    <definedName name="afa">#REF!</definedName>
    <definedName name="____________________IV18000">#REF!</definedName>
    <definedName name="Jivox">#REF!</definedName>
    <definedName name="mkkk">#REF!</definedName>
    <definedName name="efg">#REF!</definedName>
    <definedName name="qa">#REF!</definedName>
    <definedName name="_____________________________JV10000">#REF!</definedName>
    <definedName name="bv">#REF!</definedName>
    <definedName name="__________________IV16500">#REF!</definedName>
    <definedName name="Pringles">#REF!</definedName>
    <definedName name="CCCCCCCC">#REF!</definedName>
    <definedName name="impa470gr">#REF!</definedName>
    <definedName name="______________TV5">#REF!</definedName>
    <definedName name="Active_Status_Uruguay">#REF!</definedName>
    <definedName name="___________cj15">#REF!</definedName>
    <definedName name="ojño">#REF!</definedName>
    <definedName name="Convenio">#REF!</definedName>
    <definedName name="_126">#REF!</definedName>
    <definedName name="___can07">#REF!</definedName>
    <definedName name="Hero_Motocorp_Colombia">#REF!</definedName>
    <definedName name="R_Length">#REF!</definedName>
    <definedName name="Falabella_Banco_Chile">#REF!</definedName>
    <definedName name="______________________IV16400">#REF!</definedName>
    <definedName name="Rotación">#REF!</definedName>
    <definedName name="BETO">#REF!</definedName>
    <definedName name="Start_Schedule">#REF!</definedName>
    <definedName name="steven">#REF!</definedName>
    <definedName name="_____________________________IV20000">#REF!</definedName>
    <definedName name="PuertoMontt">#REF!</definedName>
    <definedName name="TechnologyRatesSismekDCM">#REF!</definedName>
    <definedName name="hmabc1c22549b">#REF!</definedName>
    <definedName name="nov_01_5s">#REF!</definedName>
    <definedName name="_cj15">#REF!</definedName>
    <definedName name="Coquimbo">#REF!</definedName>
    <definedName name="ValpoGSE">#REF!</definedName>
    <definedName name="wrgwrg">#REF!</definedName>
    <definedName name="XX">#REF!</definedName>
    <definedName name="_______ZZ1">#REF!</definedName>
    <definedName name="LOLO">#REF!</definedName>
    <definedName name="QBE_Seguros">#REF!</definedName>
    <definedName name="SWIMCL">#REF!</definedName>
    <definedName name="ejun2">#REF!</definedName>
    <definedName name="________can09">#REF!</definedName>
    <definedName name="UVK_multicines">#REF!</definedName>
    <definedName name="DESC">#REF!</definedName>
    <definedName name="LINDA">#REF!</definedName>
    <definedName name="Kia_Motors">#REF!</definedName>
    <definedName name="POL">#REF!</definedName>
    <definedName name="rttandac4">#REF!</definedName>
    <definedName name="Escenario1">#REF!</definedName>
    <definedName name="LOE">#REF!</definedName>
    <definedName name="JJC_Edificaciones">#REF!</definedName>
    <definedName name="ert">#REF!</definedName>
    <definedName name="A_adserver">#REF!</definedName>
    <definedName name="POSTSD">#REF!</definedName>
    <definedName name="SETSETS">#REF!</definedName>
    <definedName name="Campana">#REF!</definedName>
    <definedName name="__JV10000">#REF!</definedName>
    <definedName name="rating_diarios_oct">#REF!</definedName>
    <definedName name="_____IV18000">#REF!</definedName>
    <definedName name="Zeit">#REF!</definedName>
    <definedName name="mar_01_5s">#REF!</definedName>
    <definedName name="hmabc1c22549">#REF!</definedName>
    <definedName name="SOBERA">#REF!</definedName>
    <definedName name="Hurbanot">#REF!</definedName>
    <definedName name="___rat02">#REF!</definedName>
    <definedName name="wrn.Plan._.Septiembre.">#REF!</definedName>
    <definedName name="Objetivos_Google">#REF!</definedName>
    <definedName name="ww">#REF!</definedName>
    <definedName name="eimp">#REF!</definedName>
    <definedName name="BrutoNegociado">#REF!</definedName>
    <definedName name="TTT">#REF!</definedName>
    <definedName name="Landers">#REF!</definedName>
    <definedName name="_________________________cj15">#REF!</definedName>
    <definedName name="_F">#REF!</definedName>
    <definedName name="_M650006">#REF!</definedName>
    <definedName name="_715">#REF!</definedName>
    <definedName name="sandra">#REF!</definedName>
    <definedName name="pl">#REF!</definedName>
    <definedName name="RDIO">#REF!</definedName>
    <definedName name="e">#REF!</definedName>
    <definedName name="above">#REF!</definedName>
    <definedName name="LLLL">#REF!</definedName>
    <definedName name="Active_Status_Paraguay">#REF!</definedName>
    <definedName name="_111">#REF!</definedName>
    <definedName name="DIAGEO">#REF!</definedName>
    <definedName name="WWW">#REF!</definedName>
    <definedName name="erik">#REF!</definedName>
    <definedName name="impa470gr2008">#REF!</definedName>
    <definedName name="uteet">#REF!</definedName>
    <definedName name="RKTV">#REF!</definedName>
    <definedName name="LOLY">#REF!</definedName>
    <definedName name="Oster">#REF!</definedName>
    <definedName name="fs">#REF!</definedName>
    <definedName name="LOÑP">#REF!</definedName>
    <definedName name="CPI">#REF!</definedName>
    <definedName name="jgj">#REF!</definedName>
    <definedName name="Fashion_Center">#REF!</definedName>
    <definedName name="_________rd1">#REF!</definedName>
    <definedName name="___TV5">#REF!</definedName>
    <definedName name="jul_01_2s">#REF!</definedName>
    <definedName name="StrategyRecord">#REF!</definedName>
    <definedName name="Mangye">#REF!</definedName>
    <definedName name="Linkedin">#REF!</definedName>
    <definedName name="NOTA">#REF!</definedName>
    <definedName name="prop_PercentageCover">#REF!</definedName>
    <definedName name="CPR_RCN_Late">#REF!</definedName>
    <definedName name="_____can04">#REF!</definedName>
    <definedName name="NEXTEL">#REF!</definedName>
    <definedName name="eadfaf">#REF!</definedName>
    <definedName name="Falabella_Banco_Colombia">#REF!</definedName>
    <definedName name="biobionov">#REF!</definedName>
    <definedName name="Range11">#REF!</definedName>
    <definedName name="Alcaldia_de_Barranquilla">#REF!</definedName>
    <definedName name="sme_rad_feb">#REF!</definedName>
    <definedName name="diarios">#REF!</definedName>
    <definedName name="______________________TV5">#REF!</definedName>
    <definedName name="Galderma">#REF!</definedName>
    <definedName name="PEFAC3">#REF!</definedName>
    <definedName name="Adidas">#REF!</definedName>
    <definedName name="____rd1">#REF!</definedName>
    <definedName name="faaf">#REF!</definedName>
    <definedName name="re">#REF!</definedName>
    <definedName name="British_Petroleum">#REF!</definedName>
    <definedName name="Sodimac_Chile">#REF!</definedName>
    <definedName name="derers">#REF!</definedName>
    <definedName name="trygf">#REF!</definedName>
    <definedName name="NOCHE">#REF!</definedName>
    <definedName name="impacto">#REF!</definedName>
    <definedName name="_21OCT">#REF!</definedName>
    <definedName name="qt">#REF!</definedName>
    <definedName name="prop_ExchangeRate">#REF!</definedName>
    <definedName name="yer">#REF!</definedName>
    <definedName name="Bloque">#REF!</definedName>
    <definedName name="rnk">#REF!</definedName>
    <definedName name="ghfgyfg">#REF!</definedName>
    <definedName name="wg">#REF!</definedName>
    <definedName name="feb_01_3s">#REF!</definedName>
    <definedName name="__________________IV17000">#REF!</definedName>
    <definedName name="rd">#REF!</definedName>
    <definedName name="______________________IV18000">#REF!</definedName>
    <definedName name="______________________JV10000">#REF!</definedName>
    <definedName name="_rat04">#REF!</definedName>
    <definedName name="fdgdsf">#REF!</definedName>
    <definedName name="lp90D2012">#REF!</definedName>
    <definedName name="cx">#REF!</definedName>
    <definedName name="Loan_Years">#REF!</definedName>
    <definedName name="Snapchat">#REF!</definedName>
    <definedName name="______M66666">#REF!</definedName>
    <definedName name="RADIO">#REF!</definedName>
    <definedName name="_________CAL1">#REF!</definedName>
    <definedName name="___________rd1">#REF!</definedName>
    <definedName name="lll">#REF!</definedName>
    <definedName name="tab115D09">#REF!</definedName>
    <definedName name="Canal">#REF!</definedName>
    <definedName name="Active_Paraguay">#REF!</definedName>
    <definedName name="ifeb">#REF!</definedName>
    <definedName name="Castrol_MX">#REF!</definedName>
    <definedName name="_______________________________IV16400">#REF!</definedName>
    <definedName name="_OP9">#REF!</definedName>
    <definedName name="ses">#REF!</definedName>
    <definedName name="impa490gr2008">#REF!</definedName>
    <definedName name="septiembre">#REF!</definedName>
    <definedName name="Rtng1">#REF!</definedName>
    <definedName name="________M700000">#REF!</definedName>
    <definedName name="poui">#REF!</definedName>
    <definedName name="tkgopstroyir">#REF!</definedName>
    <definedName name="__LO2">#REF!</definedName>
    <definedName name="METLIFE">#REF!</definedName>
    <definedName name="_14">#REF!</definedName>
    <definedName name="datostar">#REF!</definedName>
    <definedName name="Valor">#REF!</definedName>
    <definedName name="HSBC">#REF!</definedName>
    <definedName name="jañl">#REF!</definedName>
    <definedName name="PEFAC02">#REF!</definedName>
    <definedName name="white">#REF!</definedName>
    <definedName name="FIN02TV">#REF!</definedName>
    <definedName name="_____________________________IV18000">#REF!</definedName>
    <definedName name="Starbucks">#REF!</definedName>
    <definedName name="BLOBAK02">#REF!</definedName>
    <definedName name="Cortinas_Aragon">#REF!</definedName>
    <definedName name="rank30">#REF!</definedName>
    <definedName name="CLIENTEI">#REF!</definedName>
    <definedName name="Laboratorios_analizar">#REF!</definedName>
    <definedName name="_O">#REF!</definedName>
    <definedName name="QQQQ">#REF!</definedName>
    <definedName name="GDFG">#REF!</definedName>
    <definedName name="Colombina">#REF!</definedName>
    <definedName name="rsdtgd">#REF!</definedName>
    <definedName name="PIMAYO">#REF!</definedName>
    <definedName name="Hoja">#REF!</definedName>
    <definedName name="Sanofi">#REF!</definedName>
    <definedName name="tarcab">#REF!</definedName>
    <definedName name="ño">#REF!</definedName>
    <definedName name="Calama">#REF!</definedName>
    <definedName name="LUKER">#REF!</definedName>
    <definedName name="Camion">#REF!</definedName>
    <definedName name="jun_01_2s">#REF!</definedName>
    <definedName name="_________________________IV16500">#REF!</definedName>
    <definedName name="______IV16500">#REF!</definedName>
    <definedName name="Month">#REF!</definedName>
    <definedName name="Header_Row">#REF!</definedName>
    <definedName name="TOTLANUI">#REF!</definedName>
    <definedName name="anual_grafica">#REF!</definedName>
    <definedName name="BAJAJ">#REF!</definedName>
    <definedName name="disaga">#REF!</definedName>
    <definedName name="_____________IV17000">#REF!</definedName>
    <definedName name="Rappel">#REF!</definedName>
    <definedName name="kjhkgk">#REF!</definedName>
    <definedName name="Int">#REF!</definedName>
    <definedName name="___M66666">#REF!</definedName>
    <definedName name="za">#REF!</definedName>
    <definedName name="adulto2">#REF!</definedName>
    <definedName name="Programmatic">#REF!</definedName>
    <definedName name="Sphera_projects">#REF!</definedName>
    <definedName name="MEGA">#REF!</definedName>
    <definedName name="JUL">#REF!</definedName>
    <definedName name="hmabcd2564b">#REF!</definedName>
    <definedName name="xls">#REF!</definedName>
    <definedName name="cvbx">#REF!</definedName>
    <definedName name="bloque1">#REF!</definedName>
    <definedName name="_M700000">#REF!</definedName>
    <definedName name="_LP70">#REF!</definedName>
    <definedName name="_18MARZO">#REF!</definedName>
    <definedName name="SC_Johnson">#REF!</definedName>
    <definedName name="_21">#REF!</definedName>
    <definedName name="rm">#REF!</definedName>
    <definedName name="qwsdr">#REF!</definedName>
    <definedName name="___KEU2">#REF!</definedName>
    <definedName name="e240.">#REF!</definedName>
    <definedName name="DRHYFUTJEUDIU">#REF!</definedName>
    <definedName name="Valdivia">#REF!</definedName>
    <definedName name="rte">#REF!</definedName>
    <definedName name="limt">#REF!</definedName>
    <definedName name="KPI_digital">#REF!</definedName>
    <definedName name="___ABC1">#REF!</definedName>
    <definedName name="dgdh">#REF!</definedName>
    <definedName name="ESTCTA_SALDO96_Lista">#REF!</definedName>
    <definedName name="IUUUUUUUUUUU">#REF!</definedName>
    <definedName name="ATUNDI">#REF!</definedName>
    <definedName name="_106">#REF!</definedName>
    <definedName name="Excel_BuiltIn__FilterDatabase">#REF!</definedName>
    <definedName name="_________________________IV18000">#REF!</definedName>
    <definedName name="_________________________IV16400">#REF!</definedName>
    <definedName name="nego.">#REF!</definedName>
    <definedName name="ncvbn">#REF!</definedName>
    <definedName name="Instituto_San_Pablo">#REF!</definedName>
    <definedName name="_109">#REF!</definedName>
    <definedName name="dia">#REF!</definedName>
    <definedName name="MEDIO">#REF!</definedName>
    <definedName name="MARZOOO">#REF!</definedName>
    <definedName name="ILOLOILI">#REF!</definedName>
    <definedName name="EFST">#REF!</definedName>
    <definedName name="PIENE">#REF!</definedName>
    <definedName name="_125">#REF!</definedName>
    <definedName name="__RT6">#REF!</definedName>
    <definedName name="Jue_19">#REF!</definedName>
    <definedName name="___can09">#REF!</definedName>
    <definedName name="Antofagasta">#REF!</definedName>
    <definedName name="qi">#REF!</definedName>
    <definedName name="blue">#REF!</definedName>
    <definedName name="Falabella_CMR_Argentina">#REF!</definedName>
    <definedName name="TOTLANGY">#REF!</definedName>
    <definedName name="___________________________IV20000">#REF!</definedName>
    <definedName name="Procter_and_Gamble">#REF!</definedName>
    <definedName name="__________cj15">#REF!</definedName>
    <definedName name="rankdia">#REF!</definedName>
    <definedName name="_LP115">#REF!</definedName>
    <definedName name="GoDaddy">#REF!</definedName>
    <definedName name="RATINGS">#REF!</definedName>
    <definedName name="total_grp_planif">#REF!</definedName>
    <definedName name="iy">#REF!</definedName>
    <definedName name="_____________________IV16400">#REF!</definedName>
    <definedName name="on">#REF!</definedName>
    <definedName name="Cliente">#REF!</definedName>
    <definedName name="____MG1">#REF!</definedName>
    <definedName name="_22">#REF!</definedName>
    <definedName name="_104">#REF!</definedName>
    <definedName name="red">#REF!</definedName>
    <definedName name="eco">#REF!</definedName>
    <definedName name="_RAD3">#REF!</definedName>
    <definedName name="_____cj15">#REF!</definedName>
    <definedName name="_ra2">#REF!</definedName>
    <definedName name="fv">#REF!</definedName>
    <definedName name="juji">#REF!</definedName>
    <definedName name="graph3">#REF!</definedName>
    <definedName name="poland">#REF!</definedName>
    <definedName name="Rating1">#REF!</definedName>
    <definedName name="Extra_Pay">#REF!</definedName>
    <definedName name="Falabella_Viajes_Argentina">#REF!</definedName>
    <definedName name="__________________IV16400">#REF!</definedName>
    <definedName name="_____________JV10000">#REF!</definedName>
    <definedName name="___IV17000">#REF!</definedName>
    <definedName name="PAUTA">#REF!</definedName>
    <definedName name="prec">#REF!</definedName>
    <definedName name="TOTAL2">#REF!</definedName>
    <definedName name="Coomeva">#REF!</definedName>
    <definedName name="Chanel">#REF!</definedName>
    <definedName name="Gobierno_de_Colombia">#REF!</definedName>
    <definedName name="limarank">#REF!</definedName>
    <definedName name="_TAB70">#REF!</definedName>
    <definedName name="gh">#REF!</definedName>
    <definedName name="may_01_4s">#REF!</definedName>
    <definedName name="period">#REF!</definedName>
    <definedName name="____________IV16400">#REF!</definedName>
    <definedName name="A_impresión_IM">#REF!</definedName>
    <definedName name="_7Sin_nombre">#REF!</definedName>
    <definedName name="________can02">#REF!</definedName>
    <definedName name="aaeee">#REF!</definedName>
    <definedName name="Falabella_Colombia">#REF!</definedName>
    <definedName name="_____________IV16500">#REF!</definedName>
    <definedName name="Objetivos_Twitter">#REF!</definedName>
    <definedName name="impa42008">#REF!</definedName>
    <definedName name="lotes_Tabla_de_referencias_cruzadas">#REF!</definedName>
    <definedName name="ghttrtgt">#REF!</definedName>
    <definedName name="ff">#REF!</definedName>
    <definedName name="caca">#REF!</definedName>
    <definedName name="wrn.Plan._.junio._.02.">#REF!</definedName>
    <definedName name="PEFAC">#REF!</definedName>
    <definedName name="_____________________IV18000">#REF!</definedName>
    <definedName name="disagatrome">#REF!</definedName>
    <definedName name="oct_01_4s">#REF!</definedName>
    <definedName name="afgaf">#REF!</definedName>
    <definedName name="julia">#REF!</definedName>
    <definedName name="fasdfasd">#REF!</definedName>
    <definedName name="_RT1">#REF!</definedName>
    <definedName name="YO">#REF!</definedName>
    <definedName name="_neg2">#REF!</definedName>
    <definedName name="Cuerpo_4_domingo">#REF!</definedName>
    <definedName name="________ABC1">#REF!</definedName>
    <definedName name="Range16">#REF!</definedName>
    <definedName name="Farmatodo">#REF!</definedName>
    <definedName name="_MANGYE">#REF!</definedName>
    <definedName name="_________rad2">#REF!</definedName>
    <definedName name="saf">#REF!</definedName>
    <definedName name="qw">#REF!</definedName>
    <definedName name="OCTCAN5">#REF!</definedName>
    <definedName name="PIJUN">#REF!</definedName>
    <definedName name="wrn.DCI._.Consolidated._.and._.Divisional.">#REF!</definedName>
    <definedName name="Servibarras">#REF!</definedName>
    <definedName name="pijul">#REF!</definedName>
    <definedName name="impa4115gr2008">#REF!</definedName>
    <definedName name="LOLO2">#REF!</definedName>
    <definedName name="EMAR">#REF!</definedName>
    <definedName name="ujujuju">#REF!</definedName>
    <definedName name="wwwww">#REF!</definedName>
    <definedName name="Cuerpo_3__lunes_a_sabado">#REF!</definedName>
    <definedName name="hoy">#REF!</definedName>
    <definedName name="tot">#REF!</definedName>
    <definedName name="jflsdfjdkl">#REF!</definedName>
    <definedName name="flow">#REF!</definedName>
    <definedName name="Oechsle">#REF!</definedName>
    <definedName name="Biomax">#REF!</definedName>
    <definedName name="Calendario">#REF!</definedName>
    <definedName name="JYEJE">#REF!</definedName>
    <definedName name="NTI_Video">#REF!</definedName>
    <definedName name="IGUAL">#REF!</definedName>
    <definedName name="dog">#REF!</definedName>
    <definedName name="canal7">#REF!</definedName>
    <definedName name="_________________________IV20000">#REF!</definedName>
    <definedName name="SWIMCO">#REF!</definedName>
    <definedName name="rosario">#REF!</definedName>
    <definedName name="ajuste">#REF!</definedName>
    <definedName name="ÑPOÑPÑ">#REF!</definedName>
    <definedName name="_7">#REF!</definedName>
    <definedName name="_rad2">#REF!</definedName>
    <definedName name="ranking">#REF!</definedName>
    <definedName name="_____M650006">#REF!</definedName>
    <definedName name="__________IV16500">#REF!</definedName>
    <definedName name="brue">#REF!</definedName>
    <definedName name="criterios2">#REF!</definedName>
    <definedName name="_8">#REF!</definedName>
    <definedName name="R_Nego">#REF!</definedName>
    <definedName name="iiiiiiiiiiiiiiii8">#REF!</definedName>
    <definedName name="TODO3">#REF!</definedName>
    <definedName name="Prime_Fijas">#REF!</definedName>
    <definedName name="IMAR">#REF!</definedName>
    <definedName name="ewfwe">#REF!</definedName>
    <definedName name="oct_01_1s">#REF!</definedName>
    <definedName name="Range15">#REF!</definedName>
    <definedName name="Tarifa_radios">#REF!</definedName>
    <definedName name="universo">#REF!</definedName>
    <definedName name="VERSIÓN">#REF!</definedName>
    <definedName name="what">#REF!</definedName>
    <definedName name="Range2">#REF!</definedName>
    <definedName name="high">#REF!</definedName>
    <definedName name="qm">#REF!</definedName>
    <definedName name="BD">#REF!</definedName>
    <definedName name="_105">#REF!</definedName>
    <definedName name="______IV17000">#REF!</definedName>
    <definedName name="impa490">#REF!</definedName>
    <definedName name="_____________cj15">#REF!</definedName>
    <definedName name="AricaGSE">#REF!</definedName>
    <definedName name="Vasenol">#REF!</definedName>
    <definedName name="clasico04">#REF!</definedName>
    <definedName name="TSETSET">#REF!</definedName>
    <definedName name="PEFAC2">#REF!</definedName>
    <definedName name="canal04">#REF!</definedName>
    <definedName name="qwer">#REF!</definedName>
    <definedName name="_______________IV16500">#REF!</definedName>
    <definedName name="POSTCRE">#REF!</definedName>
    <definedName name="____TV5">#REF!</definedName>
    <definedName name="____________IV16500">#REF!</definedName>
    <definedName name="cornetto">#REF!</definedName>
    <definedName name="EGAP">#REF!</definedName>
    <definedName name="twinkle">#REF!</definedName>
    <definedName name="DFGF">#REF!</definedName>
    <definedName name="_______________TV5">#REF!</definedName>
    <definedName name="WWWW">#REF!</definedName>
    <definedName name="Zeuss">#REF!</definedName>
    <definedName name="____________________JV10000">#REF!</definedName>
    <definedName name="criterios3">#REF!</definedName>
    <definedName name="____________________TV5">#REF!</definedName>
    <definedName name="TAB70D2012">#REF!</definedName>
    <definedName name="__________________________IV17000">#REF!</definedName>
    <definedName name="______IV18000">#REF!</definedName>
    <definedName name="ensenada">#REF!</definedName>
    <definedName name="canal4">#REF!</definedName>
    <definedName name="APPROVAL">#REF!</definedName>
    <definedName name="tyhtrbrsb">#REF!</definedName>
    <definedName name="france">#REF!</definedName>
    <definedName name="may_01_1s">#REF!</definedName>
    <definedName name="hermosillo">#REF!</definedName>
    <definedName name="______________IV17000">#REF!</definedName>
    <definedName name="______ABC1">#REF!</definedName>
    <definedName name="Programa">#REF!</definedName>
    <definedName name="DPS">#REF!</definedName>
    <definedName name="diiii">#REF!</definedName>
    <definedName name="RECARGO2">#REF!</definedName>
    <definedName name="PPPP">#REF!</definedName>
    <definedName name="hmabc">#REF!</definedName>
    <definedName name="I">#REF!</definedName>
    <definedName name="___IV20000">#REF!</definedName>
    <definedName name="opiuj">#REF!</definedName>
    <definedName name="Last_Row">#REF!</definedName>
    <definedName name="_16">#REF!</definedName>
    <definedName name="_rd1">#REF!</definedName>
    <definedName name="yioyyloj">#REF!</definedName>
    <definedName name="mj">#REF!</definedName>
    <definedName name="ñ">#REF!</definedName>
    <definedName name="robaplana">#REF!</definedName>
    <definedName name="______________________IV16500">#REF!</definedName>
    <definedName name="CONTENT_AND_PRODUCTION">#REF!</definedName>
    <definedName name="ertsr">#REF!</definedName>
    <definedName name="Periodo">#REF!</definedName>
    <definedName name="Linea_Directa">#REF!</definedName>
    <definedName name="ytr">#REF!</definedName>
    <definedName name="vc">#REF!</definedName>
    <definedName name="ghk">#REF!</definedName>
    <definedName name="_______cj15">#REF!</definedName>
    <definedName name="cccccc">#REF!</definedName>
    <definedName name="BBBB">#REF!</definedName>
    <definedName name="Dyson">#REF!</definedName>
    <definedName name="Bilz">#REF!</definedName>
    <definedName name="Client">#REF!</definedName>
    <definedName name="alkjsd">#REF!</definedName>
    <definedName name="ENCARTE">#REF!</definedName>
    <definedName name="_____rad2">#REF!</definedName>
    <definedName name="tarifa4">#REF!</definedName>
    <definedName name="RECARGO1">#REF!</definedName>
    <definedName name="sol">#REF!</definedName>
    <definedName name="Facebook">#REF!</definedName>
    <definedName name="_1__Sin_nombre">#REF!</definedName>
    <definedName name="_______IV20000">#REF!</definedName>
    <definedName name="mk">#REF!</definedName>
    <definedName name="A470GR">#REF!</definedName>
    <definedName name="feb_01_1s">#REF!</definedName>
    <definedName name="fsdg">#REF!</definedName>
    <definedName name="OOh">#REF!</definedName>
    <definedName name="TSETSTSETS">#REF!</definedName>
    <definedName name="TOTMANUI">#REF!</definedName>
    <definedName name="FGF">#REF!</definedName>
    <definedName name="culiacan">#REF!</definedName>
    <definedName name="Church_and_Dwight">#REF!</definedName>
    <definedName name="MEMO">#REF!</definedName>
    <definedName name="Pork_Colombia">#REF!</definedName>
    <definedName name="Quala">#REF!</definedName>
    <definedName name="______________cj15">#REF!</definedName>
    <definedName name="TOTAL13">#REF!</definedName>
    <definedName name="PAGABRILCOM">#REF!</definedName>
    <definedName name="____M650006">#REF!</definedName>
    <definedName name="GELSA">#REF!</definedName>
    <definedName name="______rad2">#REF!</definedName>
    <definedName name="Títulos_a_imprimir_IM">#REF!</definedName>
    <definedName name="gkgj">#REF!</definedName>
    <definedName name="dgzg">#REF!</definedName>
    <definedName name="gC3_">#REF!</definedName>
    <definedName name="CEET">#REF!</definedName>
    <definedName name="_______________rd1">#REF!</definedName>
    <definedName name="azsx">#REF!</definedName>
    <definedName name="______TV5">#REF!</definedName>
    <definedName name="VBBB">#REF!</definedName>
    <definedName name="junio">#REF!</definedName>
    <definedName name="wrn.Pauta._.Prensa._.Real._.Publicado.">#REF!</definedName>
    <definedName name="TSETSTS">#REF!</definedName>
    <definedName name="Tiendas_Peruanas_SA">#REF!</definedName>
    <definedName name="ImporteBruto">#REF!</definedName>
    <definedName name="___OP9">#REF!</definedName>
    <definedName name="PO">#REF!</definedName>
    <definedName name="________________TV5">#REF!</definedName>
    <definedName name="______________IV16400">#REF!</definedName>
    <definedName name="Araucanía">#REF!</definedName>
    <definedName name="_______F">#REF!</definedName>
    <definedName name="prop_MediaBuyingTarget">#REF!</definedName>
    <definedName name="fgnjklfh">#REF!</definedName>
    <definedName name="prop_Year">#REF!</definedName>
    <definedName name="YSEYRH">#REF!</definedName>
    <definedName name="rating_revistas_oct">#REF!</definedName>
    <definedName name="pink">#REF!</definedName>
    <definedName name="UIO">#REF!</definedName>
    <definedName name="__________________________IV20000">#REF!</definedName>
    <definedName name="______OP9">#REF!</definedName>
    <definedName name="impa490gr2">#REF!</definedName>
    <definedName name="rent">#REF!</definedName>
    <definedName name="________________IV16400">#REF!</definedName>
    <definedName name="_114">#REF!</definedName>
    <definedName name="ME_Other">#REF!</definedName>
    <definedName name="Air_Canada">#REF!</definedName>
    <definedName name="NBVCXZ">#REF!</definedName>
    <definedName name="Abbott">#REF!</definedName>
    <definedName name="cab">#REF!</definedName>
    <definedName name="porda">#REF!</definedName>
    <definedName name="_28">#REF!</definedName>
    <definedName name="CMX_Cinemas">#REF!</definedName>
    <definedName name="_______can02">#REF!</definedName>
    <definedName name="CLAU">#REF!</definedName>
    <definedName name="Print_Area_MI">#REF!</definedName>
    <definedName name="Cuerpo_5_sabado">#REF!</definedName>
    <definedName name="adgafd">#REF!</definedName>
    <definedName name="HYHYHY">#REF!</definedName>
    <definedName name="FBDS">#REF!</definedName>
    <definedName name="MATRIZ">#REF!</definedName>
    <definedName name="Texaco">#REF!</definedName>
    <definedName name="LANZAM">#REF!</definedName>
    <definedName name="ago_01_4s">#REF!</definedName>
    <definedName name="Campaign">#REF!</definedName>
    <definedName name="ranktv1">#REF!</definedName>
    <definedName name="lñkñk">#REF!</definedName>
    <definedName name="Grand_Total">#REF!</definedName>
    <definedName name="base_radio">#REF!</definedName>
    <definedName name="Soho">#REF!</definedName>
    <definedName name="rtngcable3">#REF!</definedName>
    <definedName name="Derechos">#REF!</definedName>
    <definedName name="ñññ">#REF!</definedName>
    <definedName name="___LO2">#REF!</definedName>
    <definedName name="___ra2">#REF!</definedName>
    <definedName name="_____JV10000">#REF!</definedName>
    <definedName name="PPP">#REF!</definedName>
    <definedName name="_123">#REF!</definedName>
    <definedName name="TVAZ">#REF!</definedName>
    <definedName name="ImporteNeto">#REF!</definedName>
    <definedName name="Warner_Bros_Pictures">#REF!</definedName>
    <definedName name="_29">#REF!</definedName>
    <definedName name="_rat05">#REF!</definedName>
    <definedName name="asdrubal">#REF!</definedName>
    <definedName name="ago_01_1s">#REF!</definedName>
    <definedName name="NTU_SocialMedia">#REF!</definedName>
    <definedName name="VV">#REF!</definedName>
    <definedName name="COMPRA">#REF!</definedName>
    <definedName name="___tar04">#REF!</definedName>
    <definedName name="_______________________________IV16500">#REF!</definedName>
    <definedName name="HMABC1824">#REF!</definedName>
    <definedName name="LSILVA">#REF!</definedName>
    <definedName name="Falabella_Chile">#REF!</definedName>
    <definedName name="______IV20000">#REF!</definedName>
    <definedName name="DISTRIBUCIONRIPLEY1">#REF!</definedName>
    <definedName name="Famisanar">#REF!</definedName>
    <definedName name="FEE">#REF!</definedName>
    <definedName name="Electrojaponesa">#REF!</definedName>
    <definedName name="XAXIS">#REF!</definedName>
    <definedName name="Permoda">#REF!</definedName>
    <definedName name="fgdh">#REF!</definedName>
    <definedName name="ghjk">#REF!</definedName>
    <definedName name="hh">#REF!</definedName>
    <definedName name="Start_Weekpart">#REF!</definedName>
    <definedName name="hsgfdh">#REF!</definedName>
    <definedName name="Universal">#REF!</definedName>
    <definedName name="___rad2">#REF!</definedName>
    <definedName name="_M66666">#REF!</definedName>
    <definedName name="FORMATOS">#REF!</definedName>
    <definedName name="Alcaldia_de_Cali">#REF!</definedName>
    <definedName name="None">#REF!</definedName>
    <definedName name="wrn.CREDITO.">#REF!</definedName>
    <definedName name="ranklima">#REF!</definedName>
    <definedName name="gf">#REF!</definedName>
    <definedName name="_26">#REF!</definedName>
    <definedName name="____________IV20000">#REF!</definedName>
    <definedName name="black">#REF!</definedName>
    <definedName name="__IV16400">#REF!</definedName>
    <definedName name="GGSE">#REF!</definedName>
    <definedName name="Grupo_La_Republica_Publicaciones_SA">#REF!</definedName>
    <definedName name="____JV10000">#REF!</definedName>
    <definedName name="rkgTV">#REF!</definedName>
    <definedName name="fgg">#REF!</definedName>
    <definedName name="asasc">#REF!</definedName>
    <definedName name="ee">#REF!</definedName>
    <definedName name="bloque5">#REF!</definedName>
    <definedName name="XXXX">#REF!</definedName>
    <definedName name="LP70D2012">#REF!</definedName>
    <definedName name="Interactuar">#REF!</definedName>
    <definedName name="NTI_Fee">#REF!</definedName>
    <definedName name="Pauprov2">#REF!</definedName>
    <definedName name="war">#REF!</definedName>
    <definedName name="EJUL">#REF!</definedName>
    <definedName name="marl1">#REF!</definedName>
    <definedName name="xvcdfg">#REF!</definedName>
    <definedName name="_12">#REF!</definedName>
    <definedName name="___________TV5">#REF!</definedName>
    <definedName name="OIIT">#REF!</definedName>
    <definedName name="ANDYPM">#REF!</definedName>
    <definedName name="a570D09">#REF!</definedName>
    <definedName name="__________________________IV16500">#REF!</definedName>
    <definedName name="HOLA">#REF!</definedName>
    <definedName name="_____can09">#REF!</definedName>
    <definedName name="gray">#REF!</definedName>
    <definedName name="C_CGRPNet1">#REF!</definedName>
    <definedName name="GYEMANT">#REF!</definedName>
    <definedName name="______________IV16500">#REF!</definedName>
    <definedName name="tffrd">#REF!</definedName>
    <definedName name="Saga_Falabella_Peru">#REF!</definedName>
    <definedName name="ANATVFEB">#REF!</definedName>
    <definedName name="fewaa">#REF!</definedName>
    <definedName name="______________________cj15">#REF!</definedName>
    <definedName name="FGFG">#REF!</definedName>
    <definedName name="ME_CampaigNTrackingYAnalytics">#REF!</definedName>
    <definedName name="rcable">#REF!</definedName>
    <definedName name="_94MARZ">#REF!</definedName>
    <definedName name="Falabella_Seguros_Peru">#REF!</definedName>
    <definedName name="RANK1">#REF!</definedName>
    <definedName name="Producto">#REF!</definedName>
    <definedName name="az">#REF!</definedName>
    <definedName name="uuuuuuuuuuuuuuuuuuuuuuuuuuuuuuuuuuuu">#REF!</definedName>
    <definedName name="gsfd">#REF!</definedName>
    <definedName name="IPAE">#REF!</definedName>
    <definedName name="__ABC1">#REF!</definedName>
    <definedName name="l">#REF!</definedName>
    <definedName name="may_01_3s">#REF!</definedName>
    <definedName name="____M700000">#REF!</definedName>
    <definedName name="PÑPIÑP">#REF!</definedName>
    <definedName name="Rones_Puerto_Rico">#REF!</definedName>
    <definedName name="CADENA">#REF!</definedName>
    <definedName name="sz">#REF!</definedName>
    <definedName name="__can09">#REF!</definedName>
    <definedName name="impresiontabripley">#REF!</definedName>
    <definedName name="nego">#REF!</definedName>
    <definedName name="Arm_Hammer">#REF!</definedName>
    <definedName name="Mallplaza_Chile">#REF!</definedName>
    <definedName name="agua">#REF!</definedName>
    <definedName name="Falabella_CMR_Chile">#REF!</definedName>
    <definedName name="kathy">#REF!</definedName>
    <definedName name="UUUU">#REF!</definedName>
    <definedName name="__rad2">#REF!</definedName>
    <definedName name="cj">#REF!</definedName>
    <definedName name="IMPLE.">#REF!</definedName>
    <definedName name="_______CAL1">#REF!</definedName>
    <definedName name="rttandac9">#REF!</definedName>
    <definedName name="impa4saga">#REF!</definedName>
    <definedName name="gC2_">#REF!</definedName>
    <definedName name="Falabella_Seguros_Colombia">#REF!</definedName>
    <definedName name="PlayStation">#REF!</definedName>
    <definedName name="InOutlet">#REF!</definedName>
    <definedName name="dfgh">#REF!</definedName>
    <definedName name="______ZZ1">#REF!</definedName>
    <definedName name="_M">#REF!</definedName>
    <definedName name="All_Status_Chile">#REF!</definedName>
    <definedName name="naca">#REF!</definedName>
    <definedName name="Nov_96">#REF!</definedName>
    <definedName name="rgdgd">#REF!</definedName>
    <definedName name="Bestday">#REF!</definedName>
    <definedName name="LOLO1">#REF!</definedName>
    <definedName name="jv">#REF!</definedName>
    <definedName name="____________________cj15">#REF!</definedName>
    <definedName name="_______can09">#REF!</definedName>
    <definedName name="_________________cj15">#REF!</definedName>
    <definedName name="hmabc2564b">#REF!</definedName>
    <definedName name="abr_01_4s">#REF!</definedName>
    <definedName name="TUTU">#REF!</definedName>
    <definedName name="_23">#REF!</definedName>
    <definedName name="qq">#REF!</definedName>
    <definedName name="Royal_Caribbean">#REF!</definedName>
    <definedName name="______________________IV17000">#REF!</definedName>
    <definedName name="___________F">#REF!</definedName>
    <definedName name="_________ABC1">#REF!</definedName>
    <definedName name="_________________________JV10000">#REF!</definedName>
    <definedName name="pi">#REF!</definedName>
    <definedName name="YURFHGF">#REF!</definedName>
    <definedName name="lanzagye">#REF!</definedName>
    <definedName name="pise">#REF!</definedName>
    <definedName name="IOLIYLIY">#REF!</definedName>
    <definedName name="Octubre">#REF!</definedName>
    <definedName name="HHHH">#REF!</definedName>
    <definedName name="poiyuh">#REF!</definedName>
    <definedName name="Comfandi">#REF!</definedName>
    <definedName name="____________________IV20000">#REF!</definedName>
    <definedName name="Supermercados_Peruanos_SA">#REF!</definedName>
    <definedName name="dic_01_2s">#REF!</definedName>
    <definedName name="RR">#REF!</definedName>
    <definedName name="wrn.Pauta._.Televisión.">#REF!</definedName>
    <definedName name="__________________IV20000">#REF!</definedName>
    <definedName name="hsgfhsf">#REF!</definedName>
    <definedName name="zs">#REF!</definedName>
    <definedName name="___________ABC1">#REF!</definedName>
    <definedName name="ME_ContentYproduction">#REF!</definedName>
    <definedName name="_RT6">#REF!</definedName>
    <definedName name="____M66666">#REF!</definedName>
    <definedName name="Condimentos_el_Rey">#REF!</definedName>
    <definedName name="canal2">#REF!</definedName>
    <definedName name="_tar02">#REF!</definedName>
    <definedName name="codigo">#REF!</definedName>
    <definedName name="movista">#REF!</definedName>
    <definedName name="rEXONA">#REF!</definedName>
    <definedName name="KK">#REF!</definedName>
    <definedName name="____IV16500">#REF!</definedName>
    <definedName name="_____________________JV10000">#REF!</definedName>
    <definedName name="OTHERS">#REF!</definedName>
    <definedName name="PROMO">#REF!</definedName>
    <definedName name="_IV16500">#REF!</definedName>
    <definedName name="ryyw">#REF!</definedName>
    <definedName name="Hasbro">#REF!</definedName>
    <definedName name="__TAB90">#REF!</definedName>
    <definedName name="Rating_radios">#REF!</definedName>
    <definedName name="tab115d2012">#REF!</definedName>
    <definedName name="FlowPPoint">#REF!</definedName>
    <definedName name="___________________________JV10000">#REF!</definedName>
    <definedName name="qqq">#REF!</definedName>
    <definedName name="________can05">#REF!</definedName>
    <definedName name="_____________________________IV17000">#REF!</definedName>
    <definedName name="rt">#REF!</definedName>
    <definedName name="wadc">#REF!</definedName>
    <definedName name="OLOLO">#REF!</definedName>
    <definedName name="TUMSM2">#REF!</definedName>
    <definedName name="safasdgtjujkilyil">#REF!</definedName>
    <definedName name="hyy">#REF!</definedName>
    <definedName name="aaaaa">#REF!</definedName>
    <definedName name="ghj">#REF!</definedName>
    <definedName name="Tactualizado">#REF!</definedName>
    <definedName name="CARENF2">#REF!</definedName>
    <definedName name="lp90D09lvtr">#REF!</definedName>
    <definedName name="Reforestacion_y_parques_S.A">#REF!</definedName>
    <definedName name="______________________________IV17000">#REF!</definedName>
    <definedName name="NumeroInserciones">#REF!</definedName>
    <definedName name="puebla">#REF!</definedName>
    <definedName name="habcd2564b">#REF!</definedName>
    <definedName name="Monomeros">#REF!</definedName>
    <definedName name="eeeeeeeeeeeeeee">#REF!</definedName>
    <definedName name="__MG3">#REF!</definedName>
    <definedName name="Uso">#REF!</definedName>
    <definedName name="america">#REF!</definedName>
    <definedName name="_IV17000">#REF!</definedName>
    <definedName name="AntofaGSE">#REF!</definedName>
    <definedName name="LANZA">#REF!</definedName>
    <definedName name="asdasdas">#REF!</definedName>
    <definedName name="_110">#REF!</definedName>
    <definedName name="Cuerpo_4_sabado">#REF!</definedName>
    <definedName name="wonder">#REF!</definedName>
    <definedName name="hg">#REF!</definedName>
    <definedName name="Cuerpo_1">#REF!</definedName>
    <definedName name="_Parse_In">#REF!</definedName>
    <definedName name="hsgh">#REF!</definedName>
    <definedName name="R_GRPs">#REF!</definedName>
    <definedName name="gDE">#REF!</definedName>
    <definedName name="__IV17000">#REF!</definedName>
    <definedName name="mastercard">#REF!</definedName>
    <definedName name="hgcgf">#REF!</definedName>
    <definedName name="A">#REF!</definedName>
    <definedName name="ytutu">#REF!</definedName>
    <definedName name="nov_01_2s">#REF!</definedName>
    <definedName name="SWIMAR">#REF!</definedName>
    <definedName name="cobertura">#REF!</definedName>
    <definedName name="OSCAR">#REF!</definedName>
    <definedName name="ranktv">#REF!</definedName>
    <definedName name="_can07">#REF!</definedName>
    <definedName name="hgfhd">#REF!</definedName>
    <definedName name="wdwfqfqew">#REF!</definedName>
    <definedName name="UTEC">#REF!</definedName>
    <definedName name="Sodimac_Argentina">#REF!</definedName>
    <definedName name="BSRECIMG">#REF!</definedName>
    <definedName name="Traditional_Display_Media">#REF!</definedName>
    <definedName name="hibñhioñb">#REF!</definedName>
    <definedName name="UTYYY">#REF!</definedName>
    <definedName name="LO">#REF!</definedName>
    <definedName name="_____F">#REF!</definedName>
    <definedName name="base_prensa">#REF!</definedName>
    <definedName name="SFF">#REF!</definedName>
    <definedName name="Range18">#REF!</definedName>
    <definedName name="Periodicidad">#REF!</definedName>
    <definedName name="CampanaParam">#REF!</definedName>
    <definedName name="rknc9">#REF!</definedName>
    <definedName name="gallas">#REF!</definedName>
    <definedName name="ejun">#REF!</definedName>
    <definedName name="gdf">#REF!</definedName>
    <definedName name="efasf">#REF!</definedName>
    <definedName name="________cj15">#REF!</definedName>
    <definedName name="All_Paraguay">#REF!</definedName>
    <definedName name="Nestle">#REF!</definedName>
    <definedName name="VCNCV">#REF!</definedName>
    <definedName name="uy">#REF!</definedName>
    <definedName name="uiyi">#REF!</definedName>
    <definedName name="nov_01_3s">#REF!</definedName>
    <definedName name="Active_Status_Chile">#REF!</definedName>
    <definedName name="wrn.Inversión._.por._.plaza.">#REF!</definedName>
    <definedName name="rrg">#REF!</definedName>
    <definedName name="MARCA">#REF!</definedName>
    <definedName name="____CAL1">#REF!</definedName>
    <definedName name="LLJJJIII">#REF!</definedName>
    <definedName name="clasico02">#REF!</definedName>
    <definedName name="yu">#REF!</definedName>
    <definedName name="prop_Source">#REF!</definedName>
    <definedName name="Tunisia">#REF!</definedName>
    <definedName name="E6.AI158A">#REF!</definedName>
    <definedName name="HMABC2549">#REF!</definedName>
    <definedName name="_874">#REF!</definedName>
    <definedName name="ki">#REF!</definedName>
    <definedName name="hf">#REF!</definedName>
    <definedName name="hora">#REF!</definedName>
    <definedName name="tarifa04">#REF!</definedName>
    <definedName name="UYTU">#REF!</definedName>
    <definedName name="WER">#REF!</definedName>
    <definedName name="Loan_Start">#REF!</definedName>
    <definedName name="radlima">#REF!</definedName>
    <definedName name="marca1">#REF!</definedName>
    <definedName name="Corona">#REF!</definedName>
    <definedName name="VIDEO">#REF!</definedName>
    <definedName name="tarifac4">#REF!</definedName>
    <definedName name="baja">#REF!</definedName>
    <definedName name="RCN">#REF!</definedName>
    <definedName name="GGGGK">#REF!</definedName>
    <definedName name="lp90D09">#REF!</definedName>
    <definedName name="GSEArica">#REF!</definedName>
    <definedName name="__CAL1">#REF!</definedName>
    <definedName name="enero">#REF!</definedName>
    <definedName name="_____IV20000">#REF!</definedName>
    <definedName name="graf2">#REF!</definedName>
    <definedName name="a590D09">#REF!</definedName>
    <definedName name="ONP">#REF!</definedName>
    <definedName name="_____________IV20000">#REF!</definedName>
    <definedName name="GHGHG">#REF!</definedName>
    <definedName name="Blackrock_FM">#REF!</definedName>
    <definedName name="hmabc12">#REF!</definedName>
    <definedName name="dede">#REF!</definedName>
    <definedName name="Range1">#REF!</definedName>
    <definedName name="___F">#REF!</definedName>
    <definedName name="PORC">#REF!</definedName>
    <definedName name="Plan">#REF!</definedName>
    <definedName name="________F">#REF!</definedName>
    <definedName name="rev_cpi">#REF!</definedName>
    <definedName name="LANZGYE">#REF!</definedName>
    <definedName name="_128">#REF!</definedName>
    <definedName name="_______IV17000">#REF!</definedName>
    <definedName name="______can04">#REF!</definedName>
    <definedName name="THHW">#REF!</definedName>
    <definedName name="habc">#REF!</definedName>
    <definedName name="_rat09">#REF!</definedName>
    <definedName name="FGD">#REF!</definedName>
    <definedName name="________________________cj15">#REF!</definedName>
    <definedName name="Range13">#REF!</definedName>
    <definedName name="KUKYK">#REF!</definedName>
    <definedName name="____________________________IV17000">#REF!</definedName>
    <definedName name="LOLOLO">#REF!</definedName>
    <definedName name="_Key2">#REF!</definedName>
    <definedName name="PEFEB">#REF!</definedName>
    <definedName name="gABC1">#REF!</definedName>
    <definedName name="Range8">#REF!</definedName>
    <definedName name="xxxxx">#REF!</definedName>
    <definedName name="UPS">#REF!</definedName>
    <definedName name="lima1">#REF!</definedName>
    <definedName name="TOTAL4">#REF!</definedName>
    <definedName name="PÑPOÑO">#REF!</definedName>
    <definedName name="axe">#REF!</definedName>
    <definedName name="_122">#REF!</definedName>
    <definedName name="Campania">#REF!</definedName>
    <definedName name="Passarela">#REF!</definedName>
    <definedName name="LUPITA">#REF!</definedName>
    <definedName name="asdfsdf">#REF!</definedName>
    <definedName name="CABLE">#REF!</definedName>
    <definedName name="TSETSETGSE">#REF!</definedName>
    <definedName name="prop_Client">#REF!</definedName>
    <definedName name="psauta">#REF!</definedName>
    <definedName name="CAMPO">#REF!</definedName>
    <definedName name="__rat02">#REF!</definedName>
    <definedName name="sme_rad_mar">#REF!</definedName>
    <definedName name="PEAB">#REF!</definedName>
    <definedName name="disagaESPECIAL">#REF!</definedName>
    <definedName name="Cosmetica_Nacional">#REF!</definedName>
    <definedName name="PERFIL">#REF!</definedName>
    <definedName name="SEMANAS">#REF!</definedName>
    <definedName name="imptab90gr2008">#REF!</definedName>
    <definedName name="tabla">#REF!</definedName>
    <definedName name="nuevo">#REF!</definedName>
    <definedName name="A.E.">#REF!</definedName>
    <definedName name="Norton">#REF!</definedName>
    <definedName name="AustralGSE">#REF!</definedName>
    <definedName name="hmabcd1324">#REF!</definedName>
    <definedName name="VOLREF">#REF!</definedName>
    <definedName name="Open_Plaza_Chile">#REF!</definedName>
    <definedName name="hsh">#REF!</definedName>
    <definedName name="GSK">#REF!</definedName>
    <definedName name="Mallplaza_Peru">#REF!</definedName>
    <definedName name="rad_cpi">#REF!</definedName>
    <definedName name="fer">#REF!</definedName>
    <definedName name="SWIMPE">#REF!</definedName>
    <definedName name="CAROLA">#REF!</definedName>
    <definedName name="_TAB90">#REF!</definedName>
    <definedName name="cvb">#REF!</definedName>
    <definedName name="dic_01_4s">#REF!</definedName>
    <definedName name="TOTMANGY">#REF!</definedName>
    <definedName name="cpi_rad_feb">#REF!</definedName>
    <definedName name="XXXXXXX">#REF!</definedName>
    <definedName name="___________IV16400">#REF!</definedName>
    <definedName name="Pauprov">#REF!</definedName>
    <definedName name="fgrtyt">#REF!</definedName>
    <definedName name="_____IV16400">#REF!</definedName>
    <definedName name="Resu">#REF!</definedName>
    <definedName name="jkghj">#REF!</definedName>
    <definedName name="comunic">#REF!</definedName>
    <definedName name="AIG">#REF!</definedName>
    <definedName name="____ABC1">#REF!</definedName>
    <definedName name="______rd1">#REF!</definedName>
    <definedName name="abr_01_1s">#REF!</definedName>
    <definedName name="Oriflame">#REF!</definedName>
    <definedName name="JUN">#REF!</definedName>
    <definedName name="tarifastv">#REF!</definedName>
    <definedName name="impactojun">#REF!</definedName>
    <definedName name="radio1">#REF!</definedName>
    <definedName name="TOTNA">#REF!</definedName>
    <definedName name="coquiGSE">#REF!</definedName>
    <definedName name="dfghdf">#REF!</definedName>
    <definedName name="All_Status_Brazil">#REF!</definedName>
    <definedName name="MILOAG">#REF!</definedName>
    <definedName name="valuevx">#REF!</definedName>
    <definedName name="_______JV10000">#REF!</definedName>
    <definedName name="OsornoGSE">#REF!</definedName>
    <definedName name="qwerfs">#REF!</definedName>
    <definedName name="_____________TV5">#REF!</definedName>
    <definedName name="sdasda">#REF!</definedName>
    <definedName name="a5115D09">#REF!</definedName>
    <definedName name="sDetalle">#REF!</definedName>
    <definedName name="All_Status_Argentina">#REF!</definedName>
    <definedName name="_1">#REF!</definedName>
    <definedName name="UTTE">#REF!</definedName>
    <definedName name="mathew">#REF!</definedName>
    <definedName name="cayetano">#REF!</definedName>
    <definedName name="____________________________IV18000">#REF!</definedName>
    <definedName name="TTTT">#REF!</definedName>
    <definedName name="Descripción_de_la_marca">#REF!</definedName>
    <definedName name="you">#REF!</definedName>
    <definedName name="__ZZ1">#REF!</definedName>
    <definedName name="ed">#REF!</definedName>
    <definedName name="total_costo">#REF!</definedName>
    <definedName name="rknc2">#REF!</definedName>
    <definedName name="Multiplo_Inmobiliaria">#REF!</definedName>
    <definedName name="ui">#REF!</definedName>
    <definedName name="tom">#REF!</definedName>
    <definedName name="jt">#REF!</definedName>
    <definedName name="tabloide90gramos2012">#REF!</definedName>
    <definedName name="jul_01_4s">#REF!</definedName>
    <definedName name="ññ">#REF!</definedName>
    <definedName name="________IV17000">#REF!</definedName>
    <definedName name="distribuciontabripley">#REF!</definedName>
    <definedName name="______F">#REF!</definedName>
    <definedName name="_____ABC1">#REF!</definedName>
    <definedName name="_ANA1">#REF!</definedName>
    <definedName name="gafg">#REF!</definedName>
    <definedName name="Fedemol">#REF!</definedName>
    <definedName name="Sched_Pay">#REF!</definedName>
    <definedName name="__________________________TV5">#REF!</definedName>
    <definedName name="hyhyth">#REF!</definedName>
    <definedName name="rksep">#REF!</definedName>
    <definedName name="_20">#REF!</definedName>
    <definedName name="RANK98">#REF!</definedName>
    <definedName name="DISTRIBUCION2009">#REF!</definedName>
    <definedName name="Total_Pay">#REF!</definedName>
    <definedName name="SA">#REF!</definedName>
    <definedName name="lugar">#REF!</definedName>
    <definedName name="___________IV17000">#REF!</definedName>
    <definedName name="rkradio">#REF!</definedName>
    <definedName name="eriopkh">#REF!</definedName>
    <definedName name="dfg">#REF!</definedName>
    <definedName name="wed">#REF!</definedName>
    <definedName name="Volkswagen">#REF!</definedName>
    <definedName name="casa">#REF!</definedName>
    <definedName name="targetneg">#REF!</definedName>
    <definedName name="todas">#REF!</definedName>
    <definedName name="JOOOO">#REF!</definedName>
    <definedName name="_can09">#REF!</definedName>
    <definedName name="fgsd">#REF!</definedName>
    <definedName name="tab115d2010">#REF!</definedName>
    <definedName name="AD_OPERATIONS_AND_TECHNOLOGY_FEES">#REF!</definedName>
    <definedName name="Range10">#REF!</definedName>
    <definedName name="Cuerpo">#REF!</definedName>
    <definedName name="Clinica_San_Pablo">#REF!</definedName>
    <definedName name="com">#REF!</definedName>
    <definedName name="eg">#REF!</definedName>
    <definedName name="UTUE">#REF!</definedName>
    <definedName name="prop_ProductArea">#REF!</definedName>
    <definedName name="AUTOCOM">#REF!</definedName>
    <definedName name="_rat02">#REF!</definedName>
    <definedName name="juyu">#REF!</definedName>
    <definedName name="are">#REF!</definedName>
    <definedName name="Brinsa">#REF!</definedName>
    <definedName name="dre">#REF!</definedName>
    <definedName name="______can09">#REF!</definedName>
    <definedName name="distribucion2">#REF!</definedName>
    <definedName name="HGKGHKY">#REF!</definedName>
    <definedName name="PtoMGSE">#REF!</definedName>
    <definedName name="TEAGO">#REF!</definedName>
    <definedName name="________________IV16500">#REF!</definedName>
    <definedName name="AMEX">#REF!</definedName>
    <definedName name="Banco_Estado">#REF!</definedName>
    <definedName name="era">#REF!</definedName>
    <definedName name="eaf">#REF!</definedName>
    <definedName name="DISTRIBUCION2007RIPLEYTAB">#REF!</definedName>
    <definedName name="copia">#REF!</definedName>
    <definedName name="zx">#REF!</definedName>
    <definedName name="Loan_Amount">#REF!</definedName>
    <definedName name="NOTAS">#REF!</definedName>
    <definedName name="________________________TV5">#REF!</definedName>
    <definedName name="jhk">#REF!</definedName>
    <definedName name="_Key1">#REF!</definedName>
    <definedName name="Ponds">#REF!</definedName>
    <definedName name="dropp">#REF!</definedName>
    <definedName name="PU">#REF!</definedName>
    <definedName name="_119">#REF!</definedName>
    <definedName name="scheffler">#REF!</definedName>
    <definedName name="_214NOV">#REF!</definedName>
    <definedName name="MAYO2003">#REF!</definedName>
    <definedName name="Range4">#REF!</definedName>
    <definedName name="demasia">#REF!</definedName>
    <definedName name="________OP9">#REF!</definedName>
    <definedName name="_________IV17000">#REF!</definedName>
    <definedName name="Bayer">#REF!</definedName>
    <definedName name="______M700000">#REF!</definedName>
    <definedName name="hmabcd2">#REF!</definedName>
    <definedName name="_116">#REF!</definedName>
    <definedName name="op">#REF!</definedName>
    <definedName name="STG">#REF!</definedName>
    <definedName name="Objetivos_Bing">#REF!</definedName>
    <definedName name="zdfg">#REF!</definedName>
    <definedName name="_______________________TV5">#REF!</definedName>
    <definedName name="__LP115">#REF!</definedName>
    <definedName name="SAP">#REF!</definedName>
    <definedName name="______________________________IV16500">#REF!</definedName>
    <definedName name="mayo">#REF!</definedName>
    <definedName name="hdfhd">#REF!</definedName>
    <definedName name="gfshsgf">#REF!</definedName>
    <definedName name="MEDIALV">#REF!</definedName>
    <definedName name="FLOW3">#REF!</definedName>
    <definedName name="SSS">#REF!</definedName>
    <definedName name="____________________________IV16400">#REF!</definedName>
    <definedName name="________________IV18000">#REF!</definedName>
    <definedName name="gis">#REF!</definedName>
    <definedName name="Objetivos_Snapchat">#REF!</definedName>
    <definedName name="sd">#REF!</definedName>
    <definedName name="sftjhsyju">#REF!</definedName>
    <definedName name="_MG4">#REF!</definedName>
    <definedName name="___A2">#REF!</definedName>
    <definedName name="___________________IV18000">#REF!</definedName>
    <definedName name="Dir">#REF!</definedName>
    <definedName name="_______________________________IV20000">#REF!</definedName>
    <definedName name="lp90d2010">#REF!</definedName>
    <definedName name="__LP90">#REF!</definedName>
    <definedName name="qr">#REF!</definedName>
    <definedName name="Tiffany">#REF!</definedName>
    <definedName name="grt">#REF!</definedName>
    <definedName name="HMABC3">#REF!</definedName>
    <definedName name="ago_01_5s">#REF!</definedName>
    <definedName name="___________________IV20000">#REF!</definedName>
    <definedName name="___ZZ1">#REF!</definedName>
    <definedName name="___________________IV17000">#REF!</definedName>
    <definedName name="Tarifa_C9">#REF!</definedName>
    <definedName name="hmabcd">#REF!</definedName>
    <definedName name="Caja">#REF!</definedName>
    <definedName name="___IV16500">#REF!</definedName>
    <definedName name="__________________TV5">#REF!</definedName>
    <definedName name="jl">#REF!</definedName>
    <definedName name="KCC">#REF!</definedName>
    <definedName name="mexicali">#REF!</definedName>
    <definedName name="_____________________IV20000">#REF!</definedName>
    <definedName name="_za1">#REF!</definedName>
    <definedName name="____can04">#REF!</definedName>
    <definedName name="ACH_Foods">#REF!</definedName>
    <definedName name="Auteco">#REF!</definedName>
    <definedName name="sgfh">#REF!</definedName>
    <definedName name="_TV5">#REF!</definedName>
    <definedName name="Active_Brazil">#REF!</definedName>
    <definedName name="KKKK">#REF!</definedName>
    <definedName name="montp">#REF!</definedName>
    <definedName name="marca2">#REF!</definedName>
    <definedName name="Leonisa">#REF!</definedName>
    <definedName name="fggh">#REF!</definedName>
    <definedName name="ruy">#REF!</definedName>
    <definedName name="RANK">#REF!</definedName>
    <definedName name="pT">#REF!</definedName>
    <definedName name="IquiqueGSE">#REF!</definedName>
    <definedName name="aeadaf">#REF!</definedName>
    <definedName name="DDD">#REF!</definedName>
    <definedName name="Norma">#REF!</definedName>
    <definedName name="hshysrt">#REF!</definedName>
    <definedName name="ene_01_1s">#REF!</definedName>
    <definedName name="_______OP9">#REF!</definedName>
    <definedName name="cfri">#REF!</definedName>
    <definedName name="iii">#REF!</definedName>
    <definedName name="_5">#REF!</definedName>
    <definedName name="_19">#REF!</definedName>
    <definedName name="Cuerpo_5_domingo">#REF!</definedName>
    <definedName name="jklhj">#REF!</definedName>
    <definedName name="impa42006">#REF!</definedName>
    <definedName name="____________________________IV20000">#REF!</definedName>
    <definedName name="rating_revistas">#REF!</definedName>
    <definedName name="______________IV18000">#REF!</definedName>
    <definedName name="Venus">#REF!</definedName>
    <definedName name="ddddddddddddddd">#REF!</definedName>
    <definedName name="Tiicke">#REF!</definedName>
    <definedName name="Licitaciones_del_Estado">#REF!</definedName>
    <definedName name="fdfd">#REF!</definedName>
    <definedName name="rknc5">#REF!</definedName>
    <definedName name="jkdasl">#REF!</definedName>
    <definedName name="_____________________IV17000">#REF!</definedName>
    <definedName name="Group_SEB">#REF!</definedName>
    <definedName name="Range6">#REF!</definedName>
    <definedName name="_102">#REF!</definedName>
    <definedName name="IKIKI">#REF!</definedName>
    <definedName name="INCE">#REF!</definedName>
    <definedName name="rating_radios_ago">#REF!</definedName>
    <definedName name="bgsg">#REF!</definedName>
    <definedName name="DISPLAY">#REF!</definedName>
    <definedName name="ME_Display">#REF!</definedName>
    <definedName name="yt">#REF!</definedName>
    <definedName name="AVANTEL">#REF!</definedName>
    <definedName name="sPeriodo">#REF!</definedName>
    <definedName name="All_Status_Paraguay">#REF!</definedName>
    <definedName name="WUIJAAAA">#REF!</definedName>
    <definedName name="tab70D09">#REF!</definedName>
    <definedName name="Mes">#REF!</definedName>
    <definedName name="efeb">#REF!</definedName>
    <definedName name="Agricola_Himalaya">#REF!</definedName>
    <definedName name="Active_Status_Argentina">#REF!</definedName>
    <definedName name="ytt">#REF!</definedName>
    <definedName name="QQQQQQQQQ">#REF!</definedName>
    <definedName name="tabloide90d2013">#REF!</definedName>
    <definedName name="rexona1">#REF!</definedName>
    <definedName name="mujeres2">#REF!</definedName>
    <definedName name="d">#REF!</definedName>
    <definedName name="_____rd1">#REF!</definedName>
    <definedName name="Solic.Material_Chile_Reclutamiento">#REF!</definedName>
    <definedName name="ii">#REF!</definedName>
    <definedName name="Pagatodo___SuperAstro">#REF!</definedName>
    <definedName name="_112">#REF!</definedName>
    <definedName name="impa4115gr2">#REF!</definedName>
    <definedName name="______________________________IV18000">#REF!</definedName>
    <definedName name="FRECUENCIA">#REF!</definedName>
    <definedName name="para">#REF!</definedName>
    <definedName name="________________________IV20000">#REF!</definedName>
    <definedName name="Rating_Personas">#REF!</definedName>
    <definedName name="TARIF">#REF!</definedName>
    <definedName name="Active_Argentina">#REF!</definedName>
    <definedName name="dfff">#REF!</definedName>
    <definedName name="Scania">#REF!</definedName>
    <definedName name="Sodimac_Colombia">#REF!</definedName>
    <definedName name="Cofee_Delight">#REF!</definedName>
    <definedName name="fox">#REF!</definedName>
    <definedName name="PLAN_A6874CA2_7E1A_11d2_8615_006097CC7F35">#REF!</definedName>
    <definedName name="CAMPAIGN_TRACKING_AND_ANALYTICS">#REF!</definedName>
    <definedName name="ppjul">#REF!</definedName>
    <definedName name="RANKOCT">#REF!</definedName>
    <definedName name="hhstry">#REF!</definedName>
    <definedName name="sssssssssssss">#REF!</definedName>
    <definedName name="habc2">#REF!</definedName>
    <definedName name="ratcanal2">#REF!</definedName>
    <definedName name="Arica">#REF!</definedName>
    <definedName name="Netflix">#REF!</definedName>
    <definedName name="V___B">#REF!</definedName>
    <definedName name="gd">#REF!</definedName>
    <definedName name="hjju">#REF!</definedName>
    <definedName name="______________________________JV10000">#REF!</definedName>
    <definedName name="ripleytab2">#REF!</definedName>
    <definedName name="radnac">#REF!</definedName>
    <definedName name="_______________________cj15">#REF!</definedName>
    <definedName name="hghghgh">#REF!</definedName>
    <definedName name="ghsfhsf">#REF!</definedName>
    <definedName name="DISTRIBUCIONSAGA">#REF!</definedName>
    <definedName name="ra">#REF!</definedName>
    <definedName name="Avon">#REF!</definedName>
    <definedName name="xc">#REF!</definedName>
    <definedName name="________can04">#REF!</definedName>
    <definedName name="Active_Chile">#REF!</definedName>
    <definedName name="rev_mch">#REF!</definedName>
    <definedName name="Hair">#REF!</definedName>
    <definedName name="juyh">#REF!</definedName>
    <definedName name="NTI_AdOperationsYTechnologFees">#REF!</definedName>
    <definedName name="cabel">#REF!</definedName>
    <definedName name="_127">#REF!</definedName>
    <definedName name="__can04">#REF!</definedName>
    <definedName name="rad">#REF!</definedName>
    <definedName name="Genesys">#REF!</definedName>
    <definedName name="Loteria_Casa_Feliz">#REF!</definedName>
    <definedName name="Derco">#REF!</definedName>
    <definedName name="Booking.com">#REF!</definedName>
    <definedName name="Range20">#REF!</definedName>
    <definedName name="__________________JV10000">#REF!</definedName>
    <definedName name="LUIPS">#REF!</definedName>
    <definedName name="Cob_Prensa">#REF!</definedName>
    <definedName name="AMBEV">#REF!</definedName>
    <definedName name="villahermosa">#REF!</definedName>
    <definedName name="__can02">#REF!</definedName>
    <definedName name="_can02">#REF!</definedName>
    <definedName name="HELIX97">#REF!</definedName>
    <definedName name="jul_01_3s">#REF!</definedName>
    <definedName name="ILLLLLLJ">#REF!</definedName>
    <definedName name="_______________________IV20000">#REF!</definedName>
    <definedName name="set_01_2s">#REF!</definedName>
    <definedName name="OOYYY">#REF!</definedName>
    <definedName name="Camara_Colombiana_del_Libro">#REF!</definedName>
    <definedName name="rtg">#REF!</definedName>
    <definedName name="TRILATERAL">#REF!</definedName>
    <definedName name="________________IV17000">#REF!</definedName>
    <definedName name="___________________________IV16500">#REF!</definedName>
    <definedName name="__M650006">#REF!</definedName>
    <definedName name="x">#REF!</definedName>
    <definedName name="All_Brazil">#REF!</definedName>
    <definedName name="NGR">#REF!</definedName>
    <definedName name="mar_01_4s">#REF!</definedName>
    <definedName name="StrategyDatabase">#REF!</definedName>
    <definedName name="piago">#REF!</definedName>
    <definedName name="graph4">#REF!</definedName>
    <definedName name="HDHDF">#REF!</definedName>
    <definedName name="_________IV20000">#REF!</definedName>
    <definedName name="FSDKFSLFKS">#REF!</definedName>
    <definedName name="joe">#REF!</definedName>
    <definedName name="Grupo_Legrand">#REF!</definedName>
    <definedName name="All_Status_Uruguay">#REF!</definedName>
    <definedName name="_11">#REF!</definedName>
    <definedName name="base_revista">#REF!</definedName>
    <definedName name="rantv0">#REF!</definedName>
    <definedName name="LK">#REF!</definedName>
    <definedName name="RK">#REF!</definedName>
    <definedName name="Aud">#REF!</definedName>
    <definedName name="Sin_nombre">#REF!</definedName>
    <definedName name="cortinilla">#REF!</definedName>
    <definedName name="traso">#REF!</definedName>
    <definedName name="YYYY">#REF!</definedName>
    <definedName name="GYE">#REF!</definedName>
    <definedName name="set_01_1s">#REF!</definedName>
    <definedName name="_______________________IV18000">#REF!</definedName>
    <definedName name="__________IV16400">#REF!</definedName>
    <definedName name="___________IV18000">#REF!</definedName>
    <definedName name="LP70D2010TRLV">#REF!</definedName>
    <definedName name="tarifac2">#REF!</definedName>
    <definedName name="vcx">#REF!</definedName>
    <definedName name="Austral">#REF!</definedName>
    <definedName name="jovenes2">#REF!</definedName>
    <definedName name="ghku">#REF!</definedName>
    <definedName name="FOGAFIN">#REF!</definedName>
    <definedName name="prop_ClientDivision">#REF!</definedName>
    <definedName name="DCM">#REF!</definedName>
    <definedName name="broj">#REF!</definedName>
    <definedName name="___________________TV5">#REF!</definedName>
    <definedName name="_KEU2">#REF!</definedName>
    <definedName name="leoncio">#REF!</definedName>
    <definedName name="regiones">#REF!</definedName>
    <definedName name="PRELAUIO">#REF!</definedName>
    <definedName name="TAB90D2012">#REF!</definedName>
    <definedName name="JMJMJ">#REF!</definedName>
    <definedName name="gggggg">#REF!</definedName>
    <definedName name="Crankrad">#REF!</definedName>
    <definedName name="canal9">#REF!</definedName>
    <definedName name="Viva_Colombia">#REF!</definedName>
    <definedName name="ME_Xaxis">#REF!</definedName>
    <definedName name="_18">#REF!</definedName>
    <definedName name="fgh">#REF!</definedName>
    <definedName name="criterio">#REF!</definedName>
    <definedName name="R_Index">#REF!</definedName>
    <definedName name="Cine_Colombia">#REF!</definedName>
    <definedName name="_________IV16500">#REF!</definedName>
    <definedName name="M2S">#REF!</definedName>
    <definedName name="ouiujk">#REF!</definedName>
    <definedName name="___rat09">#REF!</definedName>
    <definedName name="JU">#REF!</definedName>
    <definedName name="____MG2">#REF!</definedName>
    <definedName name="PEPSI">#REF!</definedName>
    <definedName name="_________F">#REF!</definedName>
    <definedName name="________M66666">#REF!</definedName>
    <definedName name="weare">#REF!</definedName>
    <definedName name="Confiar">#REF!</definedName>
    <definedName name="__________IV18000">#REF!</definedName>
    <definedName name="______________________IV20000">#REF!</definedName>
    <definedName name="rttandac2">#REF!</definedName>
    <definedName name="Revlon">#REF!</definedName>
    <definedName name="lññl">#REF!</definedName>
    <definedName name="VGJGJGJ">#REF!</definedName>
    <definedName name="MANTUIO">#REF!</definedName>
    <definedName name="imptab2006">#REF!</definedName>
    <definedName name="piab">#REF!</definedName>
    <definedName name="SADASD">#REF!</definedName>
    <definedName name="Pay_Num">#REF!</definedName>
    <definedName name="narudzba">#REF!</definedName>
    <definedName name="ROSA">#REF!</definedName>
    <definedName name="LP70D2010">#REF!</definedName>
    <definedName name="Doricolor">#REF!</definedName>
    <definedName name="esmar">#REF!</definedName>
    <definedName name="sdgfd">#REF!</definedName>
    <definedName name="_____M66666">#REF!</definedName>
    <definedName name="wrn.All._.Assumptions.">#REF!</definedName>
    <definedName name="cable2">#REF!</definedName>
    <definedName name="gsfscf">#REF!</definedName>
    <definedName name="carri">#REF!</definedName>
    <definedName name="rat.compra">#REF!</definedName>
    <definedName name="CHIC">#REF!</definedName>
    <definedName name="tg">#REF!</definedName>
    <definedName name="Subcampana">#REF!</definedName>
    <definedName name="_tar13">#REF!</definedName>
    <definedName name="Efficient">#REF!</definedName>
    <definedName name="Falabella_Viajes_Peru">#REF!</definedName>
    <definedName name="Franja">#REF!</definedName>
    <definedName name="ÑIÑI">#REF!</definedName>
    <definedName name="_21OCT1">#REF!</definedName>
    <definedName name="Radiadores_fortaleza">#REF!</definedName>
    <definedName name="rating_radios_dic_h">#REF!</definedName>
    <definedName name="____________TV5">#REF!</definedName>
    <definedName name="klkl">#REF!</definedName>
    <definedName name="A4115GR">#REF!</definedName>
    <definedName name="Riverwalk">#REF!</definedName>
    <definedName name="lop">#REF!</definedName>
    <definedName name="prop_Quotation">#REF!</definedName>
    <definedName name="may_01_5s">#REF!</definedName>
    <definedName name="b_adserver">#REF!</definedName>
    <definedName name="Dersa">#REF!</definedName>
    <definedName name="____IV17000">#REF!</definedName>
    <definedName name="Secundario">#REF!</definedName>
    <definedName name="revimayo">#REF!</definedName>
    <definedName name="prop_Currency">#REF!</definedName>
    <definedName name="pimay">#REF!</definedName>
    <definedName name="NEGO_OCT">#REF!</definedName>
    <definedName name="afjladkf">#REF!</definedName>
    <definedName name="dsfgs">#REF!</definedName>
    <definedName name="CalamaGSE">#REF!</definedName>
    <definedName name="RADIOS2">#REF!</definedName>
    <definedName name="_16JUL">#REF!</definedName>
    <definedName name="LIM">#REF!</definedName>
    <definedName name="Country">#REF!</definedName>
    <definedName name="Ministerio_de_salud_y_proteccion_social">#REF!</definedName>
    <definedName name="__RK982554">#REF!</definedName>
    <definedName name="_MANUIO">#REF!</definedName>
    <definedName name="g.o.">#REF!</definedName>
    <definedName name="mar_01_2s">#REF!</definedName>
    <definedName name="_e2">#REF!</definedName>
    <definedName name="mar_01_3s">#REF!</definedName>
    <definedName name="ewsd">#REF!</definedName>
    <definedName name="Range7">#REF!</definedName>
    <definedName name="ha">#REF!</definedName>
    <definedName name="__A2">#REF!</definedName>
    <definedName name="cruise">#REF!</definedName>
    <definedName name="____OP9">#REF!</definedName>
    <definedName name="mujeres">#REF!</definedName>
    <definedName name="DE">#REF!</definedName>
    <definedName name="gdsgs">#REF!</definedName>
    <definedName name="DSFDFHFGHJJ">#REF!</definedName>
    <definedName name="trd">#REF!</definedName>
    <definedName name="mia">#REF!</definedName>
    <definedName name="__________rd1">#REF!</definedName>
    <definedName name="Grupo_Familia">#REF!</definedName>
    <definedName name="Digital">#REF!</definedName>
    <definedName name="tere">#REF!</definedName>
    <definedName name="_______________________IV16500">#REF!</definedName>
    <definedName name="CUSTU">#REF!</definedName>
    <definedName name="first_date">#REF!</definedName>
    <definedName name="_____TV5">#REF!</definedName>
    <definedName name="LATELE">#REF!</definedName>
    <definedName name="EXTAR">#REF!</definedName>
    <definedName name="prop_UniverseSize">#REF!</definedName>
    <definedName name="Monitor">#REF!</definedName>
    <definedName name="Circulación">#REF!</definedName>
    <definedName name="Televisión">#REF!</definedName>
    <definedName name="______M650006">#REF!</definedName>
    <definedName name="SEMANA">#REF!</definedName>
    <definedName name="MABE">#REF!</definedName>
    <definedName name="gggtg">#REF!</definedName>
    <definedName name="STSETSETSE">#REF!</definedName>
    <definedName name="RNG_FINAL">#REF!</definedName>
    <definedName name="__OP9">#REF!</definedName>
    <definedName name="__ra2">#REF!</definedName>
    <definedName name="nov_01_4s">#REF!</definedName>
    <definedName name="_108">#REF!</definedName>
    <definedName name="Reclutamiento">#REF!</definedName>
    <definedName name="sdrtstyt">#REF!</definedName>
    <definedName name="Col_periodos">#REF!</definedName>
    <definedName name="may_01_2s">#REF!</definedName>
    <definedName name="__________________cj15">#REF!</definedName>
    <definedName name="__tar04">#REF!</definedName>
    <definedName name="MANTEN22">#REF!</definedName>
    <definedName name="Interest_Rate">#REF!</definedName>
    <definedName name="graph2">#REF!</definedName>
    <definedName name="_IV18000">#REF!</definedName>
    <definedName name="CARAMELA">#REF!</definedName>
    <definedName name="___________________IV16400">#REF!</definedName>
    <definedName name="tante">#REF!</definedName>
    <definedName name="Twitter">#REF!</definedName>
    <definedName name="MEDIAS">#REF!</definedName>
    <definedName name="ku">#REF!</definedName>
    <definedName name="hfdg">#REF!</definedName>
    <definedName name="ROS_en_Marca">#REF!</definedName>
    <definedName name="Marca_pais">#REF!</definedName>
    <definedName name="prop_Date">#REF!</definedName>
    <definedName name="ago_01_2s">#REF!</definedName>
    <definedName name="Skechers">#REF!</definedName>
    <definedName name="rrr">#REF!</definedName>
    <definedName name="____cj15">#REF!</definedName>
    <definedName name="ME_Social_Media">#REF!</definedName>
    <definedName name="San_Rafael">#REF!</definedName>
    <definedName name="Data">#REF!</definedName>
    <definedName name="UEIWPÑ">#REF!</definedName>
    <definedName name="Jaguar_Land_Rover">#REF!</definedName>
    <definedName name="________can07">#REF!</definedName>
    <definedName name="grdf">#REF!</definedName>
    <definedName name="ted">#REF!</definedName>
    <definedName name="rating_diarios_dic">#REF!</definedName>
    <definedName name="_4">#REF!</definedName>
    <definedName name="prop_Campaign">#REF!</definedName>
    <definedName name="es">#REF!</definedName>
    <definedName name="pagt2">#REF!</definedName>
    <definedName name="________________________JV10000">#REF!</definedName>
    <definedName name="BOP">#REF!</definedName>
    <definedName name="radrank">#REF!</definedName>
    <definedName name="Aso_Col_Porcicultores">#REF!</definedName>
    <definedName name="suma">#REF!</definedName>
    <definedName name="etaf">#REF!</definedName>
    <definedName name="formula3">#REF!</definedName>
    <definedName name="wetfagf">#REF!</definedName>
    <definedName name="Davids_Bridal">#REF!</definedName>
    <definedName name="MULLER_A">#REF!</definedName>
    <definedName name="ANATVC">#REF!</definedName>
    <definedName name="Full_Print">#REF!</definedName>
    <definedName name="_10">#REF!</definedName>
    <definedName name="CPR">#REF!</definedName>
    <definedName name="fffff">#REF!</definedName>
    <definedName name="orange">#REF!</definedName>
    <definedName name="__DIS2009">#REF!</definedName>
    <definedName name="sitio">#REF!</definedName>
    <definedName name="Range5">#REF!</definedName>
    <definedName name="Tarifa_30">#REF!</definedName>
    <definedName name="TJWTS">#REF!</definedName>
    <definedName name="NHMMMMMMM">#REF!</definedName>
    <definedName name="Fedepapa">#REF!</definedName>
    <definedName name="___rat04">#REF!</definedName>
    <definedName name="tabla1">#REF!</definedName>
    <definedName name="alli">#REF!</definedName>
    <definedName name="distribucion">#REF!</definedName>
    <definedName name="serfg">#REF!</definedName>
    <definedName name="Incentivos">#REF!</definedName>
    <definedName name="codigos">#REF!</definedName>
    <definedName name="JAZITA">#REF!</definedName>
    <definedName name="_______rd1">#REF!</definedName>
    <definedName name="___________________cj15">#REF!</definedName>
    <definedName name="__RK982559">#REF!</definedName>
    <definedName name="__TV5">#REF!</definedName>
    <definedName name="Colgate">#REF!</definedName>
    <definedName name="formula2">#REF!</definedName>
    <definedName name="pejul">#REF!</definedName>
    <definedName name="_____________rd1">#REF!</definedName>
    <definedName name="BESO">#REF!</definedName>
    <definedName name="Ford">#REF!</definedName>
    <definedName name="_117">#REF!</definedName>
    <definedName name="candle">#REF!</definedName>
    <definedName name="agd">#REF!</definedName>
    <definedName name="M_GRAM2">#REF!</definedName>
    <definedName name="OESP">#REF!</definedName>
    <definedName name="POSTALES">#REF!</definedName>
    <definedName name="marcas1">#REF!</definedName>
    <definedName hidden="1" localSheetId="8" name="_xlnm._FilterDatabase">'Ranking Radios Programas'!$A$12:$P$459</definedName>
  </definedNames>
  <calcPr/>
  <extLst>
    <ext uri="GoogleSheetsCustomDataVersion1">
      <go:sheetsCustomData xmlns:go="http://customooxmlschemas.google.com/" r:id="rId16" roundtripDataSignature="AMtx7miK3IGJoz0bTwTUrKit2R4DXDseog=="/>
    </ext>
  </extLst>
</workbook>
</file>

<file path=xl/sharedStrings.xml><?xml version="1.0" encoding="utf-8"?>
<sst xmlns="http://schemas.openxmlformats.org/spreadsheetml/2006/main" count="3861" uniqueCount="794">
  <si>
    <t>TARGET DE NEGOCIACION: HM 18+ TOTAL</t>
  </si>
  <si>
    <t>CANAL 2:</t>
  </si>
  <si>
    <t>CPM Fijo</t>
  </si>
  <si>
    <t>DAY</t>
  </si>
  <si>
    <t>S/7,52</t>
  </si>
  <si>
    <t>PRIME</t>
  </si>
  <si>
    <t>S/10,00</t>
  </si>
  <si>
    <t>SUPER PRIME</t>
  </si>
  <si>
    <t>S/12,50</t>
  </si>
  <si>
    <t>NEGOCIACIÓN CON CANAL 60% DE TRP´S EN DAY Y 40% EN PRIME</t>
  </si>
  <si>
    <t>INICIO DE PRIME TIME: 19.00pm</t>
  </si>
  <si>
    <t>SUPER PRIME: 90 SEGUNDOS NOCHE</t>
  </si>
  <si>
    <t>CANAL 4</t>
  </si>
  <si>
    <t>DAY TIME:</t>
  </si>
  <si>
    <t>S/7,00</t>
  </si>
  <si>
    <t>PRIMERA EDICIÓN/DOMINGO AL DIA</t>
  </si>
  <si>
    <t>S/8,00</t>
  </si>
  <si>
    <t>PRIME TIME:</t>
  </si>
  <si>
    <t>MARICUCHA / EL GRAN SHOW:</t>
  </si>
  <si>
    <t>S/13,00</t>
  </si>
  <si>
    <t>INICIO DE PRIME TIME: 18:30pm</t>
  </si>
  <si>
    <t>CANAL 9:</t>
  </si>
  <si>
    <t>MAGALY LA FIRME / JB</t>
  </si>
  <si>
    <t>S/11,00</t>
  </si>
  <si>
    <t>BONIFICACION: PROGRAMACION DEL DAYTIME (6AM A INICIO DEL PRIME TIME)</t>
  </si>
  <si>
    <t>Distribución del presupuesto</t>
  </si>
  <si>
    <t>SOI</t>
  </si>
  <si>
    <t>Digital</t>
  </si>
  <si>
    <t>OOH</t>
  </si>
  <si>
    <t>Tv Abierta</t>
  </si>
  <si>
    <t>Pauta Digital</t>
  </si>
  <si>
    <t>Optimizacion de la Inversión Publicitaria</t>
  </si>
  <si>
    <t>MEDIO</t>
  </si>
  <si>
    <t>FORMATO</t>
  </si>
  <si>
    <t>APORTE</t>
  </si>
  <si>
    <t>ROL</t>
  </si>
  <si>
    <t>TIPO DE COMPRA</t>
  </si>
  <si>
    <t>IMPRESIONES</t>
  </si>
  <si>
    <t>VIEW</t>
  </si>
  <si>
    <t>CLICS</t>
  </si>
  <si>
    <t>CTR/</t>
  </si>
  <si>
    <t>VTR</t>
  </si>
  <si>
    <t>CPC /</t>
  </si>
  <si>
    <t>CPM</t>
  </si>
  <si>
    <t>CPV</t>
  </si>
  <si>
    <t xml:space="preserve">TOTAL </t>
  </si>
  <si>
    <t>%</t>
  </si>
  <si>
    <t>FACEBOOK</t>
  </si>
  <si>
    <t>PPA</t>
  </si>
  <si>
    <t>Tráfico al perfil</t>
  </si>
  <si>
    <t>Conversión</t>
  </si>
  <si>
    <t>CPL</t>
  </si>
  <si>
    <t>Clicks</t>
  </si>
  <si>
    <t>PPL</t>
  </si>
  <si>
    <t>CPC</t>
  </si>
  <si>
    <t>INSTAGRAM</t>
  </si>
  <si>
    <t>IG reel</t>
  </si>
  <si>
    <t>Alcance/ Frecuencia</t>
  </si>
  <si>
    <t>Story</t>
  </si>
  <si>
    <t>YOUTUBE</t>
  </si>
  <si>
    <t>Video no skippeable “15”</t>
  </si>
  <si>
    <t>Cobertura/ Visualizaciones</t>
  </si>
  <si>
    <t>Video skippeable</t>
  </si>
  <si>
    <t>Visualizaciones</t>
  </si>
  <si>
    <t>Frecuencia</t>
  </si>
  <si>
    <t>GOOGLE</t>
  </si>
  <si>
    <t>Google display</t>
  </si>
  <si>
    <t>Clicks/ Cobertura</t>
  </si>
  <si>
    <t>Alcance</t>
  </si>
  <si>
    <t>Trafico al e-commerce</t>
  </si>
  <si>
    <t>Google Search Ads</t>
  </si>
  <si>
    <t>CONSUMO GLOBAL DE LA CAMPAÑA</t>
  </si>
  <si>
    <t>TOTAL INVERSIÓN</t>
  </si>
  <si>
    <t>Inversión Total Digital</t>
  </si>
  <si>
    <t>X 6 SEMANAS</t>
  </si>
  <si>
    <t>VISTA EN GRÁFICOS</t>
  </si>
  <si>
    <t>Octubre</t>
  </si>
  <si>
    <t>Noviembre</t>
  </si>
  <si>
    <t>Diciembre</t>
  </si>
  <si>
    <t>Tráfico</t>
  </si>
  <si>
    <t>Ranking Target de Planificación</t>
  </si>
  <si>
    <t>Ranking Target de Negocaciación</t>
  </si>
  <si>
    <t>Datos: Perú</t>
  </si>
  <si>
    <t>Filtro de programación: Tanda</t>
  </si>
  <si>
    <t>Filtro de programación: Bloque, Tanda</t>
  </si>
  <si>
    <t>Regiones: Lima + 6 ciudades</t>
  </si>
  <si>
    <t>Región base: Lima + 6 ciudades</t>
  </si>
  <si>
    <t>Targets: NAC HM 26-55 ABC(Ind-&gt;Nivel:AB,C Sexo:Hombres,Mujeres Grupo de Edad:26 a 55 Region:Lima,Norte,Sur)</t>
  </si>
  <si>
    <t>Targets: Nac HM 18-99 Total(Ind-&gt;Nivel:AB,C,DE Sexo:Hombres,Mujeres Grupo de Edad:18 a 25,26 a 37,38 a 49,50 a 99 Region:Lima,Norte,Sur)</t>
  </si>
  <si>
    <t>Target de referencia de individuos: Lima+6 Ciudades Personas Total</t>
  </si>
  <si>
    <t>Período: 01/09/2022-30/09/2022</t>
  </si>
  <si>
    <t>Grupo</t>
  </si>
  <si>
    <t>Canal</t>
  </si>
  <si>
    <t>Días</t>
  </si>
  <si>
    <t>Inicio</t>
  </si>
  <si>
    <t>Final</t>
  </si>
  <si>
    <t>En vivo</t>
  </si>
  <si>
    <t>Lima+6 Ciudades HM 26-55 ABC</t>
  </si>
  <si>
    <t>Lima+6cds Personas 18-99 Total</t>
  </si>
  <si>
    <t>rat%</t>
  </si>
  <si>
    <t>rat#</t>
  </si>
  <si>
    <t>aff%</t>
  </si>
  <si>
    <t>Latina</t>
  </si>
  <si>
    <t>LAS VIRGENES DE LA CUMBIA 2-NO</t>
  </si>
  <si>
    <t>V</t>
  </si>
  <si>
    <t>PERU TIENE TALENTO-S-NO</t>
  </si>
  <si>
    <t>S</t>
  </si>
  <si>
    <t>LA VOZ SENIOR-S-NO</t>
  </si>
  <si>
    <t>CINE-S-NO SHREK PARA SIEMPRE</t>
  </si>
  <si>
    <t>FUNCION ESTELAR-S-TA MI GRAN OPORTUNIDAD</t>
  </si>
  <si>
    <t>CINE-S-TA1 TROYA</t>
  </si>
  <si>
    <t>CINE-S-TA MADAGASCAR 2</t>
  </si>
  <si>
    <t>LN MEDIODIA-S-TA</t>
  </si>
  <si>
    <t>REPORTE SEMANAL-S-MA</t>
  </si>
  <si>
    <t>LN FIN DE SEMANA-S-MA</t>
  </si>
  <si>
    <t>EL FINAL DEL PARAISO-NO</t>
  </si>
  <si>
    <t>LMWJV</t>
  </si>
  <si>
    <t>LN CENTRAL-NO</t>
  </si>
  <si>
    <t>LA VOZ SENIOR-NO</t>
  </si>
  <si>
    <t>MEDCEZIR-NO</t>
  </si>
  <si>
    <t>TODO POR MI FAMILIA-TA</t>
  </si>
  <si>
    <t>MADRE-TA</t>
  </si>
  <si>
    <t>CASO CERRADO-TA</t>
  </si>
  <si>
    <t>FRUTO PROHIBIDO-TA1</t>
  </si>
  <si>
    <t>FRUTO PROHIBIDO-TA</t>
  </si>
  <si>
    <t>LN MEDIODIA-TA</t>
  </si>
  <si>
    <t>CASO CERRADO-MA</t>
  </si>
  <si>
    <t>ARRIBA MI GENTE-MA</t>
  </si>
  <si>
    <t>LN MATINAL-MA</t>
  </si>
  <si>
    <t>REP.FRUTO PROHIBIDO-NO</t>
  </si>
  <si>
    <t>LMWJ</t>
  </si>
  <si>
    <t>DR.MILAGRO-TA</t>
  </si>
  <si>
    <t>LN MATINAL NACIONAL-MA</t>
  </si>
  <si>
    <t>LATINA DEPORTES-D-NO</t>
  </si>
  <si>
    <t>D</t>
  </si>
  <si>
    <t>SIN MEDIAS TINTAS-D-NO</t>
  </si>
  <si>
    <t>PUNTO FINAL-D-NO</t>
  </si>
  <si>
    <t>LN CENTRAL-D-NO</t>
  </si>
  <si>
    <t>CINE MILLONARIO-TA MAREA DE FUEGO</t>
  </si>
  <si>
    <t>CINE EXPLOSIVO-D-TA ZAMBEZIA</t>
  </si>
  <si>
    <t>CINEPLUS-D-TA LAS TRAVESURAS DE PETER RABBIT</t>
  </si>
  <si>
    <t>LN MEDIODIA-D-TA</t>
  </si>
  <si>
    <t>REPORTE SEMANAL-D-MA</t>
  </si>
  <si>
    <t>LN FIN DE SEMANA-D-MA</t>
  </si>
  <si>
    <t>AMÉRICA TV</t>
  </si>
  <si>
    <t>BUTACA AMERICA-S-NO UN ESPIA Y MEDIO</t>
  </si>
  <si>
    <t>América Televisión</t>
  </si>
  <si>
    <t>EL REVENTONAZO DE VERANO-S-NO</t>
  </si>
  <si>
    <t>EL REVENTONAZO DE LA CHOLA-S-N</t>
  </si>
  <si>
    <t>LOS MILAGROS DE LA ROSA-S-NO</t>
  </si>
  <si>
    <t>LOS MILAGROS DE LA ROSA-S-TA</t>
  </si>
  <si>
    <t>BUTACA AMERICA-S-TA MI VECINO ES UN ESPIA</t>
  </si>
  <si>
    <t>MATINEE AMERICA-S-TA CACHORROS AL RESCATE</t>
  </si>
  <si>
    <t>EL CHAVO ANIMADO-S-TA</t>
  </si>
  <si>
    <t>EMPRENDED PONTE PILAS-S-TA</t>
  </si>
  <si>
    <t>EL CHAPULIN COLO.ANIMADO-S-TA</t>
  </si>
  <si>
    <t>CINESCAPE-S-MA</t>
  </si>
  <si>
    <t>ESTAS EN TODAS-S-MA</t>
  </si>
  <si>
    <t>AMER.NOT.ED.SAB-S-MA</t>
  </si>
  <si>
    <t>AMER.NOT.ED.SAB.MATUTINO-S-MA</t>
  </si>
  <si>
    <t>LA BANDA DEL CHINO-NO</t>
  </si>
  <si>
    <t>AMERICA NOTICIAS-NO</t>
  </si>
  <si>
    <t>MARICUCHA-NO</t>
  </si>
  <si>
    <t>JUNTA DE VECINOS-NO</t>
  </si>
  <si>
    <t>EEG-NO</t>
  </si>
  <si>
    <t>LOS MILAGROS DE LA ROSA-TA1</t>
  </si>
  <si>
    <t>LOS MILAGROS DE LA ROSA-TA</t>
  </si>
  <si>
    <t>ESTA HISTORIA ME SUENA-TA</t>
  </si>
  <si>
    <t>MI FORTUNA ES AMARTE-TA</t>
  </si>
  <si>
    <t>AL FONDO HAY SITIO-TA</t>
  </si>
  <si>
    <t>EN BOCA DE TODOS-TA</t>
  </si>
  <si>
    <t>AMER.NOTIC.ED.MED-TA</t>
  </si>
  <si>
    <t>TE ACUERDAS DE MI-MA</t>
  </si>
  <si>
    <t>AMERICA HOY-MA</t>
  </si>
  <si>
    <t>PRIMERA EDICION NACIONAL-MA</t>
  </si>
  <si>
    <t>FUTBOL EN AMERI-D-NO</t>
  </si>
  <si>
    <t>CUARTO PODER-D-NO</t>
  </si>
  <si>
    <t>EN ESTA COCINA MANDO YO-D-NO</t>
  </si>
  <si>
    <t>LOS MILAGROS DE LA ROSA-D-TA</t>
  </si>
  <si>
    <t>BUTACA AMERICA-D-TA1 ANIMALES FANTASTICOS Y DONDE ENCONTRARLOS</t>
  </si>
  <si>
    <t>BUTACA AMERICA-D-TA 3 NINJAS CONTRAATACAN</t>
  </si>
  <si>
    <t>EL CHAVO ANIMADO-D-TA</t>
  </si>
  <si>
    <t>EMPRENDED PONTE PILAS-D-TA</t>
  </si>
  <si>
    <t>EL CHAPULIN COLO.ANIMADO-D-TA</t>
  </si>
  <si>
    <t>TEC-D-MA</t>
  </si>
  <si>
    <t>DOMINGO AL DIA-D-MA</t>
  </si>
  <si>
    <t>AMERICA NOT.EDIC.DOM-D-MA</t>
  </si>
  <si>
    <t>AMER.NOT.ED.DOM.MATUTINO-D-MA</t>
  </si>
  <si>
    <t>ATV</t>
  </si>
  <si>
    <t>CINE ESTELAR-S-NO</t>
  </si>
  <si>
    <t>JB EN ATV-S-NO</t>
  </si>
  <si>
    <t>MARIA DEL BARRIO-S-TA</t>
  </si>
  <si>
    <t>LOS PICAPIEDRAS-S-TA</t>
  </si>
  <si>
    <t>COMO DICE EL DICHO-S-TA1</t>
  </si>
  <si>
    <t>COMO DICE EL DICHO-S-TA</t>
  </si>
  <si>
    <t>MUJER CASOS DE VIDA REAL-S-TA</t>
  </si>
  <si>
    <t>THE FLASH-S-TA</t>
  </si>
  <si>
    <t>ARROW-S-MA</t>
  </si>
  <si>
    <t>AGENTE CARTER-S-MA</t>
  </si>
  <si>
    <t>ESCAPE PERFECTO-S-MA</t>
  </si>
  <si>
    <t>MAGAZINE UEFA CHAM.LEAGU-S-MA</t>
  </si>
  <si>
    <t>DESAFIO EXTREMO-S-MA</t>
  </si>
  <si>
    <t>OFICIALMENTE ASOMBROSO-S-MA</t>
  </si>
  <si>
    <t>EL DEPORTIVO OTRA CANCHA-NO</t>
  </si>
  <si>
    <t>ATV NOTICIAS-NO</t>
  </si>
  <si>
    <t>MAGALY TV LA FIRME-NO</t>
  </si>
  <si>
    <t>ANDREA-NO</t>
  </si>
  <si>
    <t>ATV NOTICIAS EST.JULIANA-NO</t>
  </si>
  <si>
    <t>FUGITIVA-TA</t>
  </si>
  <si>
    <t>AMOR PROHIBIDO-TA</t>
  </si>
  <si>
    <t>EZEL-TA</t>
  </si>
  <si>
    <t>ELIF-TA</t>
  </si>
  <si>
    <t>PERDONAME 3-TA</t>
  </si>
  <si>
    <t>ENTRE EL AMOR Y EL ODIO-TA</t>
  </si>
  <si>
    <t>MUJER CASOS DE VI-TA</t>
  </si>
  <si>
    <t>COMO DICE EL DICHO-MA</t>
  </si>
  <si>
    <t>LA 3RA EN DISCORDIA-MA</t>
  </si>
  <si>
    <t>ATV NOTICIAS EDIC.MATINAL-MA</t>
  </si>
  <si>
    <t>ATV NOTICIAS EDIC.NACIONAL-MA</t>
  </si>
  <si>
    <t>REP.DE PELICULA-D-NO</t>
  </si>
  <si>
    <t>DIA D-D-NO</t>
  </si>
  <si>
    <t>NUNCA MAS-D-NO</t>
  </si>
  <si>
    <t>LA GRAN PREMIERE</t>
  </si>
  <si>
    <t>MARIA DEL BARRIO-D-TA</t>
  </si>
  <si>
    <t>COMO DICE EL DICHO-D-TA1</t>
  </si>
  <si>
    <t>COMO DICE EL DICHO-D-TA</t>
  </si>
  <si>
    <t>DE PELICULA-D-TA</t>
  </si>
  <si>
    <t>MUJER CASOS DE VIDA REAL-D-TA</t>
  </si>
  <si>
    <t>THE FLASH-D-TA</t>
  </si>
  <si>
    <t>ARROW-D-MA</t>
  </si>
  <si>
    <t>AGENTE CARTER-D-MA</t>
  </si>
  <si>
    <t>LO MEJOR DE LA CHAMPIONS-D-MA</t>
  </si>
  <si>
    <t>ESCAPE PERFECTO-D-MA</t>
  </si>
  <si>
    <t>DESAFIO EXTREMO-D-MA</t>
  </si>
  <si>
    <t>OFICIALMENTE ASOMBROSO-D-MA</t>
  </si>
  <si>
    <t>PAUTA TV - SEMANA TIPO</t>
  </si>
  <si>
    <t>#</t>
  </si>
  <si>
    <t>PROGRAMA</t>
  </si>
  <si>
    <t>HORA</t>
  </si>
  <si>
    <t>BLOQUE</t>
  </si>
  <si>
    <t>SEMANA TIPO</t>
  </si>
  <si>
    <t>TOTAL AVISOS</t>
  </si>
  <si>
    <t>G.O. de la marca elegida</t>
  </si>
  <si>
    <t>TARIFA (30'')</t>
  </si>
  <si>
    <t>INVERSIÓN</t>
  </si>
  <si>
    <t>HM 18-99 TOTAL</t>
  </si>
  <si>
    <t>SOV</t>
  </si>
  <si>
    <t>L</t>
  </si>
  <si>
    <t>M</t>
  </si>
  <si>
    <t>W</t>
  </si>
  <si>
    <t>J</t>
  </si>
  <si>
    <t>RTG</t>
  </si>
  <si>
    <t>TRPS</t>
  </si>
  <si>
    <t>CPR</t>
  </si>
  <si>
    <t>MILES</t>
  </si>
  <si>
    <t>IMPACTOS</t>
  </si>
  <si>
    <t>CANAL 2 - LATINA</t>
  </si>
  <si>
    <t>7:47 - 10:01</t>
  </si>
  <si>
    <t>20:29 - 22:00</t>
  </si>
  <si>
    <t>6:59 - 9:11</t>
  </si>
  <si>
    <t>8:31 - 11:59</t>
  </si>
  <si>
    <t>TOTAL CANAL 2</t>
  </si>
  <si>
    <t>CANAL 4 - AMÉRICA TV</t>
  </si>
  <si>
    <t>22:03 - 23:59</t>
  </si>
  <si>
    <t>20:00 - 22:10</t>
  </si>
  <si>
    <t>15:02 - 15:59</t>
  </si>
  <si>
    <t>PRIMERA EDICIÓN NACIONAL-MA</t>
  </si>
  <si>
    <t>7:00 - 9:30</t>
  </si>
  <si>
    <t>TOTAL CANAL 4</t>
  </si>
  <si>
    <t>CANAL 5 - PANAMERICANA</t>
  </si>
  <si>
    <t>CANAL 9 - ATV</t>
  </si>
  <si>
    <t>21:44 - 23:00</t>
  </si>
  <si>
    <t>14:36 - 15:43</t>
  </si>
  <si>
    <t>21:55 - 23:55</t>
  </si>
  <si>
    <t>17:09 - 16:17</t>
  </si>
  <si>
    <t>TOTAL CANAL 9</t>
  </si>
  <si>
    <t>TOTAL</t>
  </si>
  <si>
    <t>Duración</t>
  </si>
  <si>
    <t>Inversión</t>
  </si>
  <si>
    <t>Impactos</t>
  </si>
  <si>
    <t>Avisos</t>
  </si>
  <si>
    <t>CANAL</t>
  </si>
  <si>
    <t>CANALES</t>
  </si>
  <si>
    <t>AVISOS</t>
  </si>
  <si>
    <t>LATINA</t>
  </si>
  <si>
    <t>AMERICA</t>
  </si>
  <si>
    <t>Ámerica TV</t>
  </si>
  <si>
    <t>Totales</t>
  </si>
  <si>
    <t>Tipo de Cambio</t>
  </si>
  <si>
    <t>ALQUILER- OCTUBRE</t>
  </si>
  <si>
    <t>PRODUCCIÓN</t>
  </si>
  <si>
    <t>ELEMENTO</t>
  </si>
  <si>
    <t>ROL DEL MEDIO</t>
  </si>
  <si>
    <t>UBICACION</t>
  </si>
  <si>
    <t>CANTIDAD</t>
  </si>
  <si>
    <t>COSTO ALQUILER MENSUAL</t>
  </si>
  <si>
    <t>MESES</t>
  </si>
  <si>
    <t>TOTAL ALQUILER</t>
  </si>
  <si>
    <t>CAMBIOS</t>
  </si>
  <si>
    <t xml:space="preserve">PRODUCCIÓN </t>
  </si>
  <si>
    <t xml:space="preserve">Torres unipolares </t>
  </si>
  <si>
    <t>alcance</t>
  </si>
  <si>
    <t>principales avenidas con tráfico a la tienda</t>
  </si>
  <si>
    <t xml:space="preserve">Pantallas digitales </t>
  </si>
  <si>
    <t>Paneles Provincia</t>
  </si>
  <si>
    <t>En una avenida principal 
con tráfico a la tienda
 de la provincia</t>
  </si>
  <si>
    <t>TOTAL PRODUCCIÓN</t>
  </si>
  <si>
    <t>TOTAL GENERAL</t>
  </si>
  <si>
    <t>ALQUILER- NOVIEMBRE Y DICIEMBRE (SOLO LAS DOS PRIMERAS SEMANAS)</t>
  </si>
  <si>
    <t xml:space="preserve">Paraderos </t>
  </si>
  <si>
    <t>frecuencia</t>
  </si>
  <si>
    <t>principales avenidas cerca a la tienda</t>
  </si>
  <si>
    <t>C.P.I. AUDIENCIA RADIAL DE EMISORAS (FM)</t>
  </si>
  <si>
    <t>TARIFAS IMPRESAS NETAS</t>
  </si>
  <si>
    <t>Tipo de salida</t>
  </si>
  <si>
    <t>Miles( G.O. de Referencia: HMTotalAB/C/DE )</t>
  </si>
  <si>
    <t>Ciudad</t>
  </si>
  <si>
    <t>Nacional Urbano 100 %</t>
  </si>
  <si>
    <t>GRUPO RPP</t>
  </si>
  <si>
    <t>ENTRETENIMIENTO</t>
  </si>
  <si>
    <t>INFORMATIVAS</t>
  </si>
  <si>
    <t>Período</t>
  </si>
  <si>
    <t>Felicidad</t>
  </si>
  <si>
    <t>Studio 92</t>
  </si>
  <si>
    <t>Oxígeno</t>
  </si>
  <si>
    <t>Corazón</t>
  </si>
  <si>
    <t>La Zona</t>
  </si>
  <si>
    <t>RPP Noticias</t>
  </si>
  <si>
    <t>Radio Capital</t>
  </si>
  <si>
    <t>Lugar de Audiencia</t>
  </si>
  <si>
    <t>Global</t>
  </si>
  <si>
    <t>Lima</t>
  </si>
  <si>
    <t>Bloque Días</t>
  </si>
  <si>
    <t>Lun-Dom</t>
  </si>
  <si>
    <t>Tarifa por segundo soles</t>
  </si>
  <si>
    <t>S/. 7.70</t>
  </si>
  <si>
    <t>S/. 6.60</t>
  </si>
  <si>
    <t>S/. 6.05</t>
  </si>
  <si>
    <t>S/. 23.10</t>
  </si>
  <si>
    <t>Bloque Horario</t>
  </si>
  <si>
    <t>06:00-19:59</t>
  </si>
  <si>
    <t>Grupo Objetivo</t>
  </si>
  <si>
    <t>[Alto-Medio/Bajo Superior] [Hombres/Mujeres/26-50]</t>
  </si>
  <si>
    <t>Universo</t>
  </si>
  <si>
    <t>4814.4</t>
  </si>
  <si>
    <t>CORPORACION RADIAL DEL PERU</t>
  </si>
  <si>
    <t>Muestra</t>
  </si>
  <si>
    <t xml:space="preserve">    1215</t>
  </si>
  <si>
    <t>Tarifas por segundo en Nuevos Soles</t>
  </si>
  <si>
    <t>Rnkg</t>
  </si>
  <si>
    <t>Emisora</t>
  </si>
  <si>
    <t>Rtg</t>
  </si>
  <si>
    <t>Mls</t>
  </si>
  <si>
    <t>Afinidad</t>
  </si>
  <si>
    <t>Sin IGV</t>
  </si>
  <si>
    <t>Audiencia Promedio</t>
  </si>
  <si>
    <t>Ritmo Romántica</t>
  </si>
  <si>
    <t>S/. 10.00</t>
  </si>
  <si>
    <t>R.P.P. (FM)</t>
  </si>
  <si>
    <t>La Inolvidable</t>
  </si>
  <si>
    <t>S/. 8.00</t>
  </si>
  <si>
    <t>Moda (FM)</t>
  </si>
  <si>
    <t>Moda</t>
  </si>
  <si>
    <t>Exitosa (FM)</t>
  </si>
  <si>
    <t>Oasis</t>
  </si>
  <si>
    <t>Panamericana (FM)</t>
  </si>
  <si>
    <t>Radiomar</t>
  </si>
  <si>
    <t>Nueva Q (FM)</t>
  </si>
  <si>
    <t>Nueva Q FM</t>
  </si>
  <si>
    <t>S/. 6.50</t>
  </si>
  <si>
    <t>La Karibeña (FM)</t>
  </si>
  <si>
    <t>Planeta</t>
  </si>
  <si>
    <t>Oxigeno (FM)</t>
  </si>
  <si>
    <t>Inca</t>
  </si>
  <si>
    <t>S/. 2.55</t>
  </si>
  <si>
    <t>La Inolvidable (FM)</t>
  </si>
  <si>
    <t>Mágica</t>
  </si>
  <si>
    <t>S/. 5.00</t>
  </si>
  <si>
    <t>Ritmo Romantica (FM)</t>
  </si>
  <si>
    <t>Felicidad (FM)</t>
  </si>
  <si>
    <t>OTRAS RADIOS</t>
  </si>
  <si>
    <t>La Kalle (FM)</t>
  </si>
  <si>
    <t>Onda Cero (FM)</t>
  </si>
  <si>
    <t>La Zona (FM)</t>
  </si>
  <si>
    <t>Studio 92 (FM)</t>
  </si>
  <si>
    <t>Panamericana</t>
  </si>
  <si>
    <t>S/. 7.00</t>
  </si>
  <si>
    <t>Planeta (FM)</t>
  </si>
  <si>
    <t>Onda Cero</t>
  </si>
  <si>
    <t>La Mega (FM)</t>
  </si>
  <si>
    <t>La Karibeña</t>
  </si>
  <si>
    <t>La Kalle</t>
  </si>
  <si>
    <t>Exitosa</t>
  </si>
  <si>
    <t>Condiciones</t>
  </si>
  <si>
    <t>- Tarifas netas por segundo en Nuevos Soles.</t>
  </si>
  <si>
    <t>- Tarifas por horario rotativo de lunes a domingo de 05:00 a 00:59 horas.</t>
  </si>
  <si>
    <t>- Duración mínima de aviso: 10 segundos.</t>
  </si>
  <si>
    <t>- Incremento por tener presencia en menciones: 40%</t>
  </si>
  <si>
    <t>BLOQUE HORARIO</t>
  </si>
  <si>
    <t>PAUTA</t>
  </si>
  <si>
    <t xml:space="preserve">EMISORA </t>
  </si>
  <si>
    <t>SEGUNDAJE</t>
  </si>
  <si>
    <t>MLS</t>
  </si>
  <si>
    <t>TARIFA SPOT</t>
  </si>
  <si>
    <t>TOTAL INV</t>
  </si>
  <si>
    <t>TOTALES</t>
  </si>
  <si>
    <t>00:00-23:59</t>
  </si>
  <si>
    <t>Género</t>
  </si>
  <si>
    <t>Programa</t>
  </si>
  <si>
    <t>H.Ini</t>
  </si>
  <si>
    <t>H.Fin</t>
  </si>
  <si>
    <t>Lu</t>
  </si>
  <si>
    <t>Ma</t>
  </si>
  <si>
    <t>Mi</t>
  </si>
  <si>
    <t>Ju</t>
  </si>
  <si>
    <t>Vi</t>
  </si>
  <si>
    <t>Sa</t>
  </si>
  <si>
    <t>Do</t>
  </si>
  <si>
    <t>Mix</t>
  </si>
  <si>
    <t>El Show De Carloncho</t>
  </si>
  <si>
    <t>x</t>
  </si>
  <si>
    <t>Bailoteando Con Marci</t>
  </si>
  <si>
    <t>Tropical</t>
  </si>
  <si>
    <t>Los Karibepedidos (Mañ)</t>
  </si>
  <si>
    <t>La Hora Regalona</t>
  </si>
  <si>
    <t>Entrevistas</t>
  </si>
  <si>
    <t>Ampliacion De Noticias</t>
  </si>
  <si>
    <t>Informativo</t>
  </si>
  <si>
    <t>Hablemos Claro</t>
  </si>
  <si>
    <t>Ampliacion De Los Sabados</t>
  </si>
  <si>
    <t>Gina En Vivo</t>
  </si>
  <si>
    <t>Noticiero</t>
  </si>
  <si>
    <t>La Rotativa Del Aire - Edicion Mañana</t>
  </si>
  <si>
    <t>90 Minutos Sin Interrupciones (Tar)</t>
  </si>
  <si>
    <t>Fin De Semana Con Moda</t>
  </si>
  <si>
    <t>Criollo</t>
  </si>
  <si>
    <t>Arriba Peru</t>
  </si>
  <si>
    <t>El Ranking Q De La Semana</t>
  </si>
  <si>
    <t>Enfoque De Los Sabados</t>
  </si>
  <si>
    <t>La Ruleta Karibeña (Mañ)</t>
  </si>
  <si>
    <t>90 Minutos Sin Interrupciones (Mañ)</t>
  </si>
  <si>
    <t>Exitosa Te Escucha (Mañ)</t>
  </si>
  <si>
    <t>Religioso</t>
  </si>
  <si>
    <t>Dialogo De Fe</t>
  </si>
  <si>
    <t>Lo Mejor De Qumbias Y Risas</t>
  </si>
  <si>
    <t>Splash</t>
  </si>
  <si>
    <t>Musica Continuada</t>
  </si>
  <si>
    <t>Qumbialudos</t>
  </si>
  <si>
    <t>El Ranking Moda De La Semana</t>
  </si>
  <si>
    <t>Rotativa Fin De Semana</t>
  </si>
  <si>
    <t>Humor</t>
  </si>
  <si>
    <t>Qumbias Y Risas</t>
  </si>
  <si>
    <t>Magazin</t>
  </si>
  <si>
    <t>Familia Punto Com</t>
  </si>
  <si>
    <t>Hora De Emprender</t>
  </si>
  <si>
    <t>Encendidos</t>
  </si>
  <si>
    <t>El Karibewhatsapp (Tar)</t>
  </si>
  <si>
    <t>Informamos Y Opinamos</t>
  </si>
  <si>
    <t>Deportivo</t>
  </si>
  <si>
    <t>Exitosa Deportes</t>
  </si>
  <si>
    <t>Las Que Dan Sed</t>
  </si>
  <si>
    <t>La Ruleta Karibeña(Mañ)</t>
  </si>
  <si>
    <t>La Ruleta Karibeña</t>
  </si>
  <si>
    <t>Rock/pop</t>
  </si>
  <si>
    <t>Mas Alla De La Musica (Grabado)</t>
  </si>
  <si>
    <t>Panamix (Tar)</t>
  </si>
  <si>
    <t>Especial Fiesta Karibeña (Mañ)</t>
  </si>
  <si>
    <t>Esoterico</t>
  </si>
  <si>
    <t>El Horoscopo De Jossie</t>
  </si>
  <si>
    <t>90 Minutos Sin Interrupciones</t>
  </si>
  <si>
    <t>Salud</t>
  </si>
  <si>
    <t>Cuidando Tu Salud</t>
  </si>
  <si>
    <t>Todo Sobre El Coronavirus</t>
  </si>
  <si>
    <t>Luigi Flow</t>
  </si>
  <si>
    <t>Wasapeando Con Las Bendiciones</t>
  </si>
  <si>
    <t>El Show De Las Mamis</t>
  </si>
  <si>
    <t>Mas Alla De La Musica</t>
  </si>
  <si>
    <t>Barrio Hit</t>
  </si>
  <si>
    <t>El Ranking Del Dia</t>
  </si>
  <si>
    <t>Tardes De Qqqumbia</t>
  </si>
  <si>
    <t>Playlist Oxigeno</t>
  </si>
  <si>
    <t>Lo Mejor Del Rock &amp; Pop (Tar2)</t>
  </si>
  <si>
    <t>Exitosa Peru (Mañ2)</t>
  </si>
  <si>
    <t>Exitosos Del Humor</t>
  </si>
  <si>
    <t>Salsa</t>
  </si>
  <si>
    <t>El Domingo De Oro</t>
  </si>
  <si>
    <t>Los Chistosos</t>
  </si>
  <si>
    <t>Emprende Con Onda</t>
  </si>
  <si>
    <t>Futbol Como Cancha</t>
  </si>
  <si>
    <t>Domingo Es Fiesta</t>
  </si>
  <si>
    <t>Educ/cultur</t>
  </si>
  <si>
    <t>Mi Novela Favorita (Rep.)</t>
  </si>
  <si>
    <t>Tardes En El Karibe</t>
  </si>
  <si>
    <t>La Ruleta Karibeña (Tar)</t>
  </si>
  <si>
    <t>La Rotativa Del Aire (Edic. Tarde)</t>
  </si>
  <si>
    <t>Traffic Show</t>
  </si>
  <si>
    <t>Exitosa Peru</t>
  </si>
  <si>
    <t>Domingo De Moda</t>
  </si>
  <si>
    <t>Lo Mejor Del Rock &amp; Pop (Tar)</t>
  </si>
  <si>
    <t>Romantico</t>
  </si>
  <si>
    <t>Los Especiales Del Fin De Semana</t>
  </si>
  <si>
    <t>Domingos En El Karibe (Tar1)</t>
  </si>
  <si>
    <t>La Hora Del Lonchecito</t>
  </si>
  <si>
    <t>Cristina Sin Rollos</t>
  </si>
  <si>
    <t>Kalle De Oro</t>
  </si>
  <si>
    <t>Sonido Viral</t>
  </si>
  <si>
    <t>Ampliacion Del Domingo</t>
  </si>
  <si>
    <t>Conexion Latina</t>
  </si>
  <si>
    <t>Dilo Con Onda</t>
  </si>
  <si>
    <t>Salsa Power - El Especial</t>
  </si>
  <si>
    <t>Kalle Criolla</t>
  </si>
  <si>
    <t>Rock N`shock</t>
  </si>
  <si>
    <t>Letras En El Tiempo</t>
  </si>
  <si>
    <t>Momentos Inolvidables</t>
  </si>
  <si>
    <t>Onda Expansiva</t>
  </si>
  <si>
    <t>El Super Show</t>
  </si>
  <si>
    <t>Los Karibepedidos (Tar)</t>
  </si>
  <si>
    <t>Domingos Inolvidables</t>
  </si>
  <si>
    <t>Sabados De Qqqumbia</t>
  </si>
  <si>
    <t>El Domingo De Oro (Mañ)</t>
  </si>
  <si>
    <t>La Kalle De Las Estrellas</t>
  </si>
  <si>
    <t>Domingos De Qqqumbia</t>
  </si>
  <si>
    <t>Jojojonathan</t>
  </si>
  <si>
    <t>Criollazos De Felicidad</t>
  </si>
  <si>
    <t>2 Por La Mañana</t>
  </si>
  <si>
    <t>2 X La Mañana El Especial</t>
  </si>
  <si>
    <t>Conexion</t>
  </si>
  <si>
    <t>La Kalle De Tus Estrellas</t>
  </si>
  <si>
    <t>Regina Alcover Y Tu</t>
  </si>
  <si>
    <t>Siempre En Casa</t>
  </si>
  <si>
    <t>Lo Mejor Del Rock &amp; Pop (Tar1)</t>
  </si>
  <si>
    <t>Musica Continuada (Tar)</t>
  </si>
  <si>
    <t>Derrama Magisterial</t>
  </si>
  <si>
    <t>Entre La Arena Y La Luna</t>
  </si>
  <si>
    <t>Mujeres Con Ritmo</t>
  </si>
  <si>
    <t>Vive, Siente Y Ama</t>
  </si>
  <si>
    <t>En Defensa De La Verdad</t>
  </si>
  <si>
    <t>El Swing De La Kalle</t>
  </si>
  <si>
    <t>Cuidando Tu Salud (Rep.)</t>
  </si>
  <si>
    <t>Ranking La Balada Del Dia</t>
  </si>
  <si>
    <t>Una Mañana Inolvidable</t>
  </si>
  <si>
    <t>Regina Y Tu</t>
  </si>
  <si>
    <t>Musica En Tu Lengua (Noc)</t>
  </si>
  <si>
    <t>Ranking La Superzonica</t>
  </si>
  <si>
    <t>Mi Novela Favorita</t>
  </si>
  <si>
    <t>Baladas Y Reflexiones</t>
  </si>
  <si>
    <t>Letras En El Tiempo (Rep.)</t>
  </si>
  <si>
    <t>El Horoscopo Q Con Pochita</t>
  </si>
  <si>
    <t>Los 80 De Felicidad</t>
  </si>
  <si>
    <t>Dilo Con Onda (El Ranking Del Dia)</t>
  </si>
  <si>
    <t>Lo Mejor Del Rock &amp; Pop (Mañ)</t>
  </si>
  <si>
    <t>A Toda Onda (Tar1)</t>
  </si>
  <si>
    <t>Vivamos Felices</t>
  </si>
  <si>
    <t>Zona De Saludos</t>
  </si>
  <si>
    <t>En Escena</t>
  </si>
  <si>
    <t>Musica Variada (Noc)</t>
  </si>
  <si>
    <t>Lectura De Cartas Por Josie</t>
  </si>
  <si>
    <t>La Zona De Belen</t>
  </si>
  <si>
    <t>Ranking 92</t>
  </si>
  <si>
    <t>Vivamos Felices (Grabado)</t>
  </si>
  <si>
    <t>El Despertador</t>
  </si>
  <si>
    <t>Medicos En Accion</t>
  </si>
  <si>
    <t>Exitosa Sabados</t>
  </si>
  <si>
    <t>Asu Que Tarde (Leyendas Del Reggaeton)</t>
  </si>
  <si>
    <t>El Bunker</t>
  </si>
  <si>
    <t>La Rotativa Del Aire (Edic. Noche)</t>
  </si>
  <si>
    <t>Tus Pedidos Romanticos</t>
  </si>
  <si>
    <t>Clasicos Del Reggaeton</t>
  </si>
  <si>
    <t>Musica Continuada (Mañ2)</t>
  </si>
  <si>
    <t>Tus Tardes Felices</t>
  </si>
  <si>
    <t>Top 10</t>
  </si>
  <si>
    <t>La Enqumbiada</t>
  </si>
  <si>
    <t>Lo Mejor Del Rock &amp; Pop</t>
  </si>
  <si>
    <t>Exitosa Peru (Tar4)</t>
  </si>
  <si>
    <t>Zona De Dj`s</t>
  </si>
  <si>
    <t>Stalkeando</t>
  </si>
  <si>
    <t>All In</t>
  </si>
  <si>
    <t>Zona Player</t>
  </si>
  <si>
    <t>Asu Que Tarde</t>
  </si>
  <si>
    <t>El Ranking De La Semana</t>
  </si>
  <si>
    <t>La Rezaca</t>
  </si>
  <si>
    <t>A Toda Onda (Tar2)</t>
  </si>
  <si>
    <t>La Musica De Tu Vida (Noc)</t>
  </si>
  <si>
    <t>Musica Continuada (Noc)</t>
  </si>
  <si>
    <t>Boleros</t>
  </si>
  <si>
    <t>Recuerdos Al Anochecer</t>
  </si>
  <si>
    <t>Exitosa Peru (Tar3)</t>
  </si>
  <si>
    <t>Backstage</t>
  </si>
  <si>
    <t>Sabrosura Karibeña</t>
  </si>
  <si>
    <t>Time (Mañ)</t>
  </si>
  <si>
    <t>Domingos En El Karibe</t>
  </si>
  <si>
    <t>Rotativa Del Aire</t>
  </si>
  <si>
    <t>La Replica</t>
  </si>
  <si>
    <t>Revolucion Cero (El Top Urbano)</t>
  </si>
  <si>
    <t>Baladitas En Su Salsa</t>
  </si>
  <si>
    <t>Destape Urbano</t>
  </si>
  <si>
    <t>La Rotativa Del Aire</t>
  </si>
  <si>
    <t>Reyes De La Cumbia</t>
  </si>
  <si>
    <t>Los Karipedidos</t>
  </si>
  <si>
    <t>Bailando En La Kalle (Noc)</t>
  </si>
  <si>
    <t>Plan H</t>
  </si>
  <si>
    <t>Levantate Con Onda</t>
  </si>
  <si>
    <t>La Musica De Tu Vida</t>
  </si>
  <si>
    <t>La Kalle De Tus Recuerdos</t>
  </si>
  <si>
    <t>Fiesta Karibeña</t>
  </si>
  <si>
    <t>Leyendas Del Reggaeton</t>
  </si>
  <si>
    <t>Domingos En El Karibe (Noc1)</t>
  </si>
  <si>
    <t>Grandes En Concierto</t>
  </si>
  <si>
    <t>Feliz Domingo</t>
  </si>
  <si>
    <t>Musica Continuada (Tar 2)</t>
  </si>
  <si>
    <t>Musica Variada (Tar)</t>
  </si>
  <si>
    <t>Lo Mejor Del Rock &amp; Pop (Noc)</t>
  </si>
  <si>
    <t>El Domingo De Oro (Tar)</t>
  </si>
  <si>
    <t>Exitosa Peru (Tar5)</t>
  </si>
  <si>
    <t>El Karibewhatsapp (Noc)</t>
  </si>
  <si>
    <t>Baladas Sin Interrupciones</t>
  </si>
  <si>
    <t>La Noticia 360</t>
  </si>
  <si>
    <t>Zona De Pedidos</t>
  </si>
  <si>
    <t>New Music</t>
  </si>
  <si>
    <t>Los Trollers</t>
  </si>
  <si>
    <t>Escapate De Noche</t>
  </si>
  <si>
    <t>Planeta En Linea</t>
  </si>
  <si>
    <t>Time</t>
  </si>
  <si>
    <t>Moda Estrenos</t>
  </si>
  <si>
    <t>Lo Mejor De La Musica Urbana</t>
  </si>
  <si>
    <t>Bar Oxigeno (Noc)</t>
  </si>
  <si>
    <t>Yo Te Levanto</t>
  </si>
  <si>
    <t>25hits</t>
  </si>
  <si>
    <t>Los Amigos De La Noche</t>
  </si>
  <si>
    <t>Lo Mejor Del Rock &amp; Pop (Mad)</t>
  </si>
  <si>
    <t>Universo Paralelo</t>
  </si>
  <si>
    <t>Bienvenida La Mañana</t>
  </si>
  <si>
    <t>No Estamos Solos</t>
  </si>
  <si>
    <t>Musica Variada (Mañ1)</t>
  </si>
  <si>
    <t>Oh My Gachi</t>
  </si>
  <si>
    <t>Panamix (Noc)</t>
  </si>
  <si>
    <t>Wake App</t>
  </si>
  <si>
    <t>Oh My Gachi `el Especial`</t>
  </si>
  <si>
    <t>Musica Continuada (Mañ1)</t>
  </si>
  <si>
    <t>Musica Continuada(Noc)</t>
  </si>
  <si>
    <t>Exitosa Te Escucha</t>
  </si>
  <si>
    <t>Kalle Tropical</t>
  </si>
  <si>
    <t>Musica Continuada (Mañ)</t>
  </si>
  <si>
    <t>Musica En Tu Lengua (Mañ)</t>
  </si>
  <si>
    <t>El Juergon De Moda (Noc)</t>
  </si>
  <si>
    <t>¡que Paja!</t>
  </si>
  <si>
    <t>Domingos En El Karibe (Noc3)</t>
  </si>
  <si>
    <t>Energizona</t>
  </si>
  <si>
    <t>Tus Noches Inolvidables</t>
  </si>
  <si>
    <t>Sessions</t>
  </si>
  <si>
    <t>Ranking Planeta</t>
  </si>
  <si>
    <t>Exitosa Te Escucha (Noc)</t>
  </si>
  <si>
    <t>Mañana Maldita</t>
  </si>
  <si>
    <t>Fiesta Karibeña (Mad)</t>
  </si>
  <si>
    <t>Asi Somos</t>
  </si>
  <si>
    <t>Musica Variada (Noc 2)</t>
  </si>
  <si>
    <t>Exitosa Peru (Tar2)</t>
  </si>
  <si>
    <t>Time (Tar)</t>
  </si>
  <si>
    <t>La Hora Remix</t>
  </si>
  <si>
    <t>Clasicos De La Kalle</t>
  </si>
  <si>
    <t>Zona Weekend (Noc)</t>
  </si>
  <si>
    <t>Exitosa Peru (Tar6)</t>
  </si>
  <si>
    <t>Cumbia Con Humor</t>
  </si>
  <si>
    <t>Los Karibepedidos (Noc)</t>
  </si>
  <si>
    <t>Cumbia Y Sabor</t>
  </si>
  <si>
    <t>El Megavacilon De La Tarde</t>
  </si>
  <si>
    <t>Noche Esoterica</t>
  </si>
  <si>
    <t>Roquis Con Q (Noc)</t>
  </si>
  <si>
    <t>Exitosa Peru (Tar1)</t>
  </si>
  <si>
    <t>Patas Arriba</t>
  </si>
  <si>
    <t>A Toda Onda (Tar)</t>
  </si>
  <si>
    <t>Musica Variada (Mañ)</t>
  </si>
  <si>
    <t>Hora Esoterica (Noc)</t>
  </si>
  <si>
    <t>A Toda Onda (Noc)</t>
  </si>
  <si>
    <t>La Noche</t>
  </si>
  <si>
    <t>Zona Sin Filtro</t>
  </si>
  <si>
    <t>Lo Mejor De Tu Musica Urbana (Mañ)</t>
  </si>
  <si>
    <t>Despierta Peru (Grabado)</t>
  </si>
  <si>
    <t>Exitosa Peru (Mañ1)</t>
  </si>
  <si>
    <t>A Toda Onda (Mad)</t>
  </si>
  <si>
    <t>Vive El Sabado (Noc)</t>
  </si>
  <si>
    <t>Planeta Weekend Con Dj Gian (Noc 1)</t>
  </si>
  <si>
    <t>Domingos En El Karibe (Noc2)</t>
  </si>
  <si>
    <t>Despierta Peru</t>
  </si>
  <si>
    <t>Tu Megacumbia Y Mas (Tar)</t>
  </si>
  <si>
    <t>Musica Mezclada (Noc)</t>
  </si>
  <si>
    <t>Ricas Amanecidas</t>
  </si>
  <si>
    <t>A Toda Onda</t>
  </si>
  <si>
    <t>Los Mega Clasicos</t>
  </si>
  <si>
    <t>Bailando En La Kalle</t>
  </si>
  <si>
    <t>Panamix (Mad)</t>
  </si>
  <si>
    <t>Amanece Con Qqqumbia</t>
  </si>
  <si>
    <t>La Voz De Los Pueblos (Mad1)</t>
  </si>
  <si>
    <t>Musica Continuada (Mad)</t>
  </si>
  <si>
    <t>El Domingo De Oro (Noc)</t>
  </si>
  <si>
    <t>Tonazo Q</t>
  </si>
  <si>
    <t>Reggaeton Sin Limites</t>
  </si>
  <si>
    <t>Noches En El Karibe (Noc2)</t>
  </si>
  <si>
    <t>Cumbias Pegaditas</t>
  </si>
  <si>
    <t>Planeta Weekend Dj Gian (Noc)</t>
  </si>
  <si>
    <t>Historias Para Reflexionar</t>
  </si>
  <si>
    <t>Por Las Rutas De La Cumbia</t>
  </si>
  <si>
    <t>Mega Versus De Gigantes</t>
  </si>
  <si>
    <t>La Musica De Tu Vida (Mad)</t>
  </si>
  <si>
    <t>Alarma 2000</t>
  </si>
  <si>
    <t>Serenata Karibeña</t>
  </si>
  <si>
    <t>La Voz De Los Pueblos (Mad2)</t>
  </si>
  <si>
    <t>R.P.P. Informando</t>
  </si>
  <si>
    <t>Tu Megacumbia Y Mas (Mad)</t>
  </si>
  <si>
    <t>Encendidos (Repeticion)</t>
  </si>
  <si>
    <t>La Voz De Los Pueblos</t>
  </si>
  <si>
    <t>Planeta Weekend Dj Gian (Mad)</t>
  </si>
  <si>
    <t>El Juergon De Moda (Mad)</t>
  </si>
  <si>
    <t>Musica Mezclada (Mad)</t>
  </si>
  <si>
    <t>Madrugadas De Moda</t>
  </si>
  <si>
    <t>Lo Mejor De Tu Musica Urbana</t>
  </si>
  <si>
    <t>Musica Variada</t>
  </si>
  <si>
    <t>Hora Esoterica (Mad)</t>
  </si>
  <si>
    <t>La Hora Punta</t>
  </si>
  <si>
    <t>Lo Mejor De Tu Musica Urbana (Mad)</t>
  </si>
  <si>
    <t>Cumbia Con Amor</t>
  </si>
  <si>
    <t>Roquis Con Q (Mad)</t>
  </si>
  <si>
    <t>Boleros Y Recuerdos De Oro</t>
  </si>
  <si>
    <t>Tu Megacumbia Y Mas</t>
  </si>
  <si>
    <t>Zona Weekend (Mad)</t>
  </si>
  <si>
    <t>Conexion (Repeticion)</t>
  </si>
  <si>
    <t>Todo Sobre El Coronavirus (Repeticion)</t>
  </si>
  <si>
    <t>Energia Todo El Dia</t>
  </si>
  <si>
    <t>Planeta Weekend Con Dj Gian (Mad)</t>
  </si>
  <si>
    <t>Vive El Sabado (Mad)</t>
  </si>
  <si>
    <t>La Voz De Los Pueblos (Mad)</t>
  </si>
  <si>
    <t>Sessions (Mad)</t>
  </si>
  <si>
    <t>VISUAL GENERAL DE CAMPAÑA</t>
  </si>
  <si>
    <t>OCTUBRE</t>
  </si>
  <si>
    <t>NOVIEMBRE</t>
  </si>
  <si>
    <t>DICIEMBRE</t>
  </si>
  <si>
    <t>TOTAL TRPS</t>
  </si>
  <si>
    <t>TOTAL IMPACTOS</t>
  </si>
  <si>
    <t>CAMPAÑAS</t>
  </si>
  <si>
    <t>1. sem</t>
  </si>
  <si>
    <t>2. sem</t>
  </si>
  <si>
    <t>3. sem</t>
  </si>
  <si>
    <t>4. sem</t>
  </si>
  <si>
    <t>TV ABIERTA</t>
  </si>
  <si>
    <t>Objetivo: vender más televisores</t>
  </si>
  <si>
    <t>Objetivo: vender más comida para disfrutar el mundial</t>
  </si>
  <si>
    <t>Trps</t>
  </si>
  <si>
    <t>Paneles
Provincia</t>
  </si>
  <si>
    <t>Pantallas</t>
  </si>
  <si>
    <t>Torres</t>
  </si>
  <si>
    <t>Paraderos</t>
  </si>
  <si>
    <t>DIGITAL</t>
  </si>
  <si>
    <t>Facebook</t>
  </si>
  <si>
    <t>Instagram</t>
  </si>
  <si>
    <t>Youtube</t>
  </si>
  <si>
    <t>Google</t>
  </si>
  <si>
    <t>GRAN TOTAL</t>
  </si>
  <si>
    <t>PRESUPUESTO</t>
  </si>
  <si>
    <t>TV</t>
  </si>
  <si>
    <t>Inversion</t>
  </si>
  <si>
    <t>Red</t>
  </si>
  <si>
    <t>Lima HM 25-55 ABC</t>
  </si>
  <si>
    <t>Canal 02</t>
  </si>
  <si>
    <t>Canal 04</t>
  </si>
  <si>
    <t>Canal 09</t>
  </si>
  <si>
    <t>Canal 05</t>
  </si>
  <si>
    <t>Canal 13</t>
  </si>
  <si>
    <t>DIA</t>
  </si>
  <si>
    <t>AMAS 18-49 TOTAL</t>
  </si>
  <si>
    <t>TARIFA (20'')</t>
  </si>
  <si>
    <t>YO SOY-NO</t>
  </si>
  <si>
    <t>Prime</t>
  </si>
  <si>
    <t>EL VALOR DE LA VERDAD-S-NO</t>
  </si>
  <si>
    <t>EL WASAP DE JB-S-NO</t>
  </si>
  <si>
    <t>Day</t>
  </si>
  <si>
    <t>AMOR DE FAMILIA-NO</t>
  </si>
  <si>
    <t>CONTIGO SELECCION-D-TA1</t>
  </si>
  <si>
    <t>ALERTA AEROPUERTO-D-MA</t>
  </si>
  <si>
    <t>SEÑORES PAPIS-NO</t>
  </si>
  <si>
    <t>DE VUELTA AL BARRIO-NO</t>
  </si>
  <si>
    <t>REINAS DEL SHOW-S-NO</t>
  </si>
  <si>
    <t>LA ROSA DE GUADALUPE-TA1</t>
  </si>
  <si>
    <t>+ESPECTACULOS-MA</t>
  </si>
  <si>
    <t>24 HORAS EDIC.CENTRA</t>
  </si>
  <si>
    <t>PANORAMA</t>
  </si>
  <si>
    <t>AL SEXTO DIA-S-NO</t>
  </si>
  <si>
    <t>LA REINA DEL SUR-NO</t>
  </si>
  <si>
    <t>24 HORAS-ED.MEDIO-TA</t>
  </si>
  <si>
    <t>TOTAL CANAL 5</t>
  </si>
  <si>
    <t>LA GRAN PREMIERE ROGUE ONE UNA HISTORIA DE STAR WARS</t>
  </si>
  <si>
    <t>CORAZON INDOMABLE-NO</t>
  </si>
  <si>
    <t>VIVAN LOS NIÑOS-D-TA1</t>
  </si>
  <si>
    <t>EL AMOR NO TIENE PRECIO-TA</t>
  </si>
  <si>
    <t>AMOR BRAVIO-TA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</si>
</sst>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8">
    <numFmt numFmtId="164" formatCode="_ * #,##0_ ;_ * \-#,##0_ ;_ * &quot;-&quot;??_ ;_ @_ "/>
    <numFmt numFmtId="165" formatCode="_-* #,##0_-;\-* #,##0_-;_-* &quot;-&quot;??_-;_-@"/>
    <numFmt numFmtId="166" formatCode="_ * #,##0.00_ ;_ * \-#,##0.00_ ;_ * &quot;-&quot;??_ ;_ @_ "/>
    <numFmt numFmtId="167" formatCode="0.0%"/>
    <numFmt numFmtId="168" formatCode="_-* #,##0.0_-;\-* #,##0.0_-;_-* &quot;-&quot;??_-;_-@"/>
    <numFmt numFmtId="169" formatCode="_ * #,##0.0_ ;_ * \-#,##0.0_ ;_ * &quot;-&quot;??_ ;_ @_ "/>
    <numFmt numFmtId="170" formatCode="_-* #,##0.0_-;\-* #,##0.0_-;_-* &quot;-&quot;?_-;_-@"/>
    <numFmt numFmtId="171" formatCode="0.0"/>
    <numFmt numFmtId="172" formatCode="_-* #,##0.00_-;\-* #,##0.00_-;_-* &quot;-&quot;??_-;_-@"/>
    <numFmt numFmtId="173" formatCode="_-* #,##0_-;\-* #,##0_-;_-* &quot;-&quot;?_-;_-@"/>
    <numFmt numFmtId="174" formatCode="#,##0.0"/>
    <numFmt numFmtId="175" formatCode="[$$-409]#,##0.00"/>
    <numFmt numFmtId="176" formatCode="[$S/.]#,##0"/>
    <numFmt numFmtId="177" formatCode="#.###"/>
    <numFmt numFmtId="178" formatCode="_(* #,##0.00_);_(* \(#,##0.00\);_(* &quot;-&quot;??_);_(@_)"/>
    <numFmt numFmtId="179" formatCode="_(* #,##0_);_(* \(#,##0\);_(* &quot;-&quot;??_);_(@_)"/>
    <numFmt numFmtId="180" formatCode="[$$-409]#,##0"/>
    <numFmt numFmtId="181" formatCode="[$S/.]#,##0.00"/>
  </numFmts>
  <fonts count="68">
    <font>
      <sz val="11.0"/>
      <color theme="1"/>
      <name val="Arial"/>
      <scheme val="minor"/>
    </font>
    <font>
      <color rgb="FF000000"/>
      <name val="Calibri"/>
    </font>
    <font>
      <b/>
      <color rgb="FF000000"/>
      <name val="Calibri"/>
    </font>
    <font>
      <b/>
      <u/>
      <color rgb="FF000000"/>
      <name val="Calibri"/>
    </font>
    <font>
      <u/>
      <color rgb="FF000000"/>
      <name val="Calibri"/>
    </font>
    <font>
      <u/>
      <color rgb="FF000000"/>
      <name val="Calibri"/>
    </font>
    <font>
      <sz val="12.0"/>
      <color theme="0"/>
      <name val="Calibri"/>
    </font>
    <font>
      <sz val="12.0"/>
      <color rgb="FFFFFFFF"/>
      <name val="Calibri"/>
    </font>
    <font>
      <sz val="11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b/>
      <sz val="10.0"/>
      <color theme="1"/>
      <name val="Century Gothic"/>
    </font>
    <font>
      <b/>
      <u/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color theme="1"/>
      <name val="Arial"/>
    </font>
    <font>
      <color rgb="FFFFFFFF"/>
      <name val="Arial"/>
    </font>
    <font>
      <b/>
      <sz val="20.0"/>
      <color theme="1"/>
      <name val="Arial"/>
    </font>
    <font/>
    <font>
      <b/>
      <color theme="1"/>
      <name val="Arial"/>
    </font>
    <font>
      <b/>
      <color rgb="FFFFFFFF"/>
      <name val="Arial"/>
    </font>
    <font>
      <b/>
      <sz val="17.0"/>
      <color rgb="FFFFFFFF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Century Gothic"/>
    </font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rgb="FF0070C0"/>
      <name val="Century Gothic"/>
    </font>
    <font>
      <b/>
      <i/>
      <sz val="11.0"/>
      <color theme="1"/>
      <name val="Calibri"/>
    </font>
    <font>
      <sz val="9.0"/>
      <color theme="1"/>
      <name val="Arial"/>
    </font>
    <font>
      <b/>
      <i/>
      <sz val="10.0"/>
      <color theme="1"/>
      <name val="Century Gothic"/>
    </font>
    <font>
      <b/>
      <sz val="11.0"/>
      <color theme="1"/>
      <name val="Calibri"/>
    </font>
    <font>
      <b/>
      <sz val="11.0"/>
      <color theme="1"/>
      <name val="Arial"/>
    </font>
    <font>
      <b/>
      <sz val="11.0"/>
      <color rgb="FFFFFFFF"/>
      <name val="Calibri"/>
    </font>
    <font>
      <b/>
      <sz val="11.0"/>
      <color rgb="FF000000"/>
      <name val="Arial"/>
    </font>
    <font>
      <b/>
      <sz val="12.0"/>
      <color theme="1"/>
      <name val="Calibri"/>
    </font>
    <font>
      <b/>
      <sz val="12.0"/>
      <color rgb="FFFFFFFF"/>
      <name val="Calibri"/>
    </font>
    <font>
      <sz val="12.0"/>
      <color theme="1"/>
      <name val="Calibri"/>
    </font>
    <font>
      <b/>
      <sz val="12.0"/>
      <color rgb="FF008000"/>
      <name val="Calibri"/>
    </font>
    <font>
      <b/>
      <sz val="14.0"/>
      <color rgb="FF000000"/>
      <name val="Calibri"/>
    </font>
    <font>
      <i/>
      <sz val="11.0"/>
      <color theme="1"/>
      <name val="Calibri"/>
    </font>
    <font>
      <b/>
      <color theme="1"/>
      <name val="Calibri"/>
    </font>
    <font>
      <b/>
      <sz val="14.0"/>
      <color theme="1"/>
      <name val="Calibri"/>
    </font>
    <font>
      <b/>
      <sz val="9.0"/>
      <color rgb="FF008000"/>
      <name val="Calibri"/>
    </font>
    <font>
      <color theme="1"/>
      <name val="Calibri"/>
    </font>
    <font>
      <b/>
      <sz val="12.0"/>
      <color theme="1"/>
      <name val="&quot;Arial Narrow&quot;"/>
    </font>
    <font>
      <sz val="12.0"/>
      <color theme="1"/>
      <name val="&quot;Arial Narrow&quot;"/>
    </font>
    <font>
      <sz val="9.0"/>
      <color rgb="FFFFFFFF"/>
      <name val="Calibri"/>
    </font>
    <font>
      <b/>
      <sz val="16.0"/>
      <color rgb="FFFFFFFF"/>
      <name val="Calibri"/>
    </font>
    <font>
      <sz val="16.0"/>
      <color theme="1"/>
      <name val="Calibri"/>
    </font>
    <font>
      <sz val="30.0"/>
      <color rgb="FF333333"/>
      <name val="Calibri"/>
    </font>
    <font>
      <b/>
      <sz val="17.0"/>
      <color theme="1"/>
      <name val="Calibri"/>
    </font>
    <font>
      <b/>
      <sz val="16.0"/>
      <color theme="1"/>
      <name val="Calibri"/>
    </font>
    <font>
      <sz val="16.0"/>
      <color rgb="FF333333"/>
      <name val="Calibri"/>
    </font>
    <font>
      <sz val="17.0"/>
      <color theme="1"/>
      <name val="Calibri"/>
    </font>
    <font>
      <b/>
      <color theme="1"/>
      <name val="Arial"/>
      <scheme val="minor"/>
    </font>
    <font>
      <b/>
      <sz val="16.0"/>
      <color rgb="FF333333"/>
      <name val="Calibri"/>
    </font>
    <font>
      <b/>
      <sz val="17.0"/>
      <color rgb="FF000000"/>
      <name val="Calibri"/>
    </font>
    <font>
      <b/>
      <sz val="16.0"/>
      <color rgb="FF000000"/>
      <name val="Calibri"/>
    </font>
    <font>
      <color rgb="FF000000"/>
      <name val="Arial"/>
      <scheme val="minor"/>
    </font>
    <font>
      <b/>
      <sz val="18.0"/>
      <color rgb="FF000000"/>
      <name val="Arial"/>
      <scheme val="minor"/>
    </font>
    <font>
      <sz val="14.0"/>
      <color theme="1"/>
      <name val="Arial"/>
      <scheme val="minor"/>
    </font>
    <font>
      <sz val="8.0"/>
      <color theme="1"/>
      <name val="Century Gothic"/>
    </font>
    <font>
      <sz val="10.0"/>
      <color rgb="FFFF0000"/>
      <name val="Century Gothic"/>
    </font>
    <font>
      <sz val="8.0"/>
      <color theme="1"/>
      <name val="Calibri"/>
    </font>
    <font>
      <sz val="8.0"/>
      <color rgb="FFFF0000"/>
      <name val="Century Gothic"/>
    </font>
  </fonts>
  <fills count="41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CC0D9"/>
        <bgColor rgb="FFCCC0D9"/>
      </patternFill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theme="5"/>
        <bgColor theme="5"/>
      </patternFill>
    </fill>
    <fill>
      <patternFill patternType="solid">
        <fgColor rgb="FF388F00"/>
        <bgColor rgb="FF388F00"/>
      </patternFill>
    </fill>
    <fill>
      <patternFill patternType="solid">
        <fgColor rgb="FF339933"/>
        <bgColor rgb="FF339933"/>
      </patternFill>
    </fill>
    <fill>
      <patternFill patternType="solid">
        <fgColor rgb="FF3366FF"/>
        <bgColor rgb="FF3366FF"/>
      </patternFill>
    </fill>
    <fill>
      <patternFill patternType="solid">
        <fgColor rgb="FFF6B26B"/>
        <bgColor rgb="FFF6B26B"/>
      </patternFill>
    </fill>
    <fill>
      <patternFill patternType="solid">
        <fgColor rgb="FF99CC00"/>
        <bgColor rgb="FF99CC0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1C232"/>
        <bgColor rgb="FFF1C232"/>
      </patternFill>
    </fill>
    <fill>
      <patternFill patternType="solid">
        <fgColor rgb="FF002060"/>
        <bgColor rgb="FF002060"/>
      </patternFill>
    </fill>
    <fill>
      <patternFill patternType="solid">
        <fgColor rgb="FFD5A6BD"/>
        <bgColor rgb="FFD5A6BD"/>
      </patternFill>
    </fill>
    <fill>
      <patternFill patternType="solid">
        <fgColor rgb="FF0B5394"/>
        <bgColor rgb="FF0B5394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E5B8B7"/>
        <bgColor rgb="FFE5B8B7"/>
      </patternFill>
    </fill>
    <fill>
      <patternFill patternType="solid">
        <fgColor rgb="FF00B050"/>
        <bgColor rgb="FF00B050"/>
      </patternFill>
    </fill>
  </fills>
  <borders count="6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215967"/>
      </bottom>
    </border>
    <border>
      <left style="thin">
        <color rgb="FF215967"/>
      </left>
      <right style="thin">
        <color rgb="FF215967"/>
      </right>
      <bottom style="thin">
        <color rgb="FF215967"/>
      </bottom>
    </border>
    <border>
      <right style="thin">
        <color rgb="FF000000"/>
      </right>
      <bottom style="thin">
        <color rgb="FF215967"/>
      </bottom>
    </border>
    <border>
      <right style="thin">
        <color rgb="FF215967"/>
      </right>
      <bottom style="thin">
        <color rgb="FF215967"/>
      </bottom>
    </border>
    <border>
      <right style="thin">
        <color rgb="FF215967"/>
      </right>
      <bottom style="thin">
        <color rgb="FF000000"/>
      </bottom>
    </border>
    <border>
      <left style="thin">
        <color rgb="FF215967"/>
      </left>
      <bottom style="thin">
        <color rgb="FF215967"/>
      </bottom>
    </border>
    <border>
      <right style="thin">
        <color rgb="FF215967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top style="hair">
        <color rgb="FF000000"/>
      </top>
    </border>
    <border>
      <left style="thin">
        <color rgb="FF000000"/>
      </left>
      <top style="hair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hair">
        <color rgb="FF000000"/>
      </right>
    </border>
    <border>
      <right style="hair">
        <color rgb="FF000000"/>
      </right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0" fillId="0" fontId="6" numFmtId="0" xfId="0" applyFont="1"/>
    <xf borderId="0" fillId="0" fontId="6" numFmtId="164" xfId="0" applyAlignment="1" applyFont="1" applyNumberFormat="1">
      <alignment horizontal="center" vertical="center"/>
    </xf>
    <xf borderId="0" fillId="0" fontId="7" numFmtId="164" xfId="0" applyAlignment="1" applyFont="1" applyNumberFormat="1">
      <alignment horizontal="center" readingOrder="0" vertical="center"/>
    </xf>
    <xf borderId="0" fillId="0" fontId="8" numFmtId="0" xfId="0" applyFont="1"/>
    <xf borderId="0" fillId="0" fontId="9" numFmtId="0" xfId="0" applyAlignment="1" applyFont="1">
      <alignment vertical="center"/>
    </xf>
    <xf borderId="0" fillId="0" fontId="9" numFmtId="164" xfId="0" applyAlignment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9" fillId="2" fontId="6" numFmtId="0" xfId="0" applyBorder="1" applyFill="1" applyFont="1"/>
    <xf borderId="9" fillId="2" fontId="6" numFmtId="164" xfId="0" applyAlignment="1" applyBorder="1" applyFont="1" applyNumberFormat="1">
      <alignment horizontal="center" vertical="center"/>
    </xf>
    <xf borderId="9" fillId="2" fontId="7" numFmtId="164" xfId="0" applyAlignment="1" applyBorder="1" applyFont="1" applyNumberFormat="1">
      <alignment horizontal="center" readingOrder="0" vertical="center"/>
    </xf>
    <xf borderId="0" fillId="0" fontId="10" numFmtId="0" xfId="0" applyAlignment="1" applyFont="1">
      <alignment readingOrder="0"/>
    </xf>
    <xf borderId="9" fillId="0" fontId="10" numFmtId="0" xfId="0" applyAlignment="1" applyBorder="1" applyFont="1">
      <alignment readingOrder="0"/>
    </xf>
    <xf borderId="9" fillId="0" fontId="10" numFmtId="9" xfId="0" applyAlignment="1" applyBorder="1" applyFont="1" applyNumberFormat="1">
      <alignment readingOrder="0" vertical="center"/>
    </xf>
    <xf borderId="9" fillId="3" fontId="10" numFmtId="164" xfId="0" applyBorder="1" applyFill="1" applyFont="1" applyNumberFormat="1"/>
    <xf borderId="0" fillId="0" fontId="11" numFmtId="165" xfId="0" applyAlignment="1" applyFont="1" applyNumberFormat="1">
      <alignment horizontal="right" vertical="center"/>
    </xf>
    <xf borderId="0" fillId="0" fontId="8" numFmtId="164" xfId="0" applyFont="1" applyNumberFormat="1"/>
    <xf borderId="0" fillId="0" fontId="10" numFmtId="0" xfId="0" applyFont="1"/>
    <xf borderId="9" fillId="0" fontId="10" numFmtId="0" xfId="0" applyBorder="1" applyFont="1"/>
    <xf borderId="9" fillId="0" fontId="10" numFmtId="164" xfId="0" applyBorder="1" applyFont="1" applyNumberFormat="1"/>
    <xf borderId="0" fillId="0" fontId="11" numFmtId="165" xfId="0" applyAlignment="1" applyFont="1" applyNumberFormat="1">
      <alignment horizontal="right" readingOrder="0" vertical="center"/>
    </xf>
    <xf borderId="9" fillId="4" fontId="10" numFmtId="9" xfId="0" applyBorder="1" applyFill="1" applyFont="1" applyNumberFormat="1"/>
    <xf borderId="9" fillId="4" fontId="10" numFmtId="164" xfId="0" applyBorder="1" applyFont="1" applyNumberFormat="1"/>
    <xf borderId="0" fillId="0" fontId="9" numFmtId="164" xfId="0" applyAlignment="1" applyFont="1" applyNumberFormat="1">
      <alignment vertical="center"/>
    </xf>
    <xf borderId="0" fillId="0" fontId="9" numFmtId="166" xfId="0" applyAlignment="1" applyFont="1" applyNumberFormat="1">
      <alignment vertical="center"/>
    </xf>
    <xf borderId="0" fillId="0" fontId="9" numFmtId="9" xfId="0" applyAlignment="1" applyFont="1" applyNumberForma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vertical="center"/>
    </xf>
    <xf borderId="10" fillId="0" fontId="9" numFmtId="0" xfId="0" applyAlignment="1" applyBorder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8" numFmtId="9" xfId="0" applyFont="1" applyNumberFormat="1"/>
    <xf borderId="0" fillId="0" fontId="14" numFmtId="0" xfId="0" applyAlignment="1" applyFont="1">
      <alignment vertical="bottom"/>
    </xf>
    <xf borderId="0" fillId="5" fontId="15" numFmtId="0" xfId="0" applyAlignment="1" applyFill="1" applyFont="1">
      <alignment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11" fillId="6" fontId="17" numFmtId="0" xfId="0" applyAlignment="1" applyBorder="1" applyFill="1" applyFont="1">
      <alignment horizontal="center" vertical="bottom"/>
    </xf>
    <xf borderId="12" fillId="0" fontId="18" numFmtId="0" xfId="0" applyBorder="1" applyFont="1"/>
    <xf borderId="13" fillId="0" fontId="18" numFmtId="0" xfId="0" applyBorder="1" applyFont="1"/>
    <xf borderId="7" fillId="5" fontId="15" numFmtId="0" xfId="0" applyAlignment="1" applyBorder="1" applyFont="1">
      <alignment vertical="bottom"/>
    </xf>
    <xf borderId="7" fillId="0" fontId="16" numFmtId="0" xfId="0" applyAlignment="1" applyBorder="1" applyFont="1">
      <alignment shrinkToFit="0" vertical="bottom" wrapText="0"/>
    </xf>
    <xf borderId="0" fillId="0" fontId="19" numFmtId="0" xfId="0" applyAlignment="1" applyFont="1">
      <alignment horizontal="center" vertical="bottom"/>
    </xf>
    <xf borderId="14" fillId="7" fontId="19" numFmtId="0" xfId="0" applyAlignment="1" applyBorder="1" applyFill="1" applyFont="1">
      <alignment horizontal="center" vertical="bottom"/>
    </xf>
    <xf borderId="8" fillId="7" fontId="19" numFmtId="0" xfId="0" applyAlignment="1" applyBorder="1" applyFont="1">
      <alignment horizontal="center" vertical="bottom"/>
    </xf>
    <xf borderId="15" fillId="5" fontId="15" numFmtId="0" xfId="0" applyAlignment="1" applyBorder="1" applyFont="1">
      <alignment vertical="bottom"/>
    </xf>
    <xf borderId="0" fillId="0" fontId="19" numFmtId="0" xfId="0" applyAlignment="1" applyFont="1">
      <alignment vertical="bottom"/>
    </xf>
    <xf borderId="16" fillId="5" fontId="19" numFmtId="0" xfId="0" applyAlignment="1" applyBorder="1" applyFont="1">
      <alignment vertical="bottom"/>
    </xf>
    <xf borderId="17" fillId="0" fontId="15" numFmtId="0" xfId="0" applyAlignment="1" applyBorder="1" applyFont="1">
      <alignment vertical="bottom"/>
    </xf>
    <xf borderId="8" fillId="0" fontId="15" numFmtId="0" xfId="0" applyAlignment="1" applyBorder="1" applyFont="1">
      <alignment vertical="bottom"/>
    </xf>
    <xf borderId="18" fillId="8" fontId="15" numFmtId="0" xfId="0" applyAlignment="1" applyBorder="1" applyFill="1" applyFont="1">
      <alignment vertical="bottom"/>
    </xf>
    <xf borderId="18" fillId="9" fontId="15" numFmtId="0" xfId="0" applyAlignment="1" applyBorder="1" applyFill="1" applyFont="1">
      <alignment horizontal="center" vertical="bottom"/>
    </xf>
    <xf borderId="18" fillId="5" fontId="15" numFmtId="4" xfId="0" applyAlignment="1" applyBorder="1" applyFont="1" applyNumberFormat="1">
      <alignment horizontal="center" vertical="bottom"/>
    </xf>
    <xf borderId="18" fillId="5" fontId="15" numFmtId="3" xfId="0" applyAlignment="1" applyBorder="1" applyFont="1" applyNumberFormat="1">
      <alignment vertical="bottom"/>
    </xf>
    <xf borderId="18" fillId="8" fontId="15" numFmtId="3" xfId="0" applyAlignment="1" applyBorder="1" applyFont="1" applyNumberFormat="1">
      <alignment horizontal="center" vertical="bottom"/>
    </xf>
    <xf borderId="18" fillId="5" fontId="15" numFmtId="10" xfId="0" applyAlignment="1" applyBorder="1" applyFont="1" applyNumberFormat="1">
      <alignment horizontal="center" vertical="bottom"/>
    </xf>
    <xf borderId="18" fillId="5" fontId="15" numFmtId="4" xfId="0" applyAlignment="1" applyBorder="1" applyFont="1" applyNumberFormat="1">
      <alignment vertical="bottom"/>
    </xf>
    <xf borderId="18" fillId="5" fontId="19" numFmtId="4" xfId="0" applyAlignment="1" applyBorder="1" applyFont="1" applyNumberFormat="1">
      <alignment horizontal="center" vertical="bottom"/>
    </xf>
    <xf borderId="18" fillId="5" fontId="19" numFmtId="10" xfId="0" applyAlignment="1" applyBorder="1" applyFont="1" applyNumberFormat="1">
      <alignment horizontal="center" vertical="bottom"/>
    </xf>
    <xf borderId="18" fillId="0" fontId="15" numFmtId="0" xfId="0" applyAlignment="1" applyBorder="1" applyFont="1">
      <alignment vertical="bottom"/>
    </xf>
    <xf borderId="19" fillId="0" fontId="15" numFmtId="0" xfId="0" applyAlignment="1" applyBorder="1" applyFont="1">
      <alignment vertical="bottom"/>
    </xf>
    <xf borderId="18" fillId="8" fontId="15" numFmtId="3" xfId="0" applyAlignment="1" applyBorder="1" applyFont="1" applyNumberFormat="1">
      <alignment horizontal="center" readingOrder="0" vertical="bottom"/>
    </xf>
    <xf borderId="17" fillId="0" fontId="15" numFmtId="0" xfId="0" applyAlignment="1" applyBorder="1" applyFont="1">
      <alignment shrinkToFit="0" vertical="bottom" wrapText="1"/>
    </xf>
    <xf borderId="18" fillId="10" fontId="15" numFmtId="0" xfId="0" applyAlignment="1" applyBorder="1" applyFill="1" applyFont="1">
      <alignment vertical="bottom"/>
    </xf>
    <xf borderId="18" fillId="10" fontId="15" numFmtId="3" xfId="0" applyAlignment="1" applyBorder="1" applyFont="1" applyNumberFormat="1">
      <alignment horizontal="center" vertical="bottom"/>
    </xf>
    <xf borderId="18" fillId="5" fontId="15" numFmtId="3" xfId="0" applyAlignment="1" applyBorder="1" applyFont="1" applyNumberFormat="1">
      <alignment horizontal="center" vertical="bottom"/>
    </xf>
    <xf borderId="18" fillId="5" fontId="15" numFmtId="9" xfId="0" applyAlignment="1" applyBorder="1" applyFont="1" applyNumberFormat="1">
      <alignment horizontal="center" vertical="bottom"/>
    </xf>
    <xf borderId="18" fillId="5" fontId="15" numFmtId="167" xfId="0" applyAlignment="1" applyBorder="1" applyFont="1" applyNumberFormat="1">
      <alignment horizontal="center" vertical="bottom"/>
    </xf>
    <xf borderId="18" fillId="0" fontId="15" numFmtId="0" xfId="0" applyAlignment="1" applyBorder="1" applyFont="1">
      <alignment shrinkToFit="0" vertical="bottom" wrapText="1"/>
    </xf>
    <xf borderId="18" fillId="0" fontId="15" numFmtId="0" xfId="0" applyAlignment="1" applyBorder="1" applyFont="1">
      <alignment shrinkToFit="0" wrapText="1"/>
    </xf>
    <xf borderId="18" fillId="10" fontId="15" numFmtId="3" xfId="0" applyAlignment="1" applyBorder="1" applyFont="1" applyNumberFormat="1">
      <alignment horizontal="center" readingOrder="0" vertical="bottom"/>
    </xf>
    <xf borderId="18" fillId="11" fontId="15" numFmtId="0" xfId="0" applyAlignment="1" applyBorder="1" applyFill="1" applyFont="1">
      <alignment vertical="bottom"/>
    </xf>
    <xf borderId="18" fillId="11" fontId="15" numFmtId="3" xfId="0" applyAlignment="1" applyBorder="1" applyFont="1" applyNumberFormat="1">
      <alignment horizontal="center" vertical="bottom"/>
    </xf>
    <xf borderId="8" fillId="0" fontId="15" numFmtId="0" xfId="0" applyAlignment="1" applyBorder="1" applyFont="1">
      <alignment shrinkToFit="0" wrapText="1"/>
    </xf>
    <xf borderId="19" fillId="12" fontId="15" numFmtId="0" xfId="0" applyAlignment="1" applyBorder="1" applyFill="1" applyFont="1">
      <alignment vertical="bottom"/>
    </xf>
    <xf borderId="18" fillId="12" fontId="15" numFmtId="3" xfId="0" applyAlignment="1" applyBorder="1" applyFont="1" applyNumberFormat="1">
      <alignment horizontal="center" readingOrder="0" vertical="bottom"/>
    </xf>
    <xf borderId="17" fillId="5" fontId="15" numFmtId="0" xfId="0" applyAlignment="1" applyBorder="1" applyFont="1">
      <alignment vertical="bottom"/>
    </xf>
    <xf borderId="8" fillId="12" fontId="15" numFmtId="0" xfId="0" applyAlignment="1" applyBorder="1" applyFont="1">
      <alignment vertical="bottom"/>
    </xf>
    <xf borderId="18" fillId="12" fontId="15" numFmtId="3" xfId="0" applyAlignment="1" applyBorder="1" applyFont="1" applyNumberFormat="1">
      <alignment horizontal="center" vertical="bottom"/>
    </xf>
    <xf borderId="0" fillId="5" fontId="15" numFmtId="4" xfId="0" applyAlignment="1" applyFont="1" applyNumberFormat="1">
      <alignment vertical="bottom"/>
    </xf>
    <xf borderId="0" fillId="0" fontId="19" numFmtId="0" xfId="0" applyAlignment="1" applyFont="1">
      <alignment horizontal="right" vertical="bottom"/>
    </xf>
    <xf borderId="20" fillId="13" fontId="19" numFmtId="0" xfId="0" applyAlignment="1" applyBorder="1" applyFill="1" applyFont="1">
      <alignment horizontal="right" vertical="bottom"/>
    </xf>
    <xf borderId="15" fillId="0" fontId="18" numFmtId="0" xfId="0" applyBorder="1" applyFont="1"/>
    <xf borderId="18" fillId="0" fontId="18" numFmtId="0" xfId="0" applyBorder="1" applyFont="1"/>
    <xf borderId="18" fillId="13" fontId="15" numFmtId="0" xfId="0" applyAlignment="1" applyBorder="1" applyFont="1">
      <alignment vertical="bottom"/>
    </xf>
    <xf borderId="15" fillId="13" fontId="15" numFmtId="0" xfId="0" applyAlignment="1" applyBorder="1" applyFont="1">
      <alignment vertical="bottom"/>
    </xf>
    <xf borderId="18" fillId="13" fontId="19" numFmtId="0" xfId="0" applyAlignment="1" applyBorder="1" applyFont="1">
      <alignment shrinkToFit="0" vertical="bottom" wrapText="1"/>
    </xf>
    <xf borderId="18" fillId="13" fontId="19" numFmtId="4" xfId="0" applyAlignment="1" applyBorder="1" applyFont="1" applyNumberFormat="1">
      <alignment horizontal="center" vertical="bottom"/>
    </xf>
    <xf borderId="18" fillId="13" fontId="19" numFmtId="10" xfId="0" applyAlignment="1" applyBorder="1" applyFont="1" applyNumberFormat="1">
      <alignment horizontal="center" vertical="bottom"/>
    </xf>
    <xf borderId="0" fillId="13" fontId="15" numFmtId="0" xfId="0" applyAlignment="1" applyFont="1">
      <alignment vertical="bottom"/>
    </xf>
    <xf borderId="21" fillId="5" fontId="15" numFmtId="0" xfId="0" applyAlignment="1" applyBorder="1" applyFont="1">
      <alignment shrinkToFit="0" vertical="bottom" wrapText="1"/>
    </xf>
    <xf borderId="18" fillId="2" fontId="20" numFmtId="3" xfId="0" applyAlignment="1" applyBorder="1" applyFont="1" applyNumberFormat="1">
      <alignment horizontal="center" vertical="bottom"/>
    </xf>
    <xf borderId="0" fillId="5" fontId="15" numFmtId="4" xfId="0" applyAlignment="1" applyFont="1" applyNumberFormat="1">
      <alignment horizontal="right" vertical="bottom"/>
    </xf>
    <xf borderId="0" fillId="5" fontId="15" numFmtId="0" xfId="0" applyAlignment="1" applyFont="1">
      <alignment readingOrder="0" vertical="bottom"/>
    </xf>
    <xf borderId="0" fillId="4" fontId="15" numFmtId="3" xfId="0" applyAlignment="1" applyFont="1" applyNumberFormat="1">
      <alignment horizontal="right" vertical="bottom"/>
    </xf>
    <xf borderId="8" fillId="14" fontId="21" numFmtId="0" xfId="0" applyAlignment="1" applyBorder="1" applyFill="1" applyFont="1">
      <alignment readingOrder="0" vertical="bottom"/>
    </xf>
    <xf borderId="7" fillId="14" fontId="22" numFmtId="0" xfId="0" applyAlignment="1" applyBorder="1" applyFont="1">
      <alignment vertical="bottom"/>
    </xf>
    <xf borderId="0" fillId="0" fontId="0" numFmtId="0" xfId="0" applyAlignment="1" applyFont="1">
      <alignment readingOrder="0"/>
    </xf>
    <xf borderId="0" fillId="0" fontId="0" numFmtId="3" xfId="0" applyAlignment="1" applyFont="1" applyNumberFormat="1">
      <alignment readingOrder="0"/>
    </xf>
    <xf borderId="0" fillId="0" fontId="23" numFmtId="3" xfId="0" applyFont="1" applyNumberFormat="1"/>
    <xf borderId="0" fillId="0" fontId="24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4" numFmtId="0" xfId="0" applyAlignment="1" applyFont="1">
      <alignment shrinkToFit="0" vertical="bottom" wrapText="0"/>
    </xf>
    <xf borderId="11" fillId="15" fontId="25" numFmtId="0" xfId="0" applyAlignment="1" applyBorder="1" applyFill="1" applyFont="1">
      <alignment horizontal="center" shrinkToFit="0" wrapText="0"/>
    </xf>
    <xf borderId="22" fillId="15" fontId="25" numFmtId="0" xfId="0" applyAlignment="1" applyBorder="1" applyFont="1">
      <alignment horizontal="left" readingOrder="0" shrinkToFit="0" wrapText="0"/>
    </xf>
    <xf borderId="22" fillId="15" fontId="25" numFmtId="0" xfId="0" applyAlignment="1" applyBorder="1" applyFont="1">
      <alignment horizontal="center" readingOrder="0" shrinkToFit="0" wrapText="0"/>
    </xf>
    <xf borderId="12" fillId="15" fontId="25" numFmtId="0" xfId="0" applyAlignment="1" applyBorder="1" applyFont="1">
      <alignment horizontal="center" readingOrder="0" shrinkToFit="0" wrapText="0"/>
    </xf>
    <xf borderId="6" fillId="15" fontId="25" numFmtId="0" xfId="0" applyAlignment="1" applyBorder="1" applyFont="1">
      <alignment horizontal="center" shrinkToFit="0" wrapText="0"/>
    </xf>
    <xf borderId="23" fillId="0" fontId="18" numFmtId="0" xfId="0" applyBorder="1" applyFont="1"/>
    <xf borderId="14" fillId="0" fontId="18" numFmtId="0" xfId="0" applyBorder="1" applyFont="1"/>
    <xf borderId="8" fillId="15" fontId="25" numFmtId="0" xfId="0" applyAlignment="1" applyBorder="1" applyFont="1">
      <alignment horizontal="center" readingOrder="0" shrinkToFit="0" wrapText="0"/>
    </xf>
    <xf borderId="6" fillId="4" fontId="25" numFmtId="0" xfId="0" applyAlignment="1" applyBorder="1" applyFont="1">
      <alignment horizontal="center" readingOrder="0" shrinkToFit="0" wrapText="0"/>
    </xf>
    <xf borderId="14" fillId="4" fontId="22" numFmtId="0" xfId="0" applyAlignment="1" applyBorder="1" applyFont="1">
      <alignment horizontal="left" readingOrder="0" shrinkToFit="0" wrapText="0"/>
    </xf>
    <xf borderId="8" fillId="0" fontId="22" numFmtId="0" xfId="0" applyAlignment="1" applyBorder="1" applyFont="1">
      <alignment horizontal="left" shrinkToFit="0" wrapText="0"/>
    </xf>
    <xf borderId="8" fillId="0" fontId="22" numFmtId="0" xfId="0" applyAlignment="1" applyBorder="1" applyFont="1">
      <alignment horizontal="center" shrinkToFit="0" wrapText="0"/>
    </xf>
    <xf borderId="8" fillId="0" fontId="22" numFmtId="0" xfId="0" applyAlignment="1" applyBorder="1" applyFont="1">
      <alignment horizontal="right" shrinkToFit="0" wrapText="0"/>
    </xf>
    <xf borderId="6" fillId="15" fontId="25" numFmtId="0" xfId="0" applyAlignment="1" applyBorder="1" applyFont="1">
      <alignment horizontal="center" readingOrder="0" shrinkToFit="0" wrapText="0"/>
    </xf>
    <xf borderId="14" fillId="0" fontId="25" numFmtId="0" xfId="0" applyAlignment="1" applyBorder="1" applyFont="1">
      <alignment horizontal="left" readingOrder="0" shrinkToFit="0" wrapText="0"/>
    </xf>
    <xf borderId="8" fillId="0" fontId="25" numFmtId="0" xfId="0" applyAlignment="1" applyBorder="1" applyFont="1">
      <alignment horizontal="left" shrinkToFit="0" wrapText="0"/>
    </xf>
    <xf borderId="8" fillId="0" fontId="25" numFmtId="0" xfId="0" applyAlignment="1" applyBorder="1" applyFont="1">
      <alignment horizontal="center" shrinkToFit="0" wrapText="0"/>
    </xf>
    <xf borderId="8" fillId="0" fontId="25" numFmtId="0" xfId="0" applyAlignment="1" applyBorder="1" applyFont="1">
      <alignment horizontal="right" shrinkToFit="0" wrapText="0"/>
    </xf>
    <xf borderId="14" fillId="0" fontId="22" numFmtId="0" xfId="0" applyAlignment="1" applyBorder="1" applyFont="1">
      <alignment horizontal="left" readingOrder="0" shrinkToFit="0" wrapText="0"/>
    </xf>
    <xf borderId="8" fillId="0" fontId="22" numFmtId="0" xfId="0" applyAlignment="1" applyBorder="1" applyFont="1">
      <alignment horizontal="left" readingOrder="0" shrinkToFit="0" wrapText="0"/>
    </xf>
    <xf borderId="8" fillId="0" fontId="22" numFmtId="0" xfId="0" applyAlignment="1" applyBorder="1" applyFont="1">
      <alignment horizontal="center" readingOrder="0" shrinkToFit="0" wrapText="0"/>
    </xf>
    <xf borderId="8" fillId="0" fontId="22" numFmtId="20" xfId="0" applyAlignment="1" applyBorder="1" applyFont="1" applyNumberFormat="1">
      <alignment horizontal="center" readingOrder="0" shrinkToFit="0" wrapText="0"/>
    </xf>
    <xf borderId="8" fillId="0" fontId="22" numFmtId="0" xfId="0" applyAlignment="1" applyBorder="1" applyFont="1">
      <alignment horizontal="right" readingOrder="0" shrinkToFit="0" wrapText="0"/>
    </xf>
    <xf borderId="6" fillId="0" fontId="25" numFmtId="0" xfId="0" applyAlignment="1" applyBorder="1" applyFont="1">
      <alignment horizontal="center" readingOrder="0" shrinkToFit="0" wrapText="0"/>
    </xf>
    <xf borderId="8" fillId="4" fontId="22" numFmtId="0" xfId="0" applyAlignment="1" applyBorder="1" applyFont="1">
      <alignment horizontal="left" readingOrder="0" shrinkToFit="0" wrapText="0"/>
    </xf>
    <xf borderId="8" fillId="4" fontId="22" numFmtId="0" xfId="0" applyAlignment="1" applyBorder="1" applyFont="1">
      <alignment horizontal="center" readingOrder="0" shrinkToFit="0" wrapText="0"/>
    </xf>
    <xf borderId="8" fillId="4" fontId="22" numFmtId="20" xfId="0" applyAlignment="1" applyBorder="1" applyFont="1" applyNumberFormat="1">
      <alignment horizontal="center" readingOrder="0" shrinkToFit="0" wrapText="0"/>
    </xf>
    <xf borderId="8" fillId="4" fontId="22" numFmtId="0" xfId="0" applyAlignment="1" applyBorder="1" applyFont="1">
      <alignment horizontal="right" readingOrder="0" shrinkToFit="0" wrapText="0"/>
    </xf>
    <xf borderId="8" fillId="0" fontId="25" numFmtId="0" xfId="0" applyAlignment="1" applyBorder="1" applyFont="1">
      <alignment horizontal="center" readingOrder="0" shrinkToFit="0" wrapText="0"/>
    </xf>
    <xf borderId="14" fillId="4" fontId="25" numFmtId="0" xfId="0" applyAlignment="1" applyBorder="1" applyFont="1">
      <alignment horizontal="left" readingOrder="0" shrinkToFit="0" wrapText="0"/>
    </xf>
    <xf borderId="8" fillId="4" fontId="25" numFmtId="0" xfId="0" applyAlignment="1" applyBorder="1" applyFont="1">
      <alignment horizontal="left" readingOrder="0" shrinkToFit="0" wrapText="0"/>
    </xf>
    <xf borderId="8" fillId="4" fontId="25" numFmtId="0" xfId="0" applyAlignment="1" applyBorder="1" applyFont="1">
      <alignment horizontal="center" readingOrder="0" shrinkToFit="0" wrapText="0"/>
    </xf>
    <xf borderId="8" fillId="4" fontId="25" numFmtId="20" xfId="0" applyAlignment="1" applyBorder="1" applyFont="1" applyNumberFormat="1">
      <alignment horizontal="center" readingOrder="0" shrinkToFit="0" wrapText="0"/>
    </xf>
    <xf borderId="8" fillId="4" fontId="25" numFmtId="0" xfId="0" applyAlignment="1" applyBorder="1" applyFont="1">
      <alignment horizontal="right" readingOrder="0" shrinkToFit="0" wrapText="0"/>
    </xf>
    <xf borderId="8" fillId="0" fontId="25" numFmtId="0" xfId="0" applyAlignment="1" applyBorder="1" applyFont="1">
      <alignment horizontal="left" readingOrder="0" shrinkToFit="0" wrapText="0"/>
    </xf>
    <xf borderId="8" fillId="0" fontId="25" numFmtId="20" xfId="0" applyAlignment="1" applyBorder="1" applyFont="1" applyNumberFormat="1">
      <alignment horizontal="center" readingOrder="0" shrinkToFit="0" wrapText="0"/>
    </xf>
    <xf borderId="8" fillId="0" fontId="25" numFmtId="0" xfId="0" applyAlignment="1" applyBorder="1" applyFont="1">
      <alignment horizontal="right" readingOrder="0" shrinkToFit="0" wrapText="0"/>
    </xf>
    <xf borderId="14" fillId="0" fontId="22" numFmtId="0" xfId="0" applyAlignment="1" applyBorder="1" applyFont="1">
      <alignment horizontal="left" shrinkToFit="0" wrapText="0"/>
    </xf>
    <xf borderId="14" fillId="0" fontId="22" numFmtId="0" xfId="0" applyAlignment="1" applyBorder="1" applyFont="1">
      <alignment readingOrder="0" shrinkToFit="0" wrapText="0"/>
    </xf>
    <xf borderId="14" fillId="16" fontId="22" numFmtId="0" xfId="0" applyAlignment="1" applyBorder="1" applyFill="1" applyFont="1">
      <alignment horizontal="left" readingOrder="0" shrinkToFit="0" wrapText="0"/>
    </xf>
    <xf borderId="8" fillId="16" fontId="22" numFmtId="0" xfId="0" applyAlignment="1" applyBorder="1" applyFont="1">
      <alignment horizontal="left" readingOrder="0" shrinkToFit="0" wrapText="0"/>
    </xf>
    <xf borderId="8" fillId="16" fontId="22" numFmtId="0" xfId="0" applyAlignment="1" applyBorder="1" applyFont="1">
      <alignment horizontal="center" readingOrder="0" shrinkToFit="0" wrapText="0"/>
    </xf>
    <xf borderId="8" fillId="16" fontId="22" numFmtId="20" xfId="0" applyAlignment="1" applyBorder="1" applyFont="1" applyNumberFormat="1">
      <alignment horizontal="center" readingOrder="0" shrinkToFit="0" wrapText="0"/>
    </xf>
    <xf borderId="8" fillId="16" fontId="22" numFmtId="0" xfId="0" applyAlignment="1" applyBorder="1" applyFont="1">
      <alignment horizontal="right" readingOrder="0" shrinkToFit="0" wrapText="0"/>
    </xf>
    <xf borderId="14" fillId="16" fontId="25" numFmtId="0" xfId="0" applyAlignment="1" applyBorder="1" applyFont="1">
      <alignment horizontal="left" readingOrder="0" shrinkToFit="0" wrapText="0"/>
    </xf>
    <xf borderId="8" fillId="16" fontId="25" numFmtId="0" xfId="0" applyAlignment="1" applyBorder="1" applyFont="1">
      <alignment horizontal="left" readingOrder="0" shrinkToFit="0" wrapText="0"/>
    </xf>
    <xf borderId="8" fillId="16" fontId="25" numFmtId="0" xfId="0" applyAlignment="1" applyBorder="1" applyFont="1">
      <alignment horizontal="center" readingOrder="0" shrinkToFit="0" wrapText="0"/>
    </xf>
    <xf borderId="8" fillId="16" fontId="25" numFmtId="20" xfId="0" applyAlignment="1" applyBorder="1" applyFont="1" applyNumberFormat="1">
      <alignment horizontal="center" readingOrder="0" shrinkToFit="0" wrapText="0"/>
    </xf>
    <xf borderId="8" fillId="16" fontId="25" numFmtId="0" xfId="0" applyAlignment="1" applyBorder="1" applyFont="1">
      <alignment horizontal="right" readingOrder="0" shrinkToFit="0" wrapText="0"/>
    </xf>
    <xf borderId="6" fillId="16" fontId="25" numFmtId="0" xfId="0" applyAlignment="1" applyBorder="1" applyFont="1">
      <alignment horizontal="center" readingOrder="0" shrinkToFit="0" wrapText="0"/>
    </xf>
    <xf borderId="8" fillId="16" fontId="22" numFmtId="2" xfId="0" applyAlignment="1" applyBorder="1" applyFont="1" applyNumberFormat="1">
      <alignment horizontal="right" readingOrder="0" shrinkToFit="0" wrapText="0"/>
    </xf>
    <xf borderId="14" fillId="5" fontId="22" numFmtId="0" xfId="0" applyAlignment="1" applyBorder="1" applyFont="1">
      <alignment horizontal="left" readingOrder="0" shrinkToFit="0" wrapText="0"/>
    </xf>
    <xf borderId="8" fillId="5" fontId="22" numFmtId="0" xfId="0" applyAlignment="1" applyBorder="1" applyFont="1">
      <alignment horizontal="left" readingOrder="0" shrinkToFit="0" wrapText="0"/>
    </xf>
    <xf borderId="8" fillId="5" fontId="22" numFmtId="0" xfId="0" applyAlignment="1" applyBorder="1" applyFont="1">
      <alignment horizontal="center" readingOrder="0" shrinkToFit="0" wrapText="0"/>
    </xf>
    <xf borderId="8" fillId="5" fontId="22" numFmtId="20" xfId="0" applyAlignment="1" applyBorder="1" applyFont="1" applyNumberFormat="1">
      <alignment horizontal="center" readingOrder="0" shrinkToFit="0" wrapText="0"/>
    </xf>
    <xf borderId="8" fillId="5" fontId="22" numFmtId="0" xfId="0" applyAlignment="1" applyBorder="1" applyFont="1">
      <alignment horizontal="right" readingOrder="0" shrinkToFit="0" wrapText="0"/>
    </xf>
    <xf borderId="0" fillId="0" fontId="26" numFmtId="0" xfId="0" applyAlignment="1" applyFont="1">
      <alignment vertical="center"/>
    </xf>
    <xf borderId="0" fillId="0" fontId="26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22" fillId="2" fontId="27" numFmtId="0" xfId="0" applyAlignment="1" applyBorder="1" applyFont="1">
      <alignment horizontal="center" vertical="center"/>
    </xf>
    <xf borderId="11" fillId="2" fontId="28" numFmtId="0" xfId="0" applyAlignment="1" applyBorder="1" applyFont="1">
      <alignment horizontal="center" vertical="center"/>
    </xf>
    <xf borderId="22" fillId="2" fontId="27" numFmtId="0" xfId="0" applyAlignment="1" applyBorder="1" applyFont="1">
      <alignment horizontal="center" shrinkToFit="0" vertical="center" wrapText="1"/>
    </xf>
    <xf borderId="11" fillId="2" fontId="27" numFmtId="0" xfId="0" applyAlignment="1" applyBorder="1" applyFont="1">
      <alignment horizontal="center" vertical="center"/>
    </xf>
    <xf borderId="22" fillId="17" fontId="27" numFmtId="0" xfId="0" applyAlignment="1" applyBorder="1" applyFill="1" applyFont="1">
      <alignment horizontal="center" shrinkToFit="0" vertical="center" wrapText="1"/>
    </xf>
    <xf borderId="22" fillId="2" fontId="28" numFmtId="0" xfId="0" applyAlignment="1" applyBorder="1" applyFont="1">
      <alignment horizontal="center" shrinkToFit="0" vertical="center" wrapText="1"/>
    </xf>
    <xf borderId="24" fillId="18" fontId="11" numFmtId="0" xfId="0" applyAlignment="1" applyBorder="1" applyFill="1" applyFont="1">
      <alignment horizontal="center" vertical="center"/>
    </xf>
    <xf borderId="0" fillId="2" fontId="27" numFmtId="0" xfId="0" applyAlignment="1" applyFont="1">
      <alignment horizontal="center" vertical="center"/>
    </xf>
    <xf borderId="9" fillId="2" fontId="27" numFmtId="0" xfId="0" applyAlignment="1" applyBorder="1" applyFont="1">
      <alignment horizontal="center" vertical="center"/>
    </xf>
    <xf borderId="25" fillId="18" fontId="29" numFmtId="0" xfId="0" applyAlignment="1" applyBorder="1" applyFont="1">
      <alignment horizontal="center" vertical="center"/>
    </xf>
    <xf borderId="9" fillId="18" fontId="29" numFmtId="0" xfId="0" applyAlignment="1" applyBorder="1" applyFont="1">
      <alignment horizontal="center" vertical="center"/>
    </xf>
    <xf borderId="26" fillId="18" fontId="29" numFmtId="0" xfId="0" applyAlignment="1" applyBorder="1" applyFont="1">
      <alignment horizontal="center" vertical="center"/>
    </xf>
    <xf borderId="25" fillId="3" fontId="11" numFmtId="0" xfId="0" applyAlignment="1" applyBorder="1" applyFont="1">
      <alignment horizontal="center" vertical="center"/>
    </xf>
    <xf borderId="9" fillId="3" fontId="11" numFmtId="0" xfId="0" applyAlignment="1" applyBorder="1" applyFont="1">
      <alignment horizontal="center" vertical="center"/>
    </xf>
    <xf borderId="26" fillId="3" fontId="11" numFmtId="0" xfId="0" applyAlignment="1" applyBorder="1" applyFont="1">
      <alignment horizontal="center" vertical="center"/>
    </xf>
    <xf borderId="9" fillId="18" fontId="11" numFmtId="0" xfId="0" applyAlignment="1" applyBorder="1" applyFont="1">
      <alignment horizontal="center" vertical="center"/>
    </xf>
    <xf borderId="27" fillId="19" fontId="27" numFmtId="0" xfId="0" applyAlignment="1" applyBorder="1" applyFill="1" applyFont="1">
      <alignment vertical="center"/>
    </xf>
    <xf borderId="28" fillId="0" fontId="26" numFmtId="0" xfId="0" applyAlignment="1" applyBorder="1" applyFont="1">
      <alignment vertical="center"/>
    </xf>
    <xf borderId="29" fillId="0" fontId="26" numFmtId="0" xfId="0" applyAlignment="1" applyBorder="1" applyFont="1">
      <alignment vertical="center"/>
    </xf>
    <xf borderId="30" fillId="0" fontId="26" numFmtId="0" xfId="0" applyAlignment="1" applyBorder="1" applyFont="1">
      <alignment horizontal="center" vertical="center"/>
    </xf>
    <xf borderId="31" fillId="0" fontId="26" numFmtId="0" xfId="0" applyAlignment="1" applyBorder="1" applyFont="1">
      <alignment horizontal="center" vertical="center"/>
    </xf>
    <xf borderId="32" fillId="0" fontId="26" numFmtId="0" xfId="0" applyAlignment="1" applyBorder="1" applyFont="1">
      <alignment horizontal="center" vertical="center"/>
    </xf>
    <xf borderId="28" fillId="0" fontId="26" numFmtId="0" xfId="0" applyAlignment="1" applyBorder="1" applyFont="1">
      <alignment horizontal="center" vertical="center"/>
    </xf>
    <xf borderId="29" fillId="0" fontId="26" numFmtId="0" xfId="0" applyAlignment="1" applyBorder="1" applyFont="1">
      <alignment horizontal="center" vertical="center"/>
    </xf>
    <xf borderId="22" fillId="0" fontId="26" numFmtId="0" xfId="0" applyAlignment="1" applyBorder="1" applyFont="1">
      <alignment horizontal="center" vertical="center"/>
    </xf>
    <xf borderId="33" fillId="0" fontId="26" numFmtId="0" xfId="0" applyAlignment="1" applyBorder="1" applyFont="1">
      <alignment horizontal="center" vertical="center"/>
    </xf>
    <xf borderId="34" fillId="0" fontId="26" numFmtId="0" xfId="0" applyAlignment="1" applyBorder="1" applyFont="1">
      <alignment horizontal="center" vertical="center"/>
    </xf>
    <xf borderId="1" fillId="0" fontId="26" numFmtId="0" xfId="0" applyAlignment="1" applyBorder="1" applyFont="1">
      <alignment horizontal="center" vertical="center"/>
    </xf>
    <xf borderId="22" fillId="0" fontId="26" numFmtId="0" xfId="0" applyAlignment="1" applyBorder="1" applyFont="1">
      <alignment vertical="center"/>
    </xf>
    <xf borderId="34" fillId="0" fontId="26" numFmtId="0" xfId="0" applyAlignment="1" applyBorder="1" applyFont="1">
      <alignment vertical="center"/>
    </xf>
    <xf borderId="28" fillId="0" fontId="26" numFmtId="10" xfId="0" applyAlignment="1" applyBorder="1" applyFont="1" applyNumberFormat="1">
      <alignment vertical="center"/>
    </xf>
    <xf borderId="14" fillId="0" fontId="30" numFmtId="0" xfId="0" applyAlignment="1" applyBorder="1" applyFont="1">
      <alignment horizontal="left" shrinkToFit="0" wrapText="0"/>
    </xf>
    <xf borderId="8" fillId="0" fontId="22" numFmtId="0" xfId="0" applyAlignment="1" applyBorder="1" applyFont="1">
      <alignment horizontal="center" readingOrder="0" shrinkToFit="0" wrapText="0"/>
    </xf>
    <xf borderId="35" fillId="0" fontId="26" numFmtId="0" xfId="0" applyAlignment="1" applyBorder="1" applyFont="1">
      <alignment horizontal="center" vertical="center"/>
    </xf>
    <xf borderId="36" fillId="0" fontId="26" numFmtId="0" xfId="0" applyAlignment="1" applyBorder="1" applyFont="1">
      <alignment horizontal="center" vertical="center"/>
    </xf>
    <xf borderId="37" fillId="0" fontId="26" numFmtId="0" xfId="0" applyAlignment="1" applyBorder="1" applyFont="1">
      <alignment horizontal="center" vertical="center"/>
    </xf>
    <xf borderId="37" fillId="0" fontId="26" numFmtId="0" xfId="0" applyAlignment="1" applyBorder="1" applyFont="1">
      <alignment horizontal="center" readingOrder="0" vertical="center"/>
    </xf>
    <xf borderId="38" fillId="0" fontId="26" numFmtId="0" xfId="0" applyAlignment="1" applyBorder="1" applyFont="1">
      <alignment horizontal="center" vertical="center"/>
    </xf>
    <xf borderId="39" fillId="0" fontId="26" numFmtId="0" xfId="0" applyAlignment="1" applyBorder="1" applyFont="1">
      <alignment horizontal="center" vertical="center"/>
    </xf>
    <xf borderId="0" fillId="0" fontId="22" numFmtId="2" xfId="0" applyAlignment="1" applyFont="1" applyNumberFormat="1">
      <alignment horizontal="right"/>
    </xf>
    <xf borderId="39" fillId="0" fontId="26" numFmtId="2" xfId="0" applyAlignment="1" applyBorder="1" applyFont="1" applyNumberFormat="1">
      <alignment horizontal="center" vertical="center"/>
    </xf>
    <xf borderId="35" fillId="0" fontId="26" numFmtId="2" xfId="0" applyAlignment="1" applyBorder="1" applyFont="1" applyNumberFormat="1">
      <alignment horizontal="center" vertical="center"/>
    </xf>
    <xf borderId="9" fillId="0" fontId="22" numFmtId="2" xfId="0" applyAlignment="1" applyBorder="1" applyFont="1" applyNumberFormat="1">
      <alignment horizontal="right"/>
    </xf>
    <xf borderId="9" fillId="0" fontId="31" numFmtId="2" xfId="0" applyAlignment="1" applyBorder="1" applyFont="1" applyNumberFormat="1">
      <alignment horizontal="center" readingOrder="0" vertical="center"/>
    </xf>
    <xf borderId="40" fillId="0" fontId="26" numFmtId="2" xfId="0" applyAlignment="1" applyBorder="1" applyFont="1" applyNumberFormat="1">
      <alignment vertical="center"/>
    </xf>
    <xf borderId="39" fillId="0" fontId="32" numFmtId="2" xfId="0" applyAlignment="1" applyBorder="1" applyFont="1" applyNumberFormat="1">
      <alignment horizontal="center" vertical="center"/>
    </xf>
    <xf borderId="41" fillId="0" fontId="26" numFmtId="2" xfId="0" applyAlignment="1" applyBorder="1" applyFont="1" applyNumberFormat="1">
      <alignment horizontal="center" vertical="center"/>
    </xf>
    <xf borderId="9" fillId="0" fontId="22" numFmtId="0" xfId="0" applyAlignment="1" applyBorder="1" applyFont="1">
      <alignment horizontal="center" shrinkToFit="0" wrapText="0"/>
    </xf>
    <xf borderId="9" fillId="0" fontId="26" numFmtId="0" xfId="0" applyAlignment="1" applyBorder="1" applyFont="1">
      <alignment horizontal="center" vertical="center"/>
    </xf>
    <xf borderId="9" fillId="0" fontId="31" numFmtId="0" xfId="0" applyAlignment="1" applyBorder="1" applyFont="1">
      <alignment horizontal="center" readingOrder="0" vertical="center"/>
    </xf>
    <xf borderId="39" fillId="0" fontId="26" numFmtId="10" xfId="0" applyAlignment="1" applyBorder="1" applyFont="1" applyNumberFormat="1">
      <alignment horizontal="center" vertical="center"/>
    </xf>
    <xf borderId="0" fillId="0" fontId="26" numFmtId="10" xfId="0" applyAlignment="1" applyFont="1" applyNumberFormat="1">
      <alignment horizontal="center" vertical="center"/>
    </xf>
    <xf borderId="36" fillId="0" fontId="26" numFmtId="0" xfId="0" applyAlignment="1" applyBorder="1" applyFont="1">
      <alignment horizontal="center" readingOrder="0" vertical="center"/>
    </xf>
    <xf borderId="38" fillId="0" fontId="26" numFmtId="0" xfId="0" applyAlignment="1" applyBorder="1" applyFont="1">
      <alignment horizontal="center" readingOrder="0" vertical="center"/>
    </xf>
    <xf borderId="9" fillId="0" fontId="22" numFmtId="2" xfId="0" applyAlignment="1" applyBorder="1" applyFont="1" applyNumberFormat="1">
      <alignment horizontal="right" vertical="bottom"/>
    </xf>
    <xf borderId="9" fillId="0" fontId="22" numFmtId="2" xfId="0" applyAlignment="1" applyBorder="1" applyFont="1" applyNumberFormat="1">
      <alignment horizontal="right" vertical="center"/>
    </xf>
    <xf borderId="14" fillId="0" fontId="22" numFmtId="2" xfId="0" applyAlignment="1" applyBorder="1" applyFont="1" applyNumberFormat="1">
      <alignment horizontal="right" vertical="bottom"/>
    </xf>
    <xf borderId="40" fillId="0" fontId="26" numFmtId="2" xfId="0" applyAlignment="1" applyBorder="1" applyFont="1" applyNumberFormat="1">
      <alignment horizontal="center" vertical="center"/>
    </xf>
    <xf borderId="9" fillId="20" fontId="26" numFmtId="0" xfId="0" applyAlignment="1" applyBorder="1" applyFill="1" applyFont="1">
      <alignment vertical="center"/>
    </xf>
    <xf borderId="42" fillId="20" fontId="26" numFmtId="0" xfId="0" applyAlignment="1" applyBorder="1" applyFont="1">
      <alignment vertical="center"/>
    </xf>
    <xf borderId="42" fillId="20" fontId="26" numFmtId="0" xfId="0" applyAlignment="1" applyBorder="1" applyFont="1">
      <alignment horizontal="center" vertical="center"/>
    </xf>
    <xf borderId="9" fillId="20" fontId="26" numFmtId="0" xfId="0" applyAlignment="1" applyBorder="1" applyFont="1">
      <alignment horizontal="center" vertical="center"/>
    </xf>
    <xf borderId="9" fillId="15" fontId="26" numFmtId="2" xfId="0" applyAlignment="1" applyBorder="1" applyFont="1" applyNumberFormat="1">
      <alignment horizontal="center" vertical="center"/>
    </xf>
    <xf borderId="9" fillId="20" fontId="26" numFmtId="2" xfId="0" applyAlignment="1" applyBorder="1" applyFont="1" applyNumberFormat="1">
      <alignment horizontal="center" vertical="center"/>
    </xf>
    <xf borderId="43" fillId="20" fontId="26" numFmtId="168" xfId="0" applyAlignment="1" applyBorder="1" applyFont="1" applyNumberFormat="1">
      <alignment horizontal="center" vertical="center"/>
    </xf>
    <xf borderId="9" fillId="20" fontId="26" numFmtId="169" xfId="0" applyAlignment="1" applyBorder="1" applyFont="1" applyNumberFormat="1">
      <alignment horizontal="center" vertical="center"/>
    </xf>
    <xf borderId="9" fillId="20" fontId="26" numFmtId="170" xfId="0" applyAlignment="1" applyBorder="1" applyFont="1" applyNumberFormat="1">
      <alignment horizontal="center" vertical="center"/>
    </xf>
    <xf borderId="9" fillId="4" fontId="26" numFmtId="4" xfId="0" applyAlignment="1" applyBorder="1" applyFont="1" applyNumberFormat="1">
      <alignment horizontal="center" vertical="center"/>
    </xf>
    <xf borderId="25" fillId="20" fontId="26" numFmtId="0" xfId="0" applyAlignment="1" applyBorder="1" applyFont="1">
      <alignment horizontal="center" vertical="center"/>
    </xf>
    <xf borderId="25" fillId="20" fontId="26" numFmtId="171" xfId="0" applyAlignment="1" applyBorder="1" applyFont="1" applyNumberFormat="1">
      <alignment horizontal="center" vertical="center"/>
    </xf>
    <xf borderId="25" fillId="20" fontId="26" numFmtId="9" xfId="0" applyAlignment="1" applyBorder="1" applyFont="1" applyNumberFormat="1">
      <alignment vertical="center"/>
    </xf>
    <xf borderId="26" fillId="20" fontId="26" numFmtId="9" xfId="0" applyAlignment="1" applyBorder="1" applyFont="1" applyNumberFormat="1">
      <alignment vertical="center"/>
    </xf>
    <xf borderId="0" fillId="20" fontId="26" numFmtId="9" xfId="0" applyAlignment="1" applyFont="1" applyNumberFormat="1">
      <alignment vertical="center"/>
    </xf>
    <xf borderId="44" fillId="0" fontId="26" numFmtId="0" xfId="0" applyAlignment="1" applyBorder="1" applyFont="1">
      <alignment horizontal="center" vertical="center"/>
    </xf>
    <xf borderId="28" fillId="0" fontId="26" numFmtId="0" xfId="0" applyAlignment="1" applyBorder="1" applyFont="1">
      <alignment horizontal="center" readingOrder="0" vertical="center"/>
    </xf>
    <xf borderId="8" fillId="0" fontId="22" numFmtId="0" xfId="0" applyAlignment="1" applyBorder="1" applyFont="1">
      <alignment horizontal="right" readingOrder="0" shrinkToFit="0" wrapText="0"/>
    </xf>
    <xf borderId="35" fillId="0" fontId="26" numFmtId="168" xfId="0" applyAlignment="1" applyBorder="1" applyFont="1" applyNumberFormat="1">
      <alignment horizontal="center" vertical="center"/>
    </xf>
    <xf borderId="9" fillId="0" fontId="22" numFmtId="0" xfId="0" applyAlignment="1" applyBorder="1" applyFont="1">
      <alignment horizontal="right" readingOrder="0" vertical="center"/>
    </xf>
    <xf borderId="9" fillId="0" fontId="31" numFmtId="2" xfId="0" applyAlignment="1" applyBorder="1" applyFont="1" applyNumberFormat="1">
      <alignment horizontal="center" vertical="center"/>
    </xf>
    <xf borderId="40" fillId="0" fontId="26" numFmtId="169" xfId="0" applyAlignment="1" applyBorder="1" applyFont="1" applyNumberFormat="1">
      <alignment vertical="center"/>
    </xf>
    <xf borderId="39" fillId="0" fontId="26" numFmtId="170" xfId="0" applyAlignment="1" applyBorder="1" applyFont="1" applyNumberFormat="1">
      <alignment horizontal="center" vertical="center"/>
    </xf>
    <xf borderId="41" fillId="0" fontId="26" numFmtId="172" xfId="0" applyAlignment="1" applyBorder="1" applyFont="1" applyNumberFormat="1">
      <alignment horizontal="center" vertical="center"/>
    </xf>
    <xf borderId="14" fillId="0" fontId="22" numFmtId="0" xfId="0" applyAlignment="1" applyBorder="1" applyFont="1">
      <alignment horizontal="right" readingOrder="0" vertical="bottom"/>
    </xf>
    <xf borderId="39" fillId="0" fontId="26" numFmtId="0" xfId="0" applyAlignment="1" applyBorder="1" applyFont="1">
      <alignment vertical="center"/>
    </xf>
    <xf borderId="45" fillId="0" fontId="26" numFmtId="0" xfId="0" applyAlignment="1" applyBorder="1" applyFont="1">
      <alignment horizontal="center" vertical="center"/>
    </xf>
    <xf borderId="46" fillId="0" fontId="26" numFmtId="0" xfId="0" applyAlignment="1" applyBorder="1" applyFont="1">
      <alignment horizontal="center" vertical="center"/>
    </xf>
    <xf borderId="14" fillId="0" fontId="22" numFmtId="0" xfId="0" applyAlignment="1" applyBorder="1" applyFont="1">
      <alignment horizontal="right" vertical="bottom"/>
    </xf>
    <xf borderId="14" fillId="0" fontId="30" numFmtId="0" xfId="0" applyAlignment="1" applyBorder="1" applyFont="1">
      <alignment readingOrder="0" shrinkToFit="0" wrapText="0"/>
    </xf>
    <xf borderId="45" fillId="0" fontId="26" numFmtId="0" xfId="0" applyAlignment="1" applyBorder="1" applyFont="1">
      <alignment horizontal="center" readingOrder="0" vertical="center"/>
    </xf>
    <xf borderId="9" fillId="0" fontId="22" numFmtId="0" xfId="0" applyAlignment="1" applyBorder="1" applyFont="1">
      <alignment horizontal="right" readingOrder="0" shrinkToFit="0" wrapText="0"/>
    </xf>
    <xf borderId="9" fillId="0" fontId="22" numFmtId="0" xfId="0" applyAlignment="1" applyBorder="1" applyFont="1">
      <alignment horizontal="right" readingOrder="0" vertical="bottom"/>
    </xf>
    <xf borderId="8" fillId="0" fontId="22" numFmtId="0" xfId="0" applyAlignment="1" applyBorder="1" applyFont="1">
      <alignment horizontal="right" shrinkToFit="0" wrapText="0"/>
    </xf>
    <xf borderId="43" fillId="15" fontId="26" numFmtId="168" xfId="0" applyAlignment="1" applyBorder="1" applyFont="1" applyNumberFormat="1">
      <alignment horizontal="center" vertical="center"/>
    </xf>
    <xf borderId="42" fillId="20" fontId="26" numFmtId="9" xfId="0" applyAlignment="1" applyBorder="1" applyFont="1" applyNumberFormat="1">
      <alignment vertical="center"/>
    </xf>
    <xf borderId="33" fillId="0" fontId="26" numFmtId="0" xfId="0" applyAlignment="1" applyBorder="1" applyFont="1">
      <alignment horizontal="left" vertical="center"/>
    </xf>
    <xf borderId="39" fillId="0" fontId="26" numFmtId="20" xfId="0" applyAlignment="1" applyBorder="1" applyFont="1" applyNumberFormat="1">
      <alignment horizontal="center" vertical="center"/>
    </xf>
    <xf borderId="35" fillId="0" fontId="26" numFmtId="20" xfId="0" applyAlignment="1" applyBorder="1" applyFont="1" applyNumberFormat="1">
      <alignment horizontal="center" vertical="center"/>
    </xf>
    <xf borderId="40" fillId="0" fontId="26" numFmtId="0" xfId="0" applyAlignment="1" applyBorder="1" applyFont="1">
      <alignment horizontal="center" vertical="center"/>
    </xf>
    <xf borderId="41" fillId="0" fontId="26" numFmtId="172" xfId="0" applyAlignment="1" applyBorder="1" applyFont="1" applyNumberFormat="1">
      <alignment vertical="center"/>
    </xf>
    <xf borderId="0" fillId="0" fontId="26" numFmtId="20" xfId="0" applyAlignment="1" applyFont="1" applyNumberFormat="1">
      <alignment horizontal="center" vertical="center"/>
    </xf>
    <xf borderId="40" fillId="0" fontId="26" numFmtId="0" xfId="0" applyAlignment="1" applyBorder="1" applyFont="1">
      <alignment horizontal="left" vertical="center"/>
    </xf>
    <xf borderId="47" fillId="0" fontId="26" numFmtId="0" xfId="0" applyAlignment="1" applyBorder="1" applyFont="1">
      <alignment horizontal="center" vertical="center"/>
    </xf>
    <xf borderId="14" fillId="0" fontId="30" numFmtId="0" xfId="0" applyAlignment="1" applyBorder="1" applyFont="1">
      <alignment horizontal="left" readingOrder="0" shrinkToFit="0" wrapText="0"/>
    </xf>
    <xf borderId="9" fillId="0" fontId="22" numFmtId="0" xfId="0" applyAlignment="1" applyBorder="1" applyFont="1">
      <alignment horizontal="right" readingOrder="0" vertical="bottom"/>
    </xf>
    <xf borderId="35" fillId="0" fontId="26" numFmtId="0" xfId="0" applyAlignment="1" applyBorder="1" applyFont="1">
      <alignment horizontal="center" readingOrder="0" vertical="center"/>
    </xf>
    <xf borderId="14" fillId="0" fontId="22" numFmtId="0" xfId="0" applyAlignment="1" applyBorder="1" applyFont="1">
      <alignment horizontal="right" readingOrder="0" vertical="bottom"/>
    </xf>
    <xf borderId="48" fillId="0" fontId="26" numFmtId="0" xfId="0" applyAlignment="1" applyBorder="1" applyFont="1">
      <alignment horizontal="center" vertical="center"/>
    </xf>
    <xf borderId="49" fillId="0" fontId="26" numFmtId="168" xfId="0" applyAlignment="1" applyBorder="1" applyFont="1" applyNumberFormat="1">
      <alignment horizontal="center" vertical="center"/>
    </xf>
    <xf borderId="50" fillId="0" fontId="26" numFmtId="169" xfId="0" applyAlignment="1" applyBorder="1" applyFont="1" applyNumberFormat="1">
      <alignment vertical="center"/>
    </xf>
    <xf borderId="48" fillId="0" fontId="26" numFmtId="0" xfId="0" applyAlignment="1" applyBorder="1" applyFont="1">
      <alignment vertical="center"/>
    </xf>
    <xf borderId="9" fillId="0" fontId="22" numFmtId="0" xfId="0" applyAlignment="1" applyBorder="1" applyFont="1">
      <alignment horizontal="right" readingOrder="0"/>
    </xf>
    <xf borderId="9" fillId="0" fontId="26" numFmtId="169" xfId="0" applyAlignment="1" applyBorder="1" applyFont="1" applyNumberFormat="1">
      <alignment vertical="center"/>
    </xf>
    <xf borderId="9" fillId="0" fontId="25" numFmtId="0" xfId="0" applyAlignment="1" applyBorder="1" applyFont="1">
      <alignment horizontal="right" readingOrder="0" shrinkToFit="0" wrapText="0"/>
    </xf>
    <xf borderId="0" fillId="0" fontId="15" numFmtId="0" xfId="0" applyAlignment="1" applyFont="1">
      <alignment readingOrder="0"/>
    </xf>
    <xf borderId="25" fillId="2" fontId="27" numFmtId="0" xfId="0" applyAlignment="1" applyBorder="1" applyFont="1">
      <alignment vertical="center"/>
    </xf>
    <xf borderId="42" fillId="2" fontId="27" numFmtId="0" xfId="0" applyAlignment="1" applyBorder="1" applyFont="1">
      <alignment vertical="center"/>
    </xf>
    <xf borderId="42" fillId="2" fontId="27" numFmtId="0" xfId="0" applyAlignment="1" applyBorder="1" applyFont="1">
      <alignment horizontal="center" vertical="center"/>
    </xf>
    <xf borderId="42" fillId="21" fontId="27" numFmtId="1" xfId="0" applyAlignment="1" applyBorder="1" applyFill="1" applyFont="1" applyNumberFormat="1">
      <alignment horizontal="center" vertical="center"/>
    </xf>
    <xf borderId="42" fillId="2" fontId="27" numFmtId="168" xfId="0" applyAlignment="1" applyBorder="1" applyFont="1" applyNumberFormat="1">
      <alignment horizontal="center" vertical="center"/>
    </xf>
    <xf borderId="26" fillId="2" fontId="27" numFmtId="3" xfId="0" applyAlignment="1" applyBorder="1" applyFont="1" applyNumberFormat="1">
      <alignment horizontal="center" vertical="center"/>
    </xf>
    <xf borderId="25" fillId="2" fontId="27" numFmtId="0" xfId="0" applyAlignment="1" applyBorder="1" applyFont="1">
      <alignment horizontal="center" vertical="center"/>
    </xf>
    <xf borderId="26" fillId="2" fontId="27" numFmtId="165" xfId="0" applyAlignment="1" applyBorder="1" applyFont="1" applyNumberFormat="1">
      <alignment vertical="center"/>
    </xf>
    <xf borderId="42" fillId="2" fontId="27" numFmtId="9" xfId="0" applyAlignment="1" applyBorder="1" applyFont="1" applyNumberFormat="1">
      <alignment vertical="center"/>
    </xf>
    <xf borderId="0" fillId="2" fontId="27" numFmtId="9" xfId="0" applyAlignment="1" applyFont="1" applyNumberFormat="1">
      <alignment vertical="center"/>
    </xf>
    <xf borderId="9" fillId="3" fontId="8" numFmtId="164" xfId="0" applyBorder="1" applyFont="1" applyNumberFormat="1"/>
    <xf borderId="9" fillId="0" fontId="8" numFmtId="164" xfId="0" applyAlignment="1" applyBorder="1" applyFont="1" applyNumberFormat="1">
      <alignment horizontal="right" vertical="bottom"/>
    </xf>
    <xf borderId="9" fillId="7" fontId="33" numFmtId="0" xfId="0" applyAlignment="1" applyBorder="1" applyFont="1">
      <alignment horizontal="center"/>
    </xf>
    <xf borderId="0" fillId="0" fontId="26" numFmtId="0" xfId="0" applyAlignment="1" applyFont="1">
      <alignment horizontal="center" readingOrder="0" vertical="center"/>
    </xf>
    <xf borderId="0" fillId="0" fontId="26" numFmtId="172" xfId="0" applyAlignment="1" applyFont="1" applyNumberFormat="1">
      <alignment horizontal="center" vertical="center"/>
    </xf>
    <xf borderId="9" fillId="7" fontId="34" numFmtId="0" xfId="0" applyBorder="1" applyFont="1"/>
    <xf borderId="9" fillId="0" fontId="22" numFmtId="1" xfId="0" applyAlignment="1" applyBorder="1" applyFont="1" applyNumberFormat="1">
      <alignment horizontal="center"/>
    </xf>
    <xf borderId="9" fillId="0" fontId="22" numFmtId="9" xfId="0" applyAlignment="1" applyBorder="1" applyFont="1" applyNumberFormat="1">
      <alignment horizontal="center"/>
    </xf>
    <xf borderId="9" fillId="22" fontId="35" numFmtId="0" xfId="0" applyAlignment="1" applyBorder="1" applyFill="1" applyFont="1">
      <alignment horizontal="center"/>
    </xf>
    <xf borderId="0" fillId="0" fontId="35" numFmtId="0" xfId="0" applyAlignment="1" applyFont="1">
      <alignment horizontal="center"/>
    </xf>
    <xf borderId="9" fillId="0" fontId="22" numFmtId="0" xfId="0" applyAlignment="1" applyBorder="1" applyFont="1">
      <alignment horizontal="center"/>
    </xf>
    <xf borderId="9" fillId="0" fontId="22" numFmtId="173" xfId="0" applyAlignment="1" applyBorder="1" applyFont="1" applyNumberFormat="1">
      <alignment horizontal="center"/>
    </xf>
    <xf borderId="9" fillId="0" fontId="22" numFmtId="3" xfId="0" applyAlignment="1" applyBorder="1" applyFont="1" applyNumberFormat="1">
      <alignment horizontal="center"/>
    </xf>
    <xf borderId="0" fillId="0" fontId="22" numFmtId="0" xfId="0" applyAlignment="1" applyFont="1">
      <alignment horizontal="center"/>
    </xf>
    <xf borderId="9" fillId="7" fontId="33" numFmtId="0" xfId="0" applyAlignment="1" applyBorder="1" applyFont="1">
      <alignment horizontal="center" readingOrder="0"/>
    </xf>
    <xf borderId="9" fillId="7" fontId="34" numFmtId="0" xfId="0" applyAlignment="1" applyBorder="1" applyFont="1">
      <alignment horizontal="center"/>
    </xf>
    <xf borderId="9" fillId="23" fontId="35" numFmtId="0" xfId="0" applyBorder="1" applyFill="1" applyFont="1"/>
    <xf borderId="9" fillId="23" fontId="35" numFmtId="0" xfId="0" applyAlignment="1" applyBorder="1" applyFont="1">
      <alignment horizontal="center"/>
    </xf>
    <xf borderId="9" fillId="0" fontId="8" numFmtId="0" xfId="0" applyBorder="1" applyFont="1"/>
    <xf borderId="9" fillId="0" fontId="8" numFmtId="9" xfId="0" applyAlignment="1" applyBorder="1" applyFont="1" applyNumberFormat="1">
      <alignment horizontal="center"/>
    </xf>
    <xf borderId="9" fillId="0" fontId="22" numFmtId="0" xfId="0" applyBorder="1" applyFont="1"/>
    <xf borderId="9" fillId="0" fontId="22" numFmtId="4" xfId="0" applyAlignment="1" applyBorder="1" applyFont="1" applyNumberFormat="1">
      <alignment horizontal="center"/>
    </xf>
    <xf borderId="9" fillId="4" fontId="34" numFmtId="0" xfId="0" applyBorder="1" applyFont="1"/>
    <xf borderId="9" fillId="4" fontId="33" numFmtId="1" xfId="0" applyAlignment="1" applyBorder="1" applyFont="1" applyNumberFormat="1">
      <alignment horizontal="center"/>
    </xf>
    <xf borderId="9" fillId="4" fontId="34" numFmtId="9" xfId="0" applyAlignment="1" applyBorder="1" applyFont="1" applyNumberFormat="1">
      <alignment horizontal="center"/>
    </xf>
    <xf borderId="9" fillId="23" fontId="35" numFmtId="3" xfId="0" applyAlignment="1" applyBorder="1" applyFont="1" applyNumberFormat="1">
      <alignment horizontal="center"/>
    </xf>
    <xf borderId="9" fillId="23" fontId="35" numFmtId="4" xfId="0" applyAlignment="1" applyBorder="1" applyFont="1" applyNumberFormat="1">
      <alignment horizontal="center"/>
    </xf>
    <xf borderId="9" fillId="7" fontId="34" numFmtId="0" xfId="0" applyAlignment="1" applyBorder="1" applyFont="1">
      <alignment horizontal="center" readingOrder="0"/>
    </xf>
    <xf borderId="0" fillId="0" fontId="36" numFmtId="3" xfId="0" applyAlignment="1" applyFont="1" applyNumberFormat="1">
      <alignment horizontal="center"/>
    </xf>
    <xf borderId="0" fillId="0" fontId="25" numFmtId="3" xfId="0" applyAlignment="1" applyFont="1" applyNumberFormat="1">
      <alignment horizontal="right"/>
    </xf>
    <xf borderId="0" fillId="0" fontId="26" numFmtId="3" xfId="0" applyAlignment="1" applyFont="1" applyNumberFormat="1">
      <alignment horizontal="center" vertical="center"/>
    </xf>
    <xf borderId="7" fillId="0" fontId="15" numFmtId="0" xfId="0" applyAlignment="1" applyBorder="1" applyFont="1">
      <alignment vertical="bottom"/>
    </xf>
    <xf borderId="5" fillId="0" fontId="15" numFmtId="0" xfId="0" applyAlignment="1" applyBorder="1" applyFont="1">
      <alignment vertical="bottom"/>
    </xf>
    <xf borderId="8" fillId="2" fontId="20" numFmtId="0" xfId="0" applyAlignment="1" applyBorder="1" applyFont="1">
      <alignment horizontal="center" shrinkToFit="0" vertical="bottom" wrapText="1"/>
    </xf>
    <xf borderId="8" fillId="0" fontId="15" numFmtId="0" xfId="0" applyAlignment="1" applyBorder="1" applyFont="1">
      <alignment horizontal="center" vertical="bottom"/>
    </xf>
    <xf borderId="0" fillId="0" fontId="15" numFmtId="0" xfId="0" applyAlignment="1" applyFont="1">
      <alignment shrinkToFit="0" vertical="bottom" wrapText="1"/>
    </xf>
    <xf borderId="0" fillId="13" fontId="37" numFmtId="0" xfId="0" applyAlignment="1" applyFont="1">
      <alignment horizontal="center" readingOrder="0" vertical="bottom"/>
    </xf>
    <xf borderId="0" fillId="13" fontId="37" numFmtId="0" xfId="0" applyAlignment="1" applyFont="1">
      <alignment horizontal="center" vertical="bottom"/>
    </xf>
    <xf borderId="23" fillId="2" fontId="38" numFmtId="0" xfId="0" applyAlignment="1" applyBorder="1" applyFont="1">
      <alignment horizontal="center"/>
    </xf>
    <xf borderId="5" fillId="2" fontId="38" numFmtId="0" xfId="0" applyAlignment="1" applyBorder="1" applyFont="1">
      <alignment horizontal="center"/>
    </xf>
    <xf borderId="0" fillId="2" fontId="38" numFmtId="0" xfId="0" applyAlignment="1" applyFont="1">
      <alignment horizontal="center"/>
    </xf>
    <xf borderId="8" fillId="0" fontId="18" numFmtId="0" xfId="0" applyBorder="1" applyFont="1"/>
    <xf borderId="7" fillId="0" fontId="18" numFmtId="0" xfId="0" applyBorder="1" applyFont="1"/>
    <xf borderId="14" fillId="0" fontId="39" numFmtId="0" xfId="0" applyAlignment="1" applyBorder="1" applyFont="1">
      <alignment vertical="bottom"/>
    </xf>
    <xf borderId="8" fillId="0" fontId="22" numFmtId="4" xfId="0" applyAlignment="1" applyBorder="1" applyFont="1" applyNumberFormat="1">
      <alignment horizontal="center"/>
    </xf>
    <xf borderId="8" fillId="0" fontId="22" numFmtId="4" xfId="0" applyAlignment="1" applyBorder="1" applyFont="1" applyNumberFormat="1">
      <alignment horizontal="center" shrinkToFit="0" vertical="bottom" wrapText="1"/>
    </xf>
    <xf borderId="8" fillId="0" fontId="22" numFmtId="3" xfId="0" applyAlignment="1" applyBorder="1" applyFont="1" applyNumberFormat="1">
      <alignment horizontal="right" readingOrder="0" vertical="bottom"/>
    </xf>
    <xf borderId="8" fillId="0" fontId="22" numFmtId="3" xfId="0" applyAlignment="1" applyBorder="1" applyFont="1" applyNumberFormat="1">
      <alignment horizontal="right" vertical="bottom"/>
    </xf>
    <xf borderId="8" fillId="0" fontId="22" numFmtId="4" xfId="0" applyAlignment="1" applyBorder="1" applyFont="1" applyNumberFormat="1">
      <alignment horizontal="right" readingOrder="0" vertical="bottom"/>
    </xf>
    <xf borderId="8" fillId="0" fontId="22" numFmtId="4" xfId="0" applyAlignment="1" applyBorder="1" applyFont="1" applyNumberFormat="1">
      <alignment horizontal="right" vertical="bottom"/>
    </xf>
    <xf borderId="8" fillId="0" fontId="39" numFmtId="0" xfId="0" applyAlignment="1" applyBorder="1" applyFont="1">
      <alignment vertical="bottom"/>
    </xf>
    <xf borderId="14" fillId="5" fontId="39" numFmtId="0" xfId="0" applyAlignment="1" applyBorder="1" applyFont="1">
      <alignment vertical="bottom"/>
    </xf>
    <xf borderId="8" fillId="5" fontId="39" numFmtId="0" xfId="0" applyAlignment="1" applyBorder="1" applyFont="1">
      <alignment vertical="bottom"/>
    </xf>
    <xf borderId="14" fillId="5" fontId="39" numFmtId="0" xfId="0" applyBorder="1" applyFont="1"/>
    <xf borderId="8" fillId="5" fontId="22" numFmtId="0" xfId="0" applyAlignment="1" applyBorder="1" applyFont="1">
      <alignment vertical="bottom"/>
    </xf>
    <xf borderId="6" fillId="2" fontId="38" numFmtId="0" xfId="0" applyAlignment="1" applyBorder="1" applyFont="1">
      <alignment vertical="bottom"/>
    </xf>
    <xf borderId="7" fillId="2" fontId="15" numFmtId="0" xfId="0" applyAlignment="1" applyBorder="1" applyFont="1">
      <alignment vertical="bottom"/>
    </xf>
    <xf borderId="8" fillId="2" fontId="38" numFmtId="3" xfId="0" applyAlignment="1" applyBorder="1" applyFont="1" applyNumberFormat="1">
      <alignment horizontal="right" vertical="bottom"/>
    </xf>
    <xf borderId="5" fillId="2" fontId="35" numFmtId="4" xfId="0" applyAlignment="1" applyBorder="1" applyFont="1" applyNumberFormat="1">
      <alignment horizontal="right" vertical="bottom"/>
    </xf>
    <xf borderId="7" fillId="2" fontId="38" numFmtId="0" xfId="0" applyAlignment="1" applyBorder="1" applyFont="1">
      <alignment vertical="bottom"/>
    </xf>
    <xf borderId="0" fillId="0" fontId="15" numFmtId="4" xfId="0" applyAlignment="1" applyFont="1" applyNumberFormat="1">
      <alignment vertical="bottom"/>
    </xf>
    <xf borderId="11" fillId="24" fontId="38" numFmtId="0" xfId="0" applyAlignment="1" applyBorder="1" applyFill="1" applyFont="1">
      <alignment vertical="bottom"/>
    </xf>
    <xf borderId="12" fillId="24" fontId="15" numFmtId="0" xfId="0" applyAlignment="1" applyBorder="1" applyFont="1">
      <alignment vertical="bottom"/>
    </xf>
    <xf borderId="13" fillId="24" fontId="35" numFmtId="4" xfId="0" applyAlignment="1" applyBorder="1" applyFont="1" applyNumberFormat="1">
      <alignment horizontal="right" vertical="bottom"/>
    </xf>
    <xf borderId="0" fillId="0" fontId="39" numFmtId="0" xfId="0" applyAlignment="1" applyFont="1">
      <alignment vertical="bottom"/>
    </xf>
    <xf borderId="8" fillId="0" fontId="22" numFmtId="4" xfId="0" applyAlignment="1" applyBorder="1" applyFont="1" applyNumberFormat="1">
      <alignment horizontal="center" readingOrder="0" shrinkToFit="0" vertical="bottom" wrapText="1"/>
    </xf>
    <xf borderId="0" fillId="0" fontId="40" numFmtId="0" xfId="0" applyAlignment="1" applyFont="1">
      <alignment horizontal="center" vertical="bottom"/>
    </xf>
    <xf borderId="51" fillId="0" fontId="41" numFmtId="0" xfId="0" applyAlignment="1" applyBorder="1" applyFont="1">
      <alignment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0" fontId="22" numFmtId="0" xfId="0" applyAlignment="1" applyFont="1">
      <alignment vertical="bottom"/>
    </xf>
    <xf borderId="0" fillId="0" fontId="42" numFmtId="0" xfId="0" applyAlignment="1" applyFont="1">
      <alignment shrinkToFit="0" vertical="bottom" wrapText="0"/>
    </xf>
    <xf borderId="0" fillId="0" fontId="42" numFmtId="0" xfId="0" applyAlignment="1" applyFont="1">
      <alignment vertical="bottom"/>
    </xf>
    <xf borderId="52" fillId="0" fontId="41" numFmtId="0" xfId="0" applyAlignment="1" applyBorder="1" applyFont="1">
      <alignment readingOrder="0" shrinkToFit="0" vertical="bottom" wrapText="0"/>
    </xf>
    <xf borderId="11" fillId="0" fontId="43" numFmtId="0" xfId="0" applyAlignment="1" applyBorder="1" applyFont="1">
      <alignment horizontal="center" readingOrder="0" shrinkToFit="0" vertical="bottom" wrapText="0"/>
    </xf>
    <xf borderId="11" fillId="0" fontId="33" numFmtId="0" xfId="0" applyAlignment="1" applyBorder="1" applyFont="1">
      <alignment horizontal="center" readingOrder="0" shrinkToFit="0" vertical="bottom" wrapText="0"/>
    </xf>
    <xf borderId="0" fillId="0" fontId="42" numFmtId="17" xfId="0" applyAlignment="1" applyFont="1" applyNumberFormat="1">
      <alignment vertical="bottom"/>
    </xf>
    <xf borderId="9" fillId="0" fontId="44" numFmtId="0" xfId="0" applyAlignment="1" applyBorder="1" applyFont="1">
      <alignment horizontal="center"/>
    </xf>
    <xf borderId="13" fillId="0" fontId="43" numFmtId="0" xfId="0" applyAlignment="1" applyBorder="1" applyFont="1">
      <alignment horizontal="center" readingOrder="0"/>
    </xf>
    <xf borderId="8" fillId="25" fontId="43" numFmtId="0" xfId="0" applyAlignment="1" applyBorder="1" applyFill="1" applyFont="1">
      <alignment horizontal="center" readingOrder="0" shrinkToFit="0" vertical="bottom" wrapText="0"/>
    </xf>
    <xf borderId="8" fillId="0" fontId="43" numFmtId="0" xfId="0" applyAlignment="1" applyBorder="1" applyFont="1">
      <alignment horizontal="center" readingOrder="0" shrinkToFit="0" vertical="bottom" wrapText="0"/>
    </xf>
    <xf borderId="8" fillId="0" fontId="43" numFmtId="0" xfId="0" applyAlignment="1" applyBorder="1" applyFont="1">
      <alignment horizontal="center" readingOrder="0"/>
    </xf>
    <xf borderId="14" fillId="0" fontId="43" numFmtId="0" xfId="0" applyAlignment="1" applyBorder="1" applyFont="1">
      <alignment readingOrder="0" shrinkToFit="0" vertical="bottom" wrapText="0"/>
    </xf>
    <xf borderId="0" fillId="0" fontId="41" numFmtId="0" xfId="0" applyAlignment="1" applyFont="1">
      <alignment readingOrder="0" shrinkToFit="0" vertical="bottom" wrapText="0"/>
    </xf>
    <xf borderId="53" fillId="0" fontId="41" numFmtId="0" xfId="0" applyAlignment="1" applyBorder="1" applyFont="1">
      <alignment shrinkToFit="0" vertical="bottom" wrapText="0"/>
    </xf>
    <xf borderId="11" fillId="0" fontId="24" numFmtId="0" xfId="0" applyAlignment="1" applyBorder="1" applyFont="1">
      <alignment horizontal="center" readingOrder="0" shrinkToFit="0" vertical="bottom" wrapText="0"/>
    </xf>
    <xf borderId="54" fillId="0" fontId="22" numFmtId="0" xfId="0" applyAlignment="1" applyBorder="1" applyFont="1">
      <alignment vertical="bottom"/>
    </xf>
    <xf borderId="9" fillId="0" fontId="24" numFmtId="0" xfId="0" applyAlignment="1" applyBorder="1" applyFont="1">
      <alignment shrinkToFit="0" vertical="bottom" wrapText="0"/>
    </xf>
    <xf borderId="14" fillId="0" fontId="24" numFmtId="0" xfId="0" applyAlignment="1" applyBorder="1" applyFont="1">
      <alignment horizontal="center" readingOrder="0" shrinkToFit="0" vertical="bottom" wrapText="0"/>
    </xf>
    <xf borderId="46" fillId="26" fontId="22" numFmtId="0" xfId="0" applyAlignment="1" applyBorder="1" applyFill="1" applyFont="1">
      <alignment vertical="bottom"/>
    </xf>
    <xf borderId="55" fillId="26" fontId="22" numFmtId="0" xfId="0" applyAlignment="1" applyBorder="1" applyFont="1">
      <alignment vertical="bottom"/>
    </xf>
    <xf borderId="14" fillId="0" fontId="24" numFmtId="0" xfId="0" applyAlignment="1" applyBorder="1" applyFont="1">
      <alignment shrinkToFit="0" vertical="bottom" wrapText="0"/>
    </xf>
    <xf borderId="13" fillId="0" fontId="24" numFmtId="0" xfId="0" applyAlignment="1" applyBorder="1" applyFont="1">
      <alignment horizontal="center" readingOrder="0" shrinkToFit="0" vertical="bottom" wrapText="0"/>
    </xf>
    <xf borderId="55" fillId="27" fontId="22" numFmtId="0" xfId="0" applyAlignment="1" applyBorder="1" applyFill="1" applyFont="1">
      <alignment vertical="bottom"/>
    </xf>
    <xf borderId="55" fillId="5" fontId="45" numFmtId="171" xfId="0" applyAlignment="1" applyBorder="1" applyFont="1" applyNumberFormat="1">
      <alignment horizontal="right" vertical="bottom"/>
    </xf>
    <xf borderId="55" fillId="5" fontId="22" numFmtId="1" xfId="0" applyAlignment="1" applyBorder="1" applyFont="1" applyNumberFormat="1">
      <alignment vertical="bottom"/>
    </xf>
    <xf borderId="14" fillId="0" fontId="24" numFmtId="0" xfId="0" applyAlignment="1" applyBorder="1" applyFont="1">
      <alignment readingOrder="0" shrinkToFit="0" vertical="bottom" wrapText="0"/>
    </xf>
    <xf borderId="8" fillId="0" fontId="25" numFmtId="0" xfId="0" applyAlignment="1" applyBorder="1" applyFont="1">
      <alignment horizontal="center" readingOrder="0" shrinkToFit="0" vertical="bottom" wrapText="0"/>
    </xf>
    <xf borderId="46" fillId="26" fontId="22" numFmtId="0" xfId="0" applyAlignment="1" applyBorder="1" applyFont="1">
      <alignment horizontal="right" vertical="bottom"/>
    </xf>
    <xf borderId="55" fillId="28" fontId="22" numFmtId="0" xfId="0" applyAlignment="1" applyBorder="1" applyFill="1" applyFont="1">
      <alignment vertical="bottom"/>
    </xf>
    <xf borderId="55" fillId="0" fontId="45" numFmtId="171" xfId="0" applyAlignment="1" applyBorder="1" applyFont="1" applyNumberFormat="1">
      <alignment horizontal="right" vertical="bottom"/>
    </xf>
    <xf borderId="55" fillId="0" fontId="46" numFmtId="1" xfId="0" applyAlignment="1" applyBorder="1" applyFont="1" applyNumberFormat="1">
      <alignment horizontal="right" vertical="bottom"/>
    </xf>
    <xf borderId="55" fillId="29" fontId="45" numFmtId="171" xfId="0" applyAlignment="1" applyBorder="1" applyFill="1" applyFont="1" applyNumberFormat="1">
      <alignment horizontal="right" vertical="bottom"/>
    </xf>
    <xf borderId="55" fillId="29" fontId="46" numFmtId="1" xfId="0" applyAlignment="1" applyBorder="1" applyFont="1" applyNumberFormat="1">
      <alignment horizontal="right" vertical="bottom"/>
    </xf>
    <xf borderId="9" fillId="25" fontId="43" numFmtId="0" xfId="0" applyAlignment="1" applyBorder="1" applyFont="1">
      <alignment horizontal="left" readingOrder="0" shrinkToFit="0" vertical="bottom" wrapText="0"/>
    </xf>
    <xf borderId="9" fillId="25" fontId="43" numFmtId="0" xfId="0" applyAlignment="1" applyBorder="1" applyFont="1">
      <alignment horizontal="center" readingOrder="0" shrinkToFit="0" vertical="bottom" wrapText="0"/>
    </xf>
    <xf borderId="55" fillId="5" fontId="46" numFmtId="1" xfId="0" applyAlignment="1" applyBorder="1" applyFont="1" applyNumberFormat="1">
      <alignment horizontal="right" vertical="bottom"/>
    </xf>
    <xf borderId="51" fillId="0" fontId="41" numFmtId="0" xfId="0" applyAlignment="1" applyBorder="1" applyFont="1">
      <alignment shrinkToFit="0" vertical="bottom" wrapText="0"/>
    </xf>
    <xf borderId="12" fillId="0" fontId="24" numFmtId="0" xfId="0" applyAlignment="1" applyBorder="1" applyFont="1">
      <alignment horizontal="center" readingOrder="0" shrinkToFit="0" vertical="bottom" wrapText="0"/>
    </xf>
    <xf borderId="7" fillId="25" fontId="43" numFmtId="0" xfId="0" applyAlignment="1" applyBorder="1" applyFont="1">
      <alignment horizontal="center" readingOrder="0" shrinkToFit="0" vertical="bottom" wrapText="0"/>
    </xf>
    <xf borderId="12" fillId="0" fontId="25" numFmtId="0" xfId="0" applyAlignment="1" applyBorder="1" applyFont="1">
      <alignment horizontal="center" readingOrder="0" shrinkToFit="0" vertical="bottom" wrapText="0"/>
    </xf>
    <xf borderId="0" fillId="0" fontId="47" numFmtId="0" xfId="0" applyAlignment="1" applyFont="1">
      <alignment readingOrder="0" shrinkToFit="0" vertical="bottom" wrapText="0"/>
    </xf>
    <xf borderId="0" fillId="0" fontId="48" numFmtId="0" xfId="0" applyAlignment="1" applyFont="1">
      <alignment readingOrder="0" shrinkToFit="0" vertical="bottom" wrapText="0"/>
    </xf>
    <xf borderId="0" fillId="0" fontId="22" numFmtId="3" xfId="0" applyAlignment="1" applyFont="1" applyNumberFormat="1">
      <alignment vertical="bottom"/>
    </xf>
    <xf borderId="0" fillId="0" fontId="22" numFmtId="20" xfId="0" applyAlignment="1" applyFont="1" applyNumberFormat="1">
      <alignment vertical="bottom"/>
    </xf>
    <xf borderId="0" fillId="0" fontId="44" numFmtId="0" xfId="0" applyAlignment="1" applyFont="1">
      <alignment horizontal="center" vertical="bottom"/>
    </xf>
    <xf borderId="7" fillId="0" fontId="22" numFmtId="0" xfId="0" applyAlignment="1" applyBorder="1" applyFont="1">
      <alignment vertical="bottom"/>
    </xf>
    <xf borderId="7" fillId="0" fontId="22" numFmtId="3" xfId="0" applyAlignment="1" applyBorder="1" applyFont="1" applyNumberFormat="1">
      <alignment vertical="bottom"/>
    </xf>
    <xf borderId="7" fillId="0" fontId="22" numFmtId="174" xfId="0" applyAlignment="1" applyBorder="1" applyFont="1" applyNumberFormat="1">
      <alignment vertical="bottom"/>
    </xf>
    <xf borderId="7" fillId="0" fontId="22" numFmtId="175" xfId="0" applyAlignment="1" applyBorder="1" applyFont="1" applyNumberFormat="1">
      <alignment vertical="bottom"/>
    </xf>
    <xf borderId="7" fillId="0" fontId="22" numFmtId="4" xfId="0" applyAlignment="1" applyBorder="1" applyFont="1" applyNumberFormat="1">
      <alignment vertical="bottom"/>
    </xf>
    <xf borderId="7" fillId="0" fontId="49" numFmtId="174" xfId="0" applyAlignment="1" applyBorder="1" applyFont="1" applyNumberFormat="1">
      <alignment horizontal="center" vertical="bottom"/>
    </xf>
    <xf borderId="23" fillId="30" fontId="22" numFmtId="49" xfId="0" applyAlignment="1" applyBorder="1" applyFill="1" applyFont="1" applyNumberFormat="1">
      <alignment vertical="bottom"/>
    </xf>
    <xf borderId="5" fillId="30" fontId="22" numFmtId="3" xfId="0" applyAlignment="1" applyBorder="1" applyFont="1" applyNumberFormat="1">
      <alignment vertical="bottom"/>
    </xf>
    <xf borderId="5" fillId="30" fontId="50" numFmtId="0" xfId="0" applyAlignment="1" applyBorder="1" applyFont="1">
      <alignment horizontal="center" shrinkToFit="0" wrapText="1"/>
    </xf>
    <xf borderId="7" fillId="30" fontId="50" numFmtId="0" xfId="0" applyAlignment="1" applyBorder="1" applyFont="1">
      <alignment horizontal="center" vertical="bottom"/>
    </xf>
    <xf borderId="5" fillId="30" fontId="22" numFmtId="174" xfId="0" applyAlignment="1" applyBorder="1" applyFont="1" applyNumberFormat="1">
      <alignment vertical="bottom"/>
    </xf>
    <xf borderId="5" fillId="30" fontId="22" numFmtId="175" xfId="0" applyAlignment="1" applyBorder="1" applyFont="1" applyNumberFormat="1">
      <alignment vertical="bottom"/>
    </xf>
    <xf borderId="5" fillId="30" fontId="22" numFmtId="4" xfId="0" applyAlignment="1" applyBorder="1" applyFont="1" applyNumberFormat="1">
      <alignment vertical="bottom"/>
    </xf>
    <xf borderId="5" fillId="30" fontId="22" numFmtId="9" xfId="0" applyAlignment="1" applyBorder="1" applyFont="1" applyNumberFormat="1">
      <alignment vertical="bottom"/>
    </xf>
    <xf borderId="0" fillId="0" fontId="50" numFmtId="0" xfId="0" applyAlignment="1" applyFont="1">
      <alignment horizontal="center" vertical="bottom"/>
    </xf>
    <xf borderId="23" fillId="30" fontId="50" numFmtId="0" xfId="0" applyAlignment="1" applyBorder="1" applyFont="1">
      <alignment horizontal="center" vertical="bottom"/>
    </xf>
    <xf borderId="5" fillId="30" fontId="50" numFmtId="3" xfId="0" applyAlignment="1" applyBorder="1" applyFont="1" applyNumberFormat="1">
      <alignment horizontal="center" vertical="bottom"/>
    </xf>
    <xf borderId="5" fillId="0" fontId="18" numFmtId="0" xfId="0" applyBorder="1" applyFont="1"/>
    <xf borderId="56" fillId="30" fontId="50" numFmtId="0" xfId="0" applyAlignment="1" applyBorder="1" applyFont="1">
      <alignment horizontal="center" vertical="bottom"/>
    </xf>
    <xf borderId="5" fillId="30" fontId="50" numFmtId="0" xfId="0" applyAlignment="1" applyBorder="1" applyFont="1">
      <alignment horizontal="center" vertical="bottom"/>
    </xf>
    <xf borderId="5" fillId="30" fontId="50" numFmtId="3" xfId="0" applyAlignment="1" applyBorder="1" applyFont="1" applyNumberFormat="1">
      <alignment horizontal="center" shrinkToFit="0" vertical="bottom" wrapText="1"/>
    </xf>
    <xf borderId="5" fillId="30" fontId="50" numFmtId="174" xfId="0" applyAlignment="1" applyBorder="1" applyFont="1" applyNumberFormat="1">
      <alignment horizontal="center" vertical="bottom"/>
    </xf>
    <xf borderId="5" fillId="30" fontId="50" numFmtId="175" xfId="0" applyAlignment="1" applyBorder="1" applyFont="1" applyNumberFormat="1">
      <alignment horizontal="center" shrinkToFit="0" vertical="bottom" wrapText="1"/>
    </xf>
    <xf borderId="5" fillId="30" fontId="50" numFmtId="4" xfId="0" applyAlignment="1" applyBorder="1" applyFont="1" applyNumberFormat="1">
      <alignment horizontal="center" shrinkToFit="0" vertical="bottom" wrapText="1"/>
    </xf>
    <xf borderId="5" fillId="30" fontId="50" numFmtId="4" xfId="0" applyAlignment="1" applyBorder="1" applyFont="1" applyNumberFormat="1">
      <alignment horizontal="center" vertical="bottom"/>
    </xf>
    <xf borderId="5" fillId="30" fontId="50" numFmtId="9" xfId="0" applyAlignment="1" applyBorder="1" applyFont="1" applyNumberFormat="1">
      <alignment horizontal="center" vertical="bottom"/>
    </xf>
    <xf borderId="14" fillId="30" fontId="22" numFmtId="0" xfId="0" applyAlignment="1" applyBorder="1" applyFont="1">
      <alignment vertical="bottom"/>
    </xf>
    <xf borderId="8" fillId="30" fontId="22" numFmtId="3" xfId="0" applyAlignment="1" applyBorder="1" applyFont="1" applyNumberFormat="1">
      <alignment vertical="bottom"/>
    </xf>
    <xf borderId="57" fillId="30" fontId="50" numFmtId="0" xfId="0" applyAlignment="1" applyBorder="1" applyFont="1">
      <alignment horizontal="center" vertical="bottom"/>
    </xf>
    <xf borderId="8" fillId="30" fontId="50" numFmtId="0" xfId="0" applyAlignment="1" applyBorder="1" applyFont="1">
      <alignment horizontal="center" vertical="bottom"/>
    </xf>
    <xf borderId="8" fillId="30" fontId="22" numFmtId="174" xfId="0" applyAlignment="1" applyBorder="1" applyFont="1" applyNumberFormat="1">
      <alignment vertical="bottom"/>
    </xf>
    <xf borderId="8" fillId="30" fontId="22" numFmtId="175" xfId="0" applyAlignment="1" applyBorder="1" applyFont="1" applyNumberFormat="1">
      <alignment vertical="bottom"/>
    </xf>
    <xf borderId="8" fillId="30" fontId="22" numFmtId="4" xfId="0" applyAlignment="1" applyBorder="1" applyFont="1" applyNumberFormat="1">
      <alignment vertical="bottom"/>
    </xf>
    <xf borderId="8" fillId="30" fontId="22" numFmtId="9" xfId="0" applyAlignment="1" applyBorder="1" applyFont="1" applyNumberFormat="1">
      <alignment vertical="bottom"/>
    </xf>
    <xf borderId="0" fillId="0" fontId="22" numFmtId="0" xfId="0" applyAlignment="1" applyFont="1">
      <alignment horizontal="center" vertical="bottom"/>
    </xf>
    <xf borderId="37" fillId="27" fontId="22" numFmtId="0" xfId="0" applyAlignment="1" applyBorder="1" applyFont="1">
      <alignment vertical="bottom"/>
    </xf>
    <xf borderId="5" fillId="0" fontId="51" numFmtId="3" xfId="0" applyAlignment="1" applyBorder="1" applyFont="1" applyNumberFormat="1">
      <alignment horizontal="center" vertical="bottom"/>
    </xf>
    <xf borderId="0" fillId="0" fontId="42" numFmtId="0" xfId="0" applyAlignment="1" applyFont="1">
      <alignment horizontal="center" vertical="bottom"/>
    </xf>
    <xf borderId="58" fillId="5" fontId="51" numFmtId="0" xfId="0" applyAlignment="1" applyBorder="1" applyFont="1">
      <alignment horizontal="center" readingOrder="0" vertical="bottom"/>
    </xf>
    <xf borderId="5" fillId="5" fontId="51" numFmtId="3" xfId="0" applyAlignment="1" applyBorder="1" applyFont="1" applyNumberFormat="1">
      <alignment horizontal="center" vertical="bottom"/>
    </xf>
    <xf borderId="37" fillId="29" fontId="40" numFmtId="171" xfId="0" applyAlignment="1" applyBorder="1" applyFont="1" applyNumberFormat="1">
      <alignment horizontal="right" vertical="bottom"/>
    </xf>
    <xf borderId="5" fillId="0" fontId="51" numFmtId="174" xfId="0" applyAlignment="1" applyBorder="1" applyFont="1" applyNumberFormat="1">
      <alignment horizontal="center" vertical="bottom"/>
    </xf>
    <xf borderId="9" fillId="25" fontId="43" numFmtId="176" xfId="0" applyAlignment="1" applyBorder="1" applyFont="1" applyNumberFormat="1">
      <alignment horizontal="center" readingOrder="0" shrinkToFit="0" vertical="bottom" wrapText="0"/>
    </xf>
    <xf borderId="5" fillId="5" fontId="51" numFmtId="174" xfId="0" applyAlignment="1" applyBorder="1" applyFont="1" applyNumberFormat="1">
      <alignment horizontal="center" vertical="bottom"/>
    </xf>
    <xf borderId="5" fillId="5" fontId="51" numFmtId="9" xfId="0" applyAlignment="1" applyBorder="1" applyFont="1" applyNumberFormat="1">
      <alignment horizontal="center" vertical="bottom"/>
    </xf>
    <xf borderId="46" fillId="27" fontId="22" numFmtId="0" xfId="0" applyAlignment="1" applyBorder="1" applyFont="1">
      <alignment vertical="bottom"/>
    </xf>
    <xf borderId="46" fillId="29" fontId="40" numFmtId="171" xfId="0" applyAlignment="1" applyBorder="1" applyFont="1" applyNumberFormat="1">
      <alignment horizontal="right" vertical="bottom"/>
    </xf>
    <xf borderId="46" fillId="28" fontId="22" numFmtId="0" xfId="0" applyAlignment="1" applyBorder="1" applyFont="1">
      <alignment vertical="bottom"/>
    </xf>
    <xf borderId="8" fillId="25" fontId="43" numFmtId="176" xfId="0" applyAlignment="1" applyBorder="1" applyFont="1" applyNumberFormat="1">
      <alignment horizontal="center" readingOrder="0" shrinkToFit="0" vertical="bottom" wrapText="0"/>
    </xf>
    <xf borderId="0" fillId="0" fontId="50" numFmtId="0" xfId="0" applyAlignment="1" applyFont="1">
      <alignment vertical="bottom"/>
    </xf>
    <xf borderId="14" fillId="30" fontId="50" numFmtId="0" xfId="0" applyAlignment="1" applyBorder="1" applyFont="1">
      <alignment vertical="bottom"/>
    </xf>
    <xf borderId="8" fillId="30" fontId="50" numFmtId="3" xfId="0" applyAlignment="1" applyBorder="1" applyFont="1" applyNumberFormat="1">
      <alignment horizontal="center" vertical="bottom"/>
    </xf>
    <xf borderId="8" fillId="30" fontId="22" numFmtId="0" xfId="0" applyAlignment="1" applyBorder="1" applyFont="1">
      <alignment vertical="bottom"/>
    </xf>
    <xf borderId="8" fillId="30" fontId="50" numFmtId="174" xfId="0" applyAlignment="1" applyBorder="1" applyFont="1" applyNumberFormat="1">
      <alignment horizontal="center" vertical="bottom"/>
    </xf>
    <xf borderId="8" fillId="30" fontId="50" numFmtId="9" xfId="0" applyAlignment="1" applyBorder="1" applyFont="1" applyNumberFormat="1">
      <alignment horizontal="center" vertical="bottom"/>
    </xf>
    <xf borderId="0" fillId="0" fontId="22" numFmtId="174" xfId="0" applyAlignment="1" applyFont="1" applyNumberFormat="1">
      <alignment vertical="bottom"/>
    </xf>
    <xf borderId="0" fillId="0" fontId="22" numFmtId="175" xfId="0" applyAlignment="1" applyFont="1" applyNumberFormat="1">
      <alignment vertical="bottom"/>
    </xf>
    <xf borderId="0" fillId="0" fontId="22" numFmtId="177" xfId="0" applyAlignment="1" applyFont="1" applyNumberFormat="1">
      <alignment vertical="bottom"/>
    </xf>
    <xf borderId="0" fillId="0" fontId="22" numFmtId="9" xfId="0" applyAlignment="1" applyFont="1" applyNumberFormat="1">
      <alignment vertical="bottom"/>
    </xf>
    <xf borderId="55" fillId="5" fontId="46" numFmtId="20" xfId="0" applyAlignment="1" applyBorder="1" applyFont="1" applyNumberFormat="1">
      <alignment horizontal="right" vertical="bottom"/>
    </xf>
    <xf borderId="55" fillId="5" fontId="22" numFmtId="171" xfId="0" applyAlignment="1" applyBorder="1" applyFont="1" applyNumberFormat="1">
      <alignment vertical="bottom"/>
    </xf>
    <xf borderId="55" fillId="27" fontId="46" numFmtId="171" xfId="0" applyAlignment="1" applyBorder="1" applyFont="1" applyNumberFormat="1">
      <alignment vertical="bottom"/>
    </xf>
    <xf borderId="55" fillId="28" fontId="46" numFmtId="171" xfId="0" applyAlignment="1" applyBorder="1" applyFont="1" applyNumberFormat="1">
      <alignment vertical="bottom"/>
    </xf>
    <xf borderId="55" fillId="31" fontId="45" numFmtId="171" xfId="0" applyAlignment="1" applyBorder="1" applyFill="1" applyFont="1" applyNumberFormat="1">
      <alignment horizontal="right" vertical="bottom"/>
    </xf>
    <xf borderId="55" fillId="31" fontId="46" numFmtId="1" xfId="0" applyAlignment="1" applyBorder="1" applyFont="1" applyNumberFormat="1">
      <alignment horizontal="right" vertical="bottom"/>
    </xf>
    <xf borderId="0" fillId="5" fontId="52" numFmtId="0" xfId="0" applyAlignment="1" applyFont="1">
      <alignment horizontal="center" shrinkToFit="0" wrapText="0"/>
    </xf>
    <xf borderId="0" fillId="5" fontId="22" numFmtId="178" xfId="0" applyAlignment="1" applyFont="1" applyNumberFormat="1">
      <alignment vertical="bottom"/>
    </xf>
    <xf borderId="0" fillId="5" fontId="22" numFmtId="0" xfId="0" applyAlignment="1" applyFont="1">
      <alignment vertical="bottom"/>
    </xf>
    <xf borderId="7" fillId="5" fontId="22" numFmtId="0" xfId="0" applyAlignment="1" applyBorder="1" applyFont="1">
      <alignment vertical="bottom"/>
    </xf>
    <xf borderId="8" fillId="5" fontId="22" numFmtId="3" xfId="0" applyAlignment="1" applyBorder="1" applyFont="1" applyNumberFormat="1">
      <alignment vertical="bottom"/>
    </xf>
    <xf borderId="7" fillId="30" fontId="50" numFmtId="0" xfId="0" applyAlignment="1" applyBorder="1" applyFont="1">
      <alignment horizontal="center" readingOrder="0" vertical="bottom"/>
    </xf>
    <xf borderId="7" fillId="5" fontId="22" numFmtId="178" xfId="0" applyAlignment="1" applyBorder="1" applyFont="1" applyNumberFormat="1">
      <alignment vertical="bottom"/>
    </xf>
    <xf borderId="8" fillId="30" fontId="50" numFmtId="0" xfId="0" applyAlignment="1" applyBorder="1" applyFont="1">
      <alignment horizontal="center" readingOrder="0" vertical="bottom"/>
    </xf>
    <xf borderId="5" fillId="14" fontId="50" numFmtId="178" xfId="0" applyAlignment="1" applyBorder="1" applyFont="1" applyNumberFormat="1">
      <alignment horizontal="center" readingOrder="0" shrinkToFit="0" wrapText="1"/>
    </xf>
    <xf borderId="22" fillId="14" fontId="50" numFmtId="178" xfId="0" applyAlignment="1" applyBorder="1" applyFont="1" applyNumberFormat="1">
      <alignment horizontal="center" readingOrder="0" shrinkToFit="0" wrapText="1"/>
    </xf>
    <xf borderId="5" fillId="30" fontId="50" numFmtId="178" xfId="0" applyAlignment="1" applyBorder="1" applyFont="1" applyNumberFormat="1">
      <alignment horizontal="center" shrinkToFit="0" wrapText="1"/>
    </xf>
    <xf borderId="22" fillId="30" fontId="50" numFmtId="178" xfId="0" applyAlignment="1" applyBorder="1" applyFont="1" applyNumberFormat="1">
      <alignment horizontal="center" shrinkToFit="0" wrapText="1"/>
    </xf>
    <xf borderId="5" fillId="30" fontId="50" numFmtId="0" xfId="0" applyAlignment="1" applyBorder="1" applyFont="1">
      <alignment horizontal="center" readingOrder="0" vertical="center"/>
    </xf>
    <xf borderId="5" fillId="32" fontId="50" numFmtId="0" xfId="0" applyAlignment="1" applyBorder="1" applyFill="1" applyFont="1">
      <alignment horizontal="center" readingOrder="0" vertical="bottom"/>
    </xf>
    <xf borderId="22" fillId="5" fontId="53" numFmtId="0" xfId="0" applyAlignment="1" applyBorder="1" applyFont="1">
      <alignment readingOrder="0" vertical="bottom"/>
    </xf>
    <xf borderId="0" fillId="8" fontId="23" numFmtId="0" xfId="0" applyAlignment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5" fontId="23" numFmtId="0" xfId="0" applyFont="1"/>
    <xf borderId="22" fillId="0" fontId="23" numFmtId="1" xfId="0" applyAlignment="1" applyBorder="1" applyFont="1" applyNumberFormat="1">
      <alignment horizontal="center" vertical="center"/>
    </xf>
    <xf borderId="22" fillId="0" fontId="23" numFmtId="3" xfId="0" applyAlignment="1" applyBorder="1" applyFont="1" applyNumberFormat="1">
      <alignment horizontal="center" vertical="center"/>
    </xf>
    <xf borderId="22" fillId="0" fontId="22" numFmtId="178" xfId="0" applyAlignment="1" applyBorder="1" applyFont="1" applyNumberFormat="1">
      <alignment vertical="bottom"/>
    </xf>
    <xf borderId="22" fillId="0" fontId="22" numFmtId="0" xfId="0" applyAlignment="1" applyBorder="1" applyFont="1">
      <alignment vertical="bottom"/>
    </xf>
    <xf borderId="23" fillId="5" fontId="51" numFmtId="0" xfId="0" applyAlignment="1" applyBorder="1" applyFont="1">
      <alignment readingOrder="0" vertical="bottom"/>
    </xf>
    <xf borderId="0" fillId="33" fontId="23" numFmtId="1" xfId="0" applyFill="1" applyFont="1" applyNumberFormat="1"/>
    <xf borderId="0" fillId="31" fontId="23" numFmtId="1" xfId="0" applyFont="1" applyNumberFormat="1"/>
    <xf borderId="0" fillId="34" fontId="23" numFmtId="3" xfId="0" applyFill="1" applyFont="1" applyNumberFormat="1"/>
    <xf borderId="23" fillId="0" fontId="54" numFmtId="178" xfId="0" applyAlignment="1" applyBorder="1" applyFont="1" applyNumberFormat="1">
      <alignment horizontal="center" vertical="bottom"/>
    </xf>
    <xf borderId="23" fillId="0" fontId="55" numFmtId="10" xfId="0" applyAlignment="1" applyBorder="1" applyFont="1" applyNumberFormat="1">
      <alignment horizontal="right" vertical="bottom"/>
    </xf>
    <xf borderId="23" fillId="5" fontId="56" numFmtId="0" xfId="0" applyAlignment="1" applyBorder="1" applyFont="1">
      <alignment readingOrder="0" vertical="bottom"/>
    </xf>
    <xf borderId="0" fillId="34" fontId="23" numFmtId="0" xfId="0" applyFont="1"/>
    <xf borderId="23" fillId="5" fontId="51" numFmtId="0" xfId="0" applyAlignment="1" applyBorder="1" applyFont="1">
      <alignment vertical="bottom"/>
    </xf>
    <xf borderId="23" fillId="35" fontId="54" numFmtId="0" xfId="0" applyAlignment="1" applyBorder="1" applyFill="1" applyFont="1">
      <alignment vertical="bottom"/>
    </xf>
    <xf borderId="0" fillId="35" fontId="23" numFmtId="3" xfId="0" applyAlignment="1" applyFont="1" applyNumberFormat="1">
      <alignment readingOrder="0"/>
    </xf>
    <xf borderId="0" fillId="35" fontId="57" numFmtId="0" xfId="0" applyFont="1"/>
    <xf borderId="4" fillId="35" fontId="57" numFmtId="0" xfId="0" applyBorder="1" applyFont="1"/>
    <xf borderId="5" fillId="35" fontId="33" numFmtId="0" xfId="0" applyAlignment="1" applyBorder="1" applyFont="1">
      <alignment vertical="bottom"/>
    </xf>
    <xf borderId="23" fillId="35" fontId="54" numFmtId="179" xfId="0" applyAlignment="1" applyBorder="1" applyFont="1" applyNumberFormat="1">
      <alignment horizontal="center" vertical="bottom"/>
    </xf>
    <xf borderId="23" fillId="35" fontId="58" numFmtId="9" xfId="0" applyAlignment="1" applyBorder="1" applyFont="1" applyNumberFormat="1">
      <alignment horizontal="center" vertical="bottom"/>
    </xf>
    <xf borderId="23" fillId="5" fontId="54" numFmtId="0" xfId="0" applyAlignment="1" applyBorder="1" applyFont="1">
      <alignment vertical="bottom"/>
    </xf>
    <xf borderId="22" fillId="0" fontId="0" numFmtId="0" xfId="0" applyAlignment="1" applyBorder="1" applyFont="1">
      <alignment horizontal="center" readingOrder="0" vertical="center"/>
    </xf>
    <xf borderId="22" fillId="0" fontId="23" numFmtId="0" xfId="0" applyAlignment="1" applyBorder="1" applyFont="1">
      <alignment horizontal="center" vertical="center"/>
    </xf>
    <xf borderId="23" fillId="0" fontId="22" numFmtId="180" xfId="0" applyAlignment="1" applyBorder="1" applyFont="1" applyNumberFormat="1">
      <alignment horizontal="center" vertical="bottom"/>
    </xf>
    <xf borderId="23" fillId="0" fontId="22" numFmtId="10" xfId="0" applyAlignment="1" applyBorder="1" applyFont="1" applyNumberFormat="1">
      <alignment horizontal="center" vertical="bottom"/>
    </xf>
    <xf borderId="23" fillId="5" fontId="51" numFmtId="0" xfId="0" applyAlignment="1" applyBorder="1" applyFont="1">
      <alignment readingOrder="0" vertical="center"/>
    </xf>
    <xf borderId="0" fillId="36" fontId="23" numFmtId="0" xfId="0" applyAlignment="1" applyFill="1" applyFont="1">
      <alignment horizontal="center" readingOrder="0" vertical="center"/>
    </xf>
    <xf borderId="23" fillId="0" fontId="55" numFmtId="10" xfId="0" applyAlignment="1" applyBorder="1" applyFont="1" applyNumberFormat="1">
      <alignment horizontal="center" vertical="bottom"/>
    </xf>
    <xf borderId="0" fillId="36" fontId="23" numFmtId="0" xfId="0" applyAlignment="1" applyFont="1">
      <alignment horizontal="center" readingOrder="0"/>
    </xf>
    <xf borderId="23" fillId="0" fontId="23" numFmtId="0" xfId="0" applyAlignment="1" applyBorder="1" applyFont="1">
      <alignment horizontal="center"/>
    </xf>
    <xf borderId="0" fillId="35" fontId="57" numFmtId="3" xfId="0" applyAlignment="1" applyFont="1" applyNumberFormat="1">
      <alignment horizontal="center"/>
    </xf>
    <xf borderId="0" fillId="35" fontId="57" numFmtId="3" xfId="0" applyAlignment="1" applyFont="1" applyNumberFormat="1">
      <alignment horizontal="left"/>
    </xf>
    <xf borderId="23" fillId="35" fontId="57" numFmtId="0" xfId="0" applyBorder="1" applyFont="1"/>
    <xf borderId="23" fillId="35" fontId="33" numFmtId="0" xfId="0" applyAlignment="1" applyBorder="1" applyFont="1">
      <alignment vertical="bottom"/>
    </xf>
    <xf borderId="23" fillId="5" fontId="54" numFmtId="0" xfId="0" applyAlignment="1" applyBorder="1" applyFont="1">
      <alignment readingOrder="0" vertical="bottom"/>
    </xf>
    <xf borderId="22" fillId="0" fontId="8" numFmtId="0" xfId="0" applyAlignment="1" applyBorder="1" applyFont="1">
      <alignment horizontal="center" vertical="center"/>
    </xf>
    <xf borderId="0" fillId="37" fontId="22" numFmtId="176" xfId="0" applyAlignment="1" applyFill="1" applyFont="1" applyNumberFormat="1">
      <alignment vertical="bottom"/>
    </xf>
    <xf borderId="0" fillId="33" fontId="22" numFmtId="176" xfId="0" applyAlignment="1" applyFont="1" applyNumberFormat="1">
      <alignment vertical="bottom"/>
    </xf>
    <xf borderId="0" fillId="12" fontId="22" numFmtId="176" xfId="0" applyAlignment="1" applyFont="1" applyNumberFormat="1">
      <alignment vertical="bottom"/>
    </xf>
    <xf borderId="23" fillId="5" fontId="22" numFmtId="178" xfId="0" applyAlignment="1" applyBorder="1" applyFont="1" applyNumberFormat="1">
      <alignment horizontal="center" vertical="bottom"/>
    </xf>
    <xf borderId="23" fillId="5" fontId="22" numFmtId="0" xfId="0" applyAlignment="1" applyBorder="1" applyFont="1">
      <alignment horizontal="center" vertical="bottom"/>
    </xf>
    <xf borderId="0" fillId="37" fontId="22" numFmtId="0" xfId="0" applyAlignment="1" applyFont="1">
      <alignment vertical="bottom"/>
    </xf>
    <xf borderId="0" fillId="33" fontId="22" numFmtId="0" xfId="0" applyAlignment="1" applyFont="1">
      <alignment vertical="bottom"/>
    </xf>
    <xf borderId="0" fillId="12" fontId="22" numFmtId="0" xfId="0" applyAlignment="1" applyFont="1">
      <alignment vertical="bottom"/>
    </xf>
    <xf borderId="0" fillId="35" fontId="57" numFmtId="176" xfId="0" applyAlignment="1" applyFont="1" applyNumberFormat="1">
      <alignment readingOrder="0"/>
    </xf>
    <xf borderId="0" fillId="35" fontId="57" numFmtId="181" xfId="0" applyAlignment="1" applyFont="1" applyNumberFormat="1">
      <alignment readingOrder="0"/>
    </xf>
    <xf borderId="23" fillId="5" fontId="22" numFmtId="0" xfId="0" applyAlignment="1" applyBorder="1" applyFont="1">
      <alignment vertical="bottom"/>
    </xf>
    <xf borderId="0" fillId="7" fontId="22" numFmtId="176" xfId="0" applyAlignment="1" applyFont="1" applyNumberFormat="1">
      <alignment horizontal="center" vertical="bottom"/>
    </xf>
    <xf borderId="0" fillId="7" fontId="22" numFmtId="176" xfId="0" applyAlignment="1" applyFont="1" applyNumberFormat="1">
      <alignment vertical="bottom"/>
    </xf>
    <xf borderId="14" fillId="0" fontId="23" numFmtId="0" xfId="0" applyBorder="1" applyFont="1"/>
    <xf borderId="14" fillId="5" fontId="22" numFmtId="0" xfId="0" applyAlignment="1" applyBorder="1" applyFont="1">
      <alignment vertical="bottom"/>
    </xf>
    <xf borderId="14" fillId="5" fontId="22" numFmtId="178" xfId="0" applyAlignment="1" applyBorder="1" applyFont="1" applyNumberFormat="1">
      <alignment vertical="bottom"/>
    </xf>
    <xf borderId="8" fillId="30" fontId="50" numFmtId="0" xfId="0" applyAlignment="1" applyBorder="1" applyFont="1">
      <alignment vertical="bottom"/>
    </xf>
    <xf borderId="7" fillId="30" fontId="22" numFmtId="0" xfId="0" applyAlignment="1" applyBorder="1" applyFont="1">
      <alignment vertical="bottom"/>
    </xf>
    <xf borderId="0" fillId="30" fontId="22" numFmtId="0" xfId="0" applyAlignment="1" applyFont="1">
      <alignment vertical="bottom"/>
    </xf>
    <xf borderId="8" fillId="30" fontId="50" numFmtId="179" xfId="0" applyAlignment="1" applyBorder="1" applyFont="1" applyNumberFormat="1">
      <alignment horizontal="center" vertical="bottom"/>
    </xf>
    <xf borderId="0" fillId="5" fontId="22" numFmtId="1" xfId="0" applyAlignment="1" applyFont="1" applyNumberFormat="1">
      <alignment vertical="bottom"/>
    </xf>
    <xf borderId="0" fillId="0" fontId="22" numFmtId="178" xfId="0" applyAlignment="1" applyFont="1" applyNumberFormat="1">
      <alignment vertical="bottom"/>
    </xf>
    <xf borderId="0" fillId="4" fontId="44" numFmtId="0" xfId="0" applyAlignment="1" applyFont="1">
      <alignment horizontal="center" vertical="bottom"/>
    </xf>
    <xf borderId="0" fillId="4" fontId="41" numFmtId="164" xfId="0" applyAlignment="1" applyFont="1" applyNumberFormat="1">
      <alignment horizontal="center" vertical="bottom"/>
    </xf>
    <xf borderId="0" fillId="5" fontId="22" numFmtId="0" xfId="0" applyAlignment="1" applyFont="1">
      <alignment horizontal="right" vertical="bottom"/>
    </xf>
    <xf borderId="0" fillId="5" fontId="22" numFmtId="0" xfId="0" applyAlignment="1" applyFont="1">
      <alignment horizontal="left" vertical="bottom"/>
    </xf>
    <xf borderId="0" fillId="11" fontId="23" numFmtId="0" xfId="0" applyAlignment="1" applyFont="1">
      <alignment readingOrder="0"/>
    </xf>
    <xf borderId="0" fillId="0" fontId="23" numFmtId="179" xfId="0" applyAlignment="1" applyFont="1" applyNumberFormat="1">
      <alignment readingOrder="0"/>
    </xf>
    <xf borderId="0" fillId="0" fontId="44" numFmtId="0" xfId="0" applyAlignment="1" applyFont="1">
      <alignment horizontal="center" readingOrder="0" vertical="bottom"/>
    </xf>
    <xf borderId="0" fillId="7" fontId="44" numFmtId="0" xfId="0" applyAlignment="1" applyFont="1">
      <alignment horizontal="center" readingOrder="0" vertical="bottom"/>
    </xf>
    <xf borderId="0" fillId="5" fontId="22" numFmtId="10" xfId="0" applyAlignment="1" applyFont="1" applyNumberFormat="1">
      <alignment horizontal="left" vertical="bottom"/>
    </xf>
    <xf borderId="22" fillId="0" fontId="44" numFmtId="0" xfId="0" applyAlignment="1" applyBorder="1" applyFont="1">
      <alignment horizontal="center" readingOrder="0" vertical="bottom"/>
    </xf>
    <xf borderId="0" fillId="0" fontId="23" numFmtId="10" xfId="0" applyAlignment="1" applyFont="1" applyNumberFormat="1">
      <alignment horizontal="left"/>
    </xf>
    <xf borderId="0" fillId="0" fontId="23" numFmtId="0" xfId="0" applyAlignment="1" applyFont="1">
      <alignment readingOrder="0"/>
    </xf>
    <xf borderId="0" fillId="0" fontId="23" numFmtId="9" xfId="0" applyAlignment="1" applyFont="1" applyNumberFormat="1">
      <alignment readingOrder="0"/>
    </xf>
    <xf borderId="0" fillId="7" fontId="23" numFmtId="0" xfId="0" applyAlignment="1" applyFont="1">
      <alignment readingOrder="0"/>
    </xf>
    <xf borderId="23" fillId="0" fontId="23" numFmtId="3" xfId="0" applyBorder="1" applyFont="1" applyNumberFormat="1"/>
    <xf borderId="0" fillId="7" fontId="23" numFmtId="3" xfId="0" applyAlignment="1" applyFont="1" applyNumberFormat="1">
      <alignment readingOrder="0"/>
    </xf>
    <xf borderId="0" fillId="0" fontId="23" numFmtId="9" xfId="0" applyFont="1" applyNumberFormat="1"/>
    <xf borderId="0" fillId="0" fontId="23" numFmtId="3" xfId="0" applyAlignment="1" applyFont="1" applyNumberFormat="1">
      <alignment horizontal="right"/>
    </xf>
    <xf borderId="23" fillId="0" fontId="23" numFmtId="0" xfId="0" applyBorder="1" applyFont="1"/>
    <xf borderId="0" fillId="7" fontId="23" numFmtId="172" xfId="0" applyAlignment="1" applyFont="1" applyNumberFormat="1">
      <alignment readingOrder="0"/>
    </xf>
    <xf borderId="23" fillId="0" fontId="23" numFmtId="9" xfId="0" applyAlignment="1" applyBorder="1" applyFont="1" applyNumberFormat="1">
      <alignment horizontal="center" readingOrder="0"/>
    </xf>
    <xf borderId="0" fillId="7" fontId="23" numFmtId="9" xfId="0" applyAlignment="1" applyFont="1" applyNumberFormat="1">
      <alignment horizontal="center" readingOrder="0"/>
    </xf>
    <xf borderId="14" fillId="0" fontId="23" numFmtId="172" xfId="0" applyBorder="1" applyFont="1" applyNumberFormat="1"/>
    <xf borderId="8" fillId="38" fontId="59" numFmtId="0" xfId="0" applyAlignment="1" applyBorder="1" applyFill="1" applyFont="1">
      <alignment readingOrder="0" vertical="bottom"/>
    </xf>
    <xf borderId="7" fillId="38" fontId="25" numFmtId="0" xfId="0" applyAlignment="1" applyBorder="1" applyFont="1">
      <alignment vertical="bottom"/>
    </xf>
    <xf borderId="8" fillId="38" fontId="25" numFmtId="0" xfId="0" applyAlignment="1" applyBorder="1" applyFont="1">
      <alignment vertical="bottom"/>
    </xf>
    <xf borderId="0" fillId="38" fontId="25" numFmtId="0" xfId="0" applyAlignment="1" applyFont="1">
      <alignment vertical="bottom"/>
    </xf>
    <xf borderId="8" fillId="38" fontId="60" numFmtId="179" xfId="0" applyAlignment="1" applyBorder="1" applyFont="1" applyNumberFormat="1">
      <alignment horizontal="center" vertical="bottom"/>
    </xf>
    <xf borderId="8" fillId="38" fontId="60" numFmtId="9" xfId="0" applyAlignment="1" applyBorder="1" applyFont="1" applyNumberFormat="1">
      <alignment horizontal="center" vertical="bottom"/>
    </xf>
    <xf borderId="0" fillId="38" fontId="61" numFmtId="0" xfId="0" applyFont="1"/>
    <xf borderId="9" fillId="0" fontId="23" numFmtId="0" xfId="0" applyBorder="1" applyFont="1"/>
    <xf borderId="9" fillId="0" fontId="0" numFmtId="0" xfId="0" applyAlignment="1" applyBorder="1" applyFont="1">
      <alignment readingOrder="0"/>
    </xf>
    <xf borderId="9" fillId="0" fontId="23" numFmtId="9" xfId="0" applyBorder="1" applyFont="1" applyNumberFormat="1"/>
    <xf borderId="0" fillId="38" fontId="62" numFmtId="0" xfId="0" applyFont="1"/>
    <xf borderId="9" fillId="0" fontId="63" numFmtId="0" xfId="0" applyAlignment="1" applyBorder="1" applyFont="1">
      <alignment readingOrder="0"/>
    </xf>
    <xf borderId="9" fillId="0" fontId="63" numFmtId="0" xfId="0" applyBorder="1" applyFont="1"/>
    <xf borderId="9" fillId="10" fontId="63" numFmtId="1" xfId="0" applyBorder="1" applyFont="1" applyNumberFormat="1"/>
    <xf borderId="9" fillId="0" fontId="63" numFmtId="9" xfId="0" applyAlignment="1" applyBorder="1" applyFont="1" applyNumberFormat="1">
      <alignment readingOrder="0"/>
    </xf>
    <xf borderId="0" fillId="38" fontId="62" numFmtId="0" xfId="0" applyAlignment="1" applyFont="1">
      <alignment readingOrder="0"/>
    </xf>
    <xf borderId="9" fillId="5" fontId="51" numFmtId="0" xfId="0" applyAlignment="1" applyBorder="1" applyFont="1">
      <alignment readingOrder="0" vertical="bottom"/>
    </xf>
    <xf borderId="9" fillId="0" fontId="23" numFmtId="176" xfId="0" applyBorder="1" applyFont="1" applyNumberFormat="1"/>
    <xf borderId="0" fillId="0" fontId="22" numFmtId="0" xfId="0" applyFont="1"/>
    <xf borderId="22" fillId="17" fontId="27" numFmtId="0" xfId="0" applyAlignment="1" applyBorder="1" applyFont="1">
      <alignment horizontal="center" vertical="center"/>
    </xf>
    <xf borderId="11" fillId="17" fontId="27" numFmtId="0" xfId="0" applyAlignment="1" applyBorder="1" applyFont="1">
      <alignment horizontal="center" vertical="center"/>
    </xf>
    <xf borderId="11" fillId="39" fontId="11" numFmtId="0" xfId="0" applyAlignment="1" applyBorder="1" applyFill="1" applyFont="1">
      <alignment horizontal="center" vertical="center"/>
    </xf>
    <xf borderId="9" fillId="17" fontId="27" numFmtId="0" xfId="0" applyAlignment="1" applyBorder="1" applyFont="1">
      <alignment horizontal="center" vertical="center"/>
    </xf>
    <xf borderId="25" fillId="39" fontId="29" numFmtId="0" xfId="0" applyAlignment="1" applyBorder="1" applyFont="1">
      <alignment horizontal="center" vertical="center"/>
    </xf>
    <xf borderId="9" fillId="39" fontId="29" numFmtId="0" xfId="0" applyAlignment="1" applyBorder="1" applyFont="1">
      <alignment horizontal="center" vertical="center"/>
    </xf>
    <xf borderId="26" fillId="39" fontId="29" numFmtId="0" xfId="0" applyAlignment="1" applyBorder="1" applyFont="1">
      <alignment horizontal="center" vertical="center"/>
    </xf>
    <xf borderId="25" fillId="39" fontId="11" numFmtId="0" xfId="0" applyAlignment="1" applyBorder="1" applyFont="1">
      <alignment horizontal="center" vertical="center"/>
    </xf>
    <xf borderId="9" fillId="39" fontId="11" numFmtId="0" xfId="0" applyAlignment="1" applyBorder="1" applyFont="1">
      <alignment horizontal="center" vertical="center"/>
    </xf>
    <xf borderId="26" fillId="39" fontId="11" numFmtId="0" xfId="0" applyAlignment="1" applyBorder="1" applyFont="1">
      <alignment horizontal="center" vertical="center"/>
    </xf>
    <xf borderId="0" fillId="0" fontId="64" numFmtId="0" xfId="0" applyAlignment="1" applyFont="1">
      <alignment vertical="center"/>
    </xf>
    <xf quotePrefix="1" borderId="33" fillId="0" fontId="64" numFmtId="0" xfId="0" applyAlignment="1" applyBorder="1" applyFont="1">
      <alignment horizontal="left" vertical="center"/>
    </xf>
    <xf borderId="39" fillId="0" fontId="64" numFmtId="20" xfId="0" applyAlignment="1" applyBorder="1" applyFont="1" applyNumberFormat="1">
      <alignment horizontal="center" vertical="center"/>
    </xf>
    <xf borderId="35" fillId="0" fontId="64" numFmtId="20" xfId="0" applyAlignment="1" applyBorder="1" applyFont="1" applyNumberFormat="1">
      <alignment horizontal="center" vertical="center"/>
    </xf>
    <xf borderId="36" fillId="0" fontId="64" numFmtId="0" xfId="0" applyAlignment="1" applyBorder="1" applyFont="1">
      <alignment horizontal="center" vertical="center"/>
    </xf>
    <xf borderId="37" fillId="0" fontId="64" numFmtId="0" xfId="0" applyAlignment="1" applyBorder="1" applyFont="1">
      <alignment horizontal="center" vertical="center"/>
    </xf>
    <xf borderId="38" fillId="0" fontId="64" numFmtId="0" xfId="0" applyAlignment="1" applyBorder="1" applyFont="1">
      <alignment horizontal="center" vertical="center"/>
    </xf>
    <xf borderId="39" fillId="0" fontId="64" numFmtId="0" xfId="0" applyAlignment="1" applyBorder="1" applyFont="1">
      <alignment horizontal="center" vertical="center"/>
    </xf>
    <xf borderId="35" fillId="0" fontId="64" numFmtId="168" xfId="0" applyAlignment="1" applyBorder="1" applyFont="1" applyNumberFormat="1">
      <alignment horizontal="center" vertical="center"/>
    </xf>
    <xf borderId="39" fillId="0" fontId="64" numFmtId="171" xfId="0" applyAlignment="1" applyBorder="1" applyFont="1" applyNumberFormat="1">
      <alignment horizontal="center" vertical="center"/>
    </xf>
    <xf borderId="40" fillId="0" fontId="64" numFmtId="169" xfId="0" applyAlignment="1" applyBorder="1" applyFont="1" applyNumberFormat="1">
      <alignment vertical="center"/>
    </xf>
    <xf borderId="39" fillId="0" fontId="64" numFmtId="170" xfId="0" applyAlignment="1" applyBorder="1" applyFont="1" applyNumberFormat="1">
      <alignment horizontal="center" vertical="center"/>
    </xf>
    <xf borderId="41" fillId="0" fontId="64" numFmtId="168" xfId="0" applyAlignment="1" applyBorder="1" applyFont="1" applyNumberFormat="1">
      <alignment horizontal="center" vertical="center"/>
    </xf>
    <xf borderId="40" fillId="0" fontId="64" numFmtId="171" xfId="0" applyAlignment="1" applyBorder="1" applyFont="1" applyNumberFormat="1">
      <alignment vertical="center"/>
    </xf>
    <xf borderId="39" fillId="0" fontId="64" numFmtId="0" xfId="0" applyAlignment="1" applyBorder="1" applyFont="1">
      <alignment vertical="center"/>
    </xf>
    <xf borderId="41" fillId="0" fontId="64" numFmtId="172" xfId="0" applyAlignment="1" applyBorder="1" applyFont="1" applyNumberFormat="1">
      <alignment vertical="center"/>
    </xf>
    <xf quotePrefix="1" borderId="40" fillId="0" fontId="64" numFmtId="0" xfId="0" applyAlignment="1" applyBorder="1" applyFont="1">
      <alignment horizontal="left" vertical="center"/>
    </xf>
    <xf borderId="40" fillId="0" fontId="64" numFmtId="171" xfId="0" applyAlignment="1" applyBorder="1" applyFont="1" applyNumberFormat="1">
      <alignment horizontal="right" vertical="center"/>
    </xf>
    <xf borderId="40" fillId="0" fontId="64" numFmtId="0" xfId="0" applyAlignment="1" applyBorder="1" applyFont="1">
      <alignment horizontal="center" vertical="center"/>
    </xf>
    <xf borderId="40" fillId="0" fontId="64" numFmtId="0" xfId="0" applyAlignment="1" applyBorder="1" applyFont="1">
      <alignment vertical="center"/>
    </xf>
    <xf borderId="35" fillId="0" fontId="64" numFmtId="0" xfId="0" applyAlignment="1" applyBorder="1" applyFont="1">
      <alignment horizontal="center" vertical="center"/>
    </xf>
    <xf borderId="59" fillId="0" fontId="64" numFmtId="0" xfId="0" applyAlignment="1" applyBorder="1" applyFont="1">
      <alignment vertical="center"/>
    </xf>
    <xf borderId="60" fillId="0" fontId="64" numFmtId="0" xfId="0" applyAlignment="1" applyBorder="1" applyFont="1">
      <alignment horizontal="center" vertical="center"/>
    </xf>
    <xf borderId="60" fillId="0" fontId="64" numFmtId="0" xfId="0" applyAlignment="1" applyBorder="1" applyFont="1">
      <alignment vertical="center"/>
    </xf>
    <xf borderId="61" fillId="0" fontId="64" numFmtId="0" xfId="0" applyAlignment="1" applyBorder="1" applyFont="1">
      <alignment vertical="center"/>
    </xf>
    <xf borderId="47" fillId="0" fontId="64" numFmtId="0" xfId="0" applyAlignment="1" applyBorder="1" applyFont="1">
      <alignment horizontal="center" vertical="center"/>
    </xf>
    <xf borderId="62" fillId="0" fontId="64" numFmtId="0" xfId="0" applyAlignment="1" applyBorder="1" applyFont="1">
      <alignment horizontal="center" vertical="center"/>
    </xf>
    <xf borderId="63" fillId="0" fontId="64" numFmtId="0" xfId="0" applyAlignment="1" applyBorder="1" applyFont="1">
      <alignment horizontal="center" vertical="center"/>
    </xf>
    <xf borderId="61" fillId="0" fontId="64" numFmtId="0" xfId="0" applyAlignment="1" applyBorder="1" applyFont="1">
      <alignment horizontal="center" vertical="center"/>
    </xf>
    <xf borderId="59" fillId="0" fontId="64" numFmtId="0" xfId="0" applyAlignment="1" applyBorder="1" applyFont="1">
      <alignment horizontal="center" vertical="center"/>
    </xf>
    <xf borderId="64" fillId="0" fontId="64" numFmtId="0" xfId="0" applyAlignment="1" applyBorder="1" applyFont="1">
      <alignment horizontal="center" vertical="center"/>
    </xf>
    <xf borderId="64" fillId="0" fontId="64" numFmtId="0" xfId="0" applyAlignment="1" applyBorder="1" applyFont="1">
      <alignment vertical="center"/>
    </xf>
    <xf borderId="9" fillId="20" fontId="65" numFmtId="0" xfId="0" applyAlignment="1" applyBorder="1" applyFont="1">
      <alignment horizontal="center" vertical="center"/>
    </xf>
    <xf borderId="26" fillId="20" fontId="26" numFmtId="168" xfId="0" applyAlignment="1" applyBorder="1" applyFont="1" applyNumberFormat="1">
      <alignment horizontal="center" vertical="center"/>
    </xf>
    <xf borderId="9" fillId="20" fontId="26" numFmtId="171" xfId="0" applyAlignment="1" applyBorder="1" applyFont="1" applyNumberFormat="1">
      <alignment horizontal="center" vertical="center"/>
    </xf>
    <xf borderId="9" fillId="20" fontId="26" numFmtId="168" xfId="0" applyAlignment="1" applyBorder="1" applyFont="1" applyNumberFormat="1">
      <alignment horizontal="center" vertical="center"/>
    </xf>
    <xf borderId="25" fillId="20" fontId="26" numFmtId="0" xfId="0" applyAlignment="1" applyBorder="1" applyFont="1">
      <alignment vertical="center"/>
    </xf>
    <xf borderId="26" fillId="20" fontId="26" numFmtId="171" xfId="0" applyAlignment="1" applyBorder="1" applyFont="1" applyNumberFormat="1">
      <alignment vertical="center"/>
    </xf>
    <xf borderId="26" fillId="20" fontId="26" numFmtId="0" xfId="0" applyAlignment="1" applyBorder="1" applyFont="1">
      <alignment vertical="center"/>
    </xf>
    <xf borderId="28" fillId="0" fontId="66" numFmtId="0" xfId="0" applyAlignment="1" applyBorder="1" applyFont="1">
      <alignment horizontal="left" vertical="center"/>
    </xf>
    <xf borderId="28" fillId="0" fontId="66" numFmtId="0" xfId="0" applyAlignment="1" applyBorder="1" applyFont="1">
      <alignment horizontal="center" vertical="center"/>
    </xf>
    <xf borderId="28" fillId="0" fontId="66" numFmtId="20" xfId="0" applyAlignment="1" applyBorder="1" applyFont="1" applyNumberFormat="1">
      <alignment horizontal="center" vertical="center"/>
    </xf>
    <xf borderId="39" fillId="0" fontId="66" numFmtId="0" xfId="0" applyAlignment="1" applyBorder="1" applyFont="1">
      <alignment horizontal="left" vertical="center"/>
    </xf>
    <xf borderId="39" fillId="0" fontId="66" numFmtId="0" xfId="0" applyAlignment="1" applyBorder="1" applyFont="1">
      <alignment horizontal="center" vertical="center"/>
    </xf>
    <xf borderId="39" fillId="0" fontId="66" numFmtId="20" xfId="0" applyAlignment="1" applyBorder="1" applyFont="1" applyNumberFormat="1">
      <alignment horizontal="center" vertical="center"/>
    </xf>
    <xf borderId="40" fillId="0" fontId="64" numFmtId="0" xfId="0" applyAlignment="1" applyBorder="1" applyFont="1">
      <alignment horizontal="left" vertical="center"/>
    </xf>
    <xf borderId="41" fillId="0" fontId="64" numFmtId="172" xfId="0" applyAlignment="1" applyBorder="1" applyFont="1" applyNumberFormat="1">
      <alignment horizontal="center" vertical="center"/>
    </xf>
    <xf borderId="0" fillId="0" fontId="67" numFmtId="0" xfId="0" applyAlignment="1" applyFont="1">
      <alignment vertical="center"/>
    </xf>
    <xf borderId="25" fillId="17" fontId="27" numFmtId="0" xfId="0" applyAlignment="1" applyBorder="1" applyFont="1">
      <alignment vertical="center"/>
    </xf>
    <xf borderId="42" fillId="17" fontId="27" numFmtId="0" xfId="0" applyAlignment="1" applyBorder="1" applyFont="1">
      <alignment vertical="center"/>
    </xf>
    <xf borderId="42" fillId="17" fontId="27" numFmtId="0" xfId="0" applyAlignment="1" applyBorder="1" applyFont="1">
      <alignment horizontal="center" vertical="center"/>
    </xf>
    <xf borderId="42" fillId="40" fontId="27" numFmtId="171" xfId="0" applyAlignment="1" applyBorder="1" applyFill="1" applyFont="1" applyNumberFormat="1">
      <alignment horizontal="center" vertical="center"/>
    </xf>
    <xf borderId="42" fillId="17" fontId="27" numFmtId="168" xfId="0" applyAlignment="1" applyBorder="1" applyFont="1" applyNumberFormat="1">
      <alignment horizontal="center" vertical="center"/>
    </xf>
    <xf borderId="42" fillId="17" fontId="27" numFmtId="171" xfId="0" applyAlignment="1" applyBorder="1" applyFont="1" applyNumberFormat="1">
      <alignment horizontal="center" vertical="center"/>
    </xf>
    <xf borderId="42" fillId="17" fontId="27" numFmtId="169" xfId="0" applyAlignment="1" applyBorder="1" applyFont="1" applyNumberFormat="1">
      <alignment horizontal="center" vertical="center"/>
    </xf>
    <xf borderId="26" fillId="17" fontId="27" numFmtId="165" xfId="0" applyAlignment="1" applyBorder="1" applyFont="1" applyNumberFormat="1">
      <alignment vertical="center"/>
    </xf>
    <xf borderId="0" fillId="0" fontId="26" numFmtId="164" xfId="0" applyAlignment="1" applyFont="1" applyNumberFormat="1">
      <alignment horizontal="center" vertical="center"/>
    </xf>
    <xf borderId="9" fillId="0" fontId="11" numFmtId="0" xfId="0" applyAlignment="1" applyBorder="1" applyFont="1">
      <alignment horizontal="center" vertical="center"/>
    </xf>
    <xf borderId="9" fillId="0" fontId="26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'Pauta Digital'!$B$36:$E$36</c:f>
            </c:strRef>
          </c:cat>
          <c:val>
            <c:numRef>
              <c:f>'Pauta Digital'!$B$37:$E$37</c:f>
              <c:numCache/>
            </c:numRef>
          </c:val>
        </c:ser>
        <c:ser>
          <c:idx val="1"/>
          <c:order val="1"/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'Pauta Digital'!$B$36:$E$36</c:f>
            </c:strRef>
          </c:cat>
          <c:val>
            <c:numRef>
              <c:f>'Pauta Digital'!$B$38:$E$38</c:f>
              <c:numCache/>
            </c:numRef>
          </c:val>
        </c:ser>
        <c:ser>
          <c:idx val="2"/>
          <c:order val="2"/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'Pauta Digital'!$B$36:$E$36</c:f>
            </c:strRef>
          </c:cat>
          <c:val>
            <c:numRef>
              <c:f>'Pauta Digital'!$B$39:$E$39</c:f>
              <c:numCache/>
            </c:numRef>
          </c:val>
        </c:ser>
        <c:ser>
          <c:idx val="3"/>
          <c:order val="3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'Pauta Digital'!$B$36:$E$36</c:f>
            </c:strRef>
          </c:cat>
          <c:val>
            <c:numRef>
              <c:f>'Pauta Digital'!$B$40:$E$40</c:f>
              <c:numCache/>
            </c:numRef>
          </c:val>
        </c:ser>
        <c:axId val="1351353698"/>
        <c:axId val="15932801"/>
      </c:barChart>
      <c:catAx>
        <c:axId val="1351353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2801"/>
      </c:catAx>
      <c:valAx>
        <c:axId val="15932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353698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434343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'Pauta TV'!$C$55</c:f>
            </c:strRef>
          </c:tx>
          <c:dPt>
            <c:idx val="0"/>
            <c:explosion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98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'Pauta TV'!$B$56:$B$58</c:f>
            </c:strRef>
          </c:cat>
          <c:val>
            <c:numRef>
              <c:f>'Pauta TV'!$C$56:$C$58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'Pauta TV'!$C$60</c:f>
            </c:strRef>
          </c:tx>
          <c:dPt>
            <c:idx val="0"/>
            <c:explosion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98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'Pauta TV'!$B$61:$B$63</c:f>
            </c:strRef>
          </c:cat>
          <c:val>
            <c:numRef>
              <c:f>'Pauta TV'!$C$61:$C$63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Flowchart!$B$51</c:f>
            </c:strRef>
          </c:tx>
          <c:dPt>
            <c:idx val="0"/>
            <c:explosion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98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Flowchart!$A$52:$A$54</c:f>
            </c:strRef>
          </c:cat>
          <c:val>
            <c:numRef>
              <c:f>Flowchart!$B$52:$B$54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Flowchart!$B$91</c:f>
            </c:strRef>
          </c:tx>
          <c:dPt>
            <c:idx val="0"/>
            <c:explosion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4CCCC"/>
              </a:solidFill>
            </c:spPr>
          </c:dPt>
          <c:dPt>
            <c:idx val="3"/>
            <c:spPr>
              <a:solidFill>
                <a:srgbClr val="99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Flowchart!$A$92:$A$95</c:f>
            </c:strRef>
          </c:cat>
          <c:val>
            <c:numRef>
              <c:f>Flowchart!$B$92:$B$95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50</xdr:row>
      <xdr:rowOff>28575</xdr:rowOff>
    </xdr:from>
    <xdr:ext cx="6353175" cy="4600575"/>
    <xdr:graphicFrame>
      <xdr:nvGraphicFramePr>
        <xdr:cNvPr id="1516373839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171450</xdr:colOff>
      <xdr:row>89</xdr:row>
      <xdr:rowOff>66675</xdr:rowOff>
    </xdr:from>
    <xdr:ext cx="4762500" cy="4933950"/>
    <xdr:graphicFrame>
      <xdr:nvGraphicFramePr>
        <xdr:cNvPr id="849460334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990600</xdr:colOff>
      <xdr:row>36</xdr:row>
      <xdr:rowOff>104775</xdr:rowOff>
    </xdr:from>
    <xdr:ext cx="7324725" cy="4533900"/>
    <xdr:graphicFrame>
      <xdr:nvGraphicFramePr>
        <xdr:cNvPr id="183138651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52</xdr:row>
      <xdr:rowOff>123825</xdr:rowOff>
    </xdr:from>
    <xdr:ext cx="4762500" cy="4933950"/>
    <xdr:graphicFrame>
      <xdr:nvGraphicFramePr>
        <xdr:cNvPr id="84786599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352425</xdr:colOff>
      <xdr:row>52</xdr:row>
      <xdr:rowOff>123825</xdr:rowOff>
    </xdr:from>
    <xdr:ext cx="4762500" cy="4933950"/>
    <xdr:graphicFrame>
      <xdr:nvGraphicFramePr>
        <xdr:cNvPr id="75613651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9.88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2" t="s">
        <v>0</v>
      </c>
      <c r="D2" s="1"/>
      <c r="E2" s="1"/>
      <c r="F2" s="1"/>
      <c r="G2" s="1"/>
      <c r="H2" s="1"/>
    </row>
    <row r="3">
      <c r="A3" s="1"/>
      <c r="B3" s="1"/>
      <c r="C3" s="1"/>
      <c r="D3" s="1"/>
      <c r="E3" s="1"/>
      <c r="F3" s="1"/>
      <c r="G3" s="1"/>
      <c r="H3" s="1"/>
    </row>
    <row r="4">
      <c r="A4" s="3"/>
      <c r="B4" s="4"/>
      <c r="C4" s="4"/>
      <c r="D4" s="4"/>
      <c r="E4" s="4"/>
      <c r="F4" s="4"/>
      <c r="G4" s="5"/>
      <c r="H4" s="1"/>
    </row>
    <row r="5">
      <c r="A5" s="6" t="s">
        <v>1</v>
      </c>
      <c r="B5" s="1"/>
      <c r="C5" s="1"/>
      <c r="D5" s="1"/>
      <c r="E5" s="1"/>
      <c r="F5" s="1"/>
      <c r="G5" s="7"/>
      <c r="H5" s="1"/>
    </row>
    <row r="6">
      <c r="A6" s="8"/>
      <c r="B6" s="1"/>
      <c r="C6" s="1"/>
      <c r="D6" s="1"/>
      <c r="E6" s="1"/>
      <c r="F6" s="1"/>
      <c r="G6" s="7"/>
      <c r="H6" s="1"/>
    </row>
    <row r="7">
      <c r="A7" s="9" t="s">
        <v>2</v>
      </c>
      <c r="B7" s="2" t="s">
        <v>3</v>
      </c>
      <c r="C7" s="10" t="s">
        <v>4</v>
      </c>
      <c r="D7" s="1"/>
      <c r="E7" s="1"/>
      <c r="F7" s="1"/>
      <c r="G7" s="7"/>
      <c r="H7" s="1"/>
    </row>
    <row r="8">
      <c r="A8" s="8"/>
      <c r="B8" s="2" t="s">
        <v>5</v>
      </c>
      <c r="C8" s="10" t="s">
        <v>6</v>
      </c>
      <c r="D8" s="1"/>
      <c r="E8" s="1"/>
      <c r="F8" s="1"/>
      <c r="G8" s="7"/>
      <c r="H8" s="1"/>
    </row>
    <row r="9">
      <c r="A9" s="8"/>
      <c r="B9" s="2" t="s">
        <v>7</v>
      </c>
      <c r="C9" s="10" t="s">
        <v>8</v>
      </c>
      <c r="D9" s="1"/>
      <c r="E9" s="1"/>
      <c r="F9" s="1"/>
      <c r="G9" s="7"/>
      <c r="H9" s="1"/>
    </row>
    <row r="10">
      <c r="A10" s="8"/>
      <c r="B10" s="11"/>
      <c r="C10" s="11"/>
      <c r="D10" s="1"/>
      <c r="E10" s="1"/>
      <c r="F10" s="1"/>
      <c r="G10" s="7"/>
      <c r="H10" s="1"/>
    </row>
    <row r="11">
      <c r="A11" s="12" t="s">
        <v>9</v>
      </c>
      <c r="E11" s="1"/>
      <c r="F11" s="1"/>
      <c r="G11" s="7"/>
      <c r="H11" s="1"/>
    </row>
    <row r="12">
      <c r="A12" s="8"/>
      <c r="B12" s="1"/>
      <c r="C12" s="1"/>
      <c r="D12" s="1"/>
      <c r="E12" s="1"/>
      <c r="F12" s="1"/>
      <c r="G12" s="7"/>
      <c r="H12" s="1"/>
    </row>
    <row r="13">
      <c r="A13" s="13" t="s">
        <v>10</v>
      </c>
      <c r="C13" s="1"/>
      <c r="D13" s="1"/>
      <c r="E13" s="1"/>
      <c r="F13" s="1"/>
      <c r="G13" s="7"/>
      <c r="H13" s="1"/>
    </row>
    <row r="14">
      <c r="A14" s="14"/>
      <c r="B14" s="15" t="s">
        <v>11</v>
      </c>
      <c r="D14" s="1"/>
      <c r="E14" s="1"/>
      <c r="F14" s="1"/>
      <c r="G14" s="7"/>
      <c r="H14" s="1"/>
    </row>
    <row r="15">
      <c r="A15" s="16"/>
      <c r="B15" s="17"/>
      <c r="C15" s="17"/>
      <c r="D15" s="17"/>
      <c r="E15" s="17"/>
      <c r="F15" s="17"/>
      <c r="G15" s="18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3"/>
      <c r="B17" s="4"/>
      <c r="C17" s="4"/>
      <c r="D17" s="4"/>
      <c r="E17" s="4"/>
      <c r="F17" s="4"/>
      <c r="G17" s="5"/>
      <c r="H17" s="1"/>
    </row>
    <row r="18">
      <c r="A18" s="6" t="s">
        <v>12</v>
      </c>
      <c r="B18" s="1"/>
      <c r="C18" s="1"/>
      <c r="D18" s="1"/>
      <c r="E18" s="1"/>
      <c r="F18" s="1"/>
      <c r="G18" s="7"/>
      <c r="H18" s="1"/>
    </row>
    <row r="19">
      <c r="A19" s="8"/>
      <c r="B19" s="1"/>
      <c r="C19" s="1"/>
      <c r="D19" s="1"/>
      <c r="E19" s="1"/>
      <c r="F19" s="1"/>
      <c r="G19" s="7"/>
      <c r="H19" s="1"/>
    </row>
    <row r="20">
      <c r="A20" s="9" t="s">
        <v>2</v>
      </c>
      <c r="B20" s="11"/>
      <c r="C20" s="11"/>
      <c r="D20" s="1"/>
      <c r="E20" s="1"/>
      <c r="F20" s="1"/>
      <c r="G20" s="7"/>
      <c r="H20" s="1"/>
    </row>
    <row r="21">
      <c r="A21" s="8"/>
      <c r="B21" s="15" t="s">
        <v>13</v>
      </c>
      <c r="C21" s="1"/>
      <c r="D21" s="10" t="s">
        <v>14</v>
      </c>
      <c r="E21" s="1"/>
      <c r="F21" s="1"/>
      <c r="G21" s="7"/>
      <c r="H21" s="1"/>
    </row>
    <row r="22">
      <c r="A22" s="8"/>
      <c r="B22" s="15" t="s">
        <v>15</v>
      </c>
      <c r="D22" s="10" t="s">
        <v>16</v>
      </c>
      <c r="E22" s="1"/>
      <c r="F22" s="1"/>
      <c r="G22" s="7"/>
      <c r="H22" s="1"/>
    </row>
    <row r="23">
      <c r="A23" s="8"/>
      <c r="B23" s="15" t="s">
        <v>17</v>
      </c>
      <c r="C23" s="1"/>
      <c r="D23" s="10" t="s">
        <v>6</v>
      </c>
      <c r="E23" s="1"/>
      <c r="F23" s="1"/>
      <c r="G23" s="7"/>
      <c r="H23" s="1"/>
    </row>
    <row r="24">
      <c r="A24" s="8"/>
      <c r="B24" s="15" t="s">
        <v>18</v>
      </c>
      <c r="D24" s="10" t="s">
        <v>19</v>
      </c>
      <c r="E24" s="1"/>
      <c r="F24" s="1"/>
      <c r="G24" s="7"/>
      <c r="H24" s="1"/>
    </row>
    <row r="25">
      <c r="A25" s="8"/>
      <c r="B25" s="1"/>
      <c r="C25" s="1"/>
      <c r="D25" s="11"/>
      <c r="E25" s="1"/>
      <c r="F25" s="1"/>
      <c r="G25" s="7"/>
      <c r="H25" s="1"/>
    </row>
    <row r="26">
      <c r="A26" s="12" t="s">
        <v>9</v>
      </c>
      <c r="E26" s="1"/>
      <c r="F26" s="1"/>
      <c r="G26" s="7"/>
      <c r="H26" s="1"/>
    </row>
    <row r="27">
      <c r="A27" s="13" t="s">
        <v>20</v>
      </c>
      <c r="C27" s="1"/>
      <c r="D27" s="1"/>
      <c r="E27" s="1"/>
      <c r="F27" s="1"/>
      <c r="G27" s="7"/>
      <c r="H27" s="1"/>
    </row>
    <row r="28">
      <c r="A28" s="16"/>
      <c r="B28" s="17"/>
      <c r="C28" s="17"/>
      <c r="D28" s="17"/>
      <c r="E28" s="17"/>
      <c r="F28" s="17"/>
      <c r="G28" s="18"/>
      <c r="H28" s="1"/>
    </row>
    <row r="29">
      <c r="A29" s="1"/>
      <c r="B29" s="1"/>
      <c r="C29" s="1"/>
      <c r="D29" s="1"/>
      <c r="E29" s="1"/>
      <c r="F29" s="1"/>
      <c r="G29" s="1"/>
      <c r="H29" s="1"/>
    </row>
    <row r="30">
      <c r="A30" s="3"/>
      <c r="B30" s="4"/>
      <c r="C30" s="4"/>
      <c r="D30" s="4"/>
      <c r="E30" s="4"/>
      <c r="F30" s="4"/>
      <c r="G30" s="5"/>
      <c r="H30" s="1"/>
    </row>
    <row r="31">
      <c r="A31" s="6" t="s">
        <v>21</v>
      </c>
      <c r="B31" s="1"/>
      <c r="C31" s="1"/>
      <c r="D31" s="1"/>
      <c r="E31" s="1"/>
      <c r="F31" s="1"/>
      <c r="G31" s="7"/>
      <c r="H31" s="1"/>
    </row>
    <row r="32">
      <c r="A32" s="8"/>
      <c r="B32" s="1"/>
      <c r="C32" s="1"/>
      <c r="D32" s="1"/>
      <c r="E32" s="1"/>
      <c r="F32" s="1"/>
      <c r="G32" s="7"/>
      <c r="H32" s="1"/>
    </row>
    <row r="33">
      <c r="A33" s="9" t="s">
        <v>2</v>
      </c>
      <c r="B33" s="15" t="s">
        <v>13</v>
      </c>
      <c r="C33" s="1"/>
      <c r="D33" s="10" t="s">
        <v>16</v>
      </c>
      <c r="E33" s="1"/>
      <c r="F33" s="1"/>
      <c r="G33" s="7"/>
      <c r="H33" s="1"/>
    </row>
    <row r="34">
      <c r="A34" s="19"/>
      <c r="B34" s="15" t="s">
        <v>17</v>
      </c>
      <c r="C34" s="1"/>
      <c r="D34" s="10" t="s">
        <v>6</v>
      </c>
      <c r="E34" s="1"/>
      <c r="F34" s="1"/>
      <c r="G34" s="7"/>
      <c r="H34" s="1"/>
    </row>
    <row r="35">
      <c r="A35" s="19"/>
      <c r="B35" s="15" t="s">
        <v>22</v>
      </c>
      <c r="C35" s="1"/>
      <c r="D35" s="10" t="s">
        <v>23</v>
      </c>
      <c r="E35" s="1"/>
      <c r="F35" s="1"/>
      <c r="G35" s="7"/>
      <c r="H35" s="1"/>
    </row>
    <row r="36">
      <c r="A36" s="8"/>
      <c r="B36" s="1"/>
      <c r="C36" s="1"/>
      <c r="D36" s="1"/>
      <c r="E36" s="1"/>
      <c r="F36" s="1"/>
      <c r="G36" s="7"/>
      <c r="H36" s="1"/>
    </row>
    <row r="37">
      <c r="A37" s="12" t="s">
        <v>24</v>
      </c>
      <c r="F37" s="1"/>
      <c r="G37" s="7"/>
      <c r="H37" s="1"/>
    </row>
    <row r="38">
      <c r="A38" s="12" t="s">
        <v>9</v>
      </c>
      <c r="E38" s="1"/>
      <c r="F38" s="1"/>
      <c r="G38" s="7"/>
      <c r="H38" s="1"/>
    </row>
    <row r="39">
      <c r="A39" s="13" t="s">
        <v>20</v>
      </c>
      <c r="C39" s="1"/>
      <c r="D39" s="1"/>
      <c r="E39" s="1"/>
      <c r="F39" s="1"/>
      <c r="G39" s="7"/>
      <c r="H39" s="1"/>
    </row>
    <row r="40">
      <c r="A40" s="16"/>
      <c r="B40" s="17"/>
      <c r="C40" s="17"/>
      <c r="D40" s="17"/>
      <c r="E40" s="17"/>
      <c r="F40" s="17"/>
      <c r="G40" s="18"/>
      <c r="H40" s="1"/>
    </row>
    <row r="41">
      <c r="A41" s="1"/>
      <c r="B41" s="1"/>
      <c r="C41" s="1"/>
      <c r="D41" s="1"/>
      <c r="E41" s="1"/>
      <c r="F41" s="1"/>
      <c r="G41" s="1"/>
      <c r="H41" s="1"/>
    </row>
    <row r="42">
      <c r="A42" s="1"/>
      <c r="B42" s="1"/>
      <c r="C42" s="1"/>
      <c r="D42" s="1"/>
      <c r="E42" s="1"/>
      <c r="F42" s="1"/>
      <c r="G42" s="1"/>
      <c r="H42" s="1"/>
    </row>
    <row r="43">
      <c r="A43" s="1"/>
      <c r="B43" s="1"/>
      <c r="C43" s="1"/>
      <c r="D43" s="1"/>
      <c r="E43" s="1"/>
      <c r="F43" s="1"/>
      <c r="G43" s="1"/>
      <c r="H43" s="1"/>
    </row>
  </sheetData>
  <mergeCells count="11">
    <mergeCell ref="A27:B27"/>
    <mergeCell ref="A37:E37"/>
    <mergeCell ref="A38:D38"/>
    <mergeCell ref="A39:B39"/>
    <mergeCell ref="A2:C2"/>
    <mergeCell ref="A11:D11"/>
    <mergeCell ref="A13:B13"/>
    <mergeCell ref="B14:C14"/>
    <mergeCell ref="B22:C22"/>
    <mergeCell ref="B24:C24"/>
    <mergeCell ref="A26:D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13"/>
    <col customWidth="1" min="12" max="13" width="10.38"/>
    <col customWidth="1" min="17" max="17" width="16.63"/>
  </cols>
  <sheetData>
    <row r="1">
      <c r="A1" s="485" t="s">
        <v>732</v>
      </c>
      <c r="N1" s="486"/>
      <c r="O1" s="487"/>
      <c r="P1" s="487"/>
    </row>
    <row r="2">
      <c r="A2" s="487"/>
      <c r="B2" s="488"/>
      <c r="C2" s="488"/>
      <c r="D2" s="488"/>
      <c r="E2" s="488"/>
      <c r="F2" s="488"/>
      <c r="G2" s="488"/>
      <c r="H2" s="488"/>
      <c r="I2" s="488"/>
      <c r="J2" s="487"/>
      <c r="K2" s="487"/>
      <c r="L2" s="487"/>
      <c r="M2" s="487"/>
      <c r="N2" s="487"/>
      <c r="O2" s="487"/>
      <c r="P2" s="487"/>
    </row>
    <row r="3">
      <c r="A3" s="489"/>
      <c r="B3" s="490" t="s">
        <v>733</v>
      </c>
      <c r="C3" s="347"/>
      <c r="D3" s="347"/>
      <c r="E3" s="346"/>
      <c r="F3" s="490" t="s">
        <v>734</v>
      </c>
      <c r="G3" s="347"/>
      <c r="H3" s="347"/>
      <c r="I3" s="346"/>
      <c r="J3" s="490" t="s">
        <v>735</v>
      </c>
      <c r="K3" s="347"/>
      <c r="L3" s="347"/>
      <c r="M3" s="347"/>
      <c r="N3" s="491"/>
      <c r="O3" s="488"/>
      <c r="P3" s="487"/>
    </row>
    <row r="4">
      <c r="A4" s="492" t="s">
        <v>32</v>
      </c>
      <c r="B4" s="429"/>
      <c r="C4" s="347"/>
      <c r="D4" s="347"/>
      <c r="E4" s="346"/>
      <c r="F4" s="429"/>
      <c r="G4" s="347"/>
      <c r="H4" s="347"/>
      <c r="I4" s="346"/>
      <c r="J4" s="490"/>
      <c r="K4" s="347"/>
      <c r="L4" s="347"/>
      <c r="M4" s="346"/>
      <c r="N4" s="493" t="s">
        <v>241</v>
      </c>
      <c r="O4" s="493" t="s">
        <v>736</v>
      </c>
      <c r="P4" s="494" t="s">
        <v>737</v>
      </c>
      <c r="Q4" s="495" t="s">
        <v>72</v>
      </c>
      <c r="R4" s="496" t="s">
        <v>26</v>
      </c>
    </row>
    <row r="5">
      <c r="A5" s="497" t="s">
        <v>738</v>
      </c>
      <c r="B5" s="498" t="s">
        <v>739</v>
      </c>
      <c r="C5" s="498" t="s">
        <v>740</v>
      </c>
      <c r="D5" s="498" t="s">
        <v>741</v>
      </c>
      <c r="E5" s="498" t="s">
        <v>742</v>
      </c>
      <c r="F5" s="498" t="s">
        <v>739</v>
      </c>
      <c r="G5" s="498" t="s">
        <v>740</v>
      </c>
      <c r="H5" s="498" t="s">
        <v>741</v>
      </c>
      <c r="I5" s="498" t="s">
        <v>742</v>
      </c>
      <c r="J5" s="498" t="s">
        <v>739</v>
      </c>
      <c r="K5" s="498" t="s">
        <v>740</v>
      </c>
      <c r="L5" s="498" t="s">
        <v>741</v>
      </c>
      <c r="M5" s="498" t="s">
        <v>742</v>
      </c>
      <c r="N5" s="437"/>
      <c r="O5" s="437"/>
      <c r="P5" s="126"/>
      <c r="Q5" s="437"/>
      <c r="R5" s="126"/>
    </row>
    <row r="6">
      <c r="A6" s="437"/>
      <c r="B6" s="439">
        <v>1.0</v>
      </c>
      <c r="C6" s="439">
        <v>2.0</v>
      </c>
      <c r="D6" s="439">
        <v>3.0</v>
      </c>
      <c r="E6" s="439">
        <v>4.0</v>
      </c>
      <c r="F6" s="449">
        <v>5.0</v>
      </c>
      <c r="G6" s="449">
        <v>6.0</v>
      </c>
      <c r="H6" s="449">
        <v>7.0</v>
      </c>
      <c r="I6" s="449">
        <v>8.0</v>
      </c>
      <c r="J6" s="492">
        <v>9.0</v>
      </c>
      <c r="K6" s="492">
        <v>10.0</v>
      </c>
      <c r="L6" s="492">
        <v>11.0</v>
      </c>
      <c r="M6" s="492">
        <v>12.0</v>
      </c>
      <c r="N6" s="346"/>
      <c r="O6" s="346"/>
      <c r="P6" s="127"/>
      <c r="Q6" s="346"/>
      <c r="R6" s="127"/>
    </row>
    <row r="7">
      <c r="A7" s="499" t="s">
        <v>743</v>
      </c>
      <c r="B7" s="500" t="s">
        <v>744</v>
      </c>
      <c r="F7" s="501"/>
      <c r="G7" s="500" t="s">
        <v>745</v>
      </c>
      <c r="L7" s="502"/>
      <c r="M7" s="502"/>
      <c r="N7" s="503">
        <f>SUM(B8:M8)</f>
        <v>434.6</v>
      </c>
      <c r="O7" s="503">
        <f>SUM(B9:M9)</f>
        <v>931.725</v>
      </c>
      <c r="P7" s="504">
        <f>SUM(B10:M10)</f>
        <v>57029.95</v>
      </c>
      <c r="Q7" s="505"/>
      <c r="R7" s="506"/>
    </row>
    <row r="8">
      <c r="A8" s="507" t="s">
        <v>280</v>
      </c>
      <c r="B8" s="508">
        <f t="shared" ref="B8:D8" si="1">$J$36/3</f>
        <v>84.8</v>
      </c>
      <c r="C8" s="508">
        <f t="shared" si="1"/>
        <v>84.8</v>
      </c>
      <c r="D8" s="508">
        <f t="shared" si="1"/>
        <v>84.8</v>
      </c>
      <c r="G8" s="509">
        <f t="shared" ref="G8:I8" si="2">$K$36/4</f>
        <v>31.8</v>
      </c>
      <c r="H8" s="509">
        <f t="shared" si="2"/>
        <v>31.8</v>
      </c>
      <c r="I8" s="509">
        <f t="shared" si="2"/>
        <v>31.8</v>
      </c>
      <c r="J8" s="510">
        <f>L36</f>
        <v>42.4</v>
      </c>
      <c r="K8" s="510">
        <f>L36</f>
        <v>42.4</v>
      </c>
      <c r="N8" s="126"/>
      <c r="O8" s="126"/>
      <c r="P8" s="126"/>
      <c r="Q8" s="511"/>
      <c r="R8" s="512"/>
    </row>
    <row r="9">
      <c r="A9" s="507" t="s">
        <v>746</v>
      </c>
      <c r="B9" s="508">
        <f t="shared" ref="B9:D9" si="3">$J$35/3</f>
        <v>181.8</v>
      </c>
      <c r="C9" s="508">
        <f t="shared" si="3"/>
        <v>181.8</v>
      </c>
      <c r="D9" s="508">
        <f t="shared" si="3"/>
        <v>181.8</v>
      </c>
      <c r="G9" s="509">
        <f t="shared" ref="G9:I9" si="4">$K$35/4</f>
        <v>68.175</v>
      </c>
      <c r="H9" s="509">
        <f t="shared" si="4"/>
        <v>68.175</v>
      </c>
      <c r="I9" s="509">
        <f t="shared" si="4"/>
        <v>68.175</v>
      </c>
      <c r="J9" s="510">
        <f>L35</f>
        <v>90.9</v>
      </c>
      <c r="K9" s="510">
        <f>L35</f>
        <v>90.9</v>
      </c>
      <c r="L9" s="502"/>
      <c r="M9" s="502"/>
      <c r="N9" s="126"/>
      <c r="O9" s="126"/>
      <c r="P9" s="126"/>
      <c r="Q9" s="511"/>
      <c r="R9" s="512"/>
    </row>
    <row r="10">
      <c r="A10" s="513" t="s">
        <v>279</v>
      </c>
      <c r="B10" s="508">
        <f t="shared" ref="B10:D10" si="5">$J$37/3</f>
        <v>12330.8</v>
      </c>
      <c r="C10" s="508">
        <f t="shared" si="5"/>
        <v>12330.8</v>
      </c>
      <c r="D10" s="508">
        <f t="shared" si="5"/>
        <v>12330.8</v>
      </c>
      <c r="G10" s="509">
        <f t="shared" ref="G10:I10" si="6">$K$37/4</f>
        <v>4624.05</v>
      </c>
      <c r="H10" s="509">
        <f t="shared" si="6"/>
        <v>4624.05</v>
      </c>
      <c r="I10" s="509">
        <f t="shared" si="6"/>
        <v>4624.05</v>
      </c>
      <c r="J10" s="510">
        <f>L37/2</f>
        <v>3082.7</v>
      </c>
      <c r="K10" s="514">
        <f>L37/2</f>
        <v>3082.7</v>
      </c>
      <c r="L10" s="502"/>
      <c r="M10" s="502"/>
      <c r="N10" s="126"/>
      <c r="O10" s="126"/>
      <c r="P10" s="126"/>
      <c r="Q10" s="511"/>
      <c r="R10" s="512"/>
    </row>
    <row r="11">
      <c r="A11" s="515"/>
      <c r="K11" s="502"/>
      <c r="L11" s="502"/>
      <c r="M11" s="502"/>
      <c r="N11" s="127"/>
      <c r="O11" s="127"/>
      <c r="P11" s="127"/>
      <c r="Q11" s="511"/>
      <c r="R11" s="512"/>
    </row>
    <row r="12">
      <c r="A12" s="516" t="s">
        <v>278</v>
      </c>
      <c r="B12" s="517">
        <f t="shared" ref="B12:D12" si="7">$J$40/3</f>
        <v>207421.7792</v>
      </c>
      <c r="C12" s="517">
        <f t="shared" si="7"/>
        <v>207421.7792</v>
      </c>
      <c r="D12" s="517">
        <f t="shared" si="7"/>
        <v>207421.7792</v>
      </c>
      <c r="E12" s="517"/>
      <c r="F12" s="518"/>
      <c r="G12" s="517">
        <f t="shared" ref="G12:J12" si="8">$K$40/4</f>
        <v>77783.1672</v>
      </c>
      <c r="H12" s="517">
        <f t="shared" si="8"/>
        <v>77783.1672</v>
      </c>
      <c r="I12" s="517">
        <f t="shared" si="8"/>
        <v>77783.1672</v>
      </c>
      <c r="J12" s="517">
        <f t="shared" si="8"/>
        <v>77783.1672</v>
      </c>
      <c r="K12" s="517">
        <f>L40</f>
        <v>103710.8896</v>
      </c>
      <c r="L12" s="518"/>
      <c r="M12" s="518"/>
      <c r="N12" s="519"/>
      <c r="O12" s="518"/>
      <c r="P12" s="520"/>
      <c r="Q12" s="521">
        <f>SUM(B12:M12)</f>
        <v>1037108.896</v>
      </c>
      <c r="R12" s="522">
        <f>Q12/$Q$30</f>
        <v>0.2240130167</v>
      </c>
    </row>
    <row r="13">
      <c r="A13" s="523"/>
      <c r="N13" s="524"/>
      <c r="O13" s="503"/>
      <c r="P13" s="525"/>
      <c r="Q13" s="526"/>
      <c r="R13" s="527"/>
    </row>
    <row r="14">
      <c r="A14" s="523" t="s">
        <v>28</v>
      </c>
      <c r="N14" s="126"/>
      <c r="O14" s="126"/>
      <c r="P14" s="126"/>
      <c r="Q14" s="526"/>
      <c r="R14" s="527"/>
    </row>
    <row r="15" ht="40.5" customHeight="1">
      <c r="A15" s="528" t="s">
        <v>747</v>
      </c>
      <c r="B15" s="529">
        <v>6.0</v>
      </c>
      <c r="F15" s="529">
        <v>6.0</v>
      </c>
      <c r="J15" s="529">
        <v>6.0</v>
      </c>
      <c r="N15" s="126"/>
      <c r="O15" s="126"/>
      <c r="P15" s="126"/>
      <c r="Q15" s="511"/>
      <c r="R15" s="530"/>
    </row>
    <row r="16">
      <c r="A16" s="507" t="s">
        <v>748</v>
      </c>
      <c r="B16" s="531">
        <v>8.0</v>
      </c>
      <c r="F16" s="531">
        <v>8.0</v>
      </c>
      <c r="J16" s="531">
        <v>8.0</v>
      </c>
      <c r="L16" s="501"/>
      <c r="M16" s="501"/>
      <c r="N16" s="126"/>
      <c r="O16" s="126"/>
      <c r="P16" s="126"/>
      <c r="Q16" s="532"/>
      <c r="R16" s="532"/>
    </row>
    <row r="17">
      <c r="A17" s="507" t="s">
        <v>749</v>
      </c>
      <c r="B17" s="531">
        <v>8.0</v>
      </c>
      <c r="F17" s="531">
        <v>8.0</v>
      </c>
      <c r="J17" s="531">
        <v>8.0</v>
      </c>
      <c r="L17" s="501"/>
      <c r="M17" s="501"/>
      <c r="N17" s="126"/>
      <c r="O17" s="126"/>
      <c r="P17" s="126"/>
      <c r="Q17" s="532"/>
      <c r="R17" s="532"/>
    </row>
    <row r="18">
      <c r="A18" s="507" t="s">
        <v>750</v>
      </c>
      <c r="B18" s="531">
        <v>0.0</v>
      </c>
      <c r="F18" s="531">
        <v>8.0</v>
      </c>
      <c r="J18" s="531">
        <v>8.0</v>
      </c>
      <c r="L18" s="501"/>
      <c r="M18" s="501"/>
      <c r="N18" s="126"/>
      <c r="O18" s="126"/>
      <c r="P18" s="126"/>
      <c r="Q18" s="532"/>
      <c r="R18" s="532"/>
    </row>
    <row r="19">
      <c r="A19" s="507"/>
      <c r="N19" s="127"/>
      <c r="O19" s="127"/>
      <c r="P19" s="127"/>
      <c r="Q19" s="532"/>
      <c r="R19" s="532"/>
    </row>
    <row r="20">
      <c r="A20" s="516" t="s">
        <v>278</v>
      </c>
      <c r="B20" s="533">
        <f>'Pauta OOH'!G14</f>
        <v>332549</v>
      </c>
      <c r="F20" s="533">
        <f>'Pauta OOH'!G32/2</f>
        <v>351749</v>
      </c>
      <c r="J20" s="533">
        <f>('Pauta OOH'!G32/2)/2</f>
        <v>175874.5</v>
      </c>
      <c r="L20" s="534"/>
      <c r="M20" s="534"/>
      <c r="N20" s="535"/>
      <c r="O20" s="535"/>
      <c r="P20" s="536"/>
      <c r="Q20" s="521">
        <f>SUM(B20:M20)</f>
        <v>860172.5</v>
      </c>
      <c r="R20" s="522">
        <f>Q20/$Q$30</f>
        <v>0.1857951825</v>
      </c>
    </row>
    <row r="21">
      <c r="A21" s="537"/>
      <c r="N21" s="538"/>
      <c r="O21" s="525"/>
      <c r="P21" s="525"/>
      <c r="Q21" s="526"/>
      <c r="R21" s="527"/>
    </row>
    <row r="22">
      <c r="A22" s="537" t="s">
        <v>751</v>
      </c>
      <c r="N22" s="126"/>
      <c r="O22" s="126"/>
      <c r="P22" s="126"/>
      <c r="Q22" s="526"/>
      <c r="R22" s="527"/>
    </row>
    <row r="23">
      <c r="A23" s="507" t="s">
        <v>752</v>
      </c>
      <c r="B23" s="539">
        <f t="shared" ref="B23:B26" si="10">B34*$B$28</f>
        <v>62550</v>
      </c>
      <c r="C23" s="487"/>
      <c r="D23" s="539">
        <f t="shared" ref="D23:D26" si="11">$D$28*B34</f>
        <v>62550</v>
      </c>
      <c r="E23" s="487"/>
      <c r="G23" s="540">
        <f t="shared" ref="G23:G26" si="12">$G$28*B34</f>
        <v>76450</v>
      </c>
      <c r="H23" s="540">
        <f t="shared" ref="H23:I23" si="9">G23</f>
        <v>76450</v>
      </c>
      <c r="I23" s="540">
        <f t="shared" si="9"/>
        <v>76450</v>
      </c>
      <c r="J23" s="541">
        <f t="shared" ref="J23:J26" si="14">B23</f>
        <v>62550</v>
      </c>
      <c r="K23" s="487"/>
      <c r="L23" s="487"/>
      <c r="M23" s="487"/>
      <c r="N23" s="126"/>
      <c r="O23" s="126"/>
      <c r="P23" s="126"/>
      <c r="Q23" s="542"/>
      <c r="R23" s="543"/>
    </row>
    <row r="24">
      <c r="A24" s="507" t="s">
        <v>753</v>
      </c>
      <c r="B24" s="539">
        <f t="shared" si="10"/>
        <v>139500</v>
      </c>
      <c r="C24" s="487"/>
      <c r="D24" s="539">
        <f t="shared" si="11"/>
        <v>139500</v>
      </c>
      <c r="E24" s="487"/>
      <c r="G24" s="540">
        <f t="shared" si="12"/>
        <v>170500</v>
      </c>
      <c r="H24" s="540">
        <f t="shared" ref="H24:I24" si="13">G24</f>
        <v>170500</v>
      </c>
      <c r="I24" s="540">
        <f t="shared" si="13"/>
        <v>170500</v>
      </c>
      <c r="J24" s="541">
        <f t="shared" si="14"/>
        <v>139500</v>
      </c>
      <c r="K24" s="487"/>
      <c r="L24" s="487"/>
      <c r="M24" s="487"/>
      <c r="N24" s="126"/>
      <c r="O24" s="126"/>
      <c r="P24" s="126"/>
      <c r="Q24" s="542"/>
      <c r="R24" s="543"/>
    </row>
    <row r="25">
      <c r="A25" s="507" t="s">
        <v>754</v>
      </c>
      <c r="B25" s="539">
        <f t="shared" si="10"/>
        <v>8460</v>
      </c>
      <c r="C25" s="487"/>
      <c r="D25" s="539">
        <f t="shared" si="11"/>
        <v>8460</v>
      </c>
      <c r="E25" s="487"/>
      <c r="G25" s="540">
        <f t="shared" si="12"/>
        <v>10340</v>
      </c>
      <c r="H25" s="540">
        <f t="shared" ref="H25:I25" si="15">G25</f>
        <v>10340</v>
      </c>
      <c r="I25" s="540">
        <f t="shared" si="15"/>
        <v>10340</v>
      </c>
      <c r="J25" s="541">
        <f t="shared" si="14"/>
        <v>8460</v>
      </c>
      <c r="K25" s="487"/>
      <c r="L25" s="487"/>
      <c r="M25" s="487"/>
      <c r="N25" s="126"/>
      <c r="O25" s="126"/>
      <c r="P25" s="126"/>
      <c r="Q25" s="542"/>
      <c r="R25" s="543"/>
    </row>
    <row r="26">
      <c r="A26" s="507" t="s">
        <v>755</v>
      </c>
      <c r="B26" s="539">
        <f t="shared" si="10"/>
        <v>199350</v>
      </c>
      <c r="C26" s="487"/>
      <c r="D26" s="539">
        <f t="shared" si="11"/>
        <v>199350</v>
      </c>
      <c r="E26" s="487"/>
      <c r="G26" s="540">
        <f t="shared" si="12"/>
        <v>243650</v>
      </c>
      <c r="H26" s="540">
        <f t="shared" ref="H26:I26" si="16">G26</f>
        <v>243650</v>
      </c>
      <c r="I26" s="540">
        <f t="shared" si="16"/>
        <v>243650</v>
      </c>
      <c r="J26" s="541">
        <f t="shared" si="14"/>
        <v>199350</v>
      </c>
      <c r="K26" s="487"/>
      <c r="L26" s="487"/>
      <c r="M26" s="487"/>
      <c r="N26" s="126"/>
      <c r="O26" s="126"/>
      <c r="P26" s="126"/>
      <c r="Q26" s="542"/>
      <c r="R26" s="543"/>
    </row>
    <row r="27">
      <c r="A27" s="507"/>
      <c r="B27" s="544"/>
      <c r="C27" s="487"/>
      <c r="D27" s="544"/>
      <c r="E27" s="487"/>
      <c r="G27" s="545"/>
      <c r="H27" s="545"/>
      <c r="I27" s="545"/>
      <c r="J27" s="546"/>
      <c r="K27" s="487"/>
      <c r="L27" s="487"/>
      <c r="M27" s="487"/>
      <c r="N27" s="127"/>
      <c r="O27" s="127"/>
      <c r="P27" s="127"/>
      <c r="Q27" s="542"/>
      <c r="R27" s="543"/>
    </row>
    <row r="28">
      <c r="A28" s="516" t="s">
        <v>278</v>
      </c>
      <c r="B28" s="547">
        <f>E35/2</f>
        <v>409860</v>
      </c>
      <c r="C28" s="548"/>
      <c r="D28" s="547">
        <f>E35/2</f>
        <v>409860</v>
      </c>
      <c r="E28" s="548"/>
      <c r="G28" s="547">
        <f>$E$36/3</f>
        <v>500940</v>
      </c>
      <c r="H28" s="547">
        <f>E36/3</f>
        <v>500940</v>
      </c>
      <c r="I28" s="547">
        <f>$E$36/3</f>
        <v>500940</v>
      </c>
      <c r="J28" s="547">
        <f>E37</f>
        <v>409860</v>
      </c>
      <c r="K28" s="548"/>
      <c r="L28" s="547"/>
      <c r="M28" s="548"/>
      <c r="N28" s="535"/>
      <c r="O28" s="535"/>
      <c r="P28" s="536"/>
      <c r="Q28" s="521">
        <f>SUM(B28:M28)</f>
        <v>2732400</v>
      </c>
      <c r="R28" s="522">
        <f>Q28/$Q$30</f>
        <v>0.5901918007</v>
      </c>
    </row>
    <row r="29">
      <c r="A29" s="549"/>
      <c r="B29" s="550">
        <f>SUM(B28+D28)</f>
        <v>819720</v>
      </c>
      <c r="E29" s="487"/>
      <c r="G29" s="550">
        <f>SUM(G28:I28)</f>
        <v>1502820</v>
      </c>
      <c r="J29" s="551">
        <f>J28</f>
        <v>409860</v>
      </c>
      <c r="K29" s="487"/>
      <c r="L29" s="487"/>
      <c r="M29" s="487"/>
      <c r="N29" s="552"/>
      <c r="O29" s="552"/>
      <c r="P29" s="553"/>
      <c r="Q29" s="554"/>
      <c r="R29" s="553"/>
    </row>
    <row r="30">
      <c r="A30" s="555" t="s">
        <v>756</v>
      </c>
      <c r="B30" s="556"/>
      <c r="C30" s="556"/>
      <c r="D30" s="556"/>
      <c r="E30" s="472"/>
      <c r="F30" s="556"/>
      <c r="G30" s="556"/>
      <c r="H30" s="556"/>
      <c r="I30" s="472"/>
      <c r="J30" s="557"/>
      <c r="K30" s="557"/>
      <c r="L30" s="557"/>
      <c r="M30" s="557"/>
      <c r="N30" s="558">
        <f t="shared" ref="N30:P30" si="17">N7</f>
        <v>434.6</v>
      </c>
      <c r="O30" s="558">
        <f t="shared" si="17"/>
        <v>931.725</v>
      </c>
      <c r="P30" s="558">
        <f t="shared" si="17"/>
        <v>57029.95</v>
      </c>
      <c r="Q30" s="558">
        <f t="shared" ref="Q30:R30" si="18">SUM(Q7:Q29)</f>
        <v>4629681.396</v>
      </c>
      <c r="R30" s="474">
        <f t="shared" si="18"/>
        <v>1</v>
      </c>
    </row>
    <row r="31">
      <c r="A31" s="487"/>
      <c r="B31" s="487"/>
      <c r="C31" s="487"/>
      <c r="D31" s="559">
        <f>D8*3</f>
        <v>254.4</v>
      </c>
      <c r="E31" s="487"/>
      <c r="F31" s="487"/>
      <c r="G31" s="487"/>
      <c r="H31" s="487"/>
      <c r="I31" s="559">
        <f>I8*3</f>
        <v>95.4</v>
      </c>
      <c r="J31" s="487"/>
      <c r="K31" s="487"/>
      <c r="L31" s="374"/>
      <c r="M31" s="374"/>
      <c r="N31" s="560"/>
      <c r="O31" s="487"/>
    </row>
    <row r="32">
      <c r="A32" s="487"/>
      <c r="B32" s="487"/>
      <c r="C32" s="487"/>
      <c r="D32" s="487"/>
      <c r="E32" s="487"/>
      <c r="F32" s="487"/>
      <c r="G32" s="487"/>
      <c r="H32" s="487"/>
      <c r="I32" s="487"/>
      <c r="J32" s="487"/>
      <c r="K32" s="487"/>
      <c r="L32" s="374"/>
      <c r="M32" s="374"/>
      <c r="N32" s="560"/>
      <c r="O32" s="561" t="s">
        <v>757</v>
      </c>
      <c r="Q32" s="562">
        <f>SOI!D6</f>
        <v>5000000</v>
      </c>
    </row>
    <row r="33">
      <c r="A33" s="563"/>
      <c r="B33" s="564"/>
      <c r="C33" s="565"/>
      <c r="D33" s="565"/>
      <c r="E33" s="566"/>
      <c r="F33" s="567"/>
      <c r="G33" s="567"/>
      <c r="H33" s="568"/>
      <c r="I33" s="567"/>
      <c r="J33" s="567"/>
      <c r="K33" s="567"/>
      <c r="L33" s="567"/>
      <c r="M33" s="419"/>
      <c r="N33" s="419"/>
    </row>
    <row r="34">
      <c r="A34" s="563" t="str">
        <f t="shared" ref="A34:A37" si="19">A23</f>
        <v>Facebook</v>
      </c>
      <c r="B34" s="569">
        <f>SUM('Pauta Digital'!P7:P9)</f>
        <v>0.1526130874</v>
      </c>
      <c r="C34" s="565" t="s">
        <v>27</v>
      </c>
      <c r="E34" s="566" t="s">
        <v>26</v>
      </c>
      <c r="F34" s="567"/>
      <c r="G34" s="567"/>
      <c r="H34" s="568" t="s">
        <v>758</v>
      </c>
      <c r="I34" s="567"/>
      <c r="J34" s="570" t="s">
        <v>76</v>
      </c>
      <c r="K34" s="570" t="s">
        <v>77</v>
      </c>
      <c r="L34" s="570" t="s">
        <v>78</v>
      </c>
      <c r="M34" s="419"/>
      <c r="N34" s="419"/>
    </row>
    <row r="35">
      <c r="A35" s="563" t="str">
        <f t="shared" si="19"/>
        <v>Instagram</v>
      </c>
      <c r="B35" s="571">
        <f>SUM('Pauta Digital'!P10:P11)</f>
        <v>0.340360123</v>
      </c>
      <c r="C35" s="572" t="s">
        <v>76</v>
      </c>
      <c r="D35" s="573">
        <v>0.3</v>
      </c>
      <c r="E35" s="116">
        <f t="shared" ref="E35:E37" si="20">D35*$E$38</f>
        <v>819720</v>
      </c>
      <c r="H35" s="574" t="s">
        <v>252</v>
      </c>
      <c r="I35" s="574">
        <v>909.0</v>
      </c>
      <c r="J35" s="575">
        <f>60%*$I$35</f>
        <v>545.4</v>
      </c>
      <c r="K35" s="575">
        <f>30%*$I$35</f>
        <v>272.7</v>
      </c>
      <c r="L35" s="575">
        <f>10%*$I$35</f>
        <v>90.9</v>
      </c>
    </row>
    <row r="36">
      <c r="A36" s="563" t="str">
        <f t="shared" si="19"/>
        <v>Youtube</v>
      </c>
      <c r="B36" s="571">
        <f>SUM('Pauta Digital'!P12:P13)</f>
        <v>0.02064119455</v>
      </c>
      <c r="C36" s="572" t="s">
        <v>77</v>
      </c>
      <c r="D36" s="573">
        <v>0.55</v>
      </c>
      <c r="E36" s="116">
        <f t="shared" si="20"/>
        <v>1502820</v>
      </c>
      <c r="H36" s="574" t="s">
        <v>283</v>
      </c>
      <c r="I36" s="574">
        <v>424.0</v>
      </c>
      <c r="J36" s="575">
        <f>$I$36*60%</f>
        <v>254.4</v>
      </c>
      <c r="K36" s="575">
        <f>$I$36*30%</f>
        <v>127.2</v>
      </c>
      <c r="L36" s="575">
        <f>$I$36*10%</f>
        <v>42.4</v>
      </c>
    </row>
    <row r="37">
      <c r="A37" s="563" t="str">
        <f t="shared" si="19"/>
        <v>Google</v>
      </c>
      <c r="B37" s="571">
        <f>SUM('Pauta Digital'!P14:P16)</f>
        <v>0.4863855951</v>
      </c>
      <c r="C37" s="572" t="s">
        <v>78</v>
      </c>
      <c r="D37" s="573">
        <v>0.15</v>
      </c>
      <c r="E37" s="116">
        <f t="shared" si="20"/>
        <v>409860</v>
      </c>
      <c r="H37" s="574" t="s">
        <v>255</v>
      </c>
      <c r="I37" s="576">
        <v>61654.0</v>
      </c>
      <c r="J37" s="575">
        <f>$I$37*60%</f>
        <v>36992.4</v>
      </c>
      <c r="K37" s="575">
        <f>$I$37*30%</f>
        <v>18496.2</v>
      </c>
      <c r="L37" s="575">
        <f>$I$37*10%</f>
        <v>6165.4</v>
      </c>
    </row>
    <row r="38">
      <c r="B38" s="571">
        <f>SUM(B34:B37)</f>
        <v>1</v>
      </c>
      <c r="D38" s="577">
        <f>SUM(D34:D37)</f>
        <v>1</v>
      </c>
      <c r="E38" s="578">
        <f>'Pauta Digital'!Q22</f>
        <v>2732400</v>
      </c>
      <c r="J38" s="579"/>
      <c r="K38" s="579"/>
      <c r="L38" s="579"/>
    </row>
    <row r="39">
      <c r="H39" s="574" t="s">
        <v>759</v>
      </c>
      <c r="I39" s="580">
        <f>'Pauta TV'!U33</f>
        <v>1037108.896</v>
      </c>
      <c r="J39" s="581">
        <v>0.6</v>
      </c>
      <c r="K39" s="581">
        <v>0.3</v>
      </c>
      <c r="L39" s="581">
        <v>0.1</v>
      </c>
    </row>
    <row r="40">
      <c r="I40" s="582">
        <v>1.0</v>
      </c>
      <c r="J40" s="583">
        <f t="shared" ref="J40:L40" si="21">$I$39*J39/$I$40</f>
        <v>622265.3376</v>
      </c>
      <c r="K40" s="583">
        <f t="shared" si="21"/>
        <v>311132.6688</v>
      </c>
      <c r="L40" s="583">
        <f t="shared" si="21"/>
        <v>103710.8896</v>
      </c>
    </row>
    <row r="48">
      <c r="A48" s="584" t="s">
        <v>75</v>
      </c>
      <c r="B48" s="585"/>
      <c r="C48" s="585"/>
      <c r="D48" s="585"/>
      <c r="E48" s="586"/>
      <c r="F48" s="585"/>
      <c r="G48" s="585"/>
      <c r="H48" s="585"/>
      <c r="I48" s="586"/>
      <c r="J48" s="587"/>
      <c r="K48" s="587"/>
      <c r="L48" s="587"/>
      <c r="M48" s="587"/>
      <c r="N48" s="588" t="str">
        <f t="shared" ref="N48:O48" si="22">N26</f>
        <v/>
      </c>
      <c r="O48" s="588" t="str">
        <f t="shared" si="22"/>
        <v/>
      </c>
      <c r="P48" s="588"/>
      <c r="Q48" s="588"/>
      <c r="R48" s="589"/>
      <c r="S48" s="590"/>
      <c r="T48" s="590"/>
      <c r="U48" s="590"/>
      <c r="V48" s="590"/>
      <c r="W48" s="590"/>
      <c r="X48" s="590"/>
      <c r="Y48" s="590"/>
      <c r="Z48" s="590"/>
      <c r="AA48" s="590"/>
      <c r="AB48" s="590"/>
      <c r="AC48" s="590"/>
    </row>
    <row r="51">
      <c r="A51" s="591"/>
      <c r="B51" s="592"/>
    </row>
    <row r="52">
      <c r="A52" s="591" t="str">
        <f>A7</f>
        <v>TV ABIERTA</v>
      </c>
      <c r="B52" s="593">
        <f>R12</f>
        <v>0.2240130167</v>
      </c>
    </row>
    <row r="53">
      <c r="A53" s="591" t="str">
        <f>A14</f>
        <v>OOH</v>
      </c>
      <c r="B53" s="593">
        <f>R20</f>
        <v>0.1857951825</v>
      </c>
    </row>
    <row r="54">
      <c r="A54" s="591" t="str">
        <f>A22</f>
        <v>DIGITAL</v>
      </c>
      <c r="B54" s="593">
        <f>R28</f>
        <v>0.5901918007</v>
      </c>
    </row>
    <row r="77">
      <c r="A77" s="594" t="s">
        <v>758</v>
      </c>
      <c r="B77" s="590"/>
      <c r="C77" s="590"/>
      <c r="D77" s="590"/>
      <c r="E77" s="590"/>
      <c r="F77" s="590"/>
      <c r="G77" s="590"/>
      <c r="H77" s="590"/>
      <c r="I77" s="590"/>
      <c r="J77" s="590"/>
      <c r="K77" s="590"/>
      <c r="L77" s="590"/>
      <c r="M77" s="590"/>
      <c r="N77" s="590"/>
      <c r="O77" s="590"/>
      <c r="P77" s="590"/>
      <c r="Q77" s="590"/>
      <c r="R77" s="590"/>
      <c r="S77" s="590"/>
      <c r="T77" s="590"/>
      <c r="U77" s="590"/>
      <c r="V77" s="590"/>
      <c r="W77" s="590"/>
      <c r="X77" s="590"/>
      <c r="Y77" s="590"/>
      <c r="Z77" s="590"/>
      <c r="AA77" s="590"/>
      <c r="AB77" s="590"/>
      <c r="AC77" s="590"/>
    </row>
    <row r="79">
      <c r="A79" s="595" t="s">
        <v>758</v>
      </c>
      <c r="B79" s="595"/>
      <c r="C79" s="595" t="s">
        <v>76</v>
      </c>
      <c r="D79" s="595" t="s">
        <v>77</v>
      </c>
      <c r="E79" s="595" t="s">
        <v>78</v>
      </c>
    </row>
    <row r="80">
      <c r="A80" s="595" t="s">
        <v>252</v>
      </c>
      <c r="B80" s="595">
        <v>909.0</v>
      </c>
      <c r="C80" s="596">
        <v>545.4</v>
      </c>
      <c r="D80" s="596">
        <v>272.7</v>
      </c>
      <c r="E80" s="596">
        <v>90.9</v>
      </c>
    </row>
    <row r="81">
      <c r="A81" s="595" t="s">
        <v>283</v>
      </c>
      <c r="B81" s="595">
        <v>424.0</v>
      </c>
      <c r="C81" s="597">
        <v>254.39999999999998</v>
      </c>
      <c r="D81" s="597">
        <v>127.19999999999999</v>
      </c>
      <c r="E81" s="597">
        <v>42.400000000000006</v>
      </c>
    </row>
    <row r="82">
      <c r="A82" s="595" t="s">
        <v>255</v>
      </c>
      <c r="B82" s="595">
        <v>61654.0</v>
      </c>
      <c r="C82" s="596">
        <v>36992.4</v>
      </c>
      <c r="D82" s="596">
        <v>18496.2</v>
      </c>
      <c r="E82" s="596">
        <v>6165.400000000001</v>
      </c>
    </row>
    <row r="83">
      <c r="A83" s="596"/>
      <c r="B83" s="596"/>
      <c r="C83" s="596"/>
      <c r="D83" s="596"/>
      <c r="E83" s="596"/>
    </row>
    <row r="84">
      <c r="A84" s="595" t="s">
        <v>759</v>
      </c>
      <c r="B84" s="595">
        <v>1037108.896</v>
      </c>
      <c r="C84" s="598">
        <v>0.6</v>
      </c>
      <c r="D84" s="598">
        <v>0.3</v>
      </c>
      <c r="E84" s="598">
        <v>0.1</v>
      </c>
    </row>
    <row r="85">
      <c r="A85" s="596"/>
      <c r="B85" s="595">
        <v>1.0</v>
      </c>
      <c r="C85" s="596">
        <v>622265.3376</v>
      </c>
      <c r="D85" s="596">
        <v>311132.6688</v>
      </c>
      <c r="E85" s="596">
        <v>103710.8896</v>
      </c>
    </row>
    <row r="89">
      <c r="A89" s="599" t="s">
        <v>27</v>
      </c>
      <c r="B89" s="590"/>
      <c r="C89" s="590"/>
      <c r="D89" s="590"/>
      <c r="E89" s="590"/>
      <c r="F89" s="590"/>
      <c r="G89" s="590"/>
      <c r="H89" s="590"/>
      <c r="I89" s="590"/>
      <c r="J89" s="590"/>
      <c r="K89" s="590"/>
      <c r="L89" s="590"/>
      <c r="M89" s="590"/>
      <c r="N89" s="590"/>
      <c r="O89" s="590"/>
      <c r="P89" s="590"/>
      <c r="Q89" s="590"/>
      <c r="R89" s="590"/>
      <c r="S89" s="590"/>
      <c r="T89" s="590"/>
      <c r="U89" s="590"/>
      <c r="V89" s="590"/>
      <c r="W89" s="590"/>
      <c r="X89" s="590"/>
      <c r="Y89" s="590"/>
      <c r="Z89" s="590"/>
      <c r="AA89" s="590"/>
      <c r="AB89" s="590"/>
      <c r="AC89" s="590"/>
    </row>
    <row r="91">
      <c r="A91" s="592" t="s">
        <v>760</v>
      </c>
      <c r="B91" s="592" t="s">
        <v>278</v>
      </c>
    </row>
    <row r="92">
      <c r="A92" s="600" t="s">
        <v>752</v>
      </c>
      <c r="B92" s="601">
        <f t="shared" ref="B92:B95" si="23">SUM(B23:J23)</f>
        <v>417000</v>
      </c>
    </row>
    <row r="93">
      <c r="A93" s="600" t="s">
        <v>753</v>
      </c>
      <c r="B93" s="601">
        <f t="shared" si="23"/>
        <v>930000</v>
      </c>
    </row>
    <row r="94">
      <c r="A94" s="600" t="s">
        <v>754</v>
      </c>
      <c r="B94" s="601">
        <f t="shared" si="23"/>
        <v>56400</v>
      </c>
    </row>
    <row r="95">
      <c r="A95" s="600" t="s">
        <v>755</v>
      </c>
      <c r="B95" s="601">
        <f t="shared" si="23"/>
        <v>1329000</v>
      </c>
    </row>
  </sheetData>
  <mergeCells count="45">
    <mergeCell ref="A1:M1"/>
    <mergeCell ref="B3:E3"/>
    <mergeCell ref="F3:I3"/>
    <mergeCell ref="J3:M3"/>
    <mergeCell ref="B4:E4"/>
    <mergeCell ref="F4:I4"/>
    <mergeCell ref="J4:M4"/>
    <mergeCell ref="N7:N11"/>
    <mergeCell ref="N13:N19"/>
    <mergeCell ref="O13:O19"/>
    <mergeCell ref="P13:P19"/>
    <mergeCell ref="N21:N27"/>
    <mergeCell ref="O21:O27"/>
    <mergeCell ref="P21:P27"/>
    <mergeCell ref="O32:P32"/>
    <mergeCell ref="N4:N6"/>
    <mergeCell ref="O4:O6"/>
    <mergeCell ref="P4:P6"/>
    <mergeCell ref="Q4:Q6"/>
    <mergeCell ref="R4:R6"/>
    <mergeCell ref="O7:O11"/>
    <mergeCell ref="P7:P11"/>
    <mergeCell ref="F16:I16"/>
    <mergeCell ref="J16:K16"/>
    <mergeCell ref="A5:A6"/>
    <mergeCell ref="B7:D7"/>
    <mergeCell ref="G7:K7"/>
    <mergeCell ref="B15:E15"/>
    <mergeCell ref="F15:I15"/>
    <mergeCell ref="J15:K15"/>
    <mergeCell ref="B16:E16"/>
    <mergeCell ref="F20:I20"/>
    <mergeCell ref="J20:K20"/>
    <mergeCell ref="B22:E22"/>
    <mergeCell ref="F22:I22"/>
    <mergeCell ref="B29:D29"/>
    <mergeCell ref="G29:I29"/>
    <mergeCell ref="C34:D34"/>
    <mergeCell ref="B17:E17"/>
    <mergeCell ref="F17:I17"/>
    <mergeCell ref="J17:K17"/>
    <mergeCell ref="B18:E18"/>
    <mergeCell ref="F18:I18"/>
    <mergeCell ref="J18:K18"/>
    <mergeCell ref="B20:E2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0"/>
  </cols>
  <sheetData>
    <row r="1">
      <c r="B1" s="602" t="s">
        <v>761</v>
      </c>
    </row>
    <row r="2">
      <c r="A2" s="602" t="s">
        <v>762</v>
      </c>
      <c r="B2" s="602">
        <v>2.992829081111152</v>
      </c>
    </row>
    <row r="3">
      <c r="A3" s="602" t="s">
        <v>763</v>
      </c>
      <c r="B3" s="602">
        <v>2.740097027148636</v>
      </c>
    </row>
    <row r="4">
      <c r="A4" s="602" t="s">
        <v>764</v>
      </c>
      <c r="B4" s="602">
        <v>1.3625525679577977</v>
      </c>
    </row>
    <row r="5">
      <c r="A5" s="602" t="s">
        <v>765</v>
      </c>
      <c r="B5" s="602">
        <v>0.5915775359497878</v>
      </c>
    </row>
    <row r="6">
      <c r="A6" s="602" t="s">
        <v>766</v>
      </c>
      <c r="B6" s="602">
        <v>0.19085787378771846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1" width="2.0"/>
    <col customWidth="1" min="2" max="2" width="30.0"/>
    <col customWidth="1" min="3" max="4" width="5.63"/>
    <col customWidth="1" min="5" max="5" width="5.88"/>
    <col customWidth="1" min="6" max="12" width="4.63"/>
    <col customWidth="1" min="13" max="13" width="8.25"/>
    <col customWidth="1" min="14" max="14" width="7.63"/>
    <col customWidth="1" min="15" max="15" width="9.13"/>
    <col customWidth="1" min="16" max="17" width="7.63"/>
    <col customWidth="1" min="18" max="18" width="9.13"/>
    <col customWidth="1" min="19" max="19" width="7.63"/>
    <col customWidth="1" hidden="1" min="20" max="20" width="12.25"/>
    <col customWidth="1" min="21" max="21" width="11.75"/>
    <col customWidth="1" min="22" max="22" width="9.63"/>
    <col customWidth="1" min="23" max="23" width="3.0"/>
    <col customWidth="1" min="24" max="24" width="7.38"/>
    <col customWidth="1" min="25" max="25" width="9.38"/>
    <col customWidth="1" min="26" max="26" width="7.38"/>
    <col customWidth="1" min="27" max="27" width="5.5"/>
    <col customWidth="1" min="28" max="29" width="8.25"/>
  </cols>
  <sheetData>
    <row r="1" ht="17.25" customHeight="1">
      <c r="A1" s="177"/>
      <c r="B1" s="177"/>
      <c r="C1" s="177"/>
      <c r="D1" s="177"/>
      <c r="E1" s="177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7"/>
      <c r="X1" s="177"/>
      <c r="Y1" s="177"/>
      <c r="Z1" s="177"/>
      <c r="AA1" s="177"/>
      <c r="AB1" s="177"/>
      <c r="AC1" s="177"/>
    </row>
    <row r="2" ht="17.25" customHeight="1">
      <c r="A2" s="177"/>
      <c r="B2" s="177"/>
      <c r="C2" s="177"/>
      <c r="D2" s="177"/>
      <c r="E2" s="177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7"/>
      <c r="X2" s="177"/>
      <c r="Y2" s="177"/>
      <c r="Z2" s="177"/>
      <c r="AA2" s="177"/>
      <c r="AB2" s="177"/>
      <c r="AC2" s="177"/>
    </row>
    <row r="3" ht="17.25" customHeight="1">
      <c r="A3" s="177"/>
      <c r="B3" s="179" t="s">
        <v>235</v>
      </c>
      <c r="C3" s="177"/>
      <c r="D3" s="177"/>
      <c r="E3" s="177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7"/>
      <c r="X3" s="177"/>
      <c r="Y3" s="177"/>
      <c r="Z3" s="177"/>
      <c r="AA3" s="177"/>
      <c r="AB3" s="177"/>
      <c r="AC3" s="177"/>
    </row>
    <row r="4" ht="17.25" customHeight="1">
      <c r="A4" s="177"/>
      <c r="B4" s="177"/>
      <c r="C4" s="177"/>
      <c r="D4" s="177"/>
      <c r="E4" s="177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7"/>
      <c r="X4" s="177"/>
      <c r="Y4" s="177"/>
      <c r="Z4" s="177"/>
      <c r="AA4" s="177"/>
      <c r="AB4" s="177"/>
      <c r="AC4" s="177"/>
    </row>
    <row r="5" ht="17.25" customHeight="1">
      <c r="A5" s="177"/>
      <c r="B5" s="603" t="s">
        <v>237</v>
      </c>
      <c r="C5" s="603" t="s">
        <v>767</v>
      </c>
      <c r="D5" s="603" t="s">
        <v>238</v>
      </c>
      <c r="E5" s="603" t="s">
        <v>239</v>
      </c>
      <c r="F5" s="604" t="s">
        <v>240</v>
      </c>
      <c r="G5" s="55"/>
      <c r="H5" s="55"/>
      <c r="I5" s="55"/>
      <c r="J5" s="55"/>
      <c r="K5" s="55"/>
      <c r="L5" s="56"/>
      <c r="M5" s="185" t="s">
        <v>241</v>
      </c>
      <c r="N5" s="605" t="s">
        <v>768</v>
      </c>
      <c r="O5" s="55"/>
      <c r="P5" s="55"/>
      <c r="Q5" s="55"/>
      <c r="R5" s="55"/>
      <c r="S5" s="56"/>
      <c r="T5" s="185" t="s">
        <v>243</v>
      </c>
      <c r="U5" s="185" t="s">
        <v>769</v>
      </c>
      <c r="V5" s="603" t="s">
        <v>244</v>
      </c>
      <c r="W5" s="177"/>
      <c r="X5" s="187" t="s">
        <v>245</v>
      </c>
      <c r="Y5" s="55"/>
      <c r="Z5" s="56"/>
      <c r="AA5" s="177"/>
      <c r="AB5" s="603" t="s">
        <v>246</v>
      </c>
      <c r="AC5" s="603" t="s">
        <v>26</v>
      </c>
    </row>
    <row r="6" ht="17.25" customHeight="1">
      <c r="A6" s="177"/>
      <c r="B6" s="127"/>
      <c r="C6" s="127"/>
      <c r="D6" s="127"/>
      <c r="E6" s="127"/>
      <c r="F6" s="606" t="s">
        <v>247</v>
      </c>
      <c r="G6" s="606" t="s">
        <v>248</v>
      </c>
      <c r="H6" s="606" t="s">
        <v>249</v>
      </c>
      <c r="I6" s="606" t="s">
        <v>250</v>
      </c>
      <c r="J6" s="606" t="s">
        <v>104</v>
      </c>
      <c r="K6" s="606" t="s">
        <v>106</v>
      </c>
      <c r="L6" s="606" t="s">
        <v>134</v>
      </c>
      <c r="M6" s="127"/>
      <c r="N6" s="607" t="s">
        <v>251</v>
      </c>
      <c r="O6" s="608" t="s">
        <v>252</v>
      </c>
      <c r="P6" s="609" t="s">
        <v>253</v>
      </c>
      <c r="Q6" s="610" t="s">
        <v>254</v>
      </c>
      <c r="R6" s="611" t="s">
        <v>255</v>
      </c>
      <c r="S6" s="612" t="s">
        <v>43</v>
      </c>
      <c r="T6" s="127"/>
      <c r="U6" s="127"/>
      <c r="V6" s="127"/>
      <c r="W6" s="177"/>
      <c r="X6" s="196" t="s">
        <v>254</v>
      </c>
      <c r="Y6" s="196" t="s">
        <v>255</v>
      </c>
      <c r="Z6" s="196" t="s">
        <v>43</v>
      </c>
      <c r="AA6" s="177"/>
      <c r="AB6" s="127"/>
      <c r="AC6" s="127"/>
    </row>
    <row r="7" ht="17.25" customHeight="1">
      <c r="A7" s="177"/>
      <c r="B7" s="197" t="s">
        <v>256</v>
      </c>
      <c r="C7" s="198"/>
      <c r="D7" s="198"/>
      <c r="E7" s="199"/>
      <c r="F7" s="200"/>
      <c r="G7" s="201"/>
      <c r="H7" s="201"/>
      <c r="I7" s="201"/>
      <c r="J7" s="201"/>
      <c r="K7" s="201"/>
      <c r="L7" s="202"/>
      <c r="M7" s="203"/>
      <c r="N7" s="203"/>
      <c r="O7" s="203"/>
      <c r="P7" s="204"/>
      <c r="Q7" s="203"/>
      <c r="R7" s="203"/>
      <c r="S7" s="204"/>
      <c r="T7" s="206"/>
      <c r="U7" s="203"/>
      <c r="V7" s="207"/>
      <c r="W7" s="177"/>
      <c r="X7" s="206"/>
      <c r="Y7" s="198"/>
      <c r="Z7" s="210"/>
      <c r="AA7" s="177"/>
      <c r="AB7" s="198"/>
      <c r="AC7" s="198"/>
    </row>
    <row r="8" ht="17.25" customHeight="1">
      <c r="A8" s="613"/>
      <c r="B8" s="614" t="s">
        <v>770</v>
      </c>
      <c r="C8" s="615" t="s">
        <v>116</v>
      </c>
      <c r="D8" s="615">
        <v>0.8944444444444444</v>
      </c>
      <c r="E8" s="616" t="s">
        <v>771</v>
      </c>
      <c r="F8" s="617"/>
      <c r="G8" s="618">
        <v>1.0</v>
      </c>
      <c r="H8" s="618">
        <v>1.0</v>
      </c>
      <c r="I8" s="618">
        <v>1.0</v>
      </c>
      <c r="J8" s="618"/>
      <c r="K8" s="618"/>
      <c r="L8" s="619"/>
      <c r="M8" s="620">
        <f t="shared" ref="M8:M15" si="1">SUM(F8:L8)</f>
        <v>3</v>
      </c>
      <c r="N8" s="620">
        <v>4.8</v>
      </c>
      <c r="O8" s="620">
        <f t="shared" ref="O8:O15" si="2">N8*M8</f>
        <v>14.4</v>
      </c>
      <c r="P8" s="621">
        <f t="shared" ref="P8:P15" si="3">U8/N8</f>
        <v>266.5518333</v>
      </c>
      <c r="Q8" s="622">
        <v>105.51</v>
      </c>
      <c r="R8" s="622">
        <f t="shared" ref="R8:R15" si="4">Q8*M8</f>
        <v>316.53</v>
      </c>
      <c r="S8" s="621">
        <f t="shared" ref="S8:S15" si="5">U8/Q8</f>
        <v>12.12632736</v>
      </c>
      <c r="T8" s="623"/>
      <c r="U8" s="624">
        <f t="shared" ref="U8:U15" si="6">Z8*X8</f>
        <v>1279.4488</v>
      </c>
      <c r="V8" s="625">
        <f t="shared" ref="V8:V15" si="7">U8*M8</f>
        <v>3838.3464</v>
      </c>
      <c r="W8" s="613"/>
      <c r="X8" s="626">
        <v>497.84</v>
      </c>
      <c r="Y8" s="627"/>
      <c r="Z8" s="628">
        <v>2.57</v>
      </c>
      <c r="AA8" s="613"/>
      <c r="AB8" s="615"/>
      <c r="AC8" s="615"/>
    </row>
    <row r="9" ht="17.25" customHeight="1">
      <c r="A9" s="613"/>
      <c r="B9" s="629" t="s">
        <v>772</v>
      </c>
      <c r="C9" s="615" t="s">
        <v>106</v>
      </c>
      <c r="D9" s="615">
        <v>0.9159722222222223</v>
      </c>
      <c r="E9" s="616" t="s">
        <v>771</v>
      </c>
      <c r="F9" s="617"/>
      <c r="G9" s="618"/>
      <c r="H9" s="618"/>
      <c r="I9" s="618"/>
      <c r="J9" s="618"/>
      <c r="K9" s="618">
        <v>2.0</v>
      </c>
      <c r="L9" s="619"/>
      <c r="M9" s="620">
        <f t="shared" si="1"/>
        <v>2</v>
      </c>
      <c r="N9" s="620">
        <v>4.3</v>
      </c>
      <c r="O9" s="620">
        <f t="shared" si="2"/>
        <v>8.6</v>
      </c>
      <c r="P9" s="621">
        <f t="shared" si="3"/>
        <v>298.0004651</v>
      </c>
      <c r="Q9" s="622">
        <v>93.88</v>
      </c>
      <c r="R9" s="622">
        <f t="shared" si="4"/>
        <v>187.76</v>
      </c>
      <c r="S9" s="621">
        <f t="shared" si="5"/>
        <v>13.64936089</v>
      </c>
      <c r="T9" s="623"/>
      <c r="U9" s="624">
        <f t="shared" si="6"/>
        <v>1281.402</v>
      </c>
      <c r="V9" s="625">
        <f t="shared" si="7"/>
        <v>2562.804</v>
      </c>
      <c r="W9" s="613"/>
      <c r="X9" s="626">
        <v>498.6</v>
      </c>
      <c r="Y9" s="627"/>
      <c r="Z9" s="628">
        <v>2.57</v>
      </c>
      <c r="AA9" s="613"/>
      <c r="AB9" s="615"/>
      <c r="AC9" s="615"/>
    </row>
    <row r="10" ht="17.25" customHeight="1">
      <c r="A10" s="613"/>
      <c r="B10" s="629" t="s">
        <v>773</v>
      </c>
      <c r="C10" s="615" t="s">
        <v>106</v>
      </c>
      <c r="D10" s="615">
        <v>0.8298611111111112</v>
      </c>
      <c r="E10" s="616" t="s">
        <v>771</v>
      </c>
      <c r="F10" s="617"/>
      <c r="G10" s="618"/>
      <c r="H10" s="618"/>
      <c r="I10" s="618"/>
      <c r="J10" s="618"/>
      <c r="K10" s="618">
        <v>2.0</v>
      </c>
      <c r="L10" s="619"/>
      <c r="M10" s="620">
        <f t="shared" si="1"/>
        <v>2</v>
      </c>
      <c r="N10" s="620">
        <v>3.7</v>
      </c>
      <c r="O10" s="620">
        <f t="shared" si="2"/>
        <v>7.4</v>
      </c>
      <c r="P10" s="621">
        <f t="shared" si="3"/>
        <v>280.9774054</v>
      </c>
      <c r="Q10" s="622">
        <v>82.01</v>
      </c>
      <c r="R10" s="622">
        <f t="shared" si="4"/>
        <v>164.02</v>
      </c>
      <c r="S10" s="621">
        <f t="shared" si="5"/>
        <v>12.67670284</v>
      </c>
      <c r="T10" s="623"/>
      <c r="U10" s="624">
        <f t="shared" si="6"/>
        <v>1039.6164</v>
      </c>
      <c r="V10" s="625">
        <f t="shared" si="7"/>
        <v>2079.2328</v>
      </c>
      <c r="W10" s="613"/>
      <c r="X10" s="630">
        <v>404.52</v>
      </c>
      <c r="Y10" s="627"/>
      <c r="Z10" s="628">
        <v>2.57</v>
      </c>
      <c r="AA10" s="613"/>
      <c r="AB10" s="615"/>
      <c r="AC10" s="615"/>
    </row>
    <row r="11" ht="17.25" customHeight="1">
      <c r="A11" s="613"/>
      <c r="B11" s="629" t="s">
        <v>142</v>
      </c>
      <c r="C11" s="615" t="s">
        <v>134</v>
      </c>
      <c r="D11" s="615">
        <v>0.3541666666666667</v>
      </c>
      <c r="E11" s="616" t="s">
        <v>774</v>
      </c>
      <c r="F11" s="617"/>
      <c r="G11" s="618"/>
      <c r="H11" s="618"/>
      <c r="I11" s="618"/>
      <c r="J11" s="618"/>
      <c r="K11" s="618"/>
      <c r="L11" s="619">
        <v>2.0</v>
      </c>
      <c r="M11" s="620">
        <f t="shared" si="1"/>
        <v>2</v>
      </c>
      <c r="N11" s="620">
        <v>3.6</v>
      </c>
      <c r="O11" s="620">
        <f t="shared" si="2"/>
        <v>7.2</v>
      </c>
      <c r="P11" s="621">
        <f t="shared" si="3"/>
        <v>188.2881944</v>
      </c>
      <c r="Q11" s="622">
        <v>79.81</v>
      </c>
      <c r="R11" s="622">
        <f t="shared" si="4"/>
        <v>159.62</v>
      </c>
      <c r="S11" s="621">
        <f t="shared" si="5"/>
        <v>8.493139957</v>
      </c>
      <c r="T11" s="623"/>
      <c r="U11" s="624">
        <f t="shared" si="6"/>
        <v>677.8375</v>
      </c>
      <c r="V11" s="625">
        <f t="shared" si="7"/>
        <v>1355.675</v>
      </c>
      <c r="W11" s="613"/>
      <c r="X11" s="630">
        <v>321.25</v>
      </c>
      <c r="Y11" s="627"/>
      <c r="Z11" s="628">
        <v>2.11</v>
      </c>
      <c r="AA11" s="613"/>
      <c r="AB11" s="615"/>
      <c r="AC11" s="615"/>
    </row>
    <row r="12" ht="17.25" customHeight="1">
      <c r="A12" s="613"/>
      <c r="B12" s="629" t="s">
        <v>775</v>
      </c>
      <c r="C12" s="615" t="s">
        <v>116</v>
      </c>
      <c r="D12" s="615">
        <v>0.8527777777777777</v>
      </c>
      <c r="E12" s="616" t="s">
        <v>771</v>
      </c>
      <c r="F12" s="617">
        <v>1.0</v>
      </c>
      <c r="G12" s="618"/>
      <c r="H12" s="618">
        <v>1.0</v>
      </c>
      <c r="I12" s="618">
        <v>1.0</v>
      </c>
      <c r="J12" s="618"/>
      <c r="K12" s="618"/>
      <c r="L12" s="619"/>
      <c r="M12" s="620">
        <f t="shared" si="1"/>
        <v>3</v>
      </c>
      <c r="N12" s="620">
        <v>3.2</v>
      </c>
      <c r="O12" s="620">
        <f t="shared" si="2"/>
        <v>9.6</v>
      </c>
      <c r="P12" s="621">
        <f t="shared" si="3"/>
        <v>305.091125</v>
      </c>
      <c r="Q12" s="622">
        <v>69.28</v>
      </c>
      <c r="R12" s="622">
        <f t="shared" si="4"/>
        <v>207.84</v>
      </c>
      <c r="S12" s="621">
        <f t="shared" si="5"/>
        <v>14.09196882</v>
      </c>
      <c r="T12" s="631"/>
      <c r="U12" s="624">
        <f t="shared" si="6"/>
        <v>976.2916</v>
      </c>
      <c r="V12" s="625">
        <f t="shared" si="7"/>
        <v>2928.8748</v>
      </c>
      <c r="W12" s="613"/>
      <c r="X12" s="626">
        <v>379.88</v>
      </c>
      <c r="Y12" s="627"/>
      <c r="Z12" s="628">
        <v>2.57</v>
      </c>
      <c r="AA12" s="613"/>
      <c r="AB12" s="615"/>
      <c r="AC12" s="615"/>
    </row>
    <row r="13" ht="17.25" customHeight="1">
      <c r="A13" s="613"/>
      <c r="B13" s="629" t="s">
        <v>776</v>
      </c>
      <c r="C13" s="615" t="s">
        <v>134</v>
      </c>
      <c r="D13" s="615">
        <v>0.7097222222222223</v>
      </c>
      <c r="E13" s="616" t="s">
        <v>774</v>
      </c>
      <c r="F13" s="617"/>
      <c r="G13" s="618"/>
      <c r="H13" s="618"/>
      <c r="I13" s="618"/>
      <c r="J13" s="618"/>
      <c r="K13" s="618"/>
      <c r="L13" s="619">
        <v>2.0</v>
      </c>
      <c r="M13" s="620">
        <f t="shared" si="1"/>
        <v>2</v>
      </c>
      <c r="N13" s="620">
        <v>3.1</v>
      </c>
      <c r="O13" s="620">
        <f t="shared" si="2"/>
        <v>6.2</v>
      </c>
      <c r="P13" s="621">
        <f t="shared" si="3"/>
        <v>159.5636452</v>
      </c>
      <c r="Q13" s="622">
        <v>67.64</v>
      </c>
      <c r="R13" s="622">
        <f t="shared" si="4"/>
        <v>135.28</v>
      </c>
      <c r="S13" s="621">
        <f t="shared" si="5"/>
        <v>7.312940568</v>
      </c>
      <c r="T13" s="631"/>
      <c r="U13" s="624">
        <f t="shared" si="6"/>
        <v>494.6473</v>
      </c>
      <c r="V13" s="625">
        <f t="shared" si="7"/>
        <v>989.2946</v>
      </c>
      <c r="W13" s="613"/>
      <c r="X13" s="626">
        <v>234.43</v>
      </c>
      <c r="Y13" s="627"/>
      <c r="Z13" s="628">
        <v>2.11</v>
      </c>
      <c r="AA13" s="613"/>
      <c r="AB13" s="615"/>
      <c r="AC13" s="615"/>
    </row>
    <row r="14" ht="17.25" customHeight="1">
      <c r="A14" s="613"/>
      <c r="B14" s="632" t="s">
        <v>777</v>
      </c>
      <c r="C14" s="620" t="s">
        <v>134</v>
      </c>
      <c r="D14" s="615">
        <v>0.46527777777777773</v>
      </c>
      <c r="E14" s="633" t="s">
        <v>774</v>
      </c>
      <c r="F14" s="617"/>
      <c r="G14" s="618"/>
      <c r="H14" s="618"/>
      <c r="I14" s="618"/>
      <c r="J14" s="618"/>
      <c r="K14" s="618"/>
      <c r="L14" s="619">
        <v>1.0</v>
      </c>
      <c r="M14" s="620">
        <f t="shared" si="1"/>
        <v>1</v>
      </c>
      <c r="N14" s="620">
        <v>2.9</v>
      </c>
      <c r="O14" s="620">
        <f t="shared" si="2"/>
        <v>2.9</v>
      </c>
      <c r="P14" s="621">
        <f t="shared" si="3"/>
        <v>243.4212414</v>
      </c>
      <c r="Q14" s="622">
        <v>63.33</v>
      </c>
      <c r="R14" s="622">
        <f t="shared" si="4"/>
        <v>63.33</v>
      </c>
      <c r="S14" s="621">
        <f t="shared" si="5"/>
        <v>11.1467172</v>
      </c>
      <c r="T14" s="631"/>
      <c r="U14" s="624">
        <f t="shared" si="6"/>
        <v>705.9216</v>
      </c>
      <c r="V14" s="625">
        <f t="shared" si="7"/>
        <v>705.9216</v>
      </c>
      <c r="W14" s="613"/>
      <c r="X14" s="626">
        <v>334.56</v>
      </c>
      <c r="Y14" s="627"/>
      <c r="Z14" s="628">
        <v>2.11</v>
      </c>
      <c r="AA14" s="613"/>
      <c r="AB14" s="627"/>
      <c r="AC14" s="627"/>
    </row>
    <row r="15" ht="17.25" customHeight="1">
      <c r="A15" s="613"/>
      <c r="B15" s="632" t="s">
        <v>122</v>
      </c>
      <c r="C15" s="620" t="s">
        <v>116</v>
      </c>
      <c r="D15" s="615">
        <v>0.6319444444444444</v>
      </c>
      <c r="E15" s="633" t="s">
        <v>774</v>
      </c>
      <c r="F15" s="617">
        <v>1.0</v>
      </c>
      <c r="G15" s="618"/>
      <c r="H15" s="618">
        <v>1.0</v>
      </c>
      <c r="I15" s="618"/>
      <c r="J15" s="618">
        <v>1.0</v>
      </c>
      <c r="K15" s="618"/>
      <c r="L15" s="619"/>
      <c r="M15" s="620">
        <f t="shared" si="1"/>
        <v>3</v>
      </c>
      <c r="N15" s="620">
        <v>2.8</v>
      </c>
      <c r="O15" s="620">
        <f t="shared" si="2"/>
        <v>8.4</v>
      </c>
      <c r="P15" s="621">
        <f t="shared" si="3"/>
        <v>200.7966429</v>
      </c>
      <c r="Q15" s="622">
        <v>60.08</v>
      </c>
      <c r="R15" s="622">
        <f t="shared" si="4"/>
        <v>180.24</v>
      </c>
      <c r="S15" s="621">
        <f t="shared" si="5"/>
        <v>9.358032623</v>
      </c>
      <c r="T15" s="631"/>
      <c r="U15" s="624">
        <f t="shared" si="6"/>
        <v>562.2306</v>
      </c>
      <c r="V15" s="625">
        <f t="shared" si="7"/>
        <v>1686.6918</v>
      </c>
      <c r="W15" s="613"/>
      <c r="X15" s="626">
        <v>266.46</v>
      </c>
      <c r="Y15" s="627"/>
      <c r="Z15" s="628">
        <v>2.11</v>
      </c>
      <c r="AA15" s="613"/>
      <c r="AB15" s="627"/>
      <c r="AC15" s="627"/>
    </row>
    <row r="16" ht="17.25" customHeight="1">
      <c r="A16" s="613"/>
      <c r="B16" s="634"/>
      <c r="C16" s="635"/>
      <c r="D16" s="636"/>
      <c r="E16" s="637"/>
      <c r="F16" s="638"/>
      <c r="G16" s="639"/>
      <c r="H16" s="639"/>
      <c r="I16" s="639"/>
      <c r="J16" s="639"/>
      <c r="K16" s="639"/>
      <c r="L16" s="640"/>
      <c r="M16" s="635"/>
      <c r="N16" s="635"/>
      <c r="O16" s="635"/>
      <c r="P16" s="641"/>
      <c r="Q16" s="635"/>
      <c r="R16" s="635"/>
      <c r="S16" s="641"/>
      <c r="T16" s="642"/>
      <c r="U16" s="635"/>
      <c r="V16" s="643"/>
      <c r="W16" s="613"/>
      <c r="X16" s="634"/>
      <c r="Y16" s="636"/>
      <c r="Z16" s="644"/>
      <c r="AA16" s="613"/>
      <c r="AB16" s="636"/>
      <c r="AC16" s="636"/>
    </row>
    <row r="17" ht="17.25" customHeight="1">
      <c r="A17" s="177"/>
      <c r="B17" s="239" t="s">
        <v>261</v>
      </c>
      <c r="C17" s="240"/>
      <c r="D17" s="240"/>
      <c r="E17" s="240"/>
      <c r="F17" s="241"/>
      <c r="G17" s="241"/>
      <c r="H17" s="241"/>
      <c r="I17" s="241"/>
      <c r="J17" s="241"/>
      <c r="K17" s="241"/>
      <c r="L17" s="241"/>
      <c r="M17" s="242">
        <f>SUM(M8:M16)</f>
        <v>18</v>
      </c>
      <c r="N17" s="645" t="s">
        <v>420</v>
      </c>
      <c r="O17" s="242">
        <f>SUM(O8:O16)</f>
        <v>64.7</v>
      </c>
      <c r="P17" s="646">
        <f>V17/O17</f>
        <v>249.5647759</v>
      </c>
      <c r="Q17" s="645" t="s">
        <v>420</v>
      </c>
      <c r="R17" s="647">
        <f>SUM(R8:R16)</f>
        <v>1414.62</v>
      </c>
      <c r="S17" s="646">
        <f>V17/R17</f>
        <v>11.41426037</v>
      </c>
      <c r="T17" s="242"/>
      <c r="U17" s="645" t="s">
        <v>420</v>
      </c>
      <c r="V17" s="648">
        <f>SUM(V8:V16)</f>
        <v>16146.841</v>
      </c>
      <c r="W17" s="177"/>
      <c r="X17" s="649"/>
      <c r="Y17" s="239"/>
      <c r="Z17" s="650"/>
      <c r="AA17" s="177"/>
      <c r="AB17" s="649"/>
      <c r="AC17" s="651"/>
    </row>
    <row r="18" ht="17.25" customHeight="1">
      <c r="A18" s="177"/>
      <c r="B18" s="197" t="s">
        <v>262</v>
      </c>
      <c r="C18" s="198"/>
      <c r="D18" s="198"/>
      <c r="E18" s="199"/>
      <c r="F18" s="200"/>
      <c r="G18" s="201"/>
      <c r="H18" s="201"/>
      <c r="I18" s="201"/>
      <c r="J18" s="201"/>
      <c r="K18" s="201"/>
      <c r="L18" s="202"/>
      <c r="M18" s="203"/>
      <c r="N18" s="254"/>
      <c r="O18" s="203"/>
      <c r="P18" s="204"/>
      <c r="Q18" s="254"/>
      <c r="R18" s="203"/>
      <c r="S18" s="204"/>
      <c r="T18" s="206"/>
      <c r="U18" s="203"/>
      <c r="V18" s="207"/>
      <c r="W18" s="177"/>
      <c r="X18" s="206"/>
      <c r="Y18" s="198"/>
      <c r="Z18" s="210"/>
      <c r="AA18" s="177"/>
      <c r="AB18" s="198"/>
      <c r="AC18" s="198"/>
    </row>
    <row r="19" ht="17.25" customHeight="1">
      <c r="A19" s="613"/>
      <c r="B19" s="652" t="s">
        <v>778</v>
      </c>
      <c r="C19" s="653" t="s">
        <v>116</v>
      </c>
      <c r="D19" s="654">
        <v>0.9006944444444445</v>
      </c>
      <c r="E19" s="616" t="s">
        <v>771</v>
      </c>
      <c r="F19" s="617">
        <v>1.0</v>
      </c>
      <c r="G19" s="618"/>
      <c r="H19" s="618">
        <v>1.0</v>
      </c>
      <c r="I19" s="618"/>
      <c r="J19" s="618"/>
      <c r="K19" s="618"/>
      <c r="L19" s="619"/>
      <c r="M19" s="620">
        <f t="shared" ref="M19:M25" si="8">SUM(F19:L19)</f>
        <v>2</v>
      </c>
      <c r="N19" s="620">
        <v>14.9</v>
      </c>
      <c r="O19" s="620">
        <f t="shared" ref="O19:O25" si="9">N19*M19</f>
        <v>29.8</v>
      </c>
      <c r="P19" s="621">
        <f t="shared" ref="P19:P25" si="10">U19/N19</f>
        <v>183.6889128</v>
      </c>
      <c r="Q19" s="620">
        <v>324.5</v>
      </c>
      <c r="R19" s="622">
        <f t="shared" ref="R19:R25" si="11">Q19*M19</f>
        <v>649</v>
      </c>
      <c r="S19" s="621">
        <f t="shared" ref="S19:S25" si="12">U19/Q19</f>
        <v>8.434406163</v>
      </c>
      <c r="T19" s="623"/>
      <c r="U19" s="624">
        <f t="shared" ref="U19:U25" si="13">Z19*X19</f>
        <v>2736.9648</v>
      </c>
      <c r="V19" s="625">
        <f t="shared" ref="V19:V25" si="14">U19*M19</f>
        <v>5473.9296</v>
      </c>
      <c r="W19" s="613"/>
      <c r="X19" s="632">
        <v>963.72</v>
      </c>
      <c r="Y19" s="627"/>
      <c r="Z19" s="628">
        <v>2.84</v>
      </c>
      <c r="AA19" s="613"/>
      <c r="AB19" s="615"/>
      <c r="AC19" s="615"/>
    </row>
    <row r="20" ht="17.25" customHeight="1">
      <c r="A20" s="613"/>
      <c r="B20" s="655" t="s">
        <v>779</v>
      </c>
      <c r="C20" s="656" t="s">
        <v>116</v>
      </c>
      <c r="D20" s="657">
        <v>0.8597222222222222</v>
      </c>
      <c r="E20" s="616" t="s">
        <v>771</v>
      </c>
      <c r="F20" s="617"/>
      <c r="G20" s="618">
        <v>1.0</v>
      </c>
      <c r="H20" s="618"/>
      <c r="I20" s="618"/>
      <c r="J20" s="618"/>
      <c r="K20" s="618"/>
      <c r="L20" s="619"/>
      <c r="M20" s="620">
        <f t="shared" si="8"/>
        <v>1</v>
      </c>
      <c r="N20" s="620">
        <v>12.9</v>
      </c>
      <c r="O20" s="620">
        <f t="shared" si="9"/>
        <v>12.9</v>
      </c>
      <c r="P20" s="621">
        <f t="shared" si="10"/>
        <v>206.1972093</v>
      </c>
      <c r="Q20" s="620">
        <v>282.0</v>
      </c>
      <c r="R20" s="622">
        <f t="shared" si="11"/>
        <v>282</v>
      </c>
      <c r="S20" s="621">
        <f t="shared" si="12"/>
        <v>9.432425532</v>
      </c>
      <c r="T20" s="623"/>
      <c r="U20" s="624">
        <f t="shared" si="13"/>
        <v>2659.944</v>
      </c>
      <c r="V20" s="625">
        <f t="shared" si="14"/>
        <v>2659.944</v>
      </c>
      <c r="W20" s="613"/>
      <c r="X20" s="632">
        <v>936.6</v>
      </c>
      <c r="Y20" s="627"/>
      <c r="Z20" s="628">
        <v>2.84</v>
      </c>
      <c r="AA20" s="613"/>
      <c r="AB20" s="615"/>
      <c r="AC20" s="615"/>
    </row>
    <row r="21" ht="17.25" customHeight="1">
      <c r="A21" s="613"/>
      <c r="B21" s="655" t="s">
        <v>780</v>
      </c>
      <c r="C21" s="656" t="s">
        <v>106</v>
      </c>
      <c r="D21" s="657">
        <v>0.8743055555555556</v>
      </c>
      <c r="E21" s="616" t="s">
        <v>771</v>
      </c>
      <c r="F21" s="617"/>
      <c r="G21" s="618"/>
      <c r="H21" s="618"/>
      <c r="I21" s="618"/>
      <c r="J21" s="618"/>
      <c r="K21" s="618">
        <v>2.0</v>
      </c>
      <c r="L21" s="619"/>
      <c r="M21" s="620">
        <f t="shared" si="8"/>
        <v>2</v>
      </c>
      <c r="N21" s="620">
        <v>8.9</v>
      </c>
      <c r="O21" s="620">
        <f t="shared" si="9"/>
        <v>17.8</v>
      </c>
      <c r="P21" s="621">
        <f t="shared" si="10"/>
        <v>224.1366292</v>
      </c>
      <c r="Q21" s="620">
        <v>194.7</v>
      </c>
      <c r="R21" s="622">
        <f t="shared" si="11"/>
        <v>389.4</v>
      </c>
      <c r="S21" s="621">
        <f t="shared" si="12"/>
        <v>10.24558808</v>
      </c>
      <c r="T21" s="623"/>
      <c r="U21" s="624">
        <f t="shared" si="13"/>
        <v>1994.816</v>
      </c>
      <c r="V21" s="625">
        <f t="shared" si="14"/>
        <v>3989.632</v>
      </c>
      <c r="W21" s="613"/>
      <c r="X21" s="632">
        <v>702.4</v>
      </c>
      <c r="Y21" s="627"/>
      <c r="Z21" s="628">
        <v>2.84</v>
      </c>
      <c r="AA21" s="613"/>
      <c r="AB21" s="615"/>
      <c r="AC21" s="615"/>
    </row>
    <row r="22" ht="17.25" customHeight="1">
      <c r="A22" s="613"/>
      <c r="B22" s="655" t="s">
        <v>781</v>
      </c>
      <c r="C22" s="656" t="s">
        <v>116</v>
      </c>
      <c r="D22" s="657">
        <v>0.748611111111111</v>
      </c>
      <c r="E22" s="616" t="s">
        <v>774</v>
      </c>
      <c r="F22" s="617">
        <v>1.0</v>
      </c>
      <c r="G22" s="618"/>
      <c r="H22" s="618">
        <v>1.0</v>
      </c>
      <c r="I22" s="618"/>
      <c r="J22" s="618"/>
      <c r="K22" s="618"/>
      <c r="L22" s="619"/>
      <c r="M22" s="620">
        <f t="shared" si="8"/>
        <v>2</v>
      </c>
      <c r="N22" s="620">
        <v>7.9</v>
      </c>
      <c r="O22" s="620">
        <f t="shared" si="9"/>
        <v>15.8</v>
      </c>
      <c r="P22" s="621">
        <f t="shared" si="10"/>
        <v>144.3037975</v>
      </c>
      <c r="Q22" s="620">
        <v>171.7</v>
      </c>
      <c r="R22" s="622">
        <f t="shared" si="11"/>
        <v>343.4</v>
      </c>
      <c r="S22" s="621">
        <f t="shared" si="12"/>
        <v>6.639487478</v>
      </c>
      <c r="T22" s="623"/>
      <c r="U22" s="624">
        <f t="shared" si="13"/>
        <v>1140</v>
      </c>
      <c r="V22" s="625">
        <f t="shared" si="14"/>
        <v>2280</v>
      </c>
      <c r="W22" s="613"/>
      <c r="X22" s="632">
        <v>570.0</v>
      </c>
      <c r="Y22" s="627"/>
      <c r="Z22" s="628">
        <v>2.0</v>
      </c>
      <c r="AA22" s="613"/>
      <c r="AB22" s="615"/>
      <c r="AC22" s="615"/>
    </row>
    <row r="23" ht="17.25" customHeight="1">
      <c r="A23" s="613"/>
      <c r="B23" s="655" t="s">
        <v>161</v>
      </c>
      <c r="C23" s="656" t="s">
        <v>116</v>
      </c>
      <c r="D23" s="657">
        <v>0.9354166666666667</v>
      </c>
      <c r="E23" s="616" t="s">
        <v>771</v>
      </c>
      <c r="F23" s="617"/>
      <c r="G23" s="618">
        <v>1.0</v>
      </c>
      <c r="H23" s="618"/>
      <c r="I23" s="618"/>
      <c r="J23" s="618"/>
      <c r="K23" s="618"/>
      <c r="L23" s="619"/>
      <c r="M23" s="620">
        <f t="shared" si="8"/>
        <v>1</v>
      </c>
      <c r="N23" s="620">
        <v>6.8</v>
      </c>
      <c r="O23" s="620">
        <f t="shared" si="9"/>
        <v>6.8</v>
      </c>
      <c r="P23" s="621">
        <f t="shared" si="10"/>
        <v>257.1035294</v>
      </c>
      <c r="Q23" s="620">
        <v>147.1</v>
      </c>
      <c r="R23" s="622">
        <f t="shared" si="11"/>
        <v>147.1</v>
      </c>
      <c r="S23" s="621">
        <f t="shared" si="12"/>
        <v>11.88513936</v>
      </c>
      <c r="T23" s="623"/>
      <c r="U23" s="624">
        <f t="shared" si="13"/>
        <v>1748.304</v>
      </c>
      <c r="V23" s="625">
        <f t="shared" si="14"/>
        <v>1748.304</v>
      </c>
      <c r="W23" s="613"/>
      <c r="X23" s="632">
        <v>615.6</v>
      </c>
      <c r="Y23" s="627"/>
      <c r="Z23" s="628">
        <v>2.84</v>
      </c>
      <c r="AA23" s="613"/>
      <c r="AB23" s="615"/>
      <c r="AC23" s="615"/>
    </row>
    <row r="24" ht="17.25" customHeight="1">
      <c r="A24" s="613"/>
      <c r="B24" s="655" t="s">
        <v>174</v>
      </c>
      <c r="C24" s="656" t="s">
        <v>116</v>
      </c>
      <c r="D24" s="657">
        <v>0.2916666666666667</v>
      </c>
      <c r="E24" s="616" t="s">
        <v>774</v>
      </c>
      <c r="F24" s="617">
        <v>1.0</v>
      </c>
      <c r="G24" s="618"/>
      <c r="H24" s="618"/>
      <c r="I24" s="618"/>
      <c r="J24" s="618">
        <v>1.0</v>
      </c>
      <c r="K24" s="618"/>
      <c r="L24" s="619"/>
      <c r="M24" s="620">
        <f t="shared" si="8"/>
        <v>2</v>
      </c>
      <c r="N24" s="620">
        <v>5.9</v>
      </c>
      <c r="O24" s="620">
        <f t="shared" si="9"/>
        <v>11.8</v>
      </c>
      <c r="P24" s="621">
        <f t="shared" si="10"/>
        <v>129.7627119</v>
      </c>
      <c r="Q24" s="620">
        <v>127.9</v>
      </c>
      <c r="R24" s="622">
        <f t="shared" si="11"/>
        <v>255.8</v>
      </c>
      <c r="S24" s="621">
        <f t="shared" si="12"/>
        <v>5.985926505</v>
      </c>
      <c r="T24" s="623"/>
      <c r="U24" s="624">
        <f t="shared" si="13"/>
        <v>765.6</v>
      </c>
      <c r="V24" s="625">
        <f t="shared" si="14"/>
        <v>1531.2</v>
      </c>
      <c r="W24" s="613"/>
      <c r="X24" s="632">
        <v>382.8</v>
      </c>
      <c r="Y24" s="627"/>
      <c r="Z24" s="628">
        <v>2.0</v>
      </c>
      <c r="AA24" s="613"/>
      <c r="AB24" s="615"/>
      <c r="AC24" s="615"/>
    </row>
    <row r="25" ht="17.25" customHeight="1">
      <c r="A25" s="613"/>
      <c r="B25" s="655" t="s">
        <v>782</v>
      </c>
      <c r="C25" s="656" t="s">
        <v>116</v>
      </c>
      <c r="D25" s="657">
        <v>0.3993055555555556</v>
      </c>
      <c r="E25" s="616" t="s">
        <v>774</v>
      </c>
      <c r="F25" s="617"/>
      <c r="G25" s="618">
        <v>1.0</v>
      </c>
      <c r="H25" s="618">
        <v>1.0</v>
      </c>
      <c r="I25" s="618"/>
      <c r="J25" s="618"/>
      <c r="K25" s="618"/>
      <c r="L25" s="619"/>
      <c r="M25" s="620">
        <f t="shared" si="8"/>
        <v>2</v>
      </c>
      <c r="N25" s="620">
        <v>5.8</v>
      </c>
      <c r="O25" s="620">
        <f t="shared" si="9"/>
        <v>11.6</v>
      </c>
      <c r="P25" s="621">
        <f t="shared" si="10"/>
        <v>134.3793103</v>
      </c>
      <c r="Q25" s="620">
        <v>125.7</v>
      </c>
      <c r="R25" s="622">
        <f t="shared" si="11"/>
        <v>251.4</v>
      </c>
      <c r="S25" s="621">
        <f t="shared" si="12"/>
        <v>6.200477327</v>
      </c>
      <c r="T25" s="623"/>
      <c r="U25" s="624">
        <f t="shared" si="13"/>
        <v>779.4</v>
      </c>
      <c r="V25" s="625">
        <f t="shared" si="14"/>
        <v>1558.8</v>
      </c>
      <c r="W25" s="613"/>
      <c r="X25" s="632">
        <v>389.7</v>
      </c>
      <c r="Y25" s="627"/>
      <c r="Z25" s="628">
        <v>2.0</v>
      </c>
      <c r="AA25" s="613"/>
      <c r="AB25" s="615"/>
      <c r="AC25" s="615"/>
    </row>
    <row r="26" ht="17.25" customHeight="1">
      <c r="A26" s="613"/>
      <c r="B26" s="658"/>
      <c r="C26" s="615"/>
      <c r="D26" s="615"/>
      <c r="E26" s="616"/>
      <c r="F26" s="617"/>
      <c r="G26" s="618"/>
      <c r="H26" s="618"/>
      <c r="I26" s="618"/>
      <c r="J26" s="618"/>
      <c r="K26" s="618"/>
      <c r="L26" s="619"/>
      <c r="M26" s="620"/>
      <c r="N26" s="620"/>
      <c r="O26" s="620"/>
      <c r="P26" s="621"/>
      <c r="Q26" s="620"/>
      <c r="R26" s="620"/>
      <c r="S26" s="621"/>
      <c r="T26" s="623"/>
      <c r="U26" s="624"/>
      <c r="V26" s="659"/>
      <c r="W26" s="613"/>
      <c r="X26" s="632"/>
      <c r="Y26" s="627"/>
      <c r="Z26" s="628"/>
      <c r="AA26" s="613"/>
      <c r="AB26" s="615"/>
      <c r="AC26" s="615"/>
    </row>
    <row r="27" ht="17.25" customHeight="1">
      <c r="A27" s="613"/>
      <c r="B27" s="658"/>
      <c r="C27" s="615"/>
      <c r="D27" s="615"/>
      <c r="E27" s="616"/>
      <c r="F27" s="638"/>
      <c r="G27" s="618"/>
      <c r="H27" s="618"/>
      <c r="I27" s="618"/>
      <c r="J27" s="618"/>
      <c r="K27" s="618"/>
      <c r="L27" s="619"/>
      <c r="M27" s="620"/>
      <c r="N27" s="620"/>
      <c r="O27" s="620"/>
      <c r="P27" s="621"/>
      <c r="Q27" s="620"/>
      <c r="R27" s="620"/>
      <c r="S27" s="621"/>
      <c r="T27" s="623"/>
      <c r="U27" s="624"/>
      <c r="V27" s="659"/>
      <c r="W27" s="613"/>
      <c r="X27" s="632"/>
      <c r="Y27" s="627"/>
      <c r="Z27" s="628"/>
      <c r="AA27" s="613"/>
      <c r="AB27" s="615"/>
      <c r="AC27" s="615"/>
    </row>
    <row r="28" ht="17.25" customHeight="1">
      <c r="A28" s="177"/>
      <c r="B28" s="239" t="s">
        <v>268</v>
      </c>
      <c r="C28" s="240"/>
      <c r="D28" s="240"/>
      <c r="E28" s="240"/>
      <c r="F28" s="241"/>
      <c r="G28" s="241"/>
      <c r="H28" s="241"/>
      <c r="I28" s="241"/>
      <c r="J28" s="241"/>
      <c r="K28" s="241"/>
      <c r="L28" s="241"/>
      <c r="M28" s="242">
        <f>SUM(M19:M27)</f>
        <v>12</v>
      </c>
      <c r="N28" s="242"/>
      <c r="O28" s="242">
        <f>SUM(O19:O27)</f>
        <v>106.5</v>
      </c>
      <c r="P28" s="646">
        <f>V28/O28</f>
        <v>180.6742685</v>
      </c>
      <c r="Q28" s="242"/>
      <c r="R28" s="647">
        <f>SUM(R19:R27)</f>
        <v>2318.1</v>
      </c>
      <c r="S28" s="646">
        <f>V28/R28</f>
        <v>8.30068142</v>
      </c>
      <c r="T28" s="242"/>
      <c r="U28" s="242"/>
      <c r="V28" s="648">
        <f>SUM(V19:V27)</f>
        <v>19241.8096</v>
      </c>
      <c r="W28" s="177"/>
      <c r="X28" s="649"/>
      <c r="Y28" s="239"/>
      <c r="Z28" s="650"/>
      <c r="AA28" s="177"/>
      <c r="AB28" s="240"/>
      <c r="AC28" s="240"/>
    </row>
    <row r="29" ht="17.25" customHeight="1">
      <c r="A29" s="177"/>
      <c r="B29" s="197" t="s">
        <v>269</v>
      </c>
      <c r="C29" s="198"/>
      <c r="D29" s="198"/>
      <c r="E29" s="199"/>
      <c r="F29" s="200"/>
      <c r="G29" s="201"/>
      <c r="H29" s="201"/>
      <c r="I29" s="201"/>
      <c r="J29" s="201"/>
      <c r="K29" s="201"/>
      <c r="L29" s="202"/>
      <c r="M29" s="203"/>
      <c r="N29" s="254"/>
      <c r="O29" s="203"/>
      <c r="P29" s="204"/>
      <c r="Q29" s="254"/>
      <c r="R29" s="203"/>
      <c r="S29" s="204"/>
      <c r="T29" s="206"/>
      <c r="U29" s="203"/>
      <c r="V29" s="207"/>
      <c r="W29" s="177"/>
      <c r="X29" s="206"/>
      <c r="Y29" s="198"/>
      <c r="Z29" s="210"/>
      <c r="AA29" s="177"/>
      <c r="AB29" s="198"/>
      <c r="AC29" s="198"/>
    </row>
    <row r="30" ht="17.25" customHeight="1">
      <c r="A30" s="613"/>
      <c r="B30" s="614" t="s">
        <v>783</v>
      </c>
      <c r="C30" s="615" t="s">
        <v>116</v>
      </c>
      <c r="D30" s="615">
        <v>0.8951388888888889</v>
      </c>
      <c r="E30" s="616" t="s">
        <v>771</v>
      </c>
      <c r="F30" s="617">
        <v>1.0</v>
      </c>
      <c r="G30" s="618">
        <v>1.0</v>
      </c>
      <c r="H30" s="618">
        <v>1.0</v>
      </c>
      <c r="I30" s="618">
        <v>1.0</v>
      </c>
      <c r="J30" s="618">
        <v>1.0</v>
      </c>
      <c r="K30" s="618"/>
      <c r="L30" s="619"/>
      <c r="M30" s="620">
        <f t="shared" ref="M30:M34" si="15">SUM(F30:L30)</f>
        <v>5</v>
      </c>
      <c r="N30" s="620">
        <v>1.7</v>
      </c>
      <c r="O30" s="620">
        <f t="shared" ref="O30:O34" si="16">N30*M30</f>
        <v>8.5</v>
      </c>
      <c r="P30" s="621">
        <f t="shared" ref="P30:P34" si="17">U30/N30</f>
        <v>235.9905882</v>
      </c>
      <c r="Q30" s="622">
        <v>36.49</v>
      </c>
      <c r="R30" s="622">
        <f t="shared" ref="R30:R34" si="18">Q30*M30</f>
        <v>182.45</v>
      </c>
      <c r="S30" s="621">
        <f t="shared" ref="S30:S34" si="19">U30/Q30</f>
        <v>10.99435462</v>
      </c>
      <c r="T30" s="623"/>
      <c r="U30" s="624">
        <f t="shared" ref="U30:U34" si="20">Z30*X30</f>
        <v>401.184</v>
      </c>
      <c r="V30" s="625">
        <f t="shared" ref="V30:V34" si="21">U30*M30</f>
        <v>2005.92</v>
      </c>
      <c r="W30" s="613"/>
      <c r="X30" s="626">
        <v>208.95</v>
      </c>
      <c r="Y30" s="627"/>
      <c r="Z30" s="628">
        <v>1.92</v>
      </c>
      <c r="AA30" s="613"/>
      <c r="AB30" s="615"/>
      <c r="AC30" s="615"/>
    </row>
    <row r="31" ht="17.25" customHeight="1">
      <c r="A31" s="613"/>
      <c r="B31" s="629" t="s">
        <v>784</v>
      </c>
      <c r="C31" s="615" t="s">
        <v>134</v>
      </c>
      <c r="D31" s="615">
        <v>0.8263888888888888</v>
      </c>
      <c r="E31" s="616" t="s">
        <v>771</v>
      </c>
      <c r="F31" s="617"/>
      <c r="G31" s="618"/>
      <c r="H31" s="618"/>
      <c r="I31" s="618"/>
      <c r="J31" s="618"/>
      <c r="K31" s="618"/>
      <c r="L31" s="619">
        <v>2.0</v>
      </c>
      <c r="M31" s="620">
        <f t="shared" si="15"/>
        <v>2</v>
      </c>
      <c r="N31" s="620">
        <v>1.6</v>
      </c>
      <c r="O31" s="620">
        <f t="shared" si="16"/>
        <v>3.2</v>
      </c>
      <c r="P31" s="621">
        <f t="shared" si="17"/>
        <v>262.032</v>
      </c>
      <c r="Q31" s="622">
        <v>35.09</v>
      </c>
      <c r="R31" s="622">
        <f t="shared" si="18"/>
        <v>70.18</v>
      </c>
      <c r="S31" s="621">
        <f t="shared" si="19"/>
        <v>11.94788259</v>
      </c>
      <c r="T31" s="623"/>
      <c r="U31" s="624">
        <f t="shared" si="20"/>
        <v>419.2512</v>
      </c>
      <c r="V31" s="625">
        <f t="shared" si="21"/>
        <v>838.5024</v>
      </c>
      <c r="W31" s="613"/>
      <c r="X31" s="626">
        <v>218.36</v>
      </c>
      <c r="Y31" s="627"/>
      <c r="Z31" s="628">
        <v>1.92</v>
      </c>
      <c r="AA31" s="613"/>
      <c r="AB31" s="615"/>
      <c r="AC31" s="615"/>
    </row>
    <row r="32" ht="17.25" customHeight="1">
      <c r="A32" s="613"/>
      <c r="B32" s="629" t="s">
        <v>785</v>
      </c>
      <c r="C32" s="615" t="s">
        <v>106</v>
      </c>
      <c r="D32" s="615">
        <v>0.9166666666666666</v>
      </c>
      <c r="E32" s="616" t="s">
        <v>771</v>
      </c>
      <c r="F32" s="617"/>
      <c r="G32" s="618"/>
      <c r="H32" s="618"/>
      <c r="I32" s="618"/>
      <c r="J32" s="618"/>
      <c r="K32" s="618">
        <v>2.0</v>
      </c>
      <c r="L32" s="619"/>
      <c r="M32" s="620">
        <f t="shared" si="15"/>
        <v>2</v>
      </c>
      <c r="N32" s="620">
        <v>1.6</v>
      </c>
      <c r="O32" s="620">
        <f t="shared" si="16"/>
        <v>3.2</v>
      </c>
      <c r="P32" s="621">
        <f t="shared" si="17"/>
        <v>220.752</v>
      </c>
      <c r="Q32" s="622">
        <v>36.01</v>
      </c>
      <c r="R32" s="622">
        <f t="shared" si="18"/>
        <v>72.02</v>
      </c>
      <c r="S32" s="621">
        <f t="shared" si="19"/>
        <v>9.808475423</v>
      </c>
      <c r="T32" s="623"/>
      <c r="U32" s="624">
        <f t="shared" si="20"/>
        <v>353.2032</v>
      </c>
      <c r="V32" s="625">
        <f t="shared" si="21"/>
        <v>706.4064</v>
      </c>
      <c r="W32" s="613"/>
      <c r="X32" s="626">
        <v>183.96</v>
      </c>
      <c r="Y32" s="627"/>
      <c r="Z32" s="628">
        <v>1.92</v>
      </c>
      <c r="AA32" s="613"/>
      <c r="AB32" s="615"/>
      <c r="AC32" s="615"/>
    </row>
    <row r="33" ht="17.25" customHeight="1">
      <c r="A33" s="613"/>
      <c r="B33" s="629" t="s">
        <v>786</v>
      </c>
      <c r="C33" s="615" t="s">
        <v>116</v>
      </c>
      <c r="D33" s="615">
        <v>0.9666666666666667</v>
      </c>
      <c r="E33" s="616" t="s">
        <v>771</v>
      </c>
      <c r="F33" s="617">
        <v>1.0</v>
      </c>
      <c r="G33" s="618">
        <v>1.0</v>
      </c>
      <c r="H33" s="618">
        <v>1.0</v>
      </c>
      <c r="I33" s="618"/>
      <c r="J33" s="618">
        <v>1.0</v>
      </c>
      <c r="K33" s="618"/>
      <c r="L33" s="619"/>
      <c r="M33" s="620">
        <f t="shared" si="15"/>
        <v>4</v>
      </c>
      <c r="N33" s="620">
        <v>1.4</v>
      </c>
      <c r="O33" s="620">
        <f t="shared" si="16"/>
        <v>5.6</v>
      </c>
      <c r="P33" s="621">
        <f t="shared" si="17"/>
        <v>171.4834286</v>
      </c>
      <c r="Q33" s="622">
        <v>29.86</v>
      </c>
      <c r="R33" s="622">
        <f t="shared" si="18"/>
        <v>119.44</v>
      </c>
      <c r="S33" s="621">
        <f t="shared" si="19"/>
        <v>8.040080375</v>
      </c>
      <c r="T33" s="623"/>
      <c r="U33" s="624">
        <f t="shared" si="20"/>
        <v>240.0768</v>
      </c>
      <c r="V33" s="625">
        <f t="shared" si="21"/>
        <v>960.3072</v>
      </c>
      <c r="W33" s="613"/>
      <c r="X33" s="626">
        <v>125.04</v>
      </c>
      <c r="Y33" s="627"/>
      <c r="Z33" s="628">
        <v>1.92</v>
      </c>
      <c r="AA33" s="613"/>
      <c r="AB33" s="615"/>
      <c r="AC33" s="615"/>
    </row>
    <row r="34" ht="17.25" customHeight="1">
      <c r="A34" s="613"/>
      <c r="B34" s="629" t="s">
        <v>787</v>
      </c>
      <c r="C34" s="615" t="s">
        <v>116</v>
      </c>
      <c r="D34" s="615">
        <v>0.5375</v>
      </c>
      <c r="E34" s="616" t="s">
        <v>774</v>
      </c>
      <c r="F34" s="638">
        <v>1.0</v>
      </c>
      <c r="G34" s="618">
        <v>2.0</v>
      </c>
      <c r="H34" s="618">
        <v>1.0</v>
      </c>
      <c r="I34" s="618">
        <v>2.0</v>
      </c>
      <c r="J34" s="618">
        <v>1.0</v>
      </c>
      <c r="K34" s="618"/>
      <c r="L34" s="619"/>
      <c r="M34" s="620">
        <f t="shared" si="15"/>
        <v>7</v>
      </c>
      <c r="N34" s="620">
        <v>1.0</v>
      </c>
      <c r="O34" s="620">
        <f t="shared" si="16"/>
        <v>7</v>
      </c>
      <c r="P34" s="621">
        <f t="shared" si="17"/>
        <v>168.3738</v>
      </c>
      <c r="Q34" s="622">
        <v>21.5</v>
      </c>
      <c r="R34" s="622">
        <f t="shared" si="18"/>
        <v>150.5</v>
      </c>
      <c r="S34" s="621">
        <f t="shared" si="19"/>
        <v>7.831339535</v>
      </c>
      <c r="T34" s="623"/>
      <c r="U34" s="624">
        <f t="shared" si="20"/>
        <v>168.3738</v>
      </c>
      <c r="V34" s="625">
        <f t="shared" si="21"/>
        <v>1178.6166</v>
      </c>
      <c r="W34" s="613"/>
      <c r="X34" s="626">
        <v>114.54</v>
      </c>
      <c r="Y34" s="627"/>
      <c r="Z34" s="628">
        <v>1.47</v>
      </c>
      <c r="AA34" s="613"/>
      <c r="AB34" s="615"/>
      <c r="AC34" s="615"/>
    </row>
    <row r="35" ht="17.25" customHeight="1">
      <c r="A35" s="177"/>
      <c r="B35" s="239" t="s">
        <v>788</v>
      </c>
      <c r="C35" s="240"/>
      <c r="D35" s="240"/>
      <c r="E35" s="240"/>
      <c r="F35" s="241"/>
      <c r="G35" s="241"/>
      <c r="H35" s="241"/>
      <c r="I35" s="241"/>
      <c r="J35" s="241"/>
      <c r="K35" s="241"/>
      <c r="L35" s="241"/>
      <c r="M35" s="242">
        <f>SUM(M30:M34)</f>
        <v>20</v>
      </c>
      <c r="N35" s="242"/>
      <c r="O35" s="242">
        <f>SUM(O30:O34)</f>
        <v>27.5</v>
      </c>
      <c r="P35" s="646">
        <f>V35/O35</f>
        <v>206.9000945</v>
      </c>
      <c r="Q35" s="242"/>
      <c r="R35" s="647">
        <f>SUM(R30:R34)</f>
        <v>594.59</v>
      </c>
      <c r="S35" s="646">
        <f>V35/R35</f>
        <v>9.569203317</v>
      </c>
      <c r="T35" s="242"/>
      <c r="U35" s="242"/>
      <c r="V35" s="648">
        <f>SUM(V30:V34)</f>
        <v>5689.7526</v>
      </c>
      <c r="W35" s="177"/>
      <c r="X35" s="649"/>
      <c r="Y35" s="239"/>
      <c r="Z35" s="650"/>
      <c r="AA35" s="177"/>
      <c r="AB35" s="240"/>
      <c r="AC35" s="240"/>
    </row>
    <row r="36" ht="17.25" customHeight="1">
      <c r="A36" s="177"/>
      <c r="B36" s="197" t="s">
        <v>270</v>
      </c>
      <c r="C36" s="198"/>
      <c r="D36" s="198"/>
      <c r="E36" s="199"/>
      <c r="F36" s="201"/>
      <c r="G36" s="201"/>
      <c r="H36" s="201"/>
      <c r="I36" s="201"/>
      <c r="J36" s="201"/>
      <c r="K36" s="201"/>
      <c r="L36" s="202"/>
      <c r="M36" s="203"/>
      <c r="N36" s="254"/>
      <c r="O36" s="203"/>
      <c r="P36" s="204"/>
      <c r="Q36" s="254"/>
      <c r="R36" s="203"/>
      <c r="S36" s="204"/>
      <c r="T36" s="206"/>
      <c r="U36" s="203"/>
      <c r="V36" s="207"/>
      <c r="W36" s="177"/>
      <c r="X36" s="206"/>
      <c r="Y36" s="198"/>
      <c r="Z36" s="210"/>
      <c r="AA36" s="177"/>
      <c r="AB36" s="198"/>
      <c r="AC36" s="198"/>
    </row>
    <row r="37" ht="17.25" customHeight="1">
      <c r="A37" s="613"/>
      <c r="B37" s="614" t="s">
        <v>221</v>
      </c>
      <c r="C37" s="615" t="s">
        <v>134</v>
      </c>
      <c r="D37" s="615">
        <v>0.8534722222222223</v>
      </c>
      <c r="E37" s="616" t="s">
        <v>771</v>
      </c>
      <c r="F37" s="618"/>
      <c r="G37" s="618"/>
      <c r="H37" s="618"/>
      <c r="I37" s="618"/>
      <c r="J37" s="618"/>
      <c r="K37" s="618"/>
      <c r="L37" s="619">
        <v>2.0</v>
      </c>
      <c r="M37" s="620">
        <f t="shared" ref="M37:M44" si="22">SUM(F37:L37)</f>
        <v>2</v>
      </c>
      <c r="N37" s="620">
        <v>5.2</v>
      </c>
      <c r="O37" s="620">
        <f t="shared" ref="O37:O44" si="23">N37*M37</f>
        <v>10.4</v>
      </c>
      <c r="P37" s="621">
        <f t="shared" ref="P37:P44" si="24">U37/N37</f>
        <v>196.3831538</v>
      </c>
      <c r="Q37" s="622">
        <v>114.64</v>
      </c>
      <c r="R37" s="622">
        <f t="shared" ref="R37:R44" si="25">Q37*M37</f>
        <v>229.28</v>
      </c>
      <c r="S37" s="621">
        <f t="shared" ref="S37:S44" si="26">U37/Q37</f>
        <v>8.90781926</v>
      </c>
      <c r="T37" s="623"/>
      <c r="U37" s="624">
        <f t="shared" ref="U37:U44" si="27">Z37*X37</f>
        <v>1021.1924</v>
      </c>
      <c r="V37" s="625">
        <f t="shared" ref="V37:V44" si="28">U37*M37</f>
        <v>2042.3848</v>
      </c>
      <c r="W37" s="613"/>
      <c r="X37" s="626">
        <v>438.28</v>
      </c>
      <c r="Y37" s="627"/>
      <c r="Z37" s="628">
        <v>2.33</v>
      </c>
      <c r="AA37" s="613"/>
      <c r="AB37" s="615"/>
      <c r="AC37" s="615"/>
    </row>
    <row r="38" ht="17.25" customHeight="1">
      <c r="A38" s="613"/>
      <c r="B38" s="629" t="s">
        <v>220</v>
      </c>
      <c r="C38" s="615" t="s">
        <v>134</v>
      </c>
      <c r="D38" s="615">
        <v>0.9125</v>
      </c>
      <c r="E38" s="616" t="s">
        <v>771</v>
      </c>
      <c r="F38" s="618"/>
      <c r="G38" s="618"/>
      <c r="H38" s="618"/>
      <c r="I38" s="618"/>
      <c r="J38" s="618"/>
      <c r="K38" s="618"/>
      <c r="L38" s="619">
        <v>2.0</v>
      </c>
      <c r="M38" s="620">
        <f t="shared" si="22"/>
        <v>2</v>
      </c>
      <c r="N38" s="620">
        <v>4.4</v>
      </c>
      <c r="O38" s="620">
        <f t="shared" si="23"/>
        <v>8.8</v>
      </c>
      <c r="P38" s="621">
        <f t="shared" si="24"/>
        <v>229.7591818</v>
      </c>
      <c r="Q38" s="622">
        <v>96.82</v>
      </c>
      <c r="R38" s="622">
        <f t="shared" si="25"/>
        <v>193.64</v>
      </c>
      <c r="S38" s="621">
        <f t="shared" si="26"/>
        <v>10.44144185</v>
      </c>
      <c r="T38" s="623"/>
      <c r="U38" s="624">
        <f t="shared" si="27"/>
        <v>1010.9404</v>
      </c>
      <c r="V38" s="625">
        <f t="shared" si="28"/>
        <v>2021.8808</v>
      </c>
      <c r="W38" s="613"/>
      <c r="X38" s="626">
        <v>433.88</v>
      </c>
      <c r="Y38" s="627"/>
      <c r="Z38" s="628">
        <v>2.33</v>
      </c>
      <c r="AA38" s="613"/>
      <c r="AB38" s="615"/>
      <c r="AC38" s="615"/>
    </row>
    <row r="39" ht="17.25" customHeight="1">
      <c r="A39" s="613"/>
      <c r="B39" s="629" t="s">
        <v>205</v>
      </c>
      <c r="C39" s="615" t="s">
        <v>116</v>
      </c>
      <c r="D39" s="615">
        <v>0.8951388888888889</v>
      </c>
      <c r="E39" s="616" t="s">
        <v>771</v>
      </c>
      <c r="F39" s="618">
        <v>1.0</v>
      </c>
      <c r="G39" s="618">
        <v>1.0</v>
      </c>
      <c r="H39" s="618"/>
      <c r="I39" s="618">
        <v>1.0</v>
      </c>
      <c r="J39" s="618"/>
      <c r="K39" s="618"/>
      <c r="L39" s="619"/>
      <c r="M39" s="620">
        <f t="shared" si="22"/>
        <v>3</v>
      </c>
      <c r="N39" s="620">
        <v>2.6</v>
      </c>
      <c r="O39" s="620">
        <f t="shared" si="23"/>
        <v>7.8</v>
      </c>
      <c r="P39" s="621">
        <f t="shared" si="24"/>
        <v>249.4802692</v>
      </c>
      <c r="Q39" s="622">
        <v>55.91</v>
      </c>
      <c r="R39" s="622">
        <f t="shared" si="25"/>
        <v>167.73</v>
      </c>
      <c r="S39" s="621">
        <f t="shared" si="26"/>
        <v>11.60165802</v>
      </c>
      <c r="T39" s="623"/>
      <c r="U39" s="624">
        <f t="shared" si="27"/>
        <v>648.6487</v>
      </c>
      <c r="V39" s="625">
        <f t="shared" si="28"/>
        <v>1945.9461</v>
      </c>
      <c r="W39" s="613"/>
      <c r="X39" s="626">
        <v>278.39</v>
      </c>
      <c r="Y39" s="627"/>
      <c r="Z39" s="628">
        <v>2.33</v>
      </c>
      <c r="AA39" s="613"/>
      <c r="AB39" s="615"/>
      <c r="AC39" s="615"/>
    </row>
    <row r="40" ht="17.25" customHeight="1">
      <c r="A40" s="613"/>
      <c r="B40" s="629" t="s">
        <v>789</v>
      </c>
      <c r="C40" s="615" t="s">
        <v>134</v>
      </c>
      <c r="D40" s="615">
        <v>0.7611111111111111</v>
      </c>
      <c r="E40" s="616" t="s">
        <v>771</v>
      </c>
      <c r="F40" s="618"/>
      <c r="G40" s="618"/>
      <c r="H40" s="618"/>
      <c r="I40" s="618"/>
      <c r="J40" s="618"/>
      <c r="K40" s="618"/>
      <c r="L40" s="619">
        <v>2.0</v>
      </c>
      <c r="M40" s="620">
        <f t="shared" si="22"/>
        <v>2</v>
      </c>
      <c r="N40" s="620">
        <v>2.5</v>
      </c>
      <c r="O40" s="620">
        <f t="shared" si="23"/>
        <v>5</v>
      </c>
      <c r="P40" s="621">
        <f t="shared" si="24"/>
        <v>175.36512</v>
      </c>
      <c r="Q40" s="622">
        <v>54.06</v>
      </c>
      <c r="R40" s="622">
        <f t="shared" si="25"/>
        <v>108.12</v>
      </c>
      <c r="S40" s="621">
        <f t="shared" si="26"/>
        <v>8.109744728</v>
      </c>
      <c r="T40" s="623"/>
      <c r="U40" s="624">
        <f t="shared" si="27"/>
        <v>438.4128</v>
      </c>
      <c r="V40" s="625">
        <f t="shared" si="28"/>
        <v>876.8256</v>
      </c>
      <c r="W40" s="613"/>
      <c r="X40" s="626">
        <v>188.16</v>
      </c>
      <c r="Y40" s="627"/>
      <c r="Z40" s="628">
        <v>2.33</v>
      </c>
      <c r="AA40" s="613"/>
      <c r="AB40" s="615"/>
      <c r="AC40" s="615"/>
    </row>
    <row r="41" ht="17.25" customHeight="1">
      <c r="A41" s="660"/>
      <c r="B41" s="629" t="s">
        <v>790</v>
      </c>
      <c r="C41" s="615" t="s">
        <v>116</v>
      </c>
      <c r="D41" s="615">
        <v>0.8576388888888888</v>
      </c>
      <c r="E41" s="616" t="s">
        <v>771</v>
      </c>
      <c r="F41" s="618"/>
      <c r="G41" s="618">
        <v>1.0</v>
      </c>
      <c r="H41" s="618">
        <v>1.0</v>
      </c>
      <c r="I41" s="618"/>
      <c r="J41" s="618">
        <v>1.0</v>
      </c>
      <c r="K41" s="618"/>
      <c r="L41" s="619"/>
      <c r="M41" s="620">
        <f t="shared" si="22"/>
        <v>3</v>
      </c>
      <c r="N41" s="620">
        <v>2.3</v>
      </c>
      <c r="O41" s="620">
        <f t="shared" si="23"/>
        <v>6.9</v>
      </c>
      <c r="P41" s="621">
        <f t="shared" si="24"/>
        <v>274.9805217</v>
      </c>
      <c r="Q41" s="622">
        <v>50.53</v>
      </c>
      <c r="R41" s="622">
        <f t="shared" si="25"/>
        <v>151.59</v>
      </c>
      <c r="S41" s="621">
        <f t="shared" si="26"/>
        <v>12.51642984</v>
      </c>
      <c r="T41" s="623"/>
      <c r="U41" s="624">
        <f t="shared" si="27"/>
        <v>632.4552</v>
      </c>
      <c r="V41" s="625">
        <f t="shared" si="28"/>
        <v>1897.3656</v>
      </c>
      <c r="W41" s="613"/>
      <c r="X41" s="626">
        <v>271.44</v>
      </c>
      <c r="Y41" s="627"/>
      <c r="Z41" s="628">
        <v>2.33</v>
      </c>
      <c r="AA41" s="660"/>
      <c r="AB41" s="615"/>
      <c r="AC41" s="615"/>
    </row>
    <row r="42" ht="17.25" customHeight="1">
      <c r="A42" s="660"/>
      <c r="B42" s="629" t="s">
        <v>791</v>
      </c>
      <c r="C42" s="615" t="s">
        <v>134</v>
      </c>
      <c r="D42" s="615">
        <v>0.71875</v>
      </c>
      <c r="E42" s="616" t="s">
        <v>774</v>
      </c>
      <c r="F42" s="618"/>
      <c r="G42" s="618"/>
      <c r="H42" s="618"/>
      <c r="I42" s="618"/>
      <c r="J42" s="618"/>
      <c r="K42" s="618"/>
      <c r="L42" s="619">
        <v>1.0</v>
      </c>
      <c r="M42" s="620">
        <f t="shared" si="22"/>
        <v>1</v>
      </c>
      <c r="N42" s="620">
        <v>1.8</v>
      </c>
      <c r="O42" s="620">
        <f t="shared" si="23"/>
        <v>1.8</v>
      </c>
      <c r="P42" s="621">
        <f t="shared" si="24"/>
        <v>112.1422222</v>
      </c>
      <c r="Q42" s="622">
        <v>40.28</v>
      </c>
      <c r="R42" s="622">
        <f t="shared" si="25"/>
        <v>40.28</v>
      </c>
      <c r="S42" s="621">
        <f t="shared" si="26"/>
        <v>5.011320755</v>
      </c>
      <c r="T42" s="623"/>
      <c r="U42" s="624">
        <f t="shared" si="27"/>
        <v>201.856</v>
      </c>
      <c r="V42" s="625">
        <f t="shared" si="28"/>
        <v>201.856</v>
      </c>
      <c r="W42" s="613"/>
      <c r="X42" s="626">
        <v>121.6</v>
      </c>
      <c r="Y42" s="627"/>
      <c r="Z42" s="628">
        <v>1.66</v>
      </c>
      <c r="AA42" s="660"/>
      <c r="AB42" s="615"/>
      <c r="AC42" s="615"/>
    </row>
    <row r="43" ht="17.25" customHeight="1">
      <c r="A43" s="660"/>
      <c r="B43" s="629" t="s">
        <v>792</v>
      </c>
      <c r="C43" s="615" t="s">
        <v>116</v>
      </c>
      <c r="D43" s="615">
        <v>0.6340277777777777</v>
      </c>
      <c r="E43" s="616" t="s">
        <v>774</v>
      </c>
      <c r="F43" s="618">
        <v>1.0</v>
      </c>
      <c r="G43" s="618">
        <v>1.0</v>
      </c>
      <c r="H43" s="618"/>
      <c r="I43" s="618">
        <v>1.0</v>
      </c>
      <c r="J43" s="618"/>
      <c r="K43" s="618"/>
      <c r="L43" s="619"/>
      <c r="M43" s="620">
        <f t="shared" si="22"/>
        <v>3</v>
      </c>
      <c r="N43" s="620">
        <v>1.6</v>
      </c>
      <c r="O43" s="620">
        <f t="shared" si="23"/>
        <v>4.8</v>
      </c>
      <c r="P43" s="621">
        <f t="shared" si="24"/>
        <v>191.00375</v>
      </c>
      <c r="Q43" s="622">
        <v>35.46</v>
      </c>
      <c r="R43" s="622">
        <f t="shared" si="25"/>
        <v>106.38</v>
      </c>
      <c r="S43" s="621">
        <f t="shared" si="26"/>
        <v>8.618330513</v>
      </c>
      <c r="T43" s="623"/>
      <c r="U43" s="624">
        <f t="shared" si="27"/>
        <v>305.606</v>
      </c>
      <c r="V43" s="625">
        <f t="shared" si="28"/>
        <v>916.818</v>
      </c>
      <c r="W43" s="613"/>
      <c r="X43" s="626">
        <v>184.1</v>
      </c>
      <c r="Y43" s="627"/>
      <c r="Z43" s="628">
        <v>1.66</v>
      </c>
      <c r="AA43" s="660"/>
      <c r="AB43" s="615"/>
      <c r="AC43" s="615"/>
    </row>
    <row r="44" ht="17.25" customHeight="1">
      <c r="A44" s="613"/>
      <c r="B44" s="629" t="s">
        <v>793</v>
      </c>
      <c r="C44" s="615" t="s">
        <v>116</v>
      </c>
      <c r="D44" s="615">
        <v>0.7090277777777777</v>
      </c>
      <c r="E44" s="616" t="s">
        <v>774</v>
      </c>
      <c r="F44" s="618"/>
      <c r="G44" s="618">
        <v>1.0</v>
      </c>
      <c r="H44" s="618">
        <v>1.0</v>
      </c>
      <c r="I44" s="618">
        <v>1.0</v>
      </c>
      <c r="J44" s="618"/>
      <c r="K44" s="618"/>
      <c r="L44" s="619"/>
      <c r="M44" s="620">
        <f t="shared" si="22"/>
        <v>3</v>
      </c>
      <c r="N44" s="620">
        <v>1.6</v>
      </c>
      <c r="O44" s="620">
        <f t="shared" si="23"/>
        <v>4.8</v>
      </c>
      <c r="P44" s="621">
        <f t="shared" si="24"/>
        <v>182.91125</v>
      </c>
      <c r="Q44" s="622">
        <v>34.69</v>
      </c>
      <c r="R44" s="622">
        <f t="shared" si="25"/>
        <v>104.07</v>
      </c>
      <c r="S44" s="621">
        <f t="shared" si="26"/>
        <v>8.43637936</v>
      </c>
      <c r="T44" s="623"/>
      <c r="U44" s="624">
        <f t="shared" si="27"/>
        <v>292.658</v>
      </c>
      <c r="V44" s="625">
        <f t="shared" si="28"/>
        <v>877.974</v>
      </c>
      <c r="W44" s="613"/>
      <c r="X44" s="626">
        <v>176.3</v>
      </c>
      <c r="Y44" s="627"/>
      <c r="Z44" s="628">
        <v>1.66</v>
      </c>
      <c r="AA44" s="613"/>
      <c r="AB44" s="615"/>
      <c r="AC44" s="615"/>
    </row>
    <row r="45" ht="17.25" customHeight="1">
      <c r="A45" s="613"/>
      <c r="B45" s="658"/>
      <c r="C45" s="615"/>
      <c r="D45" s="615"/>
      <c r="E45" s="616"/>
      <c r="F45" s="618"/>
      <c r="G45" s="618"/>
      <c r="H45" s="618"/>
      <c r="I45" s="618"/>
      <c r="J45" s="618"/>
      <c r="K45" s="618"/>
      <c r="L45" s="619"/>
      <c r="M45" s="620"/>
      <c r="N45" s="620"/>
      <c r="O45" s="620"/>
      <c r="P45" s="621"/>
      <c r="Q45" s="620"/>
      <c r="R45" s="620"/>
      <c r="S45" s="621"/>
      <c r="T45" s="623"/>
      <c r="U45" s="624"/>
      <c r="V45" s="659"/>
      <c r="W45" s="613"/>
      <c r="X45" s="632"/>
      <c r="Y45" s="627"/>
      <c r="Z45" s="628"/>
      <c r="AA45" s="613"/>
      <c r="AB45" s="615"/>
      <c r="AC45" s="615"/>
    </row>
    <row r="46" ht="17.25" customHeight="1">
      <c r="A46" s="177"/>
      <c r="B46" s="239" t="s">
        <v>275</v>
      </c>
      <c r="C46" s="240"/>
      <c r="D46" s="240"/>
      <c r="E46" s="240"/>
      <c r="F46" s="241"/>
      <c r="G46" s="241"/>
      <c r="H46" s="241"/>
      <c r="I46" s="241"/>
      <c r="J46" s="241"/>
      <c r="K46" s="241"/>
      <c r="L46" s="241"/>
      <c r="M46" s="242">
        <f>SUM(M37:M45)</f>
        <v>19</v>
      </c>
      <c r="N46" s="242"/>
      <c r="O46" s="242">
        <f>SUM(O37:O45)</f>
        <v>50.3</v>
      </c>
      <c r="P46" s="646">
        <f>V46/O46</f>
        <v>214.335008</v>
      </c>
      <c r="Q46" s="242"/>
      <c r="R46" s="647">
        <f>SUM(R37:R45)</f>
        <v>1101.09</v>
      </c>
      <c r="S46" s="646">
        <f>V46/R46</f>
        <v>9.791253122</v>
      </c>
      <c r="T46" s="242"/>
      <c r="U46" s="242"/>
      <c r="V46" s="648">
        <f>SUM(V37:V45)</f>
        <v>10781.0509</v>
      </c>
      <c r="W46" s="177"/>
      <c r="X46" s="649"/>
      <c r="Y46" s="239"/>
      <c r="Z46" s="650"/>
      <c r="AA46" s="177"/>
      <c r="AB46" s="240"/>
      <c r="AC46" s="240"/>
    </row>
    <row r="47" ht="6.75" customHeight="1">
      <c r="A47" s="177"/>
      <c r="B47" s="177"/>
      <c r="C47" s="177"/>
      <c r="D47" s="177"/>
      <c r="E47" s="177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7"/>
      <c r="X47" s="177"/>
      <c r="Y47" s="177"/>
      <c r="Z47" s="177"/>
      <c r="AA47" s="177"/>
      <c r="AB47" s="177"/>
      <c r="AC47" s="177"/>
    </row>
    <row r="48" ht="17.25" customHeight="1">
      <c r="A48" s="177"/>
      <c r="B48" s="661" t="s">
        <v>276</v>
      </c>
      <c r="C48" s="662"/>
      <c r="D48" s="662"/>
      <c r="E48" s="662"/>
      <c r="F48" s="663"/>
      <c r="G48" s="663"/>
      <c r="H48" s="663"/>
      <c r="I48" s="663"/>
      <c r="J48" s="663"/>
      <c r="K48" s="663"/>
      <c r="L48" s="663"/>
      <c r="M48" s="663">
        <f>M46+M35+M28+M17</f>
        <v>69</v>
      </c>
      <c r="N48" s="663"/>
      <c r="O48" s="664">
        <f>O46+O35+O28+O17</f>
        <v>249</v>
      </c>
      <c r="P48" s="665">
        <f>V48/O48</f>
        <v>208.2709</v>
      </c>
      <c r="Q48" s="663"/>
      <c r="R48" s="666">
        <f>R46+R35+R28+R17</f>
        <v>5428.4</v>
      </c>
      <c r="S48" s="665">
        <f>V48/R48</f>
        <v>9.553359019</v>
      </c>
      <c r="T48" s="663"/>
      <c r="U48" s="663"/>
      <c r="V48" s="667">
        <f>V46+V35+V28+V17</f>
        <v>51859.4541</v>
      </c>
      <c r="W48" s="177"/>
      <c r="X48" s="661"/>
      <c r="Y48" s="663"/>
      <c r="Z48" s="668"/>
      <c r="AA48" s="177"/>
      <c r="AB48" s="662"/>
      <c r="AC48" s="662"/>
    </row>
    <row r="49" ht="17.25" customHeight="1">
      <c r="A49" s="177"/>
      <c r="B49" s="177"/>
      <c r="C49" s="177"/>
      <c r="D49" s="177"/>
      <c r="E49" s="177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669"/>
      <c r="W49" s="177"/>
      <c r="X49" s="177"/>
      <c r="Y49" s="177"/>
      <c r="Z49" s="177"/>
      <c r="AA49" s="177"/>
      <c r="AB49" s="177"/>
      <c r="AC49" s="177"/>
    </row>
    <row r="50" ht="17.25" customHeight="1">
      <c r="A50" s="177"/>
      <c r="B50" s="177"/>
      <c r="C50" s="177"/>
      <c r="D50" s="177"/>
      <c r="E50" s="177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7"/>
      <c r="X50" s="177"/>
      <c r="Y50" s="177"/>
      <c r="Z50" s="177"/>
      <c r="AA50" s="177"/>
      <c r="AB50" s="177"/>
      <c r="AC50" s="177"/>
    </row>
    <row r="51" ht="17.25" customHeight="1">
      <c r="A51" s="177"/>
      <c r="B51" s="177"/>
      <c r="C51" s="177"/>
      <c r="D51" s="177"/>
      <c r="E51" s="177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7"/>
      <c r="X51" s="177"/>
      <c r="Y51" s="177"/>
      <c r="Z51" s="177"/>
      <c r="AA51" s="177"/>
      <c r="AB51" s="177"/>
      <c r="AC51" s="177"/>
    </row>
    <row r="52" ht="17.25" customHeight="1">
      <c r="A52" s="177"/>
      <c r="B52" s="670" t="s">
        <v>239</v>
      </c>
      <c r="C52" s="670" t="s">
        <v>46</v>
      </c>
      <c r="D52" s="177"/>
      <c r="E52" s="177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7"/>
      <c r="X52" s="177"/>
      <c r="Y52" s="177"/>
      <c r="Z52" s="177"/>
      <c r="AA52" s="177"/>
      <c r="AB52" s="177"/>
      <c r="AC52" s="177"/>
    </row>
    <row r="53" ht="17.25" customHeight="1">
      <c r="A53" s="177"/>
      <c r="B53" s="671" t="s">
        <v>774</v>
      </c>
      <c r="C53" s="671"/>
      <c r="D53" s="177"/>
      <c r="E53" s="177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7"/>
      <c r="X53" s="177"/>
      <c r="Y53" s="177"/>
      <c r="Z53" s="177"/>
      <c r="AA53" s="177"/>
      <c r="AB53" s="177"/>
      <c r="AC53" s="177"/>
    </row>
    <row r="54" ht="17.25" customHeight="1">
      <c r="A54" s="177"/>
      <c r="B54" s="671" t="s">
        <v>771</v>
      </c>
      <c r="C54" s="671"/>
      <c r="D54" s="177"/>
      <c r="E54" s="177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7"/>
      <c r="X54" s="177"/>
      <c r="Y54" s="177"/>
      <c r="Z54" s="177"/>
      <c r="AA54" s="177"/>
      <c r="AB54" s="177"/>
      <c r="AC54" s="177"/>
    </row>
    <row r="55" ht="17.25" customHeight="1">
      <c r="A55" s="177"/>
      <c r="B55" s="177"/>
      <c r="C55" s="177"/>
      <c r="D55" s="177"/>
      <c r="E55" s="177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7"/>
      <c r="X55" s="177"/>
      <c r="Y55" s="177"/>
      <c r="Z55" s="177"/>
      <c r="AA55" s="177"/>
      <c r="AB55" s="177"/>
      <c r="AC55" s="177"/>
    </row>
    <row r="56" ht="17.25" customHeight="1">
      <c r="A56" s="177"/>
      <c r="B56" s="177"/>
      <c r="C56" s="177"/>
      <c r="D56" s="177"/>
      <c r="E56" s="177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7"/>
      <c r="X56" s="177"/>
      <c r="Y56" s="177"/>
      <c r="Z56" s="177"/>
      <c r="AA56" s="177"/>
      <c r="AB56" s="177"/>
      <c r="AC56" s="177"/>
    </row>
    <row r="57" ht="17.25" customHeight="1">
      <c r="A57" s="177"/>
      <c r="B57" s="177"/>
      <c r="C57" s="177"/>
      <c r="D57" s="177"/>
      <c r="E57" s="177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7"/>
      <c r="X57" s="177"/>
      <c r="Y57" s="177"/>
      <c r="Z57" s="177"/>
      <c r="AA57" s="177"/>
      <c r="AB57" s="177"/>
      <c r="AC57" s="177"/>
    </row>
    <row r="58" ht="17.25" customHeight="1">
      <c r="A58" s="177"/>
      <c r="B58" s="177"/>
      <c r="C58" s="177"/>
      <c r="D58" s="177"/>
      <c r="E58" s="177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7"/>
      <c r="X58" s="177"/>
      <c r="Y58" s="177"/>
      <c r="Z58" s="177"/>
      <c r="AA58" s="177"/>
      <c r="AB58" s="177"/>
      <c r="AC58" s="177"/>
    </row>
    <row r="59" ht="17.25" customHeight="1">
      <c r="A59" s="177"/>
      <c r="B59" s="177"/>
      <c r="C59" s="177"/>
      <c r="D59" s="177"/>
      <c r="E59" s="177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7"/>
      <c r="X59" s="177"/>
      <c r="Y59" s="177"/>
      <c r="Z59" s="177"/>
      <c r="AA59" s="177"/>
      <c r="AB59" s="177"/>
      <c r="AC59" s="177"/>
    </row>
    <row r="60" ht="17.25" customHeight="1">
      <c r="A60" s="177"/>
      <c r="B60" s="177"/>
      <c r="C60" s="177"/>
      <c r="D60" s="177"/>
      <c r="E60" s="177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7"/>
      <c r="X60" s="177"/>
      <c r="Y60" s="177"/>
      <c r="Z60" s="177"/>
      <c r="AA60" s="177"/>
      <c r="AB60" s="177"/>
      <c r="AC60" s="177"/>
    </row>
    <row r="61" ht="17.25" customHeight="1">
      <c r="A61" s="177"/>
      <c r="B61" s="177"/>
      <c r="C61" s="177"/>
      <c r="D61" s="177"/>
      <c r="E61" s="177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7"/>
      <c r="X61" s="177"/>
      <c r="Y61" s="177"/>
      <c r="Z61" s="177"/>
      <c r="AA61" s="177"/>
      <c r="AB61" s="177"/>
      <c r="AC61" s="177"/>
    </row>
    <row r="62" ht="17.25" customHeight="1">
      <c r="A62" s="177"/>
      <c r="B62" s="177"/>
      <c r="C62" s="177"/>
      <c r="D62" s="177"/>
      <c r="E62" s="177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7"/>
      <c r="X62" s="177"/>
      <c r="Y62" s="177"/>
      <c r="Z62" s="177"/>
      <c r="AA62" s="177"/>
      <c r="AB62" s="177"/>
      <c r="AC62" s="177"/>
    </row>
    <row r="63" ht="17.25" customHeight="1">
      <c r="A63" s="177"/>
      <c r="B63" s="177"/>
      <c r="C63" s="177"/>
      <c r="D63" s="177"/>
      <c r="E63" s="177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7"/>
      <c r="X63" s="177"/>
      <c r="Y63" s="177"/>
      <c r="Z63" s="177"/>
      <c r="AA63" s="177"/>
      <c r="AB63" s="177"/>
      <c r="AC63" s="177"/>
    </row>
    <row r="64" ht="17.25" customHeight="1">
      <c r="A64" s="177"/>
      <c r="B64" s="177"/>
      <c r="C64" s="177"/>
      <c r="D64" s="177"/>
      <c r="E64" s="177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7"/>
      <c r="X64" s="177"/>
      <c r="Y64" s="177"/>
      <c r="Z64" s="177"/>
      <c r="AA64" s="177"/>
      <c r="AB64" s="177"/>
      <c r="AC64" s="177"/>
    </row>
    <row r="65" ht="17.25" customHeight="1">
      <c r="A65" s="177"/>
      <c r="B65" s="177"/>
      <c r="C65" s="177"/>
      <c r="D65" s="177"/>
      <c r="E65" s="177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7"/>
      <c r="X65" s="177"/>
      <c r="Y65" s="177"/>
      <c r="Z65" s="177"/>
      <c r="AA65" s="177"/>
      <c r="AB65" s="177"/>
      <c r="AC65" s="177"/>
    </row>
    <row r="66" ht="17.25" customHeight="1">
      <c r="A66" s="177"/>
      <c r="B66" s="177"/>
      <c r="C66" s="177"/>
      <c r="D66" s="177"/>
      <c r="E66" s="177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7"/>
      <c r="X66" s="177"/>
      <c r="Y66" s="177"/>
      <c r="Z66" s="177"/>
      <c r="AA66" s="177"/>
      <c r="AB66" s="177"/>
      <c r="AC66" s="177"/>
    </row>
    <row r="67" ht="17.25" customHeight="1">
      <c r="A67" s="177"/>
      <c r="B67" s="177"/>
      <c r="C67" s="177"/>
      <c r="D67" s="177"/>
      <c r="E67" s="177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7"/>
      <c r="X67" s="177"/>
      <c r="Y67" s="177"/>
      <c r="Z67" s="177"/>
      <c r="AA67" s="177"/>
      <c r="AB67" s="177"/>
      <c r="AC67" s="177"/>
    </row>
    <row r="68" ht="17.25" customHeight="1">
      <c r="A68" s="177"/>
      <c r="B68" s="177"/>
      <c r="C68" s="177"/>
      <c r="D68" s="177"/>
      <c r="E68" s="177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7"/>
      <c r="X68" s="177"/>
      <c r="Y68" s="177"/>
      <c r="Z68" s="177"/>
      <c r="AA68" s="177"/>
      <c r="AB68" s="177"/>
      <c r="AC68" s="177"/>
    </row>
    <row r="69" ht="17.25" customHeight="1">
      <c r="A69" s="177"/>
      <c r="B69" s="177"/>
      <c r="C69" s="177"/>
      <c r="D69" s="177"/>
      <c r="E69" s="177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7"/>
      <c r="X69" s="177"/>
      <c r="Y69" s="177"/>
      <c r="Z69" s="177"/>
      <c r="AA69" s="177"/>
      <c r="AB69" s="177"/>
      <c r="AC69" s="177"/>
    </row>
    <row r="70" ht="17.25" customHeight="1">
      <c r="A70" s="177"/>
      <c r="B70" s="177"/>
      <c r="C70" s="177"/>
      <c r="D70" s="177"/>
      <c r="E70" s="177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7"/>
      <c r="X70" s="177"/>
      <c r="Y70" s="177"/>
      <c r="Z70" s="177"/>
      <c r="AA70" s="177"/>
      <c r="AB70" s="177"/>
      <c r="AC70" s="177"/>
    </row>
    <row r="71" ht="17.25" customHeight="1">
      <c r="A71" s="177"/>
      <c r="B71" s="177"/>
      <c r="C71" s="177"/>
      <c r="D71" s="177"/>
      <c r="E71" s="177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7"/>
      <c r="X71" s="177"/>
      <c r="Y71" s="177"/>
      <c r="Z71" s="177"/>
      <c r="AA71" s="177"/>
      <c r="AB71" s="177"/>
      <c r="AC71" s="177"/>
    </row>
    <row r="72" ht="17.25" customHeight="1">
      <c r="A72" s="177"/>
      <c r="B72" s="177"/>
      <c r="C72" s="177"/>
      <c r="D72" s="177"/>
      <c r="E72" s="177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7"/>
      <c r="X72" s="177"/>
      <c r="Y72" s="177"/>
      <c r="Z72" s="177"/>
      <c r="AA72" s="177"/>
      <c r="AB72" s="177"/>
      <c r="AC72" s="177"/>
    </row>
    <row r="73" ht="17.25" customHeight="1">
      <c r="A73" s="177"/>
      <c r="B73" s="177"/>
      <c r="C73" s="177"/>
      <c r="D73" s="177"/>
      <c r="E73" s="177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7"/>
      <c r="X73" s="177"/>
      <c r="Y73" s="177"/>
      <c r="Z73" s="177"/>
      <c r="AA73" s="177"/>
      <c r="AB73" s="177"/>
      <c r="AC73" s="177"/>
    </row>
    <row r="74" ht="17.25" customHeight="1">
      <c r="A74" s="177"/>
      <c r="B74" s="177"/>
      <c r="C74" s="177"/>
      <c r="D74" s="177"/>
      <c r="E74" s="177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7"/>
      <c r="X74" s="177"/>
      <c r="Y74" s="177"/>
      <c r="Z74" s="177"/>
      <c r="AA74" s="177"/>
      <c r="AB74" s="177"/>
      <c r="AC74" s="177"/>
    </row>
    <row r="75" ht="17.25" customHeight="1">
      <c r="A75" s="177"/>
      <c r="B75" s="177"/>
      <c r="C75" s="177"/>
      <c r="D75" s="177"/>
      <c r="E75" s="177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7"/>
      <c r="X75" s="177"/>
      <c r="Y75" s="177"/>
      <c r="Z75" s="177"/>
      <c r="AA75" s="177"/>
      <c r="AB75" s="177"/>
      <c r="AC75" s="177"/>
    </row>
    <row r="76" ht="17.25" customHeight="1">
      <c r="A76" s="177"/>
      <c r="B76" s="177"/>
      <c r="C76" s="177"/>
      <c r="D76" s="177"/>
      <c r="E76" s="177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7"/>
      <c r="X76" s="177"/>
      <c r="Y76" s="177"/>
      <c r="Z76" s="177"/>
      <c r="AA76" s="177"/>
      <c r="AB76" s="177"/>
      <c r="AC76" s="177"/>
    </row>
    <row r="77" ht="17.25" customHeight="1">
      <c r="A77" s="177"/>
      <c r="B77" s="177"/>
      <c r="C77" s="177"/>
      <c r="D77" s="177"/>
      <c r="E77" s="177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7"/>
      <c r="X77" s="177"/>
      <c r="Y77" s="177"/>
      <c r="Z77" s="177"/>
      <c r="AA77" s="177"/>
      <c r="AB77" s="177"/>
      <c r="AC77" s="177"/>
    </row>
    <row r="78" ht="17.25" customHeight="1">
      <c r="A78" s="177"/>
      <c r="B78" s="177"/>
      <c r="C78" s="177"/>
      <c r="D78" s="177"/>
      <c r="E78" s="177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7"/>
      <c r="X78" s="177"/>
      <c r="Y78" s="177"/>
      <c r="Z78" s="177"/>
      <c r="AA78" s="177"/>
      <c r="AB78" s="177"/>
      <c r="AC78" s="177"/>
    </row>
    <row r="79" ht="17.25" customHeight="1">
      <c r="A79" s="177"/>
      <c r="B79" s="177"/>
      <c r="C79" s="177"/>
      <c r="D79" s="177"/>
      <c r="E79" s="177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7"/>
      <c r="X79" s="177"/>
      <c r="Y79" s="177"/>
      <c r="Z79" s="177"/>
      <c r="AA79" s="177"/>
      <c r="AB79" s="177"/>
      <c r="AC79" s="177"/>
    </row>
    <row r="80" ht="17.25" customHeight="1">
      <c r="A80" s="177"/>
      <c r="B80" s="177"/>
      <c r="C80" s="177"/>
      <c r="D80" s="177"/>
      <c r="E80" s="177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7"/>
      <c r="X80" s="177"/>
      <c r="Y80" s="177"/>
      <c r="Z80" s="177"/>
      <c r="AA80" s="177"/>
      <c r="AB80" s="177"/>
      <c r="AC80" s="177"/>
    </row>
    <row r="81" ht="17.25" customHeight="1">
      <c r="A81" s="177"/>
      <c r="B81" s="177"/>
      <c r="C81" s="177"/>
      <c r="D81" s="177"/>
      <c r="E81" s="177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7"/>
      <c r="X81" s="177"/>
      <c r="Y81" s="177"/>
      <c r="Z81" s="177"/>
      <c r="AA81" s="177"/>
      <c r="AB81" s="177"/>
      <c r="AC81" s="177"/>
    </row>
    <row r="82" ht="17.25" customHeight="1">
      <c r="A82" s="177"/>
      <c r="B82" s="177"/>
      <c r="C82" s="177"/>
      <c r="D82" s="177"/>
      <c r="E82" s="177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7"/>
      <c r="X82" s="177"/>
      <c r="Y82" s="177"/>
      <c r="Z82" s="177"/>
      <c r="AA82" s="177"/>
      <c r="AB82" s="177"/>
      <c r="AC82" s="177"/>
    </row>
    <row r="83" ht="17.25" customHeight="1">
      <c r="A83" s="177"/>
      <c r="B83" s="177"/>
      <c r="C83" s="177"/>
      <c r="D83" s="177"/>
      <c r="E83" s="177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7"/>
      <c r="X83" s="177"/>
      <c r="Y83" s="177"/>
      <c r="Z83" s="177"/>
      <c r="AA83" s="177"/>
      <c r="AB83" s="177"/>
      <c r="AC83" s="177"/>
    </row>
    <row r="84" ht="17.25" customHeight="1">
      <c r="A84" s="177"/>
      <c r="B84" s="177"/>
      <c r="C84" s="177"/>
      <c r="D84" s="177"/>
      <c r="E84" s="177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7"/>
      <c r="X84" s="177"/>
      <c r="Y84" s="177"/>
      <c r="Z84" s="177"/>
      <c r="AA84" s="177"/>
      <c r="AB84" s="177"/>
      <c r="AC84" s="177"/>
    </row>
    <row r="85" ht="17.25" customHeight="1">
      <c r="A85" s="177"/>
      <c r="B85" s="177"/>
      <c r="C85" s="177"/>
      <c r="D85" s="177"/>
      <c r="E85" s="177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7"/>
      <c r="X85" s="177"/>
      <c r="Y85" s="177"/>
      <c r="Z85" s="177"/>
      <c r="AA85" s="177"/>
      <c r="AB85" s="177"/>
      <c r="AC85" s="177"/>
    </row>
    <row r="86" ht="17.25" customHeight="1">
      <c r="A86" s="177"/>
      <c r="B86" s="177"/>
      <c r="C86" s="177"/>
      <c r="D86" s="177"/>
      <c r="E86" s="177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7"/>
      <c r="X86" s="177"/>
      <c r="Y86" s="177"/>
      <c r="Z86" s="177"/>
      <c r="AA86" s="177"/>
      <c r="AB86" s="177"/>
      <c r="AC86" s="177"/>
    </row>
    <row r="87" ht="17.25" customHeight="1">
      <c r="A87" s="177"/>
      <c r="B87" s="177"/>
      <c r="C87" s="177"/>
      <c r="D87" s="177"/>
      <c r="E87" s="177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7"/>
      <c r="X87" s="177"/>
      <c r="Y87" s="177"/>
      <c r="Z87" s="177"/>
      <c r="AA87" s="177"/>
      <c r="AB87" s="177"/>
      <c r="AC87" s="177"/>
    </row>
    <row r="88" ht="17.25" customHeight="1">
      <c r="A88" s="177"/>
      <c r="B88" s="177"/>
      <c r="C88" s="177"/>
      <c r="D88" s="177"/>
      <c r="E88" s="177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7"/>
      <c r="X88" s="177"/>
      <c r="Y88" s="177"/>
      <c r="Z88" s="177"/>
      <c r="AA88" s="177"/>
      <c r="AB88" s="177"/>
      <c r="AC88" s="177"/>
    </row>
    <row r="89" ht="17.25" customHeight="1">
      <c r="A89" s="177"/>
      <c r="B89" s="177"/>
      <c r="C89" s="177"/>
      <c r="D89" s="177"/>
      <c r="E89" s="177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7"/>
      <c r="X89" s="177"/>
      <c r="Y89" s="177"/>
      <c r="Z89" s="177"/>
      <c r="AA89" s="177"/>
      <c r="AB89" s="177"/>
      <c r="AC89" s="177"/>
    </row>
    <row r="90" ht="17.25" customHeight="1">
      <c r="A90" s="177"/>
      <c r="B90" s="177"/>
      <c r="C90" s="177"/>
      <c r="D90" s="177"/>
      <c r="E90" s="177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7"/>
      <c r="X90" s="177"/>
      <c r="Y90" s="177"/>
      <c r="Z90" s="177"/>
      <c r="AA90" s="177"/>
      <c r="AB90" s="177"/>
      <c r="AC90" s="177"/>
    </row>
    <row r="91" ht="17.25" customHeight="1">
      <c r="A91" s="177"/>
      <c r="B91" s="177"/>
      <c r="C91" s="177"/>
      <c r="D91" s="177"/>
      <c r="E91" s="177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7"/>
      <c r="X91" s="177"/>
      <c r="Y91" s="177"/>
      <c r="Z91" s="177"/>
      <c r="AA91" s="177"/>
      <c r="AB91" s="177"/>
      <c r="AC91" s="177"/>
    </row>
    <row r="92" ht="17.25" customHeight="1">
      <c r="A92" s="177"/>
      <c r="B92" s="177"/>
      <c r="C92" s="177"/>
      <c r="D92" s="177"/>
      <c r="E92" s="177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7"/>
      <c r="X92" s="177"/>
      <c r="Y92" s="177"/>
      <c r="Z92" s="177"/>
      <c r="AA92" s="177"/>
      <c r="AB92" s="177"/>
      <c r="AC92" s="177"/>
    </row>
    <row r="93" ht="17.25" customHeight="1">
      <c r="A93" s="177"/>
      <c r="B93" s="177"/>
      <c r="C93" s="177"/>
      <c r="D93" s="177"/>
      <c r="E93" s="177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7"/>
      <c r="X93" s="177"/>
      <c r="Y93" s="177"/>
      <c r="Z93" s="177"/>
      <c r="AA93" s="177"/>
      <c r="AB93" s="177"/>
      <c r="AC93" s="177"/>
    </row>
    <row r="94" ht="17.25" customHeight="1">
      <c r="A94" s="177"/>
      <c r="B94" s="177"/>
      <c r="C94" s="177"/>
      <c r="D94" s="177"/>
      <c r="E94" s="177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7"/>
      <c r="X94" s="177"/>
      <c r="Y94" s="177"/>
      <c r="Z94" s="177"/>
      <c r="AA94" s="177"/>
      <c r="AB94" s="177"/>
      <c r="AC94" s="177"/>
    </row>
    <row r="95" ht="17.25" customHeight="1">
      <c r="A95" s="177"/>
      <c r="B95" s="177"/>
      <c r="C95" s="177"/>
      <c r="D95" s="177"/>
      <c r="E95" s="177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7"/>
      <c r="X95" s="177"/>
      <c r="Y95" s="177"/>
      <c r="Z95" s="177"/>
      <c r="AA95" s="177"/>
      <c r="AB95" s="177"/>
      <c r="AC95" s="177"/>
    </row>
    <row r="96" ht="17.25" customHeight="1">
      <c r="A96" s="177"/>
      <c r="B96" s="177"/>
      <c r="C96" s="177"/>
      <c r="D96" s="177"/>
      <c r="E96" s="177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7"/>
      <c r="X96" s="177"/>
      <c r="Y96" s="177"/>
      <c r="Z96" s="177"/>
      <c r="AA96" s="177"/>
      <c r="AB96" s="177"/>
      <c r="AC96" s="177"/>
    </row>
    <row r="97" ht="17.25" customHeight="1">
      <c r="A97" s="177"/>
      <c r="B97" s="177"/>
      <c r="C97" s="177"/>
      <c r="D97" s="177"/>
      <c r="E97" s="177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7"/>
      <c r="X97" s="177"/>
      <c r="Y97" s="177"/>
      <c r="Z97" s="177"/>
      <c r="AA97" s="177"/>
      <c r="AB97" s="177"/>
      <c r="AC97" s="177"/>
    </row>
    <row r="98" ht="17.25" customHeight="1">
      <c r="A98" s="177"/>
      <c r="B98" s="177"/>
      <c r="C98" s="177"/>
      <c r="D98" s="177"/>
      <c r="E98" s="177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7"/>
      <c r="X98" s="177"/>
      <c r="Y98" s="177"/>
      <c r="Z98" s="177"/>
      <c r="AA98" s="177"/>
      <c r="AB98" s="177"/>
      <c r="AC98" s="177"/>
    </row>
    <row r="99" ht="17.25" customHeight="1">
      <c r="A99" s="177"/>
      <c r="B99" s="177"/>
      <c r="C99" s="177"/>
      <c r="D99" s="177"/>
      <c r="E99" s="177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7"/>
      <c r="X99" s="177"/>
      <c r="Y99" s="177"/>
      <c r="Z99" s="177"/>
      <c r="AA99" s="177"/>
      <c r="AB99" s="177"/>
      <c r="AC99" s="177"/>
    </row>
    <row r="100" ht="17.25" customHeight="1">
      <c r="A100" s="177"/>
      <c r="B100" s="177"/>
      <c r="C100" s="177"/>
      <c r="D100" s="177"/>
      <c r="E100" s="177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7"/>
      <c r="X100" s="177"/>
      <c r="Y100" s="177"/>
      <c r="Z100" s="177"/>
      <c r="AA100" s="177"/>
      <c r="AB100" s="177"/>
      <c r="AC100" s="177"/>
    </row>
    <row r="101" ht="17.25" customHeight="1">
      <c r="A101" s="177"/>
      <c r="B101" s="177"/>
      <c r="C101" s="177"/>
      <c r="D101" s="177"/>
      <c r="E101" s="177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7"/>
      <c r="X101" s="177"/>
      <c r="Y101" s="177"/>
      <c r="Z101" s="177"/>
      <c r="AA101" s="177"/>
      <c r="AB101" s="177"/>
      <c r="AC101" s="177"/>
    </row>
    <row r="102" ht="17.25" customHeight="1">
      <c r="A102" s="177"/>
      <c r="B102" s="177"/>
      <c r="C102" s="177"/>
      <c r="D102" s="177"/>
      <c r="E102" s="177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7"/>
      <c r="X102" s="177"/>
      <c r="Y102" s="177"/>
      <c r="Z102" s="177"/>
      <c r="AA102" s="177"/>
      <c r="AB102" s="177"/>
      <c r="AC102" s="177"/>
    </row>
    <row r="103" ht="17.25" customHeight="1">
      <c r="A103" s="177"/>
      <c r="B103" s="177"/>
      <c r="C103" s="177"/>
      <c r="D103" s="177"/>
      <c r="E103" s="177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7"/>
      <c r="X103" s="177"/>
      <c r="Y103" s="177"/>
      <c r="Z103" s="177"/>
      <c r="AA103" s="177"/>
      <c r="AB103" s="177"/>
      <c r="AC103" s="177"/>
    </row>
    <row r="104" ht="17.25" customHeight="1">
      <c r="A104" s="177"/>
      <c r="B104" s="177"/>
      <c r="C104" s="177"/>
      <c r="D104" s="177"/>
      <c r="E104" s="177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7"/>
      <c r="X104" s="177"/>
      <c r="Y104" s="177"/>
      <c r="Z104" s="177"/>
      <c r="AA104" s="177"/>
      <c r="AB104" s="177"/>
      <c r="AC104" s="177"/>
    </row>
    <row r="105" ht="17.25" customHeight="1">
      <c r="A105" s="177"/>
      <c r="B105" s="177"/>
      <c r="C105" s="177"/>
      <c r="D105" s="177"/>
      <c r="E105" s="177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7"/>
      <c r="X105" s="177"/>
      <c r="Y105" s="177"/>
      <c r="Z105" s="177"/>
      <c r="AA105" s="177"/>
      <c r="AB105" s="177"/>
      <c r="AC105" s="177"/>
    </row>
    <row r="106" ht="17.25" customHeight="1">
      <c r="A106" s="177"/>
      <c r="B106" s="177"/>
      <c r="C106" s="177"/>
      <c r="D106" s="177"/>
      <c r="E106" s="177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7"/>
      <c r="X106" s="177"/>
      <c r="Y106" s="177"/>
      <c r="Z106" s="177"/>
      <c r="AA106" s="177"/>
      <c r="AB106" s="177"/>
      <c r="AC106" s="177"/>
    </row>
    <row r="107" ht="17.25" customHeight="1">
      <c r="A107" s="177"/>
      <c r="B107" s="177"/>
      <c r="C107" s="177"/>
      <c r="D107" s="177"/>
      <c r="E107" s="177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7"/>
      <c r="X107" s="177"/>
      <c r="Y107" s="177"/>
      <c r="Z107" s="177"/>
      <c r="AA107" s="177"/>
      <c r="AB107" s="177"/>
      <c r="AC107" s="177"/>
    </row>
    <row r="108" ht="17.25" customHeight="1">
      <c r="A108" s="177"/>
      <c r="B108" s="177"/>
      <c r="C108" s="177"/>
      <c r="D108" s="177"/>
      <c r="E108" s="177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7"/>
      <c r="X108" s="177"/>
      <c r="Y108" s="177"/>
      <c r="Z108" s="177"/>
      <c r="AA108" s="177"/>
      <c r="AB108" s="177"/>
      <c r="AC108" s="177"/>
    </row>
    <row r="109" ht="17.25" customHeight="1">
      <c r="A109" s="177"/>
      <c r="B109" s="177"/>
      <c r="C109" s="177"/>
      <c r="D109" s="177"/>
      <c r="E109" s="177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7"/>
      <c r="X109" s="177"/>
      <c r="Y109" s="177"/>
      <c r="Z109" s="177"/>
      <c r="AA109" s="177"/>
      <c r="AB109" s="177"/>
      <c r="AC109" s="177"/>
    </row>
    <row r="110" ht="17.25" customHeight="1">
      <c r="A110" s="177"/>
      <c r="B110" s="177"/>
      <c r="C110" s="177"/>
      <c r="D110" s="177"/>
      <c r="E110" s="177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7"/>
      <c r="X110" s="177"/>
      <c r="Y110" s="177"/>
      <c r="Z110" s="177"/>
      <c r="AA110" s="177"/>
      <c r="AB110" s="177"/>
      <c r="AC110" s="177"/>
    </row>
    <row r="111" ht="17.25" customHeight="1">
      <c r="A111" s="177"/>
      <c r="B111" s="177"/>
      <c r="C111" s="177"/>
      <c r="D111" s="177"/>
      <c r="E111" s="177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7"/>
      <c r="X111" s="177"/>
      <c r="Y111" s="177"/>
      <c r="Z111" s="177"/>
      <c r="AA111" s="177"/>
      <c r="AB111" s="177"/>
      <c r="AC111" s="177"/>
    </row>
    <row r="112" ht="17.25" customHeight="1">
      <c r="A112" s="177"/>
      <c r="B112" s="177"/>
      <c r="C112" s="177"/>
      <c r="D112" s="177"/>
      <c r="E112" s="177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7"/>
      <c r="X112" s="177"/>
      <c r="Y112" s="177"/>
      <c r="Z112" s="177"/>
      <c r="AA112" s="177"/>
      <c r="AB112" s="177"/>
      <c r="AC112" s="177"/>
    </row>
    <row r="113" ht="17.25" customHeight="1">
      <c r="A113" s="177"/>
      <c r="B113" s="177"/>
      <c r="C113" s="177"/>
      <c r="D113" s="177"/>
      <c r="E113" s="177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7"/>
      <c r="X113" s="177"/>
      <c r="Y113" s="177"/>
      <c r="Z113" s="177"/>
      <c r="AA113" s="177"/>
      <c r="AB113" s="177"/>
      <c r="AC113" s="177"/>
    </row>
    <row r="114" ht="17.25" customHeight="1">
      <c r="A114" s="177"/>
      <c r="B114" s="177"/>
      <c r="C114" s="177"/>
      <c r="D114" s="177"/>
      <c r="E114" s="177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7"/>
      <c r="X114" s="177"/>
      <c r="Y114" s="177"/>
      <c r="Z114" s="177"/>
      <c r="AA114" s="177"/>
      <c r="AB114" s="177"/>
      <c r="AC114" s="177"/>
    </row>
    <row r="115" ht="17.25" customHeight="1">
      <c r="A115" s="177"/>
      <c r="B115" s="177"/>
      <c r="C115" s="177"/>
      <c r="D115" s="177"/>
      <c r="E115" s="177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7"/>
      <c r="X115" s="177"/>
      <c r="Y115" s="177"/>
      <c r="Z115" s="177"/>
      <c r="AA115" s="177"/>
      <c r="AB115" s="177"/>
      <c r="AC115" s="177"/>
    </row>
    <row r="116" ht="17.25" customHeight="1">
      <c r="A116" s="177"/>
      <c r="B116" s="177"/>
      <c r="C116" s="177"/>
      <c r="D116" s="177"/>
      <c r="E116" s="177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7"/>
      <c r="X116" s="177"/>
      <c r="Y116" s="177"/>
      <c r="Z116" s="177"/>
      <c r="AA116" s="177"/>
      <c r="AB116" s="177"/>
      <c r="AC116" s="177"/>
    </row>
    <row r="117" ht="17.25" customHeight="1">
      <c r="A117" s="177"/>
      <c r="B117" s="177"/>
      <c r="C117" s="177"/>
      <c r="D117" s="177"/>
      <c r="E117" s="177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7"/>
      <c r="X117" s="177"/>
      <c r="Y117" s="177"/>
      <c r="Z117" s="177"/>
      <c r="AA117" s="177"/>
      <c r="AB117" s="177"/>
      <c r="AC117" s="177"/>
    </row>
    <row r="118" ht="17.25" customHeight="1">
      <c r="A118" s="177"/>
      <c r="B118" s="177"/>
      <c r="C118" s="177"/>
      <c r="D118" s="177"/>
      <c r="E118" s="177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7"/>
      <c r="X118" s="177"/>
      <c r="Y118" s="177"/>
      <c r="Z118" s="177"/>
      <c r="AA118" s="177"/>
      <c r="AB118" s="177"/>
      <c r="AC118" s="177"/>
    </row>
    <row r="119" ht="17.25" customHeight="1">
      <c r="A119" s="177"/>
      <c r="B119" s="177"/>
      <c r="C119" s="177"/>
      <c r="D119" s="177"/>
      <c r="E119" s="177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7"/>
      <c r="X119" s="177"/>
      <c r="Y119" s="177"/>
      <c r="Z119" s="177"/>
      <c r="AA119" s="177"/>
      <c r="AB119" s="177"/>
      <c r="AC119" s="177"/>
    </row>
    <row r="120" ht="17.25" customHeight="1">
      <c r="A120" s="177"/>
      <c r="B120" s="177"/>
      <c r="C120" s="177"/>
      <c r="D120" s="177"/>
      <c r="E120" s="177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7"/>
      <c r="X120" s="177"/>
      <c r="Y120" s="177"/>
      <c r="Z120" s="177"/>
      <c r="AA120" s="177"/>
      <c r="AB120" s="177"/>
      <c r="AC120" s="177"/>
    </row>
    <row r="121" ht="17.25" customHeight="1">
      <c r="A121" s="177"/>
      <c r="B121" s="177"/>
      <c r="C121" s="177"/>
      <c r="D121" s="177"/>
      <c r="E121" s="177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7"/>
      <c r="X121" s="177"/>
      <c r="Y121" s="177"/>
      <c r="Z121" s="177"/>
      <c r="AA121" s="177"/>
      <c r="AB121" s="177"/>
      <c r="AC121" s="177"/>
    </row>
    <row r="122" ht="17.25" customHeight="1">
      <c r="A122" s="177"/>
      <c r="B122" s="177"/>
      <c r="C122" s="177"/>
      <c r="D122" s="177"/>
      <c r="E122" s="177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7"/>
      <c r="X122" s="177"/>
      <c r="Y122" s="177"/>
      <c r="Z122" s="177"/>
      <c r="AA122" s="177"/>
      <c r="AB122" s="177"/>
      <c r="AC122" s="177"/>
    </row>
    <row r="123" ht="17.25" customHeight="1">
      <c r="A123" s="177"/>
      <c r="B123" s="177"/>
      <c r="C123" s="177"/>
      <c r="D123" s="177"/>
      <c r="E123" s="177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7"/>
      <c r="X123" s="177"/>
      <c r="Y123" s="177"/>
      <c r="Z123" s="177"/>
      <c r="AA123" s="177"/>
      <c r="AB123" s="177"/>
      <c r="AC123" s="177"/>
    </row>
    <row r="124" ht="17.25" customHeight="1">
      <c r="A124" s="177"/>
      <c r="B124" s="177"/>
      <c r="C124" s="177"/>
      <c r="D124" s="177"/>
      <c r="E124" s="177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7"/>
      <c r="X124" s="177"/>
      <c r="Y124" s="177"/>
      <c r="Z124" s="177"/>
      <c r="AA124" s="177"/>
      <c r="AB124" s="177"/>
      <c r="AC124" s="177"/>
    </row>
    <row r="125" ht="17.25" customHeight="1">
      <c r="A125" s="177"/>
      <c r="B125" s="177"/>
      <c r="C125" s="177"/>
      <c r="D125" s="177"/>
      <c r="E125" s="177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7"/>
      <c r="X125" s="177"/>
      <c r="Y125" s="177"/>
      <c r="Z125" s="177"/>
      <c r="AA125" s="177"/>
      <c r="AB125" s="177"/>
      <c r="AC125" s="177"/>
    </row>
    <row r="126" ht="17.25" customHeight="1">
      <c r="A126" s="177"/>
      <c r="B126" s="177"/>
      <c r="C126" s="177"/>
      <c r="D126" s="177"/>
      <c r="E126" s="177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7"/>
      <c r="X126" s="177"/>
      <c r="Y126" s="177"/>
      <c r="Z126" s="177"/>
      <c r="AA126" s="177"/>
      <c r="AB126" s="177"/>
      <c r="AC126" s="177"/>
    </row>
    <row r="127" ht="17.25" customHeight="1">
      <c r="A127" s="177"/>
      <c r="B127" s="177"/>
      <c r="C127" s="177"/>
      <c r="D127" s="177"/>
      <c r="E127" s="177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7"/>
      <c r="X127" s="177"/>
      <c r="Y127" s="177"/>
      <c r="Z127" s="177"/>
      <c r="AA127" s="177"/>
      <c r="AB127" s="177"/>
      <c r="AC127" s="177"/>
    </row>
    <row r="128" ht="17.25" customHeight="1">
      <c r="A128" s="177"/>
      <c r="B128" s="177"/>
      <c r="C128" s="177"/>
      <c r="D128" s="177"/>
      <c r="E128" s="177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7"/>
      <c r="X128" s="177"/>
      <c r="Y128" s="177"/>
      <c r="Z128" s="177"/>
      <c r="AA128" s="177"/>
      <c r="AB128" s="177"/>
      <c r="AC128" s="177"/>
    </row>
    <row r="129" ht="17.25" customHeight="1">
      <c r="A129" s="177"/>
      <c r="B129" s="177"/>
      <c r="C129" s="177"/>
      <c r="D129" s="177"/>
      <c r="E129" s="177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7"/>
      <c r="X129" s="177"/>
      <c r="Y129" s="177"/>
      <c r="Z129" s="177"/>
      <c r="AA129" s="177"/>
      <c r="AB129" s="177"/>
      <c r="AC129" s="177"/>
    </row>
    <row r="130" ht="17.25" customHeight="1">
      <c r="A130" s="177"/>
      <c r="B130" s="177"/>
      <c r="C130" s="177"/>
      <c r="D130" s="177"/>
      <c r="E130" s="177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7"/>
      <c r="X130" s="177"/>
      <c r="Y130" s="177"/>
      <c r="Z130" s="177"/>
      <c r="AA130" s="177"/>
      <c r="AB130" s="177"/>
      <c r="AC130" s="177"/>
    </row>
    <row r="131" ht="17.25" customHeight="1">
      <c r="A131" s="177"/>
      <c r="B131" s="177"/>
      <c r="C131" s="177"/>
      <c r="D131" s="177"/>
      <c r="E131" s="177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7"/>
      <c r="X131" s="177"/>
      <c r="Y131" s="177"/>
      <c r="Z131" s="177"/>
      <c r="AA131" s="177"/>
      <c r="AB131" s="177"/>
      <c r="AC131" s="177"/>
    </row>
    <row r="132" ht="17.25" customHeight="1">
      <c r="A132" s="177"/>
      <c r="B132" s="177"/>
      <c r="C132" s="177"/>
      <c r="D132" s="177"/>
      <c r="E132" s="177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7"/>
      <c r="X132" s="177"/>
      <c r="Y132" s="177"/>
      <c r="Z132" s="177"/>
      <c r="AA132" s="177"/>
      <c r="AB132" s="177"/>
      <c r="AC132" s="177"/>
    </row>
    <row r="133" ht="17.25" customHeight="1">
      <c r="A133" s="177"/>
      <c r="B133" s="177"/>
      <c r="C133" s="177"/>
      <c r="D133" s="177"/>
      <c r="E133" s="177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7"/>
      <c r="X133" s="177"/>
      <c r="Y133" s="177"/>
      <c r="Z133" s="177"/>
      <c r="AA133" s="177"/>
      <c r="AB133" s="177"/>
      <c r="AC133" s="177"/>
    </row>
    <row r="134" ht="17.25" customHeight="1">
      <c r="A134" s="177"/>
      <c r="B134" s="177"/>
      <c r="C134" s="177"/>
      <c r="D134" s="177"/>
      <c r="E134" s="177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7"/>
      <c r="X134" s="177"/>
      <c r="Y134" s="177"/>
      <c r="Z134" s="177"/>
      <c r="AA134" s="177"/>
      <c r="AB134" s="177"/>
      <c r="AC134" s="177"/>
    </row>
    <row r="135" ht="17.25" customHeight="1">
      <c r="A135" s="177"/>
      <c r="B135" s="177"/>
      <c r="C135" s="177"/>
      <c r="D135" s="177"/>
      <c r="E135" s="177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7"/>
      <c r="X135" s="177"/>
      <c r="Y135" s="177"/>
      <c r="Z135" s="177"/>
      <c r="AA135" s="177"/>
      <c r="AB135" s="177"/>
      <c r="AC135" s="177"/>
    </row>
    <row r="136" ht="17.25" customHeight="1">
      <c r="A136" s="177"/>
      <c r="B136" s="177"/>
      <c r="C136" s="177"/>
      <c r="D136" s="177"/>
      <c r="E136" s="177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7"/>
      <c r="X136" s="177"/>
      <c r="Y136" s="177"/>
      <c r="Z136" s="177"/>
      <c r="AA136" s="177"/>
      <c r="AB136" s="177"/>
      <c r="AC136" s="177"/>
    </row>
    <row r="137" ht="17.25" customHeight="1">
      <c r="A137" s="177"/>
      <c r="B137" s="177"/>
      <c r="C137" s="177"/>
      <c r="D137" s="177"/>
      <c r="E137" s="177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7"/>
      <c r="X137" s="177"/>
      <c r="Y137" s="177"/>
      <c r="Z137" s="177"/>
      <c r="AA137" s="177"/>
      <c r="AB137" s="177"/>
      <c r="AC137" s="177"/>
    </row>
    <row r="138" ht="17.25" customHeight="1">
      <c r="A138" s="177"/>
      <c r="B138" s="177"/>
      <c r="C138" s="177"/>
      <c r="D138" s="177"/>
      <c r="E138" s="177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7"/>
      <c r="X138" s="177"/>
      <c r="Y138" s="177"/>
      <c r="Z138" s="177"/>
      <c r="AA138" s="177"/>
      <c r="AB138" s="177"/>
      <c r="AC138" s="177"/>
    </row>
    <row r="139" ht="17.25" customHeight="1">
      <c r="A139" s="177"/>
      <c r="B139" s="177"/>
      <c r="C139" s="177"/>
      <c r="D139" s="177"/>
      <c r="E139" s="177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7"/>
      <c r="X139" s="177"/>
      <c r="Y139" s="177"/>
      <c r="Z139" s="177"/>
      <c r="AA139" s="177"/>
      <c r="AB139" s="177"/>
      <c r="AC139" s="177"/>
    </row>
    <row r="140" ht="17.25" customHeight="1">
      <c r="A140" s="177"/>
      <c r="B140" s="177"/>
      <c r="C140" s="177"/>
      <c r="D140" s="177"/>
      <c r="E140" s="177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7"/>
      <c r="X140" s="177"/>
      <c r="Y140" s="177"/>
      <c r="Z140" s="177"/>
      <c r="AA140" s="177"/>
      <c r="AB140" s="177"/>
      <c r="AC140" s="177"/>
    </row>
    <row r="141" ht="17.25" customHeight="1">
      <c r="A141" s="177"/>
      <c r="B141" s="177"/>
      <c r="C141" s="177"/>
      <c r="D141" s="177"/>
      <c r="E141" s="177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7"/>
      <c r="X141" s="177"/>
      <c r="Y141" s="177"/>
      <c r="Z141" s="177"/>
      <c r="AA141" s="177"/>
      <c r="AB141" s="177"/>
      <c r="AC141" s="177"/>
    </row>
    <row r="142" ht="17.25" customHeight="1">
      <c r="A142" s="177"/>
      <c r="B142" s="177"/>
      <c r="C142" s="177"/>
      <c r="D142" s="177"/>
      <c r="E142" s="177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7"/>
      <c r="X142" s="177"/>
      <c r="Y142" s="177"/>
      <c r="Z142" s="177"/>
      <c r="AA142" s="177"/>
      <c r="AB142" s="177"/>
      <c r="AC142" s="177"/>
    </row>
    <row r="143" ht="17.25" customHeight="1">
      <c r="A143" s="177"/>
      <c r="B143" s="177"/>
      <c r="C143" s="177"/>
      <c r="D143" s="177"/>
      <c r="E143" s="177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7"/>
      <c r="X143" s="177"/>
      <c r="Y143" s="177"/>
      <c r="Z143" s="177"/>
      <c r="AA143" s="177"/>
      <c r="AB143" s="177"/>
      <c r="AC143" s="177"/>
    </row>
    <row r="144" ht="17.25" customHeight="1">
      <c r="A144" s="177"/>
      <c r="B144" s="177"/>
      <c r="C144" s="177"/>
      <c r="D144" s="177"/>
      <c r="E144" s="177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7"/>
      <c r="X144" s="177"/>
      <c r="Y144" s="177"/>
      <c r="Z144" s="177"/>
      <c r="AA144" s="177"/>
      <c r="AB144" s="177"/>
      <c r="AC144" s="177"/>
    </row>
    <row r="145" ht="17.25" customHeight="1">
      <c r="A145" s="177"/>
      <c r="B145" s="177"/>
      <c r="C145" s="177"/>
      <c r="D145" s="177"/>
      <c r="E145" s="177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7"/>
      <c r="X145" s="177"/>
      <c r="Y145" s="177"/>
      <c r="Z145" s="177"/>
      <c r="AA145" s="177"/>
      <c r="AB145" s="177"/>
      <c r="AC145" s="177"/>
    </row>
    <row r="146" ht="17.25" customHeight="1">
      <c r="A146" s="177"/>
      <c r="B146" s="177"/>
      <c r="C146" s="177"/>
      <c r="D146" s="177"/>
      <c r="E146" s="177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7"/>
      <c r="X146" s="177"/>
      <c r="Y146" s="177"/>
      <c r="Z146" s="177"/>
      <c r="AA146" s="177"/>
      <c r="AB146" s="177"/>
      <c r="AC146" s="177"/>
    </row>
    <row r="147" ht="17.25" customHeight="1">
      <c r="A147" s="177"/>
      <c r="B147" s="177"/>
      <c r="C147" s="177"/>
      <c r="D147" s="177"/>
      <c r="E147" s="177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7"/>
      <c r="X147" s="177"/>
      <c r="Y147" s="177"/>
      <c r="Z147" s="177"/>
      <c r="AA147" s="177"/>
      <c r="AB147" s="177"/>
      <c r="AC147" s="177"/>
    </row>
    <row r="148" ht="17.25" customHeight="1">
      <c r="A148" s="177"/>
      <c r="B148" s="177"/>
      <c r="C148" s="177"/>
      <c r="D148" s="177"/>
      <c r="E148" s="177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7"/>
      <c r="X148" s="177"/>
      <c r="Y148" s="177"/>
      <c r="Z148" s="177"/>
      <c r="AA148" s="177"/>
      <c r="AB148" s="177"/>
      <c r="AC148" s="177"/>
    </row>
    <row r="149" ht="17.25" customHeight="1">
      <c r="A149" s="177"/>
      <c r="B149" s="177"/>
      <c r="C149" s="177"/>
      <c r="D149" s="177"/>
      <c r="E149" s="177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7"/>
      <c r="X149" s="177"/>
      <c r="Y149" s="177"/>
      <c r="Z149" s="177"/>
      <c r="AA149" s="177"/>
      <c r="AB149" s="177"/>
      <c r="AC149" s="177"/>
    </row>
    <row r="150" ht="17.25" customHeight="1">
      <c r="A150" s="177"/>
      <c r="B150" s="177"/>
      <c r="C150" s="177"/>
      <c r="D150" s="177"/>
      <c r="E150" s="177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7"/>
      <c r="X150" s="177"/>
      <c r="Y150" s="177"/>
      <c r="Z150" s="177"/>
      <c r="AA150" s="177"/>
      <c r="AB150" s="177"/>
      <c r="AC150" s="177"/>
    </row>
    <row r="151" ht="17.25" customHeight="1">
      <c r="A151" s="177"/>
      <c r="B151" s="177"/>
      <c r="C151" s="177"/>
      <c r="D151" s="177"/>
      <c r="E151" s="177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7"/>
      <c r="X151" s="177"/>
      <c r="Y151" s="177"/>
      <c r="Z151" s="177"/>
      <c r="AA151" s="177"/>
      <c r="AB151" s="177"/>
      <c r="AC151" s="177"/>
    </row>
    <row r="152" ht="17.25" customHeight="1">
      <c r="A152" s="177"/>
      <c r="B152" s="177"/>
      <c r="C152" s="177"/>
      <c r="D152" s="177"/>
      <c r="E152" s="177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7"/>
      <c r="X152" s="177"/>
      <c r="Y152" s="177"/>
      <c r="Z152" s="177"/>
      <c r="AA152" s="177"/>
      <c r="AB152" s="177"/>
      <c r="AC152" s="177"/>
    </row>
    <row r="153" ht="17.25" customHeight="1">
      <c r="A153" s="177"/>
      <c r="B153" s="177"/>
      <c r="C153" s="177"/>
      <c r="D153" s="177"/>
      <c r="E153" s="177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7"/>
      <c r="X153" s="177"/>
      <c r="Y153" s="177"/>
      <c r="Z153" s="177"/>
      <c r="AA153" s="177"/>
      <c r="AB153" s="177"/>
      <c r="AC153" s="177"/>
    </row>
    <row r="154" ht="17.25" customHeight="1">
      <c r="A154" s="177"/>
      <c r="B154" s="177"/>
      <c r="C154" s="177"/>
      <c r="D154" s="177"/>
      <c r="E154" s="177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7"/>
      <c r="X154" s="177"/>
      <c r="Y154" s="177"/>
      <c r="Z154" s="177"/>
      <c r="AA154" s="177"/>
      <c r="AB154" s="177"/>
      <c r="AC154" s="177"/>
    </row>
    <row r="155" ht="17.25" customHeight="1">
      <c r="A155" s="177"/>
      <c r="B155" s="177"/>
      <c r="C155" s="177"/>
      <c r="D155" s="177"/>
      <c r="E155" s="177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7"/>
      <c r="X155" s="177"/>
      <c r="Y155" s="177"/>
      <c r="Z155" s="177"/>
      <c r="AA155" s="177"/>
      <c r="AB155" s="177"/>
      <c r="AC155" s="177"/>
    </row>
    <row r="156" ht="17.25" customHeight="1">
      <c r="A156" s="177"/>
      <c r="B156" s="177"/>
      <c r="C156" s="177"/>
      <c r="D156" s="177"/>
      <c r="E156" s="177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7"/>
      <c r="X156" s="177"/>
      <c r="Y156" s="177"/>
      <c r="Z156" s="177"/>
      <c r="AA156" s="177"/>
      <c r="AB156" s="177"/>
      <c r="AC156" s="177"/>
    </row>
    <row r="157" ht="17.25" customHeight="1">
      <c r="A157" s="177"/>
      <c r="B157" s="177"/>
      <c r="C157" s="177"/>
      <c r="D157" s="177"/>
      <c r="E157" s="177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7"/>
      <c r="X157" s="177"/>
      <c r="Y157" s="177"/>
      <c r="Z157" s="177"/>
      <c r="AA157" s="177"/>
      <c r="AB157" s="177"/>
      <c r="AC157" s="177"/>
    </row>
    <row r="158" ht="17.25" customHeight="1">
      <c r="A158" s="177"/>
      <c r="B158" s="177"/>
      <c r="C158" s="177"/>
      <c r="D158" s="177"/>
      <c r="E158" s="177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7"/>
      <c r="X158" s="177"/>
      <c r="Y158" s="177"/>
      <c r="Z158" s="177"/>
      <c r="AA158" s="177"/>
      <c r="AB158" s="177"/>
      <c r="AC158" s="177"/>
    </row>
    <row r="159" ht="17.25" customHeight="1">
      <c r="A159" s="177"/>
      <c r="B159" s="177"/>
      <c r="C159" s="177"/>
      <c r="D159" s="177"/>
      <c r="E159" s="177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7"/>
      <c r="X159" s="177"/>
      <c r="Y159" s="177"/>
      <c r="Z159" s="177"/>
      <c r="AA159" s="177"/>
      <c r="AB159" s="177"/>
      <c r="AC159" s="177"/>
    </row>
    <row r="160" ht="17.25" customHeight="1">
      <c r="A160" s="177"/>
      <c r="B160" s="177"/>
      <c r="C160" s="177"/>
      <c r="D160" s="177"/>
      <c r="E160" s="177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7"/>
      <c r="X160" s="177"/>
      <c r="Y160" s="177"/>
      <c r="Z160" s="177"/>
      <c r="AA160" s="177"/>
      <c r="AB160" s="177"/>
      <c r="AC160" s="177"/>
    </row>
    <row r="161" ht="17.25" customHeight="1">
      <c r="A161" s="177"/>
      <c r="B161" s="177"/>
      <c r="C161" s="177"/>
      <c r="D161" s="177"/>
      <c r="E161" s="177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7"/>
      <c r="X161" s="177"/>
      <c r="Y161" s="177"/>
      <c r="Z161" s="177"/>
      <c r="AA161" s="177"/>
      <c r="AB161" s="177"/>
      <c r="AC161" s="177"/>
    </row>
    <row r="162" ht="17.25" customHeight="1">
      <c r="A162" s="177"/>
      <c r="B162" s="177"/>
      <c r="C162" s="177"/>
      <c r="D162" s="177"/>
      <c r="E162" s="177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7"/>
      <c r="X162" s="177"/>
      <c r="Y162" s="177"/>
      <c r="Z162" s="177"/>
      <c r="AA162" s="177"/>
      <c r="AB162" s="177"/>
      <c r="AC162" s="177"/>
    </row>
    <row r="163" ht="17.25" customHeight="1">
      <c r="A163" s="177"/>
      <c r="B163" s="177"/>
      <c r="C163" s="177"/>
      <c r="D163" s="177"/>
      <c r="E163" s="177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7"/>
      <c r="X163" s="177"/>
      <c r="Y163" s="177"/>
      <c r="Z163" s="177"/>
      <c r="AA163" s="177"/>
      <c r="AB163" s="177"/>
      <c r="AC163" s="177"/>
    </row>
    <row r="164" ht="17.25" customHeight="1">
      <c r="A164" s="177"/>
      <c r="B164" s="177"/>
      <c r="C164" s="177"/>
      <c r="D164" s="177"/>
      <c r="E164" s="177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7"/>
      <c r="X164" s="177"/>
      <c r="Y164" s="177"/>
      <c r="Z164" s="177"/>
      <c r="AA164" s="177"/>
      <c r="AB164" s="177"/>
      <c r="AC164" s="177"/>
    </row>
    <row r="165" ht="17.25" customHeight="1">
      <c r="A165" s="177"/>
      <c r="B165" s="177"/>
      <c r="C165" s="177"/>
      <c r="D165" s="177"/>
      <c r="E165" s="177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7"/>
      <c r="X165" s="177"/>
      <c r="Y165" s="177"/>
      <c r="Z165" s="177"/>
      <c r="AA165" s="177"/>
      <c r="AB165" s="177"/>
      <c r="AC165" s="177"/>
    </row>
    <row r="166" ht="17.25" customHeight="1">
      <c r="A166" s="177"/>
      <c r="B166" s="177"/>
      <c r="C166" s="177"/>
      <c r="D166" s="177"/>
      <c r="E166" s="177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7"/>
      <c r="X166" s="177"/>
      <c r="Y166" s="177"/>
      <c r="Z166" s="177"/>
      <c r="AA166" s="177"/>
      <c r="AB166" s="177"/>
      <c r="AC166" s="177"/>
    </row>
    <row r="167" ht="17.25" customHeight="1">
      <c r="A167" s="177"/>
      <c r="B167" s="177"/>
      <c r="C167" s="177"/>
      <c r="D167" s="177"/>
      <c r="E167" s="177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7"/>
      <c r="X167" s="177"/>
      <c r="Y167" s="177"/>
      <c r="Z167" s="177"/>
      <c r="AA167" s="177"/>
      <c r="AB167" s="177"/>
      <c r="AC167" s="177"/>
    </row>
    <row r="168" ht="17.25" customHeight="1">
      <c r="A168" s="177"/>
      <c r="B168" s="177"/>
      <c r="C168" s="177"/>
      <c r="D168" s="177"/>
      <c r="E168" s="177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7"/>
      <c r="X168" s="177"/>
      <c r="Y168" s="177"/>
      <c r="Z168" s="177"/>
      <c r="AA168" s="177"/>
      <c r="AB168" s="177"/>
      <c r="AC168" s="177"/>
    </row>
    <row r="169" ht="17.25" customHeight="1">
      <c r="A169" s="177"/>
      <c r="B169" s="177"/>
      <c r="C169" s="177"/>
      <c r="D169" s="177"/>
      <c r="E169" s="177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7"/>
      <c r="X169" s="177"/>
      <c r="Y169" s="177"/>
      <c r="Z169" s="177"/>
      <c r="AA169" s="177"/>
      <c r="AB169" s="177"/>
      <c r="AC169" s="177"/>
    </row>
    <row r="170" ht="17.25" customHeight="1">
      <c r="A170" s="177"/>
      <c r="B170" s="177"/>
      <c r="C170" s="177"/>
      <c r="D170" s="177"/>
      <c r="E170" s="177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7"/>
      <c r="X170" s="177"/>
      <c r="Y170" s="177"/>
      <c r="Z170" s="177"/>
      <c r="AA170" s="177"/>
      <c r="AB170" s="177"/>
      <c r="AC170" s="177"/>
    </row>
    <row r="171" ht="17.25" customHeight="1">
      <c r="A171" s="177"/>
      <c r="B171" s="177"/>
      <c r="C171" s="177"/>
      <c r="D171" s="177"/>
      <c r="E171" s="177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7"/>
      <c r="X171" s="177"/>
      <c r="Y171" s="177"/>
      <c r="Z171" s="177"/>
      <c r="AA171" s="177"/>
      <c r="AB171" s="177"/>
      <c r="AC171" s="177"/>
    </row>
    <row r="172" ht="17.25" customHeight="1">
      <c r="A172" s="177"/>
      <c r="B172" s="177"/>
      <c r="C172" s="177"/>
      <c r="D172" s="177"/>
      <c r="E172" s="177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7"/>
      <c r="X172" s="177"/>
      <c r="Y172" s="177"/>
      <c r="Z172" s="177"/>
      <c r="AA172" s="177"/>
      <c r="AB172" s="177"/>
      <c r="AC172" s="177"/>
    </row>
    <row r="173" ht="17.25" customHeight="1">
      <c r="A173" s="177"/>
      <c r="B173" s="177"/>
      <c r="C173" s="177"/>
      <c r="D173" s="177"/>
      <c r="E173" s="177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7"/>
      <c r="X173" s="177"/>
      <c r="Y173" s="177"/>
      <c r="Z173" s="177"/>
      <c r="AA173" s="177"/>
      <c r="AB173" s="177"/>
      <c r="AC173" s="177"/>
    </row>
    <row r="174" ht="17.25" customHeight="1">
      <c r="A174" s="177"/>
      <c r="B174" s="177"/>
      <c r="C174" s="177"/>
      <c r="D174" s="177"/>
      <c r="E174" s="177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7"/>
      <c r="X174" s="177"/>
      <c r="Y174" s="177"/>
      <c r="Z174" s="177"/>
      <c r="AA174" s="177"/>
      <c r="AB174" s="177"/>
      <c r="AC174" s="177"/>
    </row>
    <row r="175" ht="17.25" customHeight="1">
      <c r="A175" s="177"/>
      <c r="B175" s="177"/>
      <c r="C175" s="177"/>
      <c r="D175" s="177"/>
      <c r="E175" s="177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7"/>
      <c r="X175" s="177"/>
      <c r="Y175" s="177"/>
      <c r="Z175" s="177"/>
      <c r="AA175" s="177"/>
      <c r="AB175" s="177"/>
      <c r="AC175" s="177"/>
    </row>
    <row r="176" ht="17.25" customHeight="1">
      <c r="A176" s="177"/>
      <c r="B176" s="177"/>
      <c r="C176" s="177"/>
      <c r="D176" s="177"/>
      <c r="E176" s="177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7"/>
      <c r="X176" s="177"/>
      <c r="Y176" s="177"/>
      <c r="Z176" s="177"/>
      <c r="AA176" s="177"/>
      <c r="AB176" s="177"/>
      <c r="AC176" s="177"/>
    </row>
    <row r="177" ht="17.25" customHeight="1">
      <c r="A177" s="177"/>
      <c r="B177" s="177"/>
      <c r="C177" s="177"/>
      <c r="D177" s="177"/>
      <c r="E177" s="177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7"/>
      <c r="X177" s="177"/>
      <c r="Y177" s="177"/>
      <c r="Z177" s="177"/>
      <c r="AA177" s="177"/>
      <c r="AB177" s="177"/>
      <c r="AC177" s="177"/>
    </row>
    <row r="178" ht="17.25" customHeight="1">
      <c r="A178" s="177"/>
      <c r="B178" s="177"/>
      <c r="C178" s="177"/>
      <c r="D178" s="177"/>
      <c r="E178" s="177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7"/>
      <c r="X178" s="177"/>
      <c r="Y178" s="177"/>
      <c r="Z178" s="177"/>
      <c r="AA178" s="177"/>
      <c r="AB178" s="177"/>
      <c r="AC178" s="177"/>
    </row>
    <row r="179" ht="17.25" customHeight="1">
      <c r="A179" s="177"/>
      <c r="B179" s="177"/>
      <c r="C179" s="177"/>
      <c r="D179" s="177"/>
      <c r="E179" s="177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7"/>
      <c r="X179" s="177"/>
      <c r="Y179" s="177"/>
      <c r="Z179" s="177"/>
      <c r="AA179" s="177"/>
      <c r="AB179" s="177"/>
      <c r="AC179" s="177"/>
    </row>
    <row r="180" ht="17.25" customHeight="1">
      <c r="A180" s="177"/>
      <c r="B180" s="177"/>
      <c r="C180" s="177"/>
      <c r="D180" s="177"/>
      <c r="E180" s="177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7"/>
      <c r="X180" s="177"/>
      <c r="Y180" s="177"/>
      <c r="Z180" s="177"/>
      <c r="AA180" s="177"/>
      <c r="AB180" s="177"/>
      <c r="AC180" s="177"/>
    </row>
    <row r="181" ht="17.25" customHeight="1">
      <c r="A181" s="177"/>
      <c r="B181" s="177"/>
      <c r="C181" s="177"/>
      <c r="D181" s="177"/>
      <c r="E181" s="177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7"/>
      <c r="X181" s="177"/>
      <c r="Y181" s="177"/>
      <c r="Z181" s="177"/>
      <c r="AA181" s="177"/>
      <c r="AB181" s="177"/>
      <c r="AC181" s="177"/>
    </row>
    <row r="182" ht="17.25" customHeight="1">
      <c r="A182" s="177"/>
      <c r="B182" s="177"/>
      <c r="C182" s="177"/>
      <c r="D182" s="177"/>
      <c r="E182" s="177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7"/>
      <c r="X182" s="177"/>
      <c r="Y182" s="177"/>
      <c r="Z182" s="177"/>
      <c r="AA182" s="177"/>
      <c r="AB182" s="177"/>
      <c r="AC182" s="177"/>
    </row>
    <row r="183" ht="17.25" customHeight="1">
      <c r="A183" s="177"/>
      <c r="B183" s="177"/>
      <c r="C183" s="177"/>
      <c r="D183" s="177"/>
      <c r="E183" s="177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7"/>
      <c r="X183" s="177"/>
      <c r="Y183" s="177"/>
      <c r="Z183" s="177"/>
      <c r="AA183" s="177"/>
      <c r="AB183" s="177"/>
      <c r="AC183" s="177"/>
    </row>
    <row r="184" ht="17.25" customHeight="1">
      <c r="A184" s="177"/>
      <c r="B184" s="177"/>
      <c r="C184" s="177"/>
      <c r="D184" s="177"/>
      <c r="E184" s="177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7"/>
      <c r="X184" s="177"/>
      <c r="Y184" s="177"/>
      <c r="Z184" s="177"/>
      <c r="AA184" s="177"/>
      <c r="AB184" s="177"/>
      <c r="AC184" s="177"/>
    </row>
    <row r="185" ht="17.25" customHeight="1">
      <c r="A185" s="177"/>
      <c r="B185" s="177"/>
      <c r="C185" s="177"/>
      <c r="D185" s="177"/>
      <c r="E185" s="177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7"/>
      <c r="X185" s="177"/>
      <c r="Y185" s="177"/>
      <c r="Z185" s="177"/>
      <c r="AA185" s="177"/>
      <c r="AB185" s="177"/>
      <c r="AC185" s="177"/>
    </row>
    <row r="186" ht="17.25" customHeight="1">
      <c r="A186" s="177"/>
      <c r="B186" s="177"/>
      <c r="C186" s="177"/>
      <c r="D186" s="177"/>
      <c r="E186" s="177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7"/>
      <c r="X186" s="177"/>
      <c r="Y186" s="177"/>
      <c r="Z186" s="177"/>
      <c r="AA186" s="177"/>
      <c r="AB186" s="177"/>
      <c r="AC186" s="177"/>
    </row>
    <row r="187" ht="17.25" customHeight="1">
      <c r="A187" s="177"/>
      <c r="B187" s="177"/>
      <c r="C187" s="177"/>
      <c r="D187" s="177"/>
      <c r="E187" s="177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7"/>
      <c r="X187" s="177"/>
      <c r="Y187" s="177"/>
      <c r="Z187" s="177"/>
      <c r="AA187" s="177"/>
      <c r="AB187" s="177"/>
      <c r="AC187" s="177"/>
    </row>
    <row r="188" ht="17.25" customHeight="1">
      <c r="A188" s="177"/>
      <c r="B188" s="177"/>
      <c r="C188" s="177"/>
      <c r="D188" s="177"/>
      <c r="E188" s="177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7"/>
      <c r="X188" s="177"/>
      <c r="Y188" s="177"/>
      <c r="Z188" s="177"/>
      <c r="AA188" s="177"/>
      <c r="AB188" s="177"/>
      <c r="AC188" s="177"/>
    </row>
    <row r="189" ht="17.25" customHeight="1">
      <c r="A189" s="177"/>
      <c r="B189" s="177"/>
      <c r="C189" s="177"/>
      <c r="D189" s="177"/>
      <c r="E189" s="177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7"/>
      <c r="X189" s="177"/>
      <c r="Y189" s="177"/>
      <c r="Z189" s="177"/>
      <c r="AA189" s="177"/>
      <c r="AB189" s="177"/>
      <c r="AC189" s="177"/>
    </row>
    <row r="190" ht="17.25" customHeight="1">
      <c r="A190" s="177"/>
      <c r="B190" s="177"/>
      <c r="C190" s="177"/>
      <c r="D190" s="177"/>
      <c r="E190" s="177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7"/>
      <c r="X190" s="177"/>
      <c r="Y190" s="177"/>
      <c r="Z190" s="177"/>
      <c r="AA190" s="177"/>
      <c r="AB190" s="177"/>
      <c r="AC190" s="177"/>
    </row>
    <row r="191" ht="17.25" customHeight="1">
      <c r="A191" s="177"/>
      <c r="B191" s="177"/>
      <c r="C191" s="177"/>
      <c r="D191" s="177"/>
      <c r="E191" s="177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7"/>
      <c r="X191" s="177"/>
      <c r="Y191" s="177"/>
      <c r="Z191" s="177"/>
      <c r="AA191" s="177"/>
      <c r="AB191" s="177"/>
      <c r="AC191" s="177"/>
    </row>
    <row r="192" ht="17.25" customHeight="1">
      <c r="A192" s="177"/>
      <c r="B192" s="177"/>
      <c r="C192" s="177"/>
      <c r="D192" s="177"/>
      <c r="E192" s="177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7"/>
      <c r="X192" s="177"/>
      <c r="Y192" s="177"/>
      <c r="Z192" s="177"/>
      <c r="AA192" s="177"/>
      <c r="AB192" s="177"/>
      <c r="AC192" s="177"/>
    </row>
    <row r="193" ht="17.25" customHeight="1">
      <c r="A193" s="177"/>
      <c r="B193" s="177"/>
      <c r="C193" s="177"/>
      <c r="D193" s="177"/>
      <c r="E193" s="177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7"/>
      <c r="X193" s="177"/>
      <c r="Y193" s="177"/>
      <c r="Z193" s="177"/>
      <c r="AA193" s="177"/>
      <c r="AB193" s="177"/>
      <c r="AC193" s="177"/>
    </row>
    <row r="194" ht="17.25" customHeight="1">
      <c r="A194" s="177"/>
      <c r="B194" s="177"/>
      <c r="C194" s="177"/>
      <c r="D194" s="177"/>
      <c r="E194" s="177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7"/>
      <c r="X194" s="177"/>
      <c r="Y194" s="177"/>
      <c r="Z194" s="177"/>
      <c r="AA194" s="177"/>
      <c r="AB194" s="177"/>
      <c r="AC194" s="177"/>
    </row>
    <row r="195" ht="17.25" customHeight="1">
      <c r="A195" s="177"/>
      <c r="B195" s="177"/>
      <c r="C195" s="177"/>
      <c r="D195" s="177"/>
      <c r="E195" s="177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7"/>
      <c r="X195" s="177"/>
      <c r="Y195" s="177"/>
      <c r="Z195" s="177"/>
      <c r="AA195" s="177"/>
      <c r="AB195" s="177"/>
      <c r="AC195" s="177"/>
    </row>
    <row r="196" ht="17.25" customHeight="1">
      <c r="A196" s="177"/>
      <c r="B196" s="177"/>
      <c r="C196" s="177"/>
      <c r="D196" s="177"/>
      <c r="E196" s="177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7"/>
      <c r="X196" s="177"/>
      <c r="Y196" s="177"/>
      <c r="Z196" s="177"/>
      <c r="AA196" s="177"/>
      <c r="AB196" s="177"/>
      <c r="AC196" s="177"/>
    </row>
    <row r="197" ht="17.25" customHeight="1">
      <c r="A197" s="177"/>
      <c r="B197" s="177"/>
      <c r="C197" s="177"/>
      <c r="D197" s="177"/>
      <c r="E197" s="177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7"/>
      <c r="X197" s="177"/>
      <c r="Y197" s="177"/>
      <c r="Z197" s="177"/>
      <c r="AA197" s="177"/>
      <c r="AB197" s="177"/>
      <c r="AC197" s="177"/>
    </row>
    <row r="198" ht="17.25" customHeight="1">
      <c r="A198" s="177"/>
      <c r="B198" s="177"/>
      <c r="C198" s="177"/>
      <c r="D198" s="177"/>
      <c r="E198" s="177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7"/>
      <c r="X198" s="177"/>
      <c r="Y198" s="177"/>
      <c r="Z198" s="177"/>
      <c r="AA198" s="177"/>
      <c r="AB198" s="177"/>
      <c r="AC198" s="177"/>
    </row>
    <row r="199" ht="17.25" customHeight="1">
      <c r="A199" s="177"/>
      <c r="B199" s="177"/>
      <c r="C199" s="177"/>
      <c r="D199" s="177"/>
      <c r="E199" s="177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7"/>
      <c r="X199" s="177"/>
      <c r="Y199" s="177"/>
      <c r="Z199" s="177"/>
      <c r="AA199" s="177"/>
      <c r="AB199" s="177"/>
      <c r="AC199" s="177"/>
    </row>
    <row r="200" ht="17.25" customHeight="1">
      <c r="A200" s="177"/>
      <c r="B200" s="177"/>
      <c r="C200" s="177"/>
      <c r="D200" s="177"/>
      <c r="E200" s="177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7"/>
      <c r="X200" s="177"/>
      <c r="Y200" s="177"/>
      <c r="Z200" s="177"/>
      <c r="AA200" s="177"/>
      <c r="AB200" s="177"/>
      <c r="AC200" s="177"/>
    </row>
    <row r="201" ht="17.25" customHeight="1">
      <c r="A201" s="177"/>
      <c r="B201" s="177"/>
      <c r="C201" s="177"/>
      <c r="D201" s="177"/>
      <c r="E201" s="177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7"/>
      <c r="X201" s="177"/>
      <c r="Y201" s="177"/>
      <c r="Z201" s="177"/>
      <c r="AA201" s="177"/>
      <c r="AB201" s="177"/>
      <c r="AC201" s="177"/>
    </row>
    <row r="202" ht="17.25" customHeight="1">
      <c r="A202" s="177"/>
      <c r="B202" s="177"/>
      <c r="C202" s="177"/>
      <c r="D202" s="177"/>
      <c r="E202" s="177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7"/>
      <c r="X202" s="177"/>
      <c r="Y202" s="177"/>
      <c r="Z202" s="177"/>
      <c r="AA202" s="177"/>
      <c r="AB202" s="177"/>
      <c r="AC202" s="177"/>
    </row>
    <row r="203" ht="17.25" customHeight="1">
      <c r="A203" s="177"/>
      <c r="B203" s="177"/>
      <c r="C203" s="177"/>
      <c r="D203" s="177"/>
      <c r="E203" s="177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7"/>
      <c r="X203" s="177"/>
      <c r="Y203" s="177"/>
      <c r="Z203" s="177"/>
      <c r="AA203" s="177"/>
      <c r="AB203" s="177"/>
      <c r="AC203" s="177"/>
    </row>
    <row r="204" ht="17.25" customHeight="1">
      <c r="A204" s="177"/>
      <c r="B204" s="177"/>
      <c r="C204" s="177"/>
      <c r="D204" s="177"/>
      <c r="E204" s="177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7"/>
      <c r="X204" s="177"/>
      <c r="Y204" s="177"/>
      <c r="Z204" s="177"/>
      <c r="AA204" s="177"/>
      <c r="AB204" s="177"/>
      <c r="AC204" s="177"/>
    </row>
    <row r="205" ht="17.25" customHeight="1">
      <c r="A205" s="177"/>
      <c r="B205" s="177"/>
      <c r="C205" s="177"/>
      <c r="D205" s="177"/>
      <c r="E205" s="177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7"/>
      <c r="X205" s="177"/>
      <c r="Y205" s="177"/>
      <c r="Z205" s="177"/>
      <c r="AA205" s="177"/>
      <c r="AB205" s="177"/>
      <c r="AC205" s="177"/>
    </row>
    <row r="206" ht="17.25" customHeight="1">
      <c r="A206" s="177"/>
      <c r="B206" s="177"/>
      <c r="C206" s="177"/>
      <c r="D206" s="177"/>
      <c r="E206" s="177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7"/>
      <c r="X206" s="177"/>
      <c r="Y206" s="177"/>
      <c r="Z206" s="177"/>
      <c r="AA206" s="177"/>
      <c r="AB206" s="177"/>
      <c r="AC206" s="177"/>
    </row>
    <row r="207" ht="17.25" customHeight="1">
      <c r="A207" s="177"/>
      <c r="B207" s="177"/>
      <c r="C207" s="177"/>
      <c r="D207" s="177"/>
      <c r="E207" s="177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7"/>
      <c r="X207" s="177"/>
      <c r="Y207" s="177"/>
      <c r="Z207" s="177"/>
      <c r="AA207" s="177"/>
      <c r="AB207" s="177"/>
      <c r="AC207" s="177"/>
    </row>
    <row r="208" ht="17.25" customHeight="1">
      <c r="A208" s="177"/>
      <c r="B208" s="177"/>
      <c r="C208" s="177"/>
      <c r="D208" s="177"/>
      <c r="E208" s="177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7"/>
      <c r="X208" s="177"/>
      <c r="Y208" s="177"/>
      <c r="Z208" s="177"/>
      <c r="AA208" s="177"/>
      <c r="AB208" s="177"/>
      <c r="AC208" s="177"/>
    </row>
    <row r="209" ht="17.25" customHeight="1">
      <c r="A209" s="177"/>
      <c r="B209" s="177"/>
      <c r="C209" s="177"/>
      <c r="D209" s="177"/>
      <c r="E209" s="177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7"/>
      <c r="X209" s="177"/>
      <c r="Y209" s="177"/>
      <c r="Z209" s="177"/>
      <c r="AA209" s="177"/>
      <c r="AB209" s="177"/>
      <c r="AC209" s="177"/>
    </row>
    <row r="210" ht="17.25" customHeight="1">
      <c r="A210" s="177"/>
      <c r="B210" s="177"/>
      <c r="C210" s="177"/>
      <c r="D210" s="177"/>
      <c r="E210" s="177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7"/>
      <c r="X210" s="177"/>
      <c r="Y210" s="177"/>
      <c r="Z210" s="177"/>
      <c r="AA210" s="177"/>
      <c r="AB210" s="177"/>
      <c r="AC210" s="177"/>
    </row>
    <row r="211" ht="17.25" customHeight="1">
      <c r="A211" s="177"/>
      <c r="B211" s="177"/>
      <c r="C211" s="177"/>
      <c r="D211" s="177"/>
      <c r="E211" s="177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7"/>
      <c r="X211" s="177"/>
      <c r="Y211" s="177"/>
      <c r="Z211" s="177"/>
      <c r="AA211" s="177"/>
      <c r="AB211" s="177"/>
      <c r="AC211" s="177"/>
    </row>
    <row r="212" ht="17.25" customHeight="1">
      <c r="A212" s="177"/>
      <c r="B212" s="177"/>
      <c r="C212" s="177"/>
      <c r="D212" s="177"/>
      <c r="E212" s="177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7"/>
      <c r="X212" s="177"/>
      <c r="Y212" s="177"/>
      <c r="Z212" s="177"/>
      <c r="AA212" s="177"/>
      <c r="AB212" s="177"/>
      <c r="AC212" s="177"/>
    </row>
    <row r="213" ht="17.25" customHeight="1">
      <c r="A213" s="177"/>
      <c r="B213" s="177"/>
      <c r="C213" s="177"/>
      <c r="D213" s="177"/>
      <c r="E213" s="177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7"/>
      <c r="X213" s="177"/>
      <c r="Y213" s="177"/>
      <c r="Z213" s="177"/>
      <c r="AA213" s="177"/>
      <c r="AB213" s="177"/>
      <c r="AC213" s="177"/>
    </row>
    <row r="214" ht="17.25" customHeight="1">
      <c r="A214" s="177"/>
      <c r="B214" s="177"/>
      <c r="C214" s="177"/>
      <c r="D214" s="177"/>
      <c r="E214" s="177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7"/>
      <c r="X214" s="177"/>
      <c r="Y214" s="177"/>
      <c r="Z214" s="177"/>
      <c r="AA214" s="177"/>
      <c r="AB214" s="177"/>
      <c r="AC214" s="177"/>
    </row>
    <row r="215" ht="17.25" customHeight="1">
      <c r="A215" s="177"/>
      <c r="B215" s="177"/>
      <c r="C215" s="177"/>
      <c r="D215" s="177"/>
      <c r="E215" s="177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7"/>
      <c r="X215" s="177"/>
      <c r="Y215" s="177"/>
      <c r="Z215" s="177"/>
      <c r="AA215" s="177"/>
      <c r="AB215" s="177"/>
      <c r="AC215" s="177"/>
    </row>
    <row r="216" ht="17.25" customHeight="1">
      <c r="A216" s="177"/>
      <c r="B216" s="177"/>
      <c r="C216" s="177"/>
      <c r="D216" s="177"/>
      <c r="E216" s="177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7"/>
      <c r="X216" s="177"/>
      <c r="Y216" s="177"/>
      <c r="Z216" s="177"/>
      <c r="AA216" s="177"/>
      <c r="AB216" s="177"/>
      <c r="AC216" s="177"/>
    </row>
    <row r="217" ht="17.25" customHeight="1">
      <c r="A217" s="177"/>
      <c r="B217" s="177"/>
      <c r="C217" s="177"/>
      <c r="D217" s="177"/>
      <c r="E217" s="177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7"/>
      <c r="X217" s="177"/>
      <c r="Y217" s="177"/>
      <c r="Z217" s="177"/>
      <c r="AA217" s="177"/>
      <c r="AB217" s="177"/>
      <c r="AC217" s="177"/>
    </row>
    <row r="218" ht="17.25" customHeight="1">
      <c r="A218" s="177"/>
      <c r="B218" s="177"/>
      <c r="C218" s="177"/>
      <c r="D218" s="177"/>
      <c r="E218" s="177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7"/>
      <c r="X218" s="177"/>
      <c r="Y218" s="177"/>
      <c r="Z218" s="177"/>
      <c r="AA218" s="177"/>
      <c r="AB218" s="177"/>
      <c r="AC218" s="177"/>
    </row>
    <row r="219" ht="17.25" customHeight="1">
      <c r="A219" s="177"/>
      <c r="B219" s="177"/>
      <c r="C219" s="177"/>
      <c r="D219" s="177"/>
      <c r="E219" s="177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7"/>
      <c r="X219" s="177"/>
      <c r="Y219" s="177"/>
      <c r="Z219" s="177"/>
      <c r="AA219" s="177"/>
      <c r="AB219" s="177"/>
      <c r="AC219" s="177"/>
    </row>
    <row r="220" ht="17.25" customHeight="1">
      <c r="A220" s="177"/>
      <c r="B220" s="177"/>
      <c r="C220" s="177"/>
      <c r="D220" s="177"/>
      <c r="E220" s="177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7"/>
      <c r="X220" s="177"/>
      <c r="Y220" s="177"/>
      <c r="Z220" s="177"/>
      <c r="AA220" s="177"/>
      <c r="AB220" s="177"/>
      <c r="AC220" s="177"/>
    </row>
    <row r="221" ht="17.25" customHeight="1">
      <c r="A221" s="177"/>
      <c r="B221" s="177"/>
      <c r="C221" s="177"/>
      <c r="D221" s="177"/>
      <c r="E221" s="177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7"/>
      <c r="X221" s="177"/>
      <c r="Y221" s="177"/>
      <c r="Z221" s="177"/>
      <c r="AA221" s="177"/>
      <c r="AB221" s="177"/>
      <c r="AC221" s="177"/>
    </row>
    <row r="222" ht="17.25" customHeight="1">
      <c r="A222" s="177"/>
      <c r="B222" s="177"/>
      <c r="C222" s="177"/>
      <c r="D222" s="177"/>
      <c r="E222" s="177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7"/>
      <c r="X222" s="177"/>
      <c r="Y222" s="177"/>
      <c r="Z222" s="177"/>
      <c r="AA222" s="177"/>
      <c r="AB222" s="177"/>
      <c r="AC222" s="177"/>
    </row>
    <row r="223" ht="17.25" customHeight="1">
      <c r="A223" s="177"/>
      <c r="B223" s="177"/>
      <c r="C223" s="177"/>
      <c r="D223" s="177"/>
      <c r="E223" s="177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7"/>
      <c r="X223" s="177"/>
      <c r="Y223" s="177"/>
      <c r="Z223" s="177"/>
      <c r="AA223" s="177"/>
      <c r="AB223" s="177"/>
      <c r="AC223" s="177"/>
    </row>
    <row r="224" ht="17.25" customHeight="1">
      <c r="A224" s="177"/>
      <c r="B224" s="177"/>
      <c r="C224" s="177"/>
      <c r="D224" s="177"/>
      <c r="E224" s="177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7"/>
      <c r="X224" s="177"/>
      <c r="Y224" s="177"/>
      <c r="Z224" s="177"/>
      <c r="AA224" s="177"/>
      <c r="AB224" s="177"/>
      <c r="AC224" s="177"/>
    </row>
    <row r="225" ht="17.25" customHeight="1">
      <c r="A225" s="177"/>
      <c r="B225" s="177"/>
      <c r="C225" s="177"/>
      <c r="D225" s="177"/>
      <c r="E225" s="177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7"/>
      <c r="X225" s="177"/>
      <c r="Y225" s="177"/>
      <c r="Z225" s="177"/>
      <c r="AA225" s="177"/>
      <c r="AB225" s="177"/>
      <c r="AC225" s="177"/>
    </row>
    <row r="226" ht="17.25" customHeight="1">
      <c r="A226" s="177"/>
      <c r="B226" s="177"/>
      <c r="C226" s="177"/>
      <c r="D226" s="177"/>
      <c r="E226" s="177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7"/>
      <c r="X226" s="177"/>
      <c r="Y226" s="177"/>
      <c r="Z226" s="177"/>
      <c r="AA226" s="177"/>
      <c r="AB226" s="177"/>
      <c r="AC226" s="177"/>
    </row>
    <row r="227" ht="17.25" customHeight="1">
      <c r="A227" s="177"/>
      <c r="B227" s="177"/>
      <c r="C227" s="177"/>
      <c r="D227" s="177"/>
      <c r="E227" s="177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7"/>
      <c r="X227" s="177"/>
      <c r="Y227" s="177"/>
      <c r="Z227" s="177"/>
      <c r="AA227" s="177"/>
      <c r="AB227" s="177"/>
      <c r="AC227" s="177"/>
    </row>
    <row r="228" ht="17.25" customHeight="1">
      <c r="A228" s="177"/>
      <c r="B228" s="177"/>
      <c r="C228" s="177"/>
      <c r="D228" s="177"/>
      <c r="E228" s="177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7"/>
      <c r="X228" s="177"/>
      <c r="Y228" s="177"/>
      <c r="Z228" s="177"/>
      <c r="AA228" s="177"/>
      <c r="AB228" s="177"/>
      <c r="AC228" s="177"/>
    </row>
    <row r="229" ht="17.25" customHeight="1">
      <c r="A229" s="177"/>
      <c r="B229" s="177"/>
      <c r="C229" s="177"/>
      <c r="D229" s="177"/>
      <c r="E229" s="177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7"/>
      <c r="X229" s="177"/>
      <c r="Y229" s="177"/>
      <c r="Z229" s="177"/>
      <c r="AA229" s="177"/>
      <c r="AB229" s="177"/>
      <c r="AC229" s="177"/>
    </row>
    <row r="230" ht="17.25" customHeight="1">
      <c r="A230" s="177"/>
      <c r="B230" s="177"/>
      <c r="C230" s="177"/>
      <c r="D230" s="177"/>
      <c r="E230" s="177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7"/>
      <c r="X230" s="177"/>
      <c r="Y230" s="177"/>
      <c r="Z230" s="177"/>
      <c r="AA230" s="177"/>
      <c r="AB230" s="177"/>
      <c r="AC230" s="177"/>
    </row>
    <row r="231" ht="17.25" customHeight="1">
      <c r="A231" s="177"/>
      <c r="B231" s="177"/>
      <c r="C231" s="177"/>
      <c r="D231" s="177"/>
      <c r="E231" s="177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7"/>
      <c r="X231" s="177"/>
      <c r="Y231" s="177"/>
      <c r="Z231" s="177"/>
      <c r="AA231" s="177"/>
      <c r="AB231" s="177"/>
      <c r="AC231" s="177"/>
    </row>
    <row r="232" ht="17.25" customHeight="1">
      <c r="A232" s="177"/>
      <c r="B232" s="177"/>
      <c r="C232" s="177"/>
      <c r="D232" s="177"/>
      <c r="E232" s="177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7"/>
      <c r="X232" s="177"/>
      <c r="Y232" s="177"/>
      <c r="Z232" s="177"/>
      <c r="AA232" s="177"/>
      <c r="AB232" s="177"/>
      <c r="AC232" s="177"/>
    </row>
    <row r="233" ht="17.25" customHeight="1">
      <c r="A233" s="177"/>
      <c r="B233" s="177"/>
      <c r="C233" s="177"/>
      <c r="D233" s="177"/>
      <c r="E233" s="177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7"/>
      <c r="X233" s="177"/>
      <c r="Y233" s="177"/>
      <c r="Z233" s="177"/>
      <c r="AA233" s="177"/>
      <c r="AB233" s="177"/>
      <c r="AC233" s="177"/>
    </row>
    <row r="234" ht="17.25" customHeight="1">
      <c r="A234" s="177"/>
      <c r="B234" s="177"/>
      <c r="C234" s="177"/>
      <c r="D234" s="177"/>
      <c r="E234" s="177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7"/>
      <c r="X234" s="177"/>
      <c r="Y234" s="177"/>
      <c r="Z234" s="177"/>
      <c r="AA234" s="177"/>
      <c r="AB234" s="177"/>
      <c r="AC234" s="177"/>
    </row>
    <row r="235" ht="17.25" customHeight="1">
      <c r="A235" s="177"/>
      <c r="B235" s="177"/>
      <c r="C235" s="177"/>
      <c r="D235" s="177"/>
      <c r="E235" s="177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7"/>
      <c r="X235" s="177"/>
      <c r="Y235" s="177"/>
      <c r="Z235" s="177"/>
      <c r="AA235" s="177"/>
      <c r="AB235" s="177"/>
      <c r="AC235" s="177"/>
    </row>
    <row r="236" ht="17.25" customHeight="1">
      <c r="A236" s="177"/>
      <c r="B236" s="177"/>
      <c r="C236" s="177"/>
      <c r="D236" s="177"/>
      <c r="E236" s="177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7"/>
      <c r="X236" s="177"/>
      <c r="Y236" s="177"/>
      <c r="Z236" s="177"/>
      <c r="AA236" s="177"/>
      <c r="AB236" s="177"/>
      <c r="AC236" s="177"/>
    </row>
    <row r="237" ht="17.25" customHeight="1">
      <c r="A237" s="177"/>
      <c r="B237" s="177"/>
      <c r="C237" s="177"/>
      <c r="D237" s="177"/>
      <c r="E237" s="177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7"/>
      <c r="X237" s="177"/>
      <c r="Y237" s="177"/>
      <c r="Z237" s="177"/>
      <c r="AA237" s="177"/>
      <c r="AB237" s="177"/>
      <c r="AC237" s="177"/>
    </row>
    <row r="238" ht="17.25" customHeight="1">
      <c r="A238" s="177"/>
      <c r="B238" s="177"/>
      <c r="C238" s="177"/>
      <c r="D238" s="177"/>
      <c r="E238" s="177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7"/>
      <c r="X238" s="177"/>
      <c r="Y238" s="177"/>
      <c r="Z238" s="177"/>
      <c r="AA238" s="177"/>
      <c r="AB238" s="177"/>
      <c r="AC238" s="177"/>
    </row>
    <row r="239" ht="17.25" customHeight="1">
      <c r="A239" s="177"/>
      <c r="B239" s="177"/>
      <c r="C239" s="177"/>
      <c r="D239" s="177"/>
      <c r="E239" s="177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7"/>
      <c r="X239" s="177"/>
      <c r="Y239" s="177"/>
      <c r="Z239" s="177"/>
      <c r="AA239" s="177"/>
      <c r="AB239" s="177"/>
      <c r="AC239" s="177"/>
    </row>
    <row r="240" ht="17.25" customHeight="1">
      <c r="A240" s="177"/>
      <c r="B240" s="177"/>
      <c r="C240" s="177"/>
      <c r="D240" s="177"/>
      <c r="E240" s="177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7"/>
      <c r="X240" s="177"/>
      <c r="Y240" s="177"/>
      <c r="Z240" s="177"/>
      <c r="AA240" s="177"/>
      <c r="AB240" s="177"/>
      <c r="AC240" s="177"/>
    </row>
    <row r="241" ht="17.25" customHeight="1">
      <c r="A241" s="177"/>
      <c r="B241" s="177"/>
      <c r="C241" s="177"/>
      <c r="D241" s="177"/>
      <c r="E241" s="177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7"/>
      <c r="X241" s="177"/>
      <c r="Y241" s="177"/>
      <c r="Z241" s="177"/>
      <c r="AA241" s="177"/>
      <c r="AB241" s="177"/>
      <c r="AC241" s="177"/>
    </row>
    <row r="242" ht="17.25" customHeight="1">
      <c r="A242" s="177"/>
      <c r="B242" s="177"/>
      <c r="C242" s="177"/>
      <c r="D242" s="177"/>
      <c r="E242" s="177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7"/>
      <c r="X242" s="177"/>
      <c r="Y242" s="177"/>
      <c r="Z242" s="177"/>
      <c r="AA242" s="177"/>
      <c r="AB242" s="177"/>
      <c r="AC242" s="177"/>
    </row>
    <row r="243" ht="17.25" customHeight="1">
      <c r="A243" s="177"/>
      <c r="B243" s="177"/>
      <c r="C243" s="177"/>
      <c r="D243" s="177"/>
      <c r="E243" s="177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7"/>
      <c r="X243" s="177"/>
      <c r="Y243" s="177"/>
      <c r="Z243" s="177"/>
      <c r="AA243" s="177"/>
      <c r="AB243" s="177"/>
      <c r="AC243" s="177"/>
    </row>
    <row r="244" ht="17.25" customHeight="1">
      <c r="A244" s="177"/>
      <c r="B244" s="177"/>
      <c r="C244" s="177"/>
      <c r="D244" s="177"/>
      <c r="E244" s="177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7"/>
      <c r="X244" s="177"/>
      <c r="Y244" s="177"/>
      <c r="Z244" s="177"/>
      <c r="AA244" s="177"/>
      <c r="AB244" s="177"/>
      <c r="AC244" s="177"/>
    </row>
    <row r="245" ht="17.25" customHeight="1">
      <c r="A245" s="177"/>
      <c r="B245" s="177"/>
      <c r="C245" s="177"/>
      <c r="D245" s="177"/>
      <c r="E245" s="177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7"/>
      <c r="X245" s="177"/>
      <c r="Y245" s="177"/>
      <c r="Z245" s="177"/>
      <c r="AA245" s="177"/>
      <c r="AB245" s="177"/>
      <c r="AC245" s="177"/>
    </row>
    <row r="246" ht="17.25" customHeight="1">
      <c r="A246" s="177"/>
      <c r="B246" s="177"/>
      <c r="C246" s="177"/>
      <c r="D246" s="177"/>
      <c r="E246" s="177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7"/>
      <c r="X246" s="177"/>
      <c r="Y246" s="177"/>
      <c r="Z246" s="177"/>
      <c r="AA246" s="177"/>
      <c r="AB246" s="177"/>
      <c r="AC246" s="177"/>
    </row>
    <row r="247" ht="17.25" customHeight="1">
      <c r="A247" s="177"/>
      <c r="B247" s="177"/>
      <c r="C247" s="177"/>
      <c r="D247" s="177"/>
      <c r="E247" s="177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7"/>
      <c r="X247" s="177"/>
      <c r="Y247" s="177"/>
      <c r="Z247" s="177"/>
      <c r="AA247" s="177"/>
      <c r="AB247" s="177"/>
      <c r="AC247" s="177"/>
    </row>
    <row r="248" ht="17.25" customHeight="1">
      <c r="A248" s="177"/>
      <c r="B248" s="177"/>
      <c r="C248" s="177"/>
      <c r="D248" s="177"/>
      <c r="E248" s="177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7"/>
      <c r="X248" s="177"/>
      <c r="Y248" s="177"/>
      <c r="Z248" s="177"/>
      <c r="AA248" s="177"/>
      <c r="AB248" s="177"/>
      <c r="AC248" s="177"/>
    </row>
    <row r="249" ht="17.25" customHeight="1">
      <c r="A249" s="177"/>
      <c r="B249" s="177"/>
      <c r="C249" s="177"/>
      <c r="D249" s="177"/>
      <c r="E249" s="177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7"/>
      <c r="X249" s="177"/>
      <c r="Y249" s="177"/>
      <c r="Z249" s="177"/>
      <c r="AA249" s="177"/>
      <c r="AB249" s="177"/>
      <c r="AC249" s="177"/>
    </row>
    <row r="250" ht="17.25" customHeight="1">
      <c r="A250" s="177"/>
      <c r="B250" s="177"/>
      <c r="C250" s="177"/>
      <c r="D250" s="177"/>
      <c r="E250" s="177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7"/>
      <c r="X250" s="177"/>
      <c r="Y250" s="177"/>
      <c r="Z250" s="177"/>
      <c r="AA250" s="177"/>
      <c r="AB250" s="177"/>
      <c r="AC250" s="177"/>
    </row>
    <row r="251" ht="17.25" customHeight="1">
      <c r="A251" s="177"/>
      <c r="B251" s="177"/>
      <c r="C251" s="177"/>
      <c r="D251" s="177"/>
      <c r="E251" s="177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7"/>
      <c r="X251" s="177"/>
      <c r="Y251" s="177"/>
      <c r="Z251" s="177"/>
      <c r="AA251" s="177"/>
      <c r="AB251" s="177"/>
      <c r="AC251" s="177"/>
    </row>
    <row r="252" ht="17.25" customHeight="1">
      <c r="A252" s="177"/>
      <c r="B252" s="177"/>
      <c r="C252" s="177"/>
      <c r="D252" s="177"/>
      <c r="E252" s="177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7"/>
      <c r="X252" s="177"/>
      <c r="Y252" s="177"/>
      <c r="Z252" s="177"/>
      <c r="AA252" s="177"/>
      <c r="AB252" s="177"/>
      <c r="AC252" s="177"/>
    </row>
    <row r="253" ht="17.25" customHeight="1">
      <c r="A253" s="177"/>
      <c r="B253" s="177"/>
      <c r="C253" s="177"/>
      <c r="D253" s="177"/>
      <c r="E253" s="177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7"/>
      <c r="X253" s="177"/>
      <c r="Y253" s="177"/>
      <c r="Z253" s="177"/>
      <c r="AA253" s="177"/>
      <c r="AB253" s="177"/>
      <c r="AC253" s="177"/>
    </row>
    <row r="254" ht="17.25" customHeight="1">
      <c r="A254" s="177"/>
      <c r="B254" s="177"/>
      <c r="C254" s="177"/>
      <c r="D254" s="177"/>
      <c r="E254" s="177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7"/>
      <c r="X254" s="177"/>
      <c r="Y254" s="177"/>
      <c r="Z254" s="177"/>
      <c r="AA254" s="177"/>
      <c r="AB254" s="177"/>
      <c r="AC254" s="17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T5:T6"/>
    <mergeCell ref="U5:U6"/>
    <mergeCell ref="V5:V6"/>
    <mergeCell ref="X5:Z5"/>
    <mergeCell ref="AB5:AB6"/>
    <mergeCell ref="AC5:AC6"/>
    <mergeCell ref="B5:B6"/>
    <mergeCell ref="C5:C6"/>
    <mergeCell ref="D5:D6"/>
    <mergeCell ref="E5:E6"/>
    <mergeCell ref="F5:L5"/>
    <mergeCell ref="M5:M6"/>
    <mergeCell ref="N5:S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8.0"/>
    <col customWidth="1" min="3" max="3" width="13.0"/>
    <col customWidth="1" min="4" max="10" width="10.38"/>
    <col customWidth="1" min="11" max="11" width="17.75"/>
    <col customWidth="1" min="12" max="12" width="10.38"/>
    <col customWidth="1" min="13" max="13" width="8.63"/>
    <col customWidth="1" min="14" max="14" width="7.63"/>
    <col customWidth="1" min="15" max="26" width="10.38"/>
  </cols>
  <sheetData>
    <row r="1" ht="13.5" customHeight="1">
      <c r="A1" s="20"/>
      <c r="B1" s="20"/>
      <c r="C1" s="21"/>
      <c r="D1" s="22"/>
      <c r="E1" s="23"/>
      <c r="F1" s="24"/>
      <c r="G1" s="24"/>
      <c r="H1" s="24"/>
      <c r="I1" s="24"/>
      <c r="J1" s="24"/>
      <c r="K1" s="25"/>
      <c r="L1" s="26"/>
      <c r="M1" s="24"/>
      <c r="N1" s="24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3.5" customHeight="1">
      <c r="A2" s="20"/>
      <c r="B2" s="27" t="s">
        <v>25</v>
      </c>
      <c r="C2" s="28" t="s">
        <v>26</v>
      </c>
      <c r="D2" s="29">
        <v>5000000.0</v>
      </c>
      <c r="E2" s="23"/>
      <c r="F2" s="24"/>
      <c r="G2" s="24"/>
      <c r="H2" s="24"/>
      <c r="I2" s="24"/>
      <c r="J2" s="24"/>
      <c r="K2" s="25"/>
      <c r="L2" s="26"/>
      <c r="M2" s="24"/>
      <c r="N2" s="24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3.5" customHeight="1">
      <c r="A3" s="30"/>
      <c r="B3" s="31" t="s">
        <v>27</v>
      </c>
      <c r="C3" s="32">
        <v>0.6</v>
      </c>
      <c r="D3" s="33">
        <f t="shared" ref="D3:D5" si="1">$D$2*C3</f>
        <v>3000000</v>
      </c>
      <c r="E3" s="34"/>
      <c r="F3" s="35"/>
      <c r="G3" s="24"/>
      <c r="H3" s="24"/>
      <c r="I3" s="24"/>
      <c r="J3" s="24"/>
      <c r="K3" s="25"/>
      <c r="L3" s="26"/>
      <c r="M3" s="24"/>
      <c r="N3" s="24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3.5" customHeight="1">
      <c r="A4" s="36"/>
      <c r="B4" s="37" t="s">
        <v>28</v>
      </c>
      <c r="C4" s="32">
        <v>0.2</v>
      </c>
      <c r="D4" s="38">
        <f t="shared" si="1"/>
        <v>1000000</v>
      </c>
      <c r="E4" s="39"/>
      <c r="F4" s="24"/>
      <c r="G4" s="24"/>
      <c r="H4" s="24"/>
      <c r="I4" s="24"/>
      <c r="J4" s="24"/>
      <c r="K4" s="26"/>
      <c r="L4" s="26"/>
      <c r="M4" s="24"/>
      <c r="N4" s="24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3.5" customHeight="1">
      <c r="A5" s="30"/>
      <c r="B5" s="31" t="s">
        <v>29</v>
      </c>
      <c r="C5" s="32">
        <v>0.2</v>
      </c>
      <c r="D5" s="38">
        <f t="shared" si="1"/>
        <v>1000000</v>
      </c>
      <c r="E5" s="34"/>
      <c r="F5" s="24"/>
      <c r="G5" s="24"/>
      <c r="H5" s="24"/>
      <c r="I5" s="24"/>
      <c r="J5" s="24"/>
      <c r="K5" s="26"/>
      <c r="L5" s="26"/>
      <c r="M5" s="24"/>
      <c r="N5" s="24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3.5" customHeight="1">
      <c r="A6" s="36"/>
      <c r="B6" s="36"/>
      <c r="C6" s="40">
        <f t="shared" ref="C6:D6" si="2">SUM(C3:C5)</f>
        <v>1</v>
      </c>
      <c r="D6" s="41">
        <f t="shared" si="2"/>
        <v>5000000</v>
      </c>
      <c r="E6" s="34"/>
      <c r="F6" s="42"/>
      <c r="G6" s="24"/>
      <c r="H6" s="24"/>
      <c r="I6" s="24"/>
      <c r="J6" s="24"/>
      <c r="K6" s="26"/>
      <c r="L6" s="26"/>
      <c r="M6" s="24"/>
      <c r="N6" s="24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3.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6"/>
      <c r="L7" s="26"/>
      <c r="M7" s="24"/>
      <c r="N7" s="24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3.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6"/>
      <c r="L8" s="26"/>
      <c r="M8" s="24"/>
      <c r="N8" s="24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3.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6"/>
      <c r="L9" s="26"/>
      <c r="M9" s="24"/>
      <c r="N9" s="24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3.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6"/>
      <c r="L10" s="26"/>
      <c r="M10" s="24"/>
      <c r="N10" s="24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3.5" customHeight="1">
      <c r="A11" s="24"/>
      <c r="B11" s="24"/>
      <c r="C11" s="24"/>
      <c r="D11" s="43"/>
      <c r="E11" s="24"/>
      <c r="F11" s="24"/>
      <c r="G11" s="24"/>
      <c r="H11" s="23"/>
      <c r="I11" s="24"/>
      <c r="J11" s="24"/>
      <c r="K11" s="24"/>
      <c r="L11" s="26"/>
      <c r="M11" s="24"/>
      <c r="N11" s="24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3.5" customHeight="1">
      <c r="A12" s="24"/>
      <c r="B12" s="24"/>
      <c r="C12" s="24"/>
      <c r="D12" s="24"/>
      <c r="E12" s="44"/>
      <c r="F12" s="24"/>
      <c r="G12" s="24"/>
      <c r="H12" s="23"/>
      <c r="I12" s="24"/>
      <c r="J12" s="24"/>
      <c r="K12" s="24"/>
      <c r="L12" s="26"/>
      <c r="M12" s="24"/>
      <c r="N12" s="24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3.5" customHeight="1">
      <c r="A13" s="24"/>
      <c r="B13" s="24"/>
      <c r="C13" s="24"/>
      <c r="D13" s="24"/>
      <c r="E13" s="24"/>
      <c r="F13" s="43"/>
      <c r="G13" s="24"/>
      <c r="H13" s="23"/>
      <c r="I13" s="26"/>
      <c r="J13" s="24"/>
      <c r="K13" s="24"/>
      <c r="L13" s="26"/>
      <c r="M13" s="24"/>
      <c r="N13" s="24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3.5" customHeight="1">
      <c r="A14" s="45"/>
      <c r="B14" s="45"/>
      <c r="C14" s="24"/>
      <c r="D14" s="24"/>
      <c r="E14" s="24"/>
      <c r="F14" s="24"/>
      <c r="G14" s="24"/>
      <c r="H14" s="23"/>
      <c r="I14" s="24"/>
      <c r="J14" s="24"/>
      <c r="K14" s="26"/>
      <c r="L14" s="26"/>
      <c r="M14" s="24"/>
      <c r="N14" s="24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3.5" customHeight="1">
      <c r="A15" s="46"/>
      <c r="B15" s="46"/>
      <c r="C15" s="24"/>
      <c r="D15" s="24"/>
      <c r="E15" s="24"/>
      <c r="F15" s="24"/>
      <c r="G15" s="24"/>
      <c r="H15" s="23"/>
      <c r="I15" s="24"/>
      <c r="J15" s="24"/>
      <c r="K15" s="24"/>
      <c r="L15" s="26"/>
      <c r="M15" s="24"/>
      <c r="N15" s="24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3.5" customHeight="1">
      <c r="A16" s="24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47"/>
      <c r="M16" s="24"/>
      <c r="N16" s="24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3.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6"/>
      <c r="L17" s="26"/>
      <c r="M17" s="24"/>
      <c r="N17" s="24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3.5" customHeight="1">
      <c r="A18" s="45"/>
      <c r="B18" s="45"/>
      <c r="C18" s="24"/>
      <c r="D18" s="24"/>
      <c r="E18" s="24"/>
      <c r="F18" s="24"/>
      <c r="G18" s="24"/>
      <c r="H18" s="24"/>
      <c r="I18" s="24"/>
      <c r="J18" s="24"/>
      <c r="K18" s="26"/>
      <c r="L18" s="26"/>
      <c r="M18" s="24"/>
      <c r="N18" s="24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3.5" customHeight="1">
      <c r="A19" s="46"/>
      <c r="B19" s="46"/>
      <c r="C19" s="24"/>
      <c r="D19" s="24"/>
      <c r="E19" s="24"/>
      <c r="F19" s="24"/>
      <c r="G19" s="24"/>
      <c r="H19" s="24"/>
      <c r="I19" s="24"/>
      <c r="J19" s="24"/>
      <c r="K19" s="26"/>
      <c r="L19" s="26"/>
      <c r="M19" s="24"/>
      <c r="N19" s="24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6"/>
      <c r="L20" s="26"/>
      <c r="M20" s="24"/>
      <c r="N20" s="24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6"/>
      <c r="L21" s="26"/>
      <c r="M21" s="24"/>
      <c r="N21" s="24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6"/>
      <c r="L22" s="26"/>
      <c r="M22" s="24"/>
      <c r="N22" s="24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45"/>
      <c r="B23" s="45"/>
      <c r="C23" s="24"/>
      <c r="D23" s="24"/>
      <c r="E23" s="24"/>
      <c r="F23" s="24"/>
      <c r="G23" s="24"/>
      <c r="H23" s="24"/>
      <c r="I23" s="24"/>
      <c r="J23" s="24"/>
      <c r="K23" s="26"/>
      <c r="L23" s="26"/>
      <c r="M23" s="24"/>
      <c r="N23" s="24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6"/>
      <c r="L24" s="26"/>
      <c r="M24" s="24"/>
      <c r="N24" s="24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3.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6"/>
      <c r="L25" s="26"/>
      <c r="M25" s="24"/>
      <c r="N25" s="24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46"/>
      <c r="B26" s="46"/>
      <c r="C26" s="24"/>
      <c r="D26" s="24"/>
      <c r="E26" s="24"/>
      <c r="F26" s="24"/>
      <c r="G26" s="24"/>
      <c r="H26" s="24"/>
      <c r="I26" s="24"/>
      <c r="J26" s="24"/>
      <c r="K26" s="26"/>
      <c r="L26" s="26"/>
      <c r="M26" s="24"/>
      <c r="N26" s="24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3.5" customHeight="1">
      <c r="A27" s="48"/>
      <c r="B27" s="48"/>
      <c r="C27" s="24"/>
      <c r="D27" s="24"/>
      <c r="E27" s="24"/>
      <c r="F27" s="24"/>
      <c r="G27" s="24"/>
      <c r="H27" s="24"/>
      <c r="I27" s="24"/>
      <c r="J27" s="24"/>
      <c r="K27" s="26"/>
      <c r="L27" s="26"/>
      <c r="M27" s="24"/>
      <c r="N27" s="24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3.5" customHeight="1"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3.5" customHeight="1"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3.5" customHeight="1"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23"/>
      <c r="B39" s="23"/>
      <c r="C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3.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3.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3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3.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3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3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3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23"/>
      <c r="B56" s="23"/>
      <c r="C56" s="49"/>
      <c r="D56" s="35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6.13"/>
    <col customWidth="1" min="4" max="4" width="18.25"/>
    <col customWidth="1" min="5" max="5" width="20.63"/>
    <col customWidth="1" min="6" max="6" width="18.75"/>
    <col customWidth="1" min="7" max="7" width="15.5"/>
  </cols>
  <sheetData>
    <row r="1">
      <c r="A1" s="50"/>
      <c r="B1" s="50"/>
      <c r="C1" s="50"/>
      <c r="D1" s="51"/>
      <c r="E1" s="51"/>
      <c r="F1" s="52"/>
      <c r="G1" s="52"/>
      <c r="H1" s="52"/>
      <c r="I1" s="52"/>
      <c r="J1" s="52"/>
      <c r="K1" s="52"/>
      <c r="L1" s="52"/>
      <c r="M1" s="52"/>
      <c r="N1" s="52"/>
      <c r="O1" s="53"/>
      <c r="P1" s="53"/>
      <c r="Q1" s="53"/>
    </row>
    <row r="2">
      <c r="A2" s="50"/>
      <c r="B2" s="50"/>
      <c r="C2" s="50"/>
      <c r="D2" s="51"/>
      <c r="E2" s="51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  <c r="Q2" s="53"/>
    </row>
    <row r="3">
      <c r="A3" s="50"/>
      <c r="B3" s="54" t="s">
        <v>30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  <c r="Q3" s="53"/>
    </row>
    <row r="4">
      <c r="A4" s="51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8" t="s">
        <v>31</v>
      </c>
      <c r="P4" s="57"/>
      <c r="Q4" s="51"/>
    </row>
    <row r="5">
      <c r="A5" s="59"/>
      <c r="B5" s="60" t="s">
        <v>32</v>
      </c>
      <c r="C5" s="61" t="s">
        <v>33</v>
      </c>
      <c r="D5" s="61" t="s">
        <v>34</v>
      </c>
      <c r="E5" s="61" t="s">
        <v>35</v>
      </c>
      <c r="F5" s="61" t="s">
        <v>36</v>
      </c>
      <c r="G5" s="61" t="s">
        <v>37</v>
      </c>
      <c r="H5" s="61" t="s">
        <v>38</v>
      </c>
      <c r="I5" s="61" t="s">
        <v>39</v>
      </c>
      <c r="J5" s="61" t="s">
        <v>40</v>
      </c>
      <c r="K5" s="61" t="s">
        <v>41</v>
      </c>
      <c r="L5" s="61" t="s">
        <v>42</v>
      </c>
      <c r="M5" s="61" t="s">
        <v>43</v>
      </c>
      <c r="N5" s="61" t="s">
        <v>44</v>
      </c>
      <c r="O5" s="61" t="s">
        <v>45</v>
      </c>
      <c r="P5" s="61" t="s">
        <v>46</v>
      </c>
      <c r="Q5" s="52"/>
    </row>
    <row r="6">
      <c r="A6" s="52"/>
      <c r="B6" s="62"/>
      <c r="C6" s="62"/>
      <c r="D6" s="57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51"/>
    </row>
    <row r="7">
      <c r="A7" s="63"/>
      <c r="B7" s="64" t="s">
        <v>47</v>
      </c>
      <c r="C7" s="65" t="s">
        <v>48</v>
      </c>
      <c r="D7" s="66" t="s">
        <v>49</v>
      </c>
      <c r="E7" s="67" t="s">
        <v>50</v>
      </c>
      <c r="F7" s="68" t="s">
        <v>51</v>
      </c>
      <c r="G7" s="69">
        <f t="shared" ref="G7:G9" si="1">I7/J7</f>
        <v>4285714.286</v>
      </c>
      <c r="H7" s="70"/>
      <c r="I7" s="71">
        <v>60000.0</v>
      </c>
      <c r="J7" s="72">
        <v>0.014</v>
      </c>
      <c r="K7" s="73"/>
      <c r="L7" s="69">
        <v>0.45</v>
      </c>
      <c r="M7" s="73"/>
      <c r="N7" s="73"/>
      <c r="O7" s="74">
        <f t="shared" ref="O7:O9" si="2">I7*L7</f>
        <v>27000</v>
      </c>
      <c r="P7" s="75">
        <f t="shared" ref="P7:P16" si="3">O7/$O$17</f>
        <v>0.05928853755</v>
      </c>
      <c r="Q7" s="51"/>
    </row>
    <row r="8">
      <c r="A8" s="63"/>
      <c r="B8" s="64" t="s">
        <v>47</v>
      </c>
      <c r="C8" s="65" t="s">
        <v>48</v>
      </c>
      <c r="D8" s="66" t="s">
        <v>52</v>
      </c>
      <c r="E8" s="67" t="s">
        <v>50</v>
      </c>
      <c r="F8" s="68" t="s">
        <v>51</v>
      </c>
      <c r="G8" s="69">
        <f t="shared" si="1"/>
        <v>3571428.571</v>
      </c>
      <c r="H8" s="70"/>
      <c r="I8" s="71">
        <v>50000.0</v>
      </c>
      <c r="J8" s="72">
        <v>0.014</v>
      </c>
      <c r="K8" s="73"/>
      <c r="L8" s="69">
        <v>0.45</v>
      </c>
      <c r="M8" s="73"/>
      <c r="N8" s="73"/>
      <c r="O8" s="74">
        <f t="shared" si="2"/>
        <v>22500</v>
      </c>
      <c r="P8" s="75">
        <f t="shared" si="3"/>
        <v>0.04940711462</v>
      </c>
      <c r="Q8" s="51"/>
    </row>
    <row r="9">
      <c r="A9" s="63"/>
      <c r="B9" s="64" t="s">
        <v>47</v>
      </c>
      <c r="C9" s="76" t="s">
        <v>53</v>
      </c>
      <c r="D9" s="77" t="s">
        <v>52</v>
      </c>
      <c r="E9" s="67" t="s">
        <v>50</v>
      </c>
      <c r="F9" s="68" t="s">
        <v>54</v>
      </c>
      <c r="G9" s="69">
        <f t="shared" si="1"/>
        <v>2500000</v>
      </c>
      <c r="H9" s="70"/>
      <c r="I9" s="78">
        <v>40000.0</v>
      </c>
      <c r="J9" s="72">
        <v>0.016</v>
      </c>
      <c r="K9" s="73"/>
      <c r="L9" s="69">
        <v>0.5</v>
      </c>
      <c r="M9" s="73"/>
      <c r="N9" s="73"/>
      <c r="O9" s="74">
        <f t="shared" si="2"/>
        <v>20000</v>
      </c>
      <c r="P9" s="75">
        <f t="shared" si="3"/>
        <v>0.04391743522</v>
      </c>
      <c r="Q9" s="51"/>
    </row>
    <row r="10">
      <c r="A10" s="63"/>
      <c r="B10" s="64" t="s">
        <v>55</v>
      </c>
      <c r="C10" s="79" t="s">
        <v>56</v>
      </c>
      <c r="D10" s="66" t="s">
        <v>49</v>
      </c>
      <c r="E10" s="80" t="s">
        <v>57</v>
      </c>
      <c r="F10" s="68" t="s">
        <v>43</v>
      </c>
      <c r="G10" s="69"/>
      <c r="H10" s="81">
        <v>40000.0</v>
      </c>
      <c r="I10" s="82"/>
      <c r="J10" s="69"/>
      <c r="K10" s="83">
        <v>0.06</v>
      </c>
      <c r="L10" s="69"/>
      <c r="M10" s="73"/>
      <c r="N10" s="69">
        <v>2.0</v>
      </c>
      <c r="O10" s="74">
        <f t="shared" ref="O10:O13" si="4">H10*N10</f>
        <v>80000</v>
      </c>
      <c r="P10" s="75">
        <f t="shared" si="3"/>
        <v>0.1756697409</v>
      </c>
      <c r="Q10" s="51"/>
    </row>
    <row r="11">
      <c r="A11" s="63"/>
      <c r="B11" s="64" t="s">
        <v>55</v>
      </c>
      <c r="C11" s="79" t="s">
        <v>58</v>
      </c>
      <c r="D11" s="66" t="s">
        <v>49</v>
      </c>
      <c r="E11" s="67" t="s">
        <v>50</v>
      </c>
      <c r="F11" s="68" t="s">
        <v>44</v>
      </c>
      <c r="G11" s="69"/>
      <c r="H11" s="78">
        <v>50000.0</v>
      </c>
      <c r="I11" s="82"/>
      <c r="J11" s="69"/>
      <c r="K11" s="84">
        <v>0.055</v>
      </c>
      <c r="L11" s="69"/>
      <c r="M11" s="73"/>
      <c r="N11" s="69">
        <v>1.5</v>
      </c>
      <c r="O11" s="74">
        <f t="shared" si="4"/>
        <v>75000</v>
      </c>
      <c r="P11" s="75">
        <f t="shared" si="3"/>
        <v>0.1646903821</v>
      </c>
      <c r="Q11" s="51"/>
    </row>
    <row r="12">
      <c r="A12" s="63"/>
      <c r="B12" s="64" t="s">
        <v>59</v>
      </c>
      <c r="C12" s="85" t="s">
        <v>60</v>
      </c>
      <c r="D12" s="86" t="s">
        <v>61</v>
      </c>
      <c r="E12" s="80" t="s">
        <v>57</v>
      </c>
      <c r="F12" s="68" t="s">
        <v>44</v>
      </c>
      <c r="G12" s="69">
        <f t="shared" ref="G12:G13" si="5">H12/K12</f>
        <v>200000</v>
      </c>
      <c r="H12" s="87">
        <v>20000.0</v>
      </c>
      <c r="I12" s="82"/>
      <c r="J12" s="69"/>
      <c r="K12" s="83">
        <v>0.1</v>
      </c>
      <c r="L12" s="69"/>
      <c r="M12" s="73"/>
      <c r="N12" s="69">
        <v>0.22</v>
      </c>
      <c r="O12" s="74">
        <f t="shared" si="4"/>
        <v>4400</v>
      </c>
      <c r="P12" s="75">
        <f t="shared" si="3"/>
        <v>0.009661835749</v>
      </c>
      <c r="Q12" s="51"/>
    </row>
    <row r="13">
      <c r="A13" s="63"/>
      <c r="B13" s="64" t="s">
        <v>59</v>
      </c>
      <c r="C13" s="85" t="s">
        <v>62</v>
      </c>
      <c r="D13" s="77" t="s">
        <v>63</v>
      </c>
      <c r="E13" s="88" t="s">
        <v>64</v>
      </c>
      <c r="F13" s="68" t="s">
        <v>44</v>
      </c>
      <c r="G13" s="69">
        <f t="shared" si="5"/>
        <v>200000</v>
      </c>
      <c r="H13" s="89">
        <v>20000.0</v>
      </c>
      <c r="I13" s="82"/>
      <c r="J13" s="69"/>
      <c r="K13" s="83">
        <v>0.1</v>
      </c>
      <c r="L13" s="69"/>
      <c r="M13" s="73"/>
      <c r="N13" s="69">
        <v>0.25</v>
      </c>
      <c r="O13" s="74">
        <f t="shared" si="4"/>
        <v>5000</v>
      </c>
      <c r="P13" s="75">
        <f t="shared" si="3"/>
        <v>0.01097935881</v>
      </c>
      <c r="Q13" s="51"/>
    </row>
    <row r="14">
      <c r="A14" s="63"/>
      <c r="B14" s="64" t="s">
        <v>65</v>
      </c>
      <c r="C14" s="65" t="s">
        <v>66</v>
      </c>
      <c r="D14" s="90" t="s">
        <v>67</v>
      </c>
      <c r="E14" s="80" t="s">
        <v>68</v>
      </c>
      <c r="F14" s="68" t="s">
        <v>54</v>
      </c>
      <c r="G14" s="69">
        <f t="shared" ref="G14:G16" si="6">I14/J14</f>
        <v>2666666.667</v>
      </c>
      <c r="H14" s="82"/>
      <c r="I14" s="81">
        <v>20000.0</v>
      </c>
      <c r="J14" s="72">
        <v>0.0075</v>
      </c>
      <c r="K14" s="69"/>
      <c r="L14" s="69">
        <v>5.2</v>
      </c>
      <c r="M14" s="73"/>
      <c r="N14" s="69"/>
      <c r="O14" s="74">
        <f t="shared" ref="O14:O16" si="7">I14*L14</f>
        <v>104000</v>
      </c>
      <c r="P14" s="75">
        <f t="shared" si="3"/>
        <v>0.2283706632</v>
      </c>
      <c r="Q14" s="51"/>
    </row>
    <row r="15">
      <c r="A15" s="63"/>
      <c r="B15" s="64" t="s">
        <v>65</v>
      </c>
      <c r="C15" s="65" t="s">
        <v>66</v>
      </c>
      <c r="D15" s="66" t="s">
        <v>52</v>
      </c>
      <c r="E15" s="91" t="s">
        <v>69</v>
      </c>
      <c r="F15" s="68" t="s">
        <v>54</v>
      </c>
      <c r="G15" s="69">
        <f t="shared" si="6"/>
        <v>2666666.667</v>
      </c>
      <c r="H15" s="82"/>
      <c r="I15" s="92">
        <v>20000.0</v>
      </c>
      <c r="J15" s="72">
        <v>0.0075</v>
      </c>
      <c r="K15" s="69"/>
      <c r="L15" s="69">
        <v>5.2</v>
      </c>
      <c r="M15" s="73"/>
      <c r="N15" s="69"/>
      <c r="O15" s="74">
        <f t="shared" si="7"/>
        <v>104000</v>
      </c>
      <c r="P15" s="75">
        <f t="shared" si="3"/>
        <v>0.2283706632</v>
      </c>
      <c r="Q15" s="51"/>
    </row>
    <row r="16">
      <c r="A16" s="63"/>
      <c r="B16" s="64" t="s">
        <v>65</v>
      </c>
      <c r="C16" s="93" t="s">
        <v>70</v>
      </c>
      <c r="D16" s="90" t="s">
        <v>67</v>
      </c>
      <c r="E16" s="94" t="s">
        <v>69</v>
      </c>
      <c r="F16" s="68" t="s">
        <v>54</v>
      </c>
      <c r="G16" s="69">
        <f t="shared" si="6"/>
        <v>2000000</v>
      </c>
      <c r="H16" s="82"/>
      <c r="I16" s="95">
        <v>30000.0</v>
      </c>
      <c r="J16" s="72">
        <v>0.015</v>
      </c>
      <c r="K16" s="69"/>
      <c r="L16" s="69">
        <v>0.45</v>
      </c>
      <c r="M16" s="73"/>
      <c r="N16" s="69"/>
      <c r="O16" s="74">
        <f t="shared" si="7"/>
        <v>13500</v>
      </c>
      <c r="P16" s="75">
        <f t="shared" si="3"/>
        <v>0.02964426877</v>
      </c>
      <c r="Q16" s="96"/>
    </row>
    <row r="17">
      <c r="A17" s="97"/>
      <c r="B17" s="98" t="s">
        <v>71</v>
      </c>
      <c r="C17" s="99"/>
      <c r="D17" s="99"/>
      <c r="E17" s="99"/>
      <c r="F17" s="100"/>
      <c r="G17" s="101"/>
      <c r="H17" s="101"/>
      <c r="I17" s="101"/>
      <c r="J17" s="101"/>
      <c r="K17" s="101"/>
      <c r="L17" s="101"/>
      <c r="M17" s="102"/>
      <c r="N17" s="103" t="s">
        <v>72</v>
      </c>
      <c r="O17" s="104">
        <f t="shared" ref="O17:P17" si="8">SUM(O7:O16)</f>
        <v>455400</v>
      </c>
      <c r="P17" s="105">
        <f t="shared" si="8"/>
        <v>1</v>
      </c>
      <c r="Q17" s="51"/>
    </row>
    <row r="18">
      <c r="A18" s="52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62"/>
      <c r="P20" s="51"/>
      <c r="Q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107" t="s">
        <v>73</v>
      </c>
      <c r="O21" s="108">
        <v>3000000.0</v>
      </c>
      <c r="P21" s="109">
        <f>O17</f>
        <v>455400</v>
      </c>
      <c r="Q21" s="110" t="s">
        <v>74</v>
      </c>
    </row>
    <row r="22">
      <c r="A22" s="51"/>
      <c r="B22" s="51"/>
      <c r="C22" s="51"/>
      <c r="D22" s="51"/>
      <c r="E22" s="51"/>
      <c r="F22" s="51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111">
        <f>P21*6</f>
        <v>2732400</v>
      </c>
    </row>
    <row r="33" ht="21.0" customHeight="1">
      <c r="A33" s="112" t="s">
        <v>75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</row>
    <row r="34">
      <c r="B34" s="114"/>
    </row>
    <row r="35">
      <c r="C35" s="114">
        <v>2.0</v>
      </c>
      <c r="D35" s="114">
        <v>3.0</v>
      </c>
      <c r="E35" s="114">
        <v>1.0</v>
      </c>
    </row>
    <row r="36">
      <c r="C36" s="114" t="s">
        <v>76</v>
      </c>
      <c r="D36" s="114" t="s">
        <v>77</v>
      </c>
      <c r="E36" s="114" t="s">
        <v>78</v>
      </c>
      <c r="G36" s="114"/>
    </row>
    <row r="37">
      <c r="B37" s="114" t="s">
        <v>68</v>
      </c>
      <c r="C37" s="115">
        <f t="shared" ref="C37:D37" si="9">$E37*C$35</f>
        <v>160000</v>
      </c>
      <c r="D37" s="115">
        <f t="shared" si="9"/>
        <v>240000</v>
      </c>
      <c r="E37" s="115">
        <f>H10+H12+I14</f>
        <v>80000</v>
      </c>
    </row>
    <row r="38">
      <c r="B38" s="114" t="s">
        <v>64</v>
      </c>
      <c r="C38" s="115">
        <f t="shared" ref="C38:D38" si="10">$E38*C$35</f>
        <v>40000</v>
      </c>
      <c r="D38" s="115">
        <f t="shared" si="10"/>
        <v>60000</v>
      </c>
      <c r="E38" s="115">
        <f>H13</f>
        <v>20000</v>
      </c>
    </row>
    <row r="39">
      <c r="B39" s="114" t="s">
        <v>79</v>
      </c>
      <c r="C39" s="115">
        <f t="shared" ref="C39:D39" si="11">$E39*C$35</f>
        <v>100000</v>
      </c>
      <c r="D39" s="115">
        <f t="shared" si="11"/>
        <v>150000</v>
      </c>
      <c r="E39" s="115">
        <f>I15+I16</f>
        <v>50000</v>
      </c>
    </row>
    <row r="40">
      <c r="B40" s="114" t="s">
        <v>50</v>
      </c>
      <c r="C40" s="116">
        <f t="shared" ref="C40:D40" si="12">$E40*C$35</f>
        <v>400000</v>
      </c>
      <c r="D40" s="116">
        <f t="shared" si="12"/>
        <v>600000</v>
      </c>
      <c r="E40" s="116">
        <f>I7+I8+I9+H11</f>
        <v>200000</v>
      </c>
    </row>
  </sheetData>
  <mergeCells count="2">
    <mergeCell ref="B3:P3"/>
    <mergeCell ref="B17:F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8.13"/>
    <col customWidth="1" min="3" max="3" width="24.75"/>
  </cols>
  <sheetData>
    <row r="1">
      <c r="A1" s="117" t="s">
        <v>80</v>
      </c>
      <c r="J1" s="118"/>
      <c r="K1" s="117" t="s">
        <v>81</v>
      </c>
    </row>
    <row r="2">
      <c r="J2" s="118"/>
    </row>
    <row r="3">
      <c r="A3" s="119" t="s">
        <v>82</v>
      </c>
      <c r="J3" s="118"/>
      <c r="K3" s="119" t="s">
        <v>82</v>
      </c>
    </row>
    <row r="4">
      <c r="A4" s="119" t="s">
        <v>83</v>
      </c>
      <c r="J4" s="118"/>
      <c r="K4" s="119" t="s">
        <v>84</v>
      </c>
    </row>
    <row r="5">
      <c r="A5" s="119" t="s">
        <v>85</v>
      </c>
      <c r="J5" s="118"/>
      <c r="K5" s="119" t="s">
        <v>85</v>
      </c>
    </row>
    <row r="6">
      <c r="A6" s="119" t="s">
        <v>86</v>
      </c>
      <c r="J6" s="118"/>
      <c r="K6" s="119" t="s">
        <v>86</v>
      </c>
    </row>
    <row r="7">
      <c r="A7" s="119" t="s">
        <v>87</v>
      </c>
      <c r="J7" s="118"/>
      <c r="K7" s="119" t="s">
        <v>88</v>
      </c>
      <c r="Q7" s="120"/>
      <c r="R7" s="120"/>
      <c r="S7" s="120"/>
    </row>
    <row r="8">
      <c r="A8" s="119" t="s">
        <v>89</v>
      </c>
      <c r="J8" s="118"/>
      <c r="K8" s="119" t="s">
        <v>89</v>
      </c>
    </row>
    <row r="9">
      <c r="A9" s="119" t="s">
        <v>90</v>
      </c>
      <c r="J9" s="118"/>
      <c r="K9" s="119" t="s">
        <v>90</v>
      </c>
    </row>
    <row r="10">
      <c r="A10" s="121"/>
      <c r="B10" s="122" t="s">
        <v>91</v>
      </c>
      <c r="C10" s="122" t="s">
        <v>92</v>
      </c>
      <c r="D10" s="123" t="s">
        <v>93</v>
      </c>
      <c r="E10" s="123" t="s">
        <v>94</v>
      </c>
      <c r="F10" s="123" t="s">
        <v>95</v>
      </c>
      <c r="G10" s="124" t="s">
        <v>96</v>
      </c>
      <c r="H10" s="55"/>
      <c r="I10" s="56"/>
      <c r="J10" s="118"/>
      <c r="K10" s="121"/>
      <c r="L10" s="123" t="s">
        <v>91</v>
      </c>
      <c r="M10" s="123" t="s">
        <v>92</v>
      </c>
      <c r="N10" s="123" t="s">
        <v>93</v>
      </c>
      <c r="O10" s="123" t="s">
        <v>94</v>
      </c>
      <c r="P10" s="123" t="s">
        <v>95</v>
      </c>
      <c r="Q10" s="124" t="s">
        <v>96</v>
      </c>
      <c r="R10" s="55"/>
      <c r="S10" s="56"/>
    </row>
    <row r="11">
      <c r="A11" s="125"/>
      <c r="B11" s="126"/>
      <c r="C11" s="126"/>
      <c r="D11" s="126"/>
      <c r="E11" s="126"/>
      <c r="F11" s="126"/>
      <c r="G11" s="124" t="s">
        <v>97</v>
      </c>
      <c r="H11" s="55"/>
      <c r="I11" s="56"/>
      <c r="J11" s="118"/>
      <c r="K11" s="125"/>
      <c r="L11" s="126"/>
      <c r="M11" s="126"/>
      <c r="N11" s="126"/>
      <c r="O11" s="126"/>
      <c r="P11" s="126"/>
      <c r="Q11" s="124" t="s">
        <v>98</v>
      </c>
      <c r="R11" s="55"/>
      <c r="S11" s="56"/>
    </row>
    <row r="12">
      <c r="A12" s="125"/>
      <c r="B12" s="127"/>
      <c r="C12" s="127"/>
      <c r="D12" s="127"/>
      <c r="E12" s="127"/>
      <c r="F12" s="127"/>
      <c r="G12" s="128" t="s">
        <v>99</v>
      </c>
      <c r="H12" s="128" t="s">
        <v>100</v>
      </c>
      <c r="I12" s="128" t="s">
        <v>101</v>
      </c>
      <c r="J12" s="118"/>
      <c r="K12" s="125"/>
      <c r="L12" s="127"/>
      <c r="M12" s="127"/>
      <c r="N12" s="127"/>
      <c r="O12" s="127"/>
      <c r="P12" s="127"/>
      <c r="Q12" s="128" t="s">
        <v>99</v>
      </c>
      <c r="R12" s="128" t="s">
        <v>100</v>
      </c>
      <c r="S12" s="128" t="s">
        <v>101</v>
      </c>
    </row>
    <row r="13">
      <c r="A13" s="129">
        <v>1.0</v>
      </c>
      <c r="B13" s="130" t="s">
        <v>102</v>
      </c>
      <c r="C13" s="131"/>
      <c r="D13" s="132"/>
      <c r="E13" s="132"/>
      <c r="F13" s="132"/>
      <c r="G13" s="133"/>
      <c r="H13" s="133"/>
      <c r="I13" s="133"/>
      <c r="J13" s="118"/>
      <c r="K13" s="134">
        <v>1.0</v>
      </c>
      <c r="L13" s="135" t="s">
        <v>102</v>
      </c>
      <c r="M13" s="136"/>
      <c r="N13" s="137"/>
      <c r="O13" s="137"/>
      <c r="P13" s="137"/>
      <c r="Q13" s="138"/>
      <c r="R13" s="138"/>
      <c r="S13" s="138"/>
    </row>
    <row r="14">
      <c r="A14" s="134">
        <v>2.0</v>
      </c>
      <c r="B14" s="139" t="s">
        <v>103</v>
      </c>
      <c r="C14" s="140" t="s">
        <v>102</v>
      </c>
      <c r="D14" s="141" t="s">
        <v>104</v>
      </c>
      <c r="E14" s="142">
        <v>6.944444444444445E-4</v>
      </c>
      <c r="F14" s="142">
        <v>0.020833333333333332</v>
      </c>
      <c r="G14" s="143">
        <v>0.43</v>
      </c>
      <c r="H14" s="143">
        <v>28.6</v>
      </c>
      <c r="I14" s="143">
        <v>85.5</v>
      </c>
      <c r="J14" s="118"/>
      <c r="K14" s="134">
        <v>2.0</v>
      </c>
      <c r="L14" s="139" t="s">
        <v>103</v>
      </c>
      <c r="M14" s="140" t="s">
        <v>102</v>
      </c>
      <c r="N14" s="141" t="s">
        <v>104</v>
      </c>
      <c r="O14" s="142">
        <v>6.944444444444445E-4</v>
      </c>
      <c r="P14" s="142">
        <v>0.020833333333333332</v>
      </c>
      <c r="Q14" s="143">
        <v>0.58</v>
      </c>
      <c r="R14" s="143">
        <v>62.8</v>
      </c>
      <c r="S14" s="143">
        <v>115.4</v>
      </c>
    </row>
    <row r="15">
      <c r="A15" s="144">
        <v>3.0</v>
      </c>
      <c r="B15" s="139" t="s">
        <v>105</v>
      </c>
      <c r="C15" s="140" t="s">
        <v>102</v>
      </c>
      <c r="D15" s="141" t="s">
        <v>106</v>
      </c>
      <c r="E15" s="142">
        <v>0.9166666666666666</v>
      </c>
      <c r="F15" s="142">
        <v>0.0020833333333333333</v>
      </c>
      <c r="G15" s="143">
        <v>2.25</v>
      </c>
      <c r="H15" s="143">
        <v>150.3</v>
      </c>
      <c r="I15" s="143">
        <v>98.1</v>
      </c>
      <c r="J15" s="118"/>
      <c r="K15" s="134">
        <v>3.0</v>
      </c>
      <c r="L15" s="139" t="s">
        <v>105</v>
      </c>
      <c r="M15" s="140" t="s">
        <v>102</v>
      </c>
      <c r="N15" s="141" t="s">
        <v>106</v>
      </c>
      <c r="O15" s="142">
        <v>0.9166666666666666</v>
      </c>
      <c r="P15" s="142">
        <v>0.0020833333333333333</v>
      </c>
      <c r="Q15" s="143">
        <v>2.72</v>
      </c>
      <c r="R15" s="143">
        <v>294.9</v>
      </c>
      <c r="S15" s="143">
        <v>118.5</v>
      </c>
    </row>
    <row r="16">
      <c r="A16" s="134">
        <v>4.0</v>
      </c>
      <c r="B16" s="139" t="s">
        <v>107</v>
      </c>
      <c r="C16" s="140" t="s">
        <v>102</v>
      </c>
      <c r="D16" s="141" t="s">
        <v>106</v>
      </c>
      <c r="E16" s="142">
        <v>0.8534722222222222</v>
      </c>
      <c r="F16" s="142">
        <v>0.9166666666666666</v>
      </c>
      <c r="G16" s="143">
        <v>1.99</v>
      </c>
      <c r="H16" s="143">
        <v>132.4</v>
      </c>
      <c r="I16" s="143">
        <v>83.9</v>
      </c>
      <c r="J16" s="118"/>
      <c r="K16" s="134">
        <v>4.0</v>
      </c>
      <c r="L16" s="139" t="s">
        <v>107</v>
      </c>
      <c r="M16" s="140" t="s">
        <v>102</v>
      </c>
      <c r="N16" s="141" t="s">
        <v>106</v>
      </c>
      <c r="O16" s="142">
        <v>0.8534722222222222</v>
      </c>
      <c r="P16" s="142">
        <v>0.9166666666666666</v>
      </c>
      <c r="Q16" s="143">
        <v>2.59</v>
      </c>
      <c r="R16" s="143">
        <v>280.0</v>
      </c>
      <c r="S16" s="143">
        <v>109.2</v>
      </c>
    </row>
    <row r="17">
      <c r="A17" s="134">
        <v>5.0</v>
      </c>
      <c r="B17" s="139" t="s">
        <v>108</v>
      </c>
      <c r="C17" s="140" t="s">
        <v>102</v>
      </c>
      <c r="D17" s="141" t="s">
        <v>106</v>
      </c>
      <c r="E17" s="142">
        <v>0.7902777777777777</v>
      </c>
      <c r="F17" s="142">
        <v>0.8541666666666666</v>
      </c>
      <c r="G17" s="143">
        <v>1.74</v>
      </c>
      <c r="H17" s="143">
        <v>115.8</v>
      </c>
      <c r="I17" s="143">
        <v>73.9</v>
      </c>
      <c r="J17" s="118"/>
      <c r="K17" s="134">
        <v>5.0</v>
      </c>
      <c r="L17" s="139" t="s">
        <v>108</v>
      </c>
      <c r="M17" s="140" t="s">
        <v>102</v>
      </c>
      <c r="N17" s="141" t="s">
        <v>106</v>
      </c>
      <c r="O17" s="142">
        <v>0.7902777777777777</v>
      </c>
      <c r="P17" s="142">
        <v>0.8541666666666666</v>
      </c>
      <c r="Q17" s="143">
        <v>2.24</v>
      </c>
      <c r="R17" s="143">
        <v>242.2</v>
      </c>
      <c r="S17" s="143">
        <v>95.2</v>
      </c>
    </row>
    <row r="18">
      <c r="A18" s="134">
        <v>6.0</v>
      </c>
      <c r="B18" s="139" t="s">
        <v>109</v>
      </c>
      <c r="C18" s="140" t="s">
        <v>102</v>
      </c>
      <c r="D18" s="141" t="s">
        <v>106</v>
      </c>
      <c r="E18" s="142">
        <v>0.7034722222222223</v>
      </c>
      <c r="F18" s="142">
        <v>0.7777777777777778</v>
      </c>
      <c r="G18" s="143">
        <v>0.81</v>
      </c>
      <c r="H18" s="143">
        <v>53.9</v>
      </c>
      <c r="I18" s="143">
        <v>62.8</v>
      </c>
      <c r="J18" s="118"/>
      <c r="K18" s="134">
        <v>6.0</v>
      </c>
      <c r="L18" s="139" t="s">
        <v>109</v>
      </c>
      <c r="M18" s="140" t="s">
        <v>102</v>
      </c>
      <c r="N18" s="141" t="s">
        <v>106</v>
      </c>
      <c r="O18" s="142">
        <v>0.7034722222222223</v>
      </c>
      <c r="P18" s="142">
        <v>0.7777777777777778</v>
      </c>
      <c r="Q18" s="143">
        <v>1.28</v>
      </c>
      <c r="R18" s="143">
        <v>138.6</v>
      </c>
      <c r="S18" s="143">
        <v>99.3</v>
      </c>
    </row>
    <row r="19">
      <c r="A19" s="134">
        <v>7.0</v>
      </c>
      <c r="B19" s="139" t="s">
        <v>110</v>
      </c>
      <c r="C19" s="140" t="s">
        <v>102</v>
      </c>
      <c r="D19" s="141" t="s">
        <v>106</v>
      </c>
      <c r="E19" s="142">
        <v>0.6763888888888889</v>
      </c>
      <c r="F19" s="142">
        <v>0.7520833333333333</v>
      </c>
      <c r="G19" s="143">
        <v>1.29</v>
      </c>
      <c r="H19" s="143">
        <v>85.7</v>
      </c>
      <c r="I19" s="143">
        <v>71.1</v>
      </c>
      <c r="J19" s="118"/>
      <c r="K19" s="134">
        <v>7.0</v>
      </c>
      <c r="L19" s="139" t="s">
        <v>110</v>
      </c>
      <c r="M19" s="140" t="s">
        <v>102</v>
      </c>
      <c r="N19" s="141" t="s">
        <v>106</v>
      </c>
      <c r="O19" s="142">
        <v>0.6763888888888889</v>
      </c>
      <c r="P19" s="142">
        <v>0.7520833333333333</v>
      </c>
      <c r="Q19" s="143">
        <v>1.8</v>
      </c>
      <c r="R19" s="143">
        <v>194.7</v>
      </c>
      <c r="S19" s="143">
        <v>99.3</v>
      </c>
    </row>
    <row r="20">
      <c r="A20" s="134">
        <v>8.0</v>
      </c>
      <c r="B20" s="139" t="s">
        <v>111</v>
      </c>
      <c r="C20" s="140" t="s">
        <v>102</v>
      </c>
      <c r="D20" s="141" t="s">
        <v>106</v>
      </c>
      <c r="E20" s="142">
        <v>0.5868055555555556</v>
      </c>
      <c r="F20" s="142">
        <v>0.6569444444444444</v>
      </c>
      <c r="G20" s="143">
        <v>1.4</v>
      </c>
      <c r="H20" s="143">
        <v>93.4</v>
      </c>
      <c r="I20" s="143">
        <v>75.1</v>
      </c>
      <c r="J20" s="118"/>
      <c r="K20" s="134">
        <v>8.0</v>
      </c>
      <c r="L20" s="139" t="s">
        <v>111</v>
      </c>
      <c r="M20" s="140" t="s">
        <v>102</v>
      </c>
      <c r="N20" s="141" t="s">
        <v>106</v>
      </c>
      <c r="O20" s="142">
        <v>0.5868055555555556</v>
      </c>
      <c r="P20" s="142">
        <v>0.6569444444444444</v>
      </c>
      <c r="Q20" s="143">
        <v>1.69</v>
      </c>
      <c r="R20" s="143">
        <v>183.3</v>
      </c>
      <c r="S20" s="143">
        <v>90.8</v>
      </c>
    </row>
    <row r="21">
      <c r="A21" s="134">
        <v>9.0</v>
      </c>
      <c r="B21" s="139" t="s">
        <v>112</v>
      </c>
      <c r="C21" s="140" t="s">
        <v>102</v>
      </c>
      <c r="D21" s="141" t="s">
        <v>106</v>
      </c>
      <c r="E21" s="142">
        <v>0.5</v>
      </c>
      <c r="F21" s="142">
        <v>0.5868055555555556</v>
      </c>
      <c r="G21" s="143">
        <v>1.16</v>
      </c>
      <c r="H21" s="143">
        <v>77.5</v>
      </c>
      <c r="I21" s="143">
        <v>79.9</v>
      </c>
      <c r="J21" s="118"/>
      <c r="K21" s="134">
        <v>9.0</v>
      </c>
      <c r="L21" s="139" t="s">
        <v>112</v>
      </c>
      <c r="M21" s="140" t="s">
        <v>102</v>
      </c>
      <c r="N21" s="141" t="s">
        <v>106</v>
      </c>
      <c r="O21" s="142">
        <v>0.5</v>
      </c>
      <c r="P21" s="142">
        <v>0.5868055555555556</v>
      </c>
      <c r="Q21" s="143">
        <v>1.57</v>
      </c>
      <c r="R21" s="143">
        <v>170.1</v>
      </c>
      <c r="S21" s="143">
        <v>107.9</v>
      </c>
    </row>
    <row r="22">
      <c r="A22" s="134">
        <v>10.0</v>
      </c>
      <c r="B22" s="139" t="s">
        <v>113</v>
      </c>
      <c r="C22" s="140" t="s">
        <v>102</v>
      </c>
      <c r="D22" s="141" t="s">
        <v>106</v>
      </c>
      <c r="E22" s="142">
        <v>0.4166666666666667</v>
      </c>
      <c r="F22" s="142">
        <v>0.5006944444444444</v>
      </c>
      <c r="G22" s="143">
        <v>1.12</v>
      </c>
      <c r="H22" s="143">
        <v>74.5</v>
      </c>
      <c r="I22" s="143">
        <v>83.7</v>
      </c>
      <c r="J22" s="118"/>
      <c r="K22" s="134">
        <v>10.0</v>
      </c>
      <c r="L22" s="139" t="s">
        <v>113</v>
      </c>
      <c r="M22" s="140" t="s">
        <v>102</v>
      </c>
      <c r="N22" s="141" t="s">
        <v>106</v>
      </c>
      <c r="O22" s="142">
        <v>0.4166666666666667</v>
      </c>
      <c r="P22" s="142">
        <v>0.5006944444444444</v>
      </c>
      <c r="Q22" s="143">
        <v>1.5</v>
      </c>
      <c r="R22" s="143">
        <v>161.9</v>
      </c>
      <c r="S22" s="143">
        <v>111.9</v>
      </c>
    </row>
    <row r="23">
      <c r="A23" s="129">
        <v>11.0</v>
      </c>
      <c r="B23" s="130" t="s">
        <v>114</v>
      </c>
      <c r="C23" s="145" t="s">
        <v>102</v>
      </c>
      <c r="D23" s="146" t="s">
        <v>106</v>
      </c>
      <c r="E23" s="147">
        <v>0.32430555555555557</v>
      </c>
      <c r="F23" s="147">
        <v>0.4173611111111111</v>
      </c>
      <c r="G23" s="148">
        <v>1.46</v>
      </c>
      <c r="H23" s="148">
        <v>97.4</v>
      </c>
      <c r="I23" s="148">
        <v>106.2</v>
      </c>
      <c r="J23" s="118"/>
      <c r="K23" s="134">
        <v>11.0</v>
      </c>
      <c r="L23" s="139" t="s">
        <v>114</v>
      </c>
      <c r="M23" s="140" t="s">
        <v>102</v>
      </c>
      <c r="N23" s="141" t="s">
        <v>106</v>
      </c>
      <c r="O23" s="142">
        <v>0.32430555555555557</v>
      </c>
      <c r="P23" s="142">
        <v>0.4173611111111111</v>
      </c>
      <c r="Q23" s="143">
        <v>1.67</v>
      </c>
      <c r="R23" s="143">
        <v>181.3</v>
      </c>
      <c r="S23" s="143">
        <v>121.7</v>
      </c>
    </row>
    <row r="24">
      <c r="A24" s="134">
        <v>12.0</v>
      </c>
      <c r="B24" s="139" t="s">
        <v>115</v>
      </c>
      <c r="C24" s="140" t="s">
        <v>102</v>
      </c>
      <c r="D24" s="141" t="s">
        <v>116</v>
      </c>
      <c r="E24" s="142">
        <v>0.9583333333333334</v>
      </c>
      <c r="F24" s="142">
        <v>6.944444444444445E-4</v>
      </c>
      <c r="G24" s="143">
        <v>0.8</v>
      </c>
      <c r="H24" s="143">
        <v>53.5</v>
      </c>
      <c r="I24" s="143">
        <v>84.3</v>
      </c>
      <c r="J24" s="118"/>
      <c r="K24" s="134">
        <v>12.0</v>
      </c>
      <c r="L24" s="139" t="s">
        <v>115</v>
      </c>
      <c r="M24" s="140" t="s">
        <v>102</v>
      </c>
      <c r="N24" s="141" t="s">
        <v>116</v>
      </c>
      <c r="O24" s="142">
        <v>0.9583333333333334</v>
      </c>
      <c r="P24" s="142">
        <v>6.944444444444445E-4</v>
      </c>
      <c r="Q24" s="143">
        <v>1.08</v>
      </c>
      <c r="R24" s="143">
        <v>116.4</v>
      </c>
      <c r="S24" s="143">
        <v>112.9</v>
      </c>
    </row>
    <row r="25">
      <c r="A25" s="134">
        <v>13.0</v>
      </c>
      <c r="B25" s="139" t="s">
        <v>117</v>
      </c>
      <c r="C25" s="140" t="s">
        <v>102</v>
      </c>
      <c r="D25" s="141" t="s">
        <v>116</v>
      </c>
      <c r="E25" s="142">
        <v>0.9159722222222222</v>
      </c>
      <c r="F25" s="142">
        <v>0.9583333333333334</v>
      </c>
      <c r="G25" s="143">
        <v>1.34</v>
      </c>
      <c r="H25" s="143">
        <v>89.3</v>
      </c>
      <c r="I25" s="143">
        <v>95.1</v>
      </c>
      <c r="J25" s="118"/>
      <c r="K25" s="134">
        <v>13.0</v>
      </c>
      <c r="L25" s="139" t="s">
        <v>117</v>
      </c>
      <c r="M25" s="140" t="s">
        <v>102</v>
      </c>
      <c r="N25" s="141" t="s">
        <v>116</v>
      </c>
      <c r="O25" s="142">
        <v>0.9159722222222222</v>
      </c>
      <c r="P25" s="142">
        <v>0.9583333333333334</v>
      </c>
      <c r="Q25" s="143">
        <v>1.64</v>
      </c>
      <c r="R25" s="143">
        <v>177.1</v>
      </c>
      <c r="S25" s="143">
        <v>116.1</v>
      </c>
    </row>
    <row r="26">
      <c r="A26" s="129">
        <v>14.0</v>
      </c>
      <c r="B26" s="130" t="s">
        <v>118</v>
      </c>
      <c r="C26" s="145" t="s">
        <v>102</v>
      </c>
      <c r="D26" s="146" t="s">
        <v>116</v>
      </c>
      <c r="E26" s="147">
        <v>0.8534722222222222</v>
      </c>
      <c r="F26" s="147">
        <v>0.9166666666666666</v>
      </c>
      <c r="G26" s="148">
        <v>2.48</v>
      </c>
      <c r="H26" s="148">
        <v>165.3</v>
      </c>
      <c r="I26" s="148">
        <v>96.7</v>
      </c>
      <c r="J26" s="118"/>
      <c r="K26" s="134">
        <v>14.0</v>
      </c>
      <c r="L26" s="139" t="s">
        <v>118</v>
      </c>
      <c r="M26" s="140" t="s">
        <v>102</v>
      </c>
      <c r="N26" s="141" t="s">
        <v>116</v>
      </c>
      <c r="O26" s="142">
        <v>0.8534722222222222</v>
      </c>
      <c r="P26" s="142">
        <v>0.9166666666666666</v>
      </c>
      <c r="Q26" s="143">
        <v>2.89</v>
      </c>
      <c r="R26" s="143">
        <v>312.5</v>
      </c>
      <c r="S26" s="143">
        <v>112.6</v>
      </c>
    </row>
    <row r="27">
      <c r="A27" s="134">
        <v>15.0</v>
      </c>
      <c r="B27" s="139" t="s">
        <v>119</v>
      </c>
      <c r="C27" s="140" t="s">
        <v>102</v>
      </c>
      <c r="D27" s="141" t="s">
        <v>116</v>
      </c>
      <c r="E27" s="142">
        <v>0.8125</v>
      </c>
      <c r="F27" s="142">
        <v>0.8541666666666666</v>
      </c>
      <c r="G27" s="143">
        <v>1.91</v>
      </c>
      <c r="H27" s="143">
        <v>127.2</v>
      </c>
      <c r="I27" s="143">
        <v>77.1</v>
      </c>
      <c r="J27" s="118"/>
      <c r="K27" s="134">
        <v>15.0</v>
      </c>
      <c r="L27" s="139" t="s">
        <v>119</v>
      </c>
      <c r="M27" s="140" t="s">
        <v>102</v>
      </c>
      <c r="N27" s="141" t="s">
        <v>116</v>
      </c>
      <c r="O27" s="142">
        <v>0.8125</v>
      </c>
      <c r="P27" s="142">
        <v>0.8541666666666666</v>
      </c>
      <c r="Q27" s="143">
        <v>2.81</v>
      </c>
      <c r="R27" s="143">
        <v>304.1</v>
      </c>
      <c r="S27" s="143">
        <v>113.5</v>
      </c>
    </row>
    <row r="28">
      <c r="A28" s="134">
        <v>16.0</v>
      </c>
      <c r="B28" s="139" t="s">
        <v>120</v>
      </c>
      <c r="C28" s="140" t="s">
        <v>102</v>
      </c>
      <c r="D28" s="141" t="s">
        <v>116</v>
      </c>
      <c r="E28" s="142">
        <v>0.7701388888888889</v>
      </c>
      <c r="F28" s="142">
        <v>0.8125</v>
      </c>
      <c r="G28" s="143">
        <v>1.24</v>
      </c>
      <c r="H28" s="143">
        <v>82.4</v>
      </c>
      <c r="I28" s="143">
        <v>61.9</v>
      </c>
      <c r="J28" s="118"/>
      <c r="K28" s="134">
        <v>16.0</v>
      </c>
      <c r="L28" s="139" t="s">
        <v>120</v>
      </c>
      <c r="M28" s="140" t="s">
        <v>102</v>
      </c>
      <c r="N28" s="141" t="s">
        <v>116</v>
      </c>
      <c r="O28" s="142">
        <v>0.7701388888888889</v>
      </c>
      <c r="P28" s="142">
        <v>0.8125</v>
      </c>
      <c r="Q28" s="143">
        <v>2.25</v>
      </c>
      <c r="R28" s="143">
        <v>243.1</v>
      </c>
      <c r="S28" s="143">
        <v>112.3</v>
      </c>
    </row>
    <row r="29">
      <c r="A29" s="134">
        <v>17.0</v>
      </c>
      <c r="B29" s="139" t="s">
        <v>121</v>
      </c>
      <c r="C29" s="140" t="s">
        <v>102</v>
      </c>
      <c r="D29" s="141" t="s">
        <v>116</v>
      </c>
      <c r="E29" s="142">
        <v>0.7284722222222222</v>
      </c>
      <c r="F29" s="142">
        <v>0.7708333333333334</v>
      </c>
      <c r="G29" s="143">
        <v>1.2</v>
      </c>
      <c r="H29" s="143">
        <v>80.3</v>
      </c>
      <c r="I29" s="143">
        <v>66.0</v>
      </c>
      <c r="J29" s="118"/>
      <c r="K29" s="134">
        <v>17.0</v>
      </c>
      <c r="L29" s="139" t="s">
        <v>121</v>
      </c>
      <c r="M29" s="140" t="s">
        <v>102</v>
      </c>
      <c r="N29" s="141" t="s">
        <v>116</v>
      </c>
      <c r="O29" s="142">
        <v>0.7284722222222222</v>
      </c>
      <c r="P29" s="142">
        <v>0.7708333333333334</v>
      </c>
      <c r="Q29" s="143">
        <v>2.06</v>
      </c>
      <c r="R29" s="143">
        <v>223.0</v>
      </c>
      <c r="S29" s="143">
        <v>113.0</v>
      </c>
    </row>
    <row r="30">
      <c r="A30" s="134">
        <v>18.0</v>
      </c>
      <c r="B30" s="139" t="s">
        <v>122</v>
      </c>
      <c r="C30" s="140" t="s">
        <v>102</v>
      </c>
      <c r="D30" s="141" t="s">
        <v>116</v>
      </c>
      <c r="E30" s="142">
        <v>0.6868055555555556</v>
      </c>
      <c r="F30" s="142">
        <v>0.7291666666666666</v>
      </c>
      <c r="G30" s="143">
        <v>1.0</v>
      </c>
      <c r="H30" s="143">
        <v>66.5</v>
      </c>
      <c r="I30" s="143">
        <v>79.3</v>
      </c>
      <c r="J30" s="118"/>
      <c r="K30" s="134">
        <v>18.0</v>
      </c>
      <c r="L30" s="139" t="s">
        <v>122</v>
      </c>
      <c r="M30" s="140" t="s">
        <v>102</v>
      </c>
      <c r="N30" s="141" t="s">
        <v>116</v>
      </c>
      <c r="O30" s="142">
        <v>0.6868055555555556</v>
      </c>
      <c r="P30" s="142">
        <v>0.7291666666666666</v>
      </c>
      <c r="Q30" s="143">
        <v>1.45</v>
      </c>
      <c r="R30" s="143">
        <v>156.9</v>
      </c>
      <c r="S30" s="143">
        <v>115.3</v>
      </c>
    </row>
    <row r="31">
      <c r="A31" s="134">
        <v>19.0</v>
      </c>
      <c r="B31" s="139" t="s">
        <v>123</v>
      </c>
      <c r="C31" s="140" t="s">
        <v>102</v>
      </c>
      <c r="D31" s="141" t="s">
        <v>116</v>
      </c>
      <c r="E31" s="142">
        <v>0.6548611111111111</v>
      </c>
      <c r="F31" s="142">
        <v>0.6875</v>
      </c>
      <c r="G31" s="143">
        <v>1.2</v>
      </c>
      <c r="H31" s="143">
        <v>80.2</v>
      </c>
      <c r="I31" s="143">
        <v>88.0</v>
      </c>
      <c r="J31" s="118"/>
      <c r="K31" s="134">
        <v>19.0</v>
      </c>
      <c r="L31" s="139" t="s">
        <v>123</v>
      </c>
      <c r="M31" s="140" t="s">
        <v>102</v>
      </c>
      <c r="N31" s="141" t="s">
        <v>116</v>
      </c>
      <c r="O31" s="142">
        <v>0.6548611111111111</v>
      </c>
      <c r="P31" s="142">
        <v>0.6875</v>
      </c>
      <c r="Q31" s="143">
        <v>1.59</v>
      </c>
      <c r="R31" s="143">
        <v>171.6</v>
      </c>
      <c r="S31" s="143">
        <v>116.0</v>
      </c>
    </row>
    <row r="32">
      <c r="A32" s="134">
        <v>20.0</v>
      </c>
      <c r="B32" s="139" t="s">
        <v>124</v>
      </c>
      <c r="C32" s="140" t="s">
        <v>102</v>
      </c>
      <c r="D32" s="141" t="s">
        <v>116</v>
      </c>
      <c r="E32" s="142">
        <v>0.6104166666666667</v>
      </c>
      <c r="F32" s="142">
        <v>0.6555555555555556</v>
      </c>
      <c r="G32" s="143">
        <v>1.21</v>
      </c>
      <c r="H32" s="143">
        <v>80.9</v>
      </c>
      <c r="I32" s="143">
        <v>90.3</v>
      </c>
      <c r="J32" s="118"/>
      <c r="K32" s="134">
        <v>20.0</v>
      </c>
      <c r="L32" s="139" t="s">
        <v>124</v>
      </c>
      <c r="M32" s="140" t="s">
        <v>102</v>
      </c>
      <c r="N32" s="141" t="s">
        <v>116</v>
      </c>
      <c r="O32" s="142">
        <v>0.6104166666666667</v>
      </c>
      <c r="P32" s="142">
        <v>0.6555555555555556</v>
      </c>
      <c r="Q32" s="143">
        <v>1.57</v>
      </c>
      <c r="R32" s="143">
        <v>169.5</v>
      </c>
      <c r="S32" s="143">
        <v>116.4</v>
      </c>
    </row>
    <row r="33">
      <c r="A33" s="134">
        <v>21.0</v>
      </c>
      <c r="B33" s="139" t="s">
        <v>125</v>
      </c>
      <c r="C33" s="140" t="s">
        <v>102</v>
      </c>
      <c r="D33" s="141" t="s">
        <v>116</v>
      </c>
      <c r="E33" s="142">
        <v>0.49236111111111114</v>
      </c>
      <c r="F33" s="142">
        <v>0.6111111111111112</v>
      </c>
      <c r="G33" s="143">
        <v>0.99</v>
      </c>
      <c r="H33" s="143">
        <v>65.9</v>
      </c>
      <c r="I33" s="143">
        <v>89.9</v>
      </c>
      <c r="J33" s="118"/>
      <c r="K33" s="134">
        <v>21.0</v>
      </c>
      <c r="L33" s="139" t="s">
        <v>125</v>
      </c>
      <c r="M33" s="140" t="s">
        <v>102</v>
      </c>
      <c r="N33" s="141" t="s">
        <v>116</v>
      </c>
      <c r="O33" s="142">
        <v>0.49236111111111114</v>
      </c>
      <c r="P33" s="142">
        <v>0.6111111111111112</v>
      </c>
      <c r="Q33" s="143">
        <v>1.31</v>
      </c>
      <c r="R33" s="143">
        <v>141.3</v>
      </c>
      <c r="S33" s="143">
        <v>118.7</v>
      </c>
    </row>
    <row r="34">
      <c r="A34" s="134">
        <v>22.0</v>
      </c>
      <c r="B34" s="139" t="s">
        <v>126</v>
      </c>
      <c r="C34" s="140" t="s">
        <v>102</v>
      </c>
      <c r="D34" s="141" t="s">
        <v>116</v>
      </c>
      <c r="E34" s="142">
        <v>0.3958333333333333</v>
      </c>
      <c r="F34" s="142">
        <v>0.4930555555555556</v>
      </c>
      <c r="G34" s="143">
        <v>0.99</v>
      </c>
      <c r="H34" s="143">
        <v>65.9</v>
      </c>
      <c r="I34" s="143">
        <v>94.8</v>
      </c>
      <c r="J34" s="118"/>
      <c r="K34" s="134">
        <v>22.0</v>
      </c>
      <c r="L34" s="139" t="s">
        <v>126</v>
      </c>
      <c r="M34" s="140" t="s">
        <v>102</v>
      </c>
      <c r="N34" s="141" t="s">
        <v>116</v>
      </c>
      <c r="O34" s="142">
        <v>0.3958333333333333</v>
      </c>
      <c r="P34" s="142">
        <v>0.4930555555555556</v>
      </c>
      <c r="Q34" s="143">
        <v>1.29</v>
      </c>
      <c r="R34" s="143">
        <v>139.5</v>
      </c>
      <c r="S34" s="143">
        <v>123.3</v>
      </c>
    </row>
    <row r="35">
      <c r="A35" s="134">
        <v>23.0</v>
      </c>
      <c r="B35" s="139" t="s">
        <v>127</v>
      </c>
      <c r="C35" s="140" t="s">
        <v>102</v>
      </c>
      <c r="D35" s="141" t="s">
        <v>116</v>
      </c>
      <c r="E35" s="142">
        <v>0.375</v>
      </c>
      <c r="F35" s="142">
        <v>0.4930555555555556</v>
      </c>
      <c r="G35" s="143">
        <v>0.9</v>
      </c>
      <c r="H35" s="143">
        <v>59.7</v>
      </c>
      <c r="I35" s="143">
        <v>99.4</v>
      </c>
      <c r="J35" s="118"/>
      <c r="K35" s="134">
        <v>23.0</v>
      </c>
      <c r="L35" s="139" t="s">
        <v>127</v>
      </c>
      <c r="M35" s="140" t="s">
        <v>102</v>
      </c>
      <c r="N35" s="141" t="s">
        <v>116</v>
      </c>
      <c r="O35" s="142">
        <v>0.375</v>
      </c>
      <c r="P35" s="142">
        <v>0.4930555555555556</v>
      </c>
      <c r="Q35" s="143">
        <v>1.07</v>
      </c>
      <c r="R35" s="143">
        <v>116.1</v>
      </c>
      <c r="S35" s="143">
        <v>119.1</v>
      </c>
    </row>
    <row r="36">
      <c r="A36" s="129">
        <v>24.0</v>
      </c>
      <c r="B36" s="130" t="s">
        <v>128</v>
      </c>
      <c r="C36" s="145" t="s">
        <v>102</v>
      </c>
      <c r="D36" s="146" t="s">
        <v>116</v>
      </c>
      <c r="E36" s="147">
        <v>0.29097222222222224</v>
      </c>
      <c r="F36" s="147">
        <v>0.38263888888888886</v>
      </c>
      <c r="G36" s="148">
        <v>1.3</v>
      </c>
      <c r="H36" s="148">
        <v>86.5</v>
      </c>
      <c r="I36" s="148">
        <v>105.8</v>
      </c>
      <c r="J36" s="118"/>
      <c r="K36" s="134">
        <v>24.0</v>
      </c>
      <c r="L36" s="139" t="s">
        <v>128</v>
      </c>
      <c r="M36" s="140" t="s">
        <v>102</v>
      </c>
      <c r="N36" s="141" t="s">
        <v>116</v>
      </c>
      <c r="O36" s="142">
        <v>0.29097222222222224</v>
      </c>
      <c r="P36" s="142">
        <v>0.38263888888888886</v>
      </c>
      <c r="Q36" s="143">
        <v>1.49</v>
      </c>
      <c r="R36" s="143">
        <v>161.2</v>
      </c>
      <c r="S36" s="143">
        <v>121.4</v>
      </c>
    </row>
    <row r="37">
      <c r="A37" s="134">
        <v>25.0</v>
      </c>
      <c r="B37" s="139" t="s">
        <v>129</v>
      </c>
      <c r="C37" s="140" t="s">
        <v>102</v>
      </c>
      <c r="D37" s="149" t="s">
        <v>130</v>
      </c>
      <c r="E37" s="142">
        <v>0.0</v>
      </c>
      <c r="F37" s="142">
        <v>0.0375</v>
      </c>
      <c r="G37" s="143">
        <v>0.72</v>
      </c>
      <c r="H37" s="143">
        <v>48.1</v>
      </c>
      <c r="I37" s="143">
        <v>107.1</v>
      </c>
      <c r="J37" s="118"/>
      <c r="K37" s="134">
        <v>25.0</v>
      </c>
      <c r="L37" s="139" t="s">
        <v>129</v>
      </c>
      <c r="M37" s="140" t="s">
        <v>102</v>
      </c>
      <c r="N37" s="141" t="s">
        <v>130</v>
      </c>
      <c r="O37" s="142">
        <v>0.0</v>
      </c>
      <c r="P37" s="142">
        <v>0.0375</v>
      </c>
      <c r="Q37" s="143">
        <v>0.78</v>
      </c>
      <c r="R37" s="143">
        <v>84.8</v>
      </c>
      <c r="S37" s="143">
        <v>116.2</v>
      </c>
    </row>
    <row r="38">
      <c r="A38" s="144">
        <v>26.0</v>
      </c>
      <c r="B38" s="139" t="s">
        <v>131</v>
      </c>
      <c r="C38" s="140" t="s">
        <v>102</v>
      </c>
      <c r="D38" s="141" t="s">
        <v>130</v>
      </c>
      <c r="E38" s="142">
        <v>0.7701388888888889</v>
      </c>
      <c r="F38" s="142">
        <v>0.8083333333333333</v>
      </c>
      <c r="G38" s="143">
        <v>1.59</v>
      </c>
      <c r="H38" s="143">
        <v>105.7</v>
      </c>
      <c r="I38" s="143">
        <v>61.8</v>
      </c>
      <c r="J38" s="118"/>
      <c r="K38" s="134">
        <v>26.0</v>
      </c>
      <c r="L38" s="139" t="s">
        <v>131</v>
      </c>
      <c r="M38" s="140" t="s">
        <v>102</v>
      </c>
      <c r="N38" s="141" t="s">
        <v>130</v>
      </c>
      <c r="O38" s="142">
        <v>0.7701388888888889</v>
      </c>
      <c r="P38" s="142">
        <v>0.8083333333333333</v>
      </c>
      <c r="Q38" s="143">
        <v>2.91</v>
      </c>
      <c r="R38" s="143">
        <v>315.1</v>
      </c>
      <c r="S38" s="143">
        <v>113.5</v>
      </c>
    </row>
    <row r="39">
      <c r="A39" s="134">
        <v>27.0</v>
      </c>
      <c r="B39" s="139" t="s">
        <v>132</v>
      </c>
      <c r="C39" s="140" t="s">
        <v>102</v>
      </c>
      <c r="D39" s="141" t="s">
        <v>130</v>
      </c>
      <c r="E39" s="142">
        <v>0.25</v>
      </c>
      <c r="F39" s="142">
        <v>0.2923611111111111</v>
      </c>
      <c r="G39" s="143">
        <v>0.35</v>
      </c>
      <c r="H39" s="143">
        <v>23.2</v>
      </c>
      <c r="I39" s="143">
        <v>97.3</v>
      </c>
      <c r="J39" s="118"/>
      <c r="K39" s="134">
        <v>27.0</v>
      </c>
      <c r="L39" s="139" t="s">
        <v>132</v>
      </c>
      <c r="M39" s="140" t="s">
        <v>102</v>
      </c>
      <c r="N39" s="141" t="s">
        <v>130</v>
      </c>
      <c r="O39" s="142">
        <v>0.25</v>
      </c>
      <c r="P39" s="142">
        <v>0.2923611111111111</v>
      </c>
      <c r="Q39" s="143">
        <v>0.39</v>
      </c>
      <c r="R39" s="143">
        <v>41.9</v>
      </c>
      <c r="S39" s="143">
        <v>108.1</v>
      </c>
    </row>
    <row r="40">
      <c r="A40" s="134">
        <v>28.0</v>
      </c>
      <c r="B40" s="139" t="s">
        <v>133</v>
      </c>
      <c r="C40" s="140" t="s">
        <v>102</v>
      </c>
      <c r="D40" s="141" t="s">
        <v>134</v>
      </c>
      <c r="E40" s="142">
        <v>0.9611111111111111</v>
      </c>
      <c r="F40" s="142">
        <v>0.001388888888888889</v>
      </c>
      <c r="G40" s="143">
        <v>0.62</v>
      </c>
      <c r="H40" s="143">
        <v>41.6</v>
      </c>
      <c r="I40" s="143">
        <v>103.9</v>
      </c>
      <c r="J40" s="118"/>
      <c r="K40" s="134">
        <v>28.0</v>
      </c>
      <c r="L40" s="139" t="s">
        <v>133</v>
      </c>
      <c r="M40" s="140" t="s">
        <v>102</v>
      </c>
      <c r="N40" s="141" t="s">
        <v>134</v>
      </c>
      <c r="O40" s="142">
        <v>0.9611111111111111</v>
      </c>
      <c r="P40" s="142">
        <v>0.001388888888888889</v>
      </c>
      <c r="Q40" s="143">
        <v>0.76</v>
      </c>
      <c r="R40" s="143">
        <v>82.7</v>
      </c>
      <c r="S40" s="143">
        <v>127.3</v>
      </c>
    </row>
    <row r="41">
      <c r="A41" s="134">
        <v>29.0</v>
      </c>
      <c r="B41" s="139" t="s">
        <v>135</v>
      </c>
      <c r="C41" s="140" t="s">
        <v>102</v>
      </c>
      <c r="D41" s="141" t="s">
        <v>134</v>
      </c>
      <c r="E41" s="142">
        <v>0.9201388888888888</v>
      </c>
      <c r="F41" s="142">
        <v>0.9618055555555556</v>
      </c>
      <c r="G41" s="143">
        <v>1.53</v>
      </c>
      <c r="H41" s="143">
        <v>101.9</v>
      </c>
      <c r="I41" s="143">
        <v>105.1</v>
      </c>
      <c r="J41" s="118"/>
      <c r="K41" s="134">
        <v>29.0</v>
      </c>
      <c r="L41" s="139" t="s">
        <v>135</v>
      </c>
      <c r="M41" s="140" t="s">
        <v>102</v>
      </c>
      <c r="N41" s="141" t="s">
        <v>134</v>
      </c>
      <c r="O41" s="142">
        <v>0.9201388888888888</v>
      </c>
      <c r="P41" s="142">
        <v>0.9618055555555556</v>
      </c>
      <c r="Q41" s="143">
        <v>1.78</v>
      </c>
      <c r="R41" s="143">
        <v>192.3</v>
      </c>
      <c r="S41" s="143">
        <v>122.1</v>
      </c>
    </row>
    <row r="42">
      <c r="A42" s="129">
        <v>30.0</v>
      </c>
      <c r="B42" s="130" t="s">
        <v>136</v>
      </c>
      <c r="C42" s="145" t="s">
        <v>102</v>
      </c>
      <c r="D42" s="146" t="s">
        <v>134</v>
      </c>
      <c r="E42" s="147">
        <v>0.8263888888888888</v>
      </c>
      <c r="F42" s="147">
        <v>0.9201388888888888</v>
      </c>
      <c r="G42" s="148">
        <v>2.22</v>
      </c>
      <c r="H42" s="148">
        <v>147.8</v>
      </c>
      <c r="I42" s="148">
        <v>99.6</v>
      </c>
      <c r="J42" s="118"/>
      <c r="K42" s="134">
        <v>30.0</v>
      </c>
      <c r="L42" s="139" t="s">
        <v>136</v>
      </c>
      <c r="M42" s="140" t="s">
        <v>102</v>
      </c>
      <c r="N42" s="141" t="s">
        <v>134</v>
      </c>
      <c r="O42" s="142">
        <v>0.8263888888888888</v>
      </c>
      <c r="P42" s="142">
        <v>0.9201388888888888</v>
      </c>
      <c r="Q42" s="143">
        <v>2.55</v>
      </c>
      <c r="R42" s="143">
        <v>276.1</v>
      </c>
      <c r="S42" s="143">
        <v>114.5</v>
      </c>
    </row>
    <row r="43">
      <c r="A43" s="134">
        <v>31.0</v>
      </c>
      <c r="B43" s="139" t="s">
        <v>137</v>
      </c>
      <c r="C43" s="140" t="s">
        <v>102</v>
      </c>
      <c r="D43" s="141" t="s">
        <v>134</v>
      </c>
      <c r="E43" s="142">
        <v>0.7861111111111111</v>
      </c>
      <c r="F43" s="142">
        <v>0.8263888888888888</v>
      </c>
      <c r="G43" s="143">
        <v>1.43</v>
      </c>
      <c r="H43" s="143">
        <v>95.6</v>
      </c>
      <c r="I43" s="143">
        <v>90.3</v>
      </c>
      <c r="J43" s="118"/>
      <c r="K43" s="134">
        <v>31.0</v>
      </c>
      <c r="L43" s="139" t="s">
        <v>137</v>
      </c>
      <c r="M43" s="140" t="s">
        <v>102</v>
      </c>
      <c r="N43" s="141" t="s">
        <v>134</v>
      </c>
      <c r="O43" s="142">
        <v>0.7861111111111111</v>
      </c>
      <c r="P43" s="142">
        <v>0.8263888888888888</v>
      </c>
      <c r="Q43" s="143">
        <v>1.83</v>
      </c>
      <c r="R43" s="143">
        <v>198.6</v>
      </c>
      <c r="S43" s="143">
        <v>115.5</v>
      </c>
    </row>
    <row r="44">
      <c r="A44" s="134">
        <v>32.0</v>
      </c>
      <c r="B44" s="139" t="s">
        <v>138</v>
      </c>
      <c r="C44" s="140" t="s">
        <v>102</v>
      </c>
      <c r="D44" s="141" t="s">
        <v>134</v>
      </c>
      <c r="E44" s="142">
        <v>0.7041666666666667</v>
      </c>
      <c r="F44" s="142">
        <v>0.7868055555555555</v>
      </c>
      <c r="G44" s="143">
        <v>1.1</v>
      </c>
      <c r="H44" s="143">
        <v>73.4</v>
      </c>
      <c r="I44" s="143">
        <v>82.3</v>
      </c>
      <c r="J44" s="118"/>
      <c r="K44" s="134">
        <v>32.0</v>
      </c>
      <c r="L44" s="139" t="s">
        <v>138</v>
      </c>
      <c r="M44" s="140" t="s">
        <v>102</v>
      </c>
      <c r="N44" s="141" t="s">
        <v>134</v>
      </c>
      <c r="O44" s="142">
        <v>0.7041666666666667</v>
      </c>
      <c r="P44" s="142">
        <v>0.7868055555555555</v>
      </c>
      <c r="Q44" s="143">
        <v>1.44</v>
      </c>
      <c r="R44" s="143">
        <v>155.8</v>
      </c>
      <c r="S44" s="143">
        <v>107.5</v>
      </c>
    </row>
    <row r="45">
      <c r="A45" s="134">
        <v>33.0</v>
      </c>
      <c r="B45" s="139" t="s">
        <v>139</v>
      </c>
      <c r="C45" s="140" t="s">
        <v>102</v>
      </c>
      <c r="D45" s="141" t="s">
        <v>134</v>
      </c>
      <c r="E45" s="142">
        <v>0.6444444444444445</v>
      </c>
      <c r="F45" s="142">
        <v>0.7048611111111112</v>
      </c>
      <c r="G45" s="143">
        <v>0.76</v>
      </c>
      <c r="H45" s="143">
        <v>50.9</v>
      </c>
      <c r="I45" s="143">
        <v>56.0</v>
      </c>
      <c r="J45" s="118"/>
      <c r="K45" s="134">
        <v>33.0</v>
      </c>
      <c r="L45" s="139" t="s">
        <v>139</v>
      </c>
      <c r="M45" s="140" t="s">
        <v>102</v>
      </c>
      <c r="N45" s="141" t="s">
        <v>134</v>
      </c>
      <c r="O45" s="142">
        <v>0.6444444444444445</v>
      </c>
      <c r="P45" s="142">
        <v>0.7048611111111112</v>
      </c>
      <c r="Q45" s="143">
        <v>1.27</v>
      </c>
      <c r="R45" s="143">
        <v>137.7</v>
      </c>
      <c r="S45" s="143">
        <v>93.3</v>
      </c>
    </row>
    <row r="46">
      <c r="A46" s="134">
        <v>34.0</v>
      </c>
      <c r="B46" s="139" t="s">
        <v>140</v>
      </c>
      <c r="C46" s="140" t="s">
        <v>102</v>
      </c>
      <c r="D46" s="141" t="s">
        <v>134</v>
      </c>
      <c r="E46" s="142">
        <v>0.5798611111111112</v>
      </c>
      <c r="F46" s="142">
        <v>0.6451388888888889</v>
      </c>
      <c r="G46" s="143">
        <v>1.19</v>
      </c>
      <c r="H46" s="143">
        <v>79.5</v>
      </c>
      <c r="I46" s="143">
        <v>67.3</v>
      </c>
      <c r="J46" s="118"/>
      <c r="K46" s="134">
        <v>34.0</v>
      </c>
      <c r="L46" s="139" t="s">
        <v>140</v>
      </c>
      <c r="M46" s="140" t="s">
        <v>102</v>
      </c>
      <c r="N46" s="141" t="s">
        <v>134</v>
      </c>
      <c r="O46" s="142">
        <v>0.5798611111111112</v>
      </c>
      <c r="P46" s="142">
        <v>0.6451388888888889</v>
      </c>
      <c r="Q46" s="143">
        <v>1.69</v>
      </c>
      <c r="R46" s="143">
        <v>182.4</v>
      </c>
      <c r="S46" s="143">
        <v>95.1</v>
      </c>
    </row>
    <row r="47">
      <c r="A47" s="134">
        <v>35.0</v>
      </c>
      <c r="B47" s="139" t="s">
        <v>141</v>
      </c>
      <c r="C47" s="140" t="s">
        <v>102</v>
      </c>
      <c r="D47" s="141" t="s">
        <v>134</v>
      </c>
      <c r="E47" s="142">
        <v>0.49930555555555556</v>
      </c>
      <c r="F47" s="142">
        <v>0.5798611111111112</v>
      </c>
      <c r="G47" s="143">
        <v>1.23</v>
      </c>
      <c r="H47" s="143">
        <v>81.7</v>
      </c>
      <c r="I47" s="143">
        <v>77.8</v>
      </c>
      <c r="J47" s="118"/>
      <c r="K47" s="134">
        <v>35.0</v>
      </c>
      <c r="L47" s="139" t="s">
        <v>141</v>
      </c>
      <c r="M47" s="140" t="s">
        <v>102</v>
      </c>
      <c r="N47" s="141" t="s">
        <v>134</v>
      </c>
      <c r="O47" s="142">
        <v>0.49930555555555556</v>
      </c>
      <c r="P47" s="142">
        <v>0.5798611111111112</v>
      </c>
      <c r="Q47" s="143">
        <v>1.8</v>
      </c>
      <c r="R47" s="143">
        <v>194.5</v>
      </c>
      <c r="S47" s="143">
        <v>114.0</v>
      </c>
    </row>
    <row r="48">
      <c r="A48" s="129">
        <v>36.0</v>
      </c>
      <c r="B48" s="150" t="s">
        <v>142</v>
      </c>
      <c r="C48" s="151" t="s">
        <v>102</v>
      </c>
      <c r="D48" s="152" t="s">
        <v>134</v>
      </c>
      <c r="E48" s="153">
        <v>0.3548611111111111</v>
      </c>
      <c r="F48" s="153">
        <v>0.49930555555555556</v>
      </c>
      <c r="G48" s="154">
        <v>1.71</v>
      </c>
      <c r="H48" s="154">
        <v>113.8</v>
      </c>
      <c r="I48" s="154">
        <v>99.7</v>
      </c>
      <c r="J48" s="118"/>
      <c r="K48" s="134">
        <v>36.0</v>
      </c>
      <c r="L48" s="139" t="s">
        <v>142</v>
      </c>
      <c r="M48" s="140" t="s">
        <v>102</v>
      </c>
      <c r="N48" s="141" t="s">
        <v>134</v>
      </c>
      <c r="O48" s="142">
        <v>0.3548611111111111</v>
      </c>
      <c r="P48" s="142">
        <v>0.49930555555555556</v>
      </c>
      <c r="Q48" s="143">
        <v>2.0</v>
      </c>
      <c r="R48" s="143">
        <v>216.5</v>
      </c>
      <c r="S48" s="143">
        <v>116.8</v>
      </c>
    </row>
    <row r="49">
      <c r="A49" s="134">
        <v>37.0</v>
      </c>
      <c r="B49" s="139" t="s">
        <v>143</v>
      </c>
      <c r="C49" s="140" t="s">
        <v>102</v>
      </c>
      <c r="D49" s="141" t="s">
        <v>134</v>
      </c>
      <c r="E49" s="142">
        <v>0.25</v>
      </c>
      <c r="F49" s="142">
        <v>0.3548611111111111</v>
      </c>
      <c r="G49" s="143">
        <v>0.29</v>
      </c>
      <c r="H49" s="143">
        <v>19.5</v>
      </c>
      <c r="I49" s="143">
        <v>86.2</v>
      </c>
      <c r="J49" s="118"/>
      <c r="K49" s="134">
        <v>37.0</v>
      </c>
      <c r="L49" s="139" t="s">
        <v>143</v>
      </c>
      <c r="M49" s="140" t="s">
        <v>102</v>
      </c>
      <c r="N49" s="141" t="s">
        <v>134</v>
      </c>
      <c r="O49" s="142">
        <v>0.25</v>
      </c>
      <c r="P49" s="142">
        <v>0.3548611111111111</v>
      </c>
      <c r="Q49" s="143">
        <v>0.42</v>
      </c>
      <c r="R49" s="143">
        <v>45.1</v>
      </c>
      <c r="S49" s="143">
        <v>123.0</v>
      </c>
    </row>
    <row r="50">
      <c r="A50" s="129">
        <v>38.0</v>
      </c>
      <c r="B50" s="130" t="s">
        <v>144</v>
      </c>
      <c r="C50" s="131"/>
      <c r="D50" s="132"/>
      <c r="E50" s="132"/>
      <c r="F50" s="132"/>
      <c r="G50" s="133"/>
      <c r="H50" s="133"/>
      <c r="I50" s="133"/>
      <c r="J50" s="118"/>
      <c r="K50" s="134">
        <v>38.0</v>
      </c>
      <c r="L50" s="135" t="s">
        <v>144</v>
      </c>
      <c r="M50" s="136"/>
      <c r="N50" s="137"/>
      <c r="O50" s="137"/>
      <c r="P50" s="137"/>
      <c r="Q50" s="138"/>
      <c r="R50" s="138"/>
      <c r="S50" s="138"/>
    </row>
    <row r="51">
      <c r="A51" s="134">
        <v>39.0</v>
      </c>
      <c r="B51" s="139" t="s">
        <v>145</v>
      </c>
      <c r="C51" s="140" t="s">
        <v>146</v>
      </c>
      <c r="D51" s="141" t="s">
        <v>106</v>
      </c>
      <c r="E51" s="142">
        <v>0.93125</v>
      </c>
      <c r="F51" s="142">
        <v>0.011805555555555555</v>
      </c>
      <c r="G51" s="143">
        <v>2.24</v>
      </c>
      <c r="H51" s="143">
        <v>149.4</v>
      </c>
      <c r="I51" s="143">
        <v>95.5</v>
      </c>
      <c r="J51" s="118"/>
      <c r="K51" s="134">
        <v>39.0</v>
      </c>
      <c r="L51" s="135" t="s">
        <v>145</v>
      </c>
      <c r="M51" s="155" t="s">
        <v>146</v>
      </c>
      <c r="N51" s="149" t="s">
        <v>106</v>
      </c>
      <c r="O51" s="156">
        <v>0.93125</v>
      </c>
      <c r="P51" s="156">
        <v>0.011805555555555555</v>
      </c>
      <c r="Q51" s="157">
        <v>2.38</v>
      </c>
      <c r="R51" s="157">
        <v>257.2</v>
      </c>
      <c r="S51" s="157">
        <v>101.3</v>
      </c>
    </row>
    <row r="52">
      <c r="A52" s="134">
        <v>40.0</v>
      </c>
      <c r="B52" s="139" t="s">
        <v>147</v>
      </c>
      <c r="C52" s="140" t="s">
        <v>146</v>
      </c>
      <c r="D52" s="141" t="s">
        <v>106</v>
      </c>
      <c r="E52" s="142">
        <v>0.8340277777777778</v>
      </c>
      <c r="F52" s="142">
        <v>0.9166666666666666</v>
      </c>
      <c r="G52" s="143">
        <v>2.54</v>
      </c>
      <c r="H52" s="143">
        <v>168.9</v>
      </c>
      <c r="I52" s="143">
        <v>77.8</v>
      </c>
      <c r="J52" s="118"/>
      <c r="K52" s="134">
        <v>40.0</v>
      </c>
      <c r="L52" s="135" t="s">
        <v>147</v>
      </c>
      <c r="M52" s="155" t="s">
        <v>146</v>
      </c>
      <c r="N52" s="149" t="s">
        <v>106</v>
      </c>
      <c r="O52" s="156">
        <v>0.8340277777777778</v>
      </c>
      <c r="P52" s="156">
        <v>0.9166666666666666</v>
      </c>
      <c r="Q52" s="157">
        <v>3.28</v>
      </c>
      <c r="R52" s="157">
        <v>355.2</v>
      </c>
      <c r="S52" s="157">
        <v>100.6</v>
      </c>
    </row>
    <row r="53">
      <c r="A53" s="134">
        <v>41.0</v>
      </c>
      <c r="B53" s="139" t="s">
        <v>148</v>
      </c>
      <c r="C53" s="140" t="s">
        <v>146</v>
      </c>
      <c r="D53" s="141" t="s">
        <v>106</v>
      </c>
      <c r="E53" s="142">
        <v>0.8333333333333334</v>
      </c>
      <c r="F53" s="142">
        <v>0.9236111111111112</v>
      </c>
      <c r="G53" s="143">
        <v>3.11</v>
      </c>
      <c r="H53" s="143">
        <v>207.6</v>
      </c>
      <c r="I53" s="143">
        <v>85.9</v>
      </c>
      <c r="J53" s="118"/>
      <c r="K53" s="134">
        <v>41.0</v>
      </c>
      <c r="L53" s="135" t="s">
        <v>148</v>
      </c>
      <c r="M53" s="155" t="s">
        <v>146</v>
      </c>
      <c r="N53" s="149" t="s">
        <v>106</v>
      </c>
      <c r="O53" s="156">
        <v>0.8333333333333334</v>
      </c>
      <c r="P53" s="156">
        <v>0.9236111111111112</v>
      </c>
      <c r="Q53" s="157">
        <v>3.65</v>
      </c>
      <c r="R53" s="157">
        <v>394.6</v>
      </c>
      <c r="S53" s="157">
        <v>100.6</v>
      </c>
    </row>
    <row r="54">
      <c r="A54" s="134">
        <v>42.0</v>
      </c>
      <c r="B54" s="139" t="s">
        <v>149</v>
      </c>
      <c r="C54" s="140" t="s">
        <v>146</v>
      </c>
      <c r="D54" s="141" t="s">
        <v>106</v>
      </c>
      <c r="E54" s="142">
        <v>0.8013888888888889</v>
      </c>
      <c r="F54" s="142">
        <v>0.8333333333333334</v>
      </c>
      <c r="G54" s="143">
        <v>2.64</v>
      </c>
      <c r="H54" s="143">
        <v>176.2</v>
      </c>
      <c r="I54" s="143">
        <v>84.7</v>
      </c>
      <c r="J54" s="118"/>
      <c r="K54" s="134">
        <v>42.0</v>
      </c>
      <c r="L54" s="135" t="s">
        <v>149</v>
      </c>
      <c r="M54" s="155" t="s">
        <v>146</v>
      </c>
      <c r="N54" s="149" t="s">
        <v>106</v>
      </c>
      <c r="O54" s="156">
        <v>0.8013888888888889</v>
      </c>
      <c r="P54" s="156">
        <v>0.8333333333333334</v>
      </c>
      <c r="Q54" s="157">
        <v>3.21</v>
      </c>
      <c r="R54" s="157">
        <v>347.1</v>
      </c>
      <c r="S54" s="157">
        <v>102.8</v>
      </c>
    </row>
    <row r="55">
      <c r="A55" s="134">
        <v>43.0</v>
      </c>
      <c r="B55" s="139" t="s">
        <v>150</v>
      </c>
      <c r="C55" s="140" t="s">
        <v>146</v>
      </c>
      <c r="D55" s="141" t="s">
        <v>106</v>
      </c>
      <c r="E55" s="142">
        <v>0.7631944444444444</v>
      </c>
      <c r="F55" s="142">
        <v>0.8020833333333334</v>
      </c>
      <c r="G55" s="143">
        <v>2.22</v>
      </c>
      <c r="H55" s="143">
        <v>147.7</v>
      </c>
      <c r="I55" s="143">
        <v>84.2</v>
      </c>
      <c r="J55" s="118"/>
      <c r="K55" s="134">
        <v>43.0</v>
      </c>
      <c r="L55" s="135" t="s">
        <v>150</v>
      </c>
      <c r="M55" s="155" t="s">
        <v>146</v>
      </c>
      <c r="N55" s="149" t="s">
        <v>106</v>
      </c>
      <c r="O55" s="156">
        <v>0.7631944444444444</v>
      </c>
      <c r="P55" s="156">
        <v>0.8020833333333334</v>
      </c>
      <c r="Q55" s="157">
        <v>2.62</v>
      </c>
      <c r="R55" s="157">
        <v>283.8</v>
      </c>
      <c r="S55" s="157">
        <v>99.6</v>
      </c>
    </row>
    <row r="56">
      <c r="A56" s="134">
        <v>44.0</v>
      </c>
      <c r="B56" s="139" t="s">
        <v>151</v>
      </c>
      <c r="C56" s="140" t="s">
        <v>146</v>
      </c>
      <c r="D56" s="141" t="s">
        <v>106</v>
      </c>
      <c r="E56" s="142">
        <v>0.6868055555555556</v>
      </c>
      <c r="F56" s="142">
        <v>0.7638888888888888</v>
      </c>
      <c r="G56" s="143">
        <v>1.18</v>
      </c>
      <c r="H56" s="143">
        <v>78.4</v>
      </c>
      <c r="I56" s="143">
        <v>64.0</v>
      </c>
      <c r="J56" s="118"/>
      <c r="K56" s="134">
        <v>44.0</v>
      </c>
      <c r="L56" s="135" t="s">
        <v>151</v>
      </c>
      <c r="M56" s="155" t="s">
        <v>146</v>
      </c>
      <c r="N56" s="149" t="s">
        <v>106</v>
      </c>
      <c r="O56" s="156">
        <v>0.6868055555555556</v>
      </c>
      <c r="P56" s="156">
        <v>0.7638888888888888</v>
      </c>
      <c r="Q56" s="157">
        <v>1.72</v>
      </c>
      <c r="R56" s="157">
        <v>186.4</v>
      </c>
      <c r="S56" s="157">
        <v>93.7</v>
      </c>
    </row>
    <row r="57">
      <c r="A57" s="134">
        <v>45.0</v>
      </c>
      <c r="B57" s="139" t="s">
        <v>152</v>
      </c>
      <c r="C57" s="140" t="s">
        <v>146</v>
      </c>
      <c r="D57" s="141" t="s">
        <v>106</v>
      </c>
      <c r="E57" s="142">
        <v>0.6229166666666667</v>
      </c>
      <c r="F57" s="142">
        <v>0.6868055555555556</v>
      </c>
      <c r="G57" s="143">
        <v>1.14</v>
      </c>
      <c r="H57" s="143">
        <v>76.1</v>
      </c>
      <c r="I57" s="143">
        <v>72.6</v>
      </c>
      <c r="J57" s="118"/>
      <c r="K57" s="134">
        <v>45.0</v>
      </c>
      <c r="L57" s="135" t="s">
        <v>152</v>
      </c>
      <c r="M57" s="155" t="s">
        <v>146</v>
      </c>
      <c r="N57" s="149" t="s">
        <v>106</v>
      </c>
      <c r="O57" s="156">
        <v>0.6229166666666667</v>
      </c>
      <c r="P57" s="156">
        <v>0.6868055555555556</v>
      </c>
      <c r="Q57" s="157">
        <v>1.35</v>
      </c>
      <c r="R57" s="157">
        <v>146.3</v>
      </c>
      <c r="S57" s="157">
        <v>85.9</v>
      </c>
    </row>
    <row r="58">
      <c r="A58" s="134">
        <v>46.0</v>
      </c>
      <c r="B58" s="139" t="s">
        <v>153</v>
      </c>
      <c r="C58" s="140" t="s">
        <v>146</v>
      </c>
      <c r="D58" s="141" t="s">
        <v>106</v>
      </c>
      <c r="E58" s="142">
        <v>0.5833333333333334</v>
      </c>
      <c r="F58" s="142">
        <v>0.6236111111111111</v>
      </c>
      <c r="G58" s="143">
        <v>0.88</v>
      </c>
      <c r="H58" s="143">
        <v>58.8</v>
      </c>
      <c r="I58" s="143">
        <v>59.0</v>
      </c>
      <c r="J58" s="118"/>
      <c r="K58" s="134">
        <v>46.0</v>
      </c>
      <c r="L58" s="135" t="s">
        <v>153</v>
      </c>
      <c r="M58" s="155" t="s">
        <v>146</v>
      </c>
      <c r="N58" s="149" t="s">
        <v>106</v>
      </c>
      <c r="O58" s="156">
        <v>0.5833333333333334</v>
      </c>
      <c r="P58" s="156">
        <v>0.6236111111111111</v>
      </c>
      <c r="Q58" s="157">
        <v>1.21</v>
      </c>
      <c r="R58" s="157">
        <v>131.4</v>
      </c>
      <c r="S58" s="157">
        <v>81.2</v>
      </c>
    </row>
    <row r="59">
      <c r="A59" s="134">
        <v>47.0</v>
      </c>
      <c r="B59" s="139" t="s">
        <v>154</v>
      </c>
      <c r="C59" s="140" t="s">
        <v>146</v>
      </c>
      <c r="D59" s="141" t="s">
        <v>106</v>
      </c>
      <c r="E59" s="142">
        <v>0.5416666666666666</v>
      </c>
      <c r="F59" s="142">
        <v>0.5833333333333334</v>
      </c>
      <c r="G59" s="143">
        <v>0.74</v>
      </c>
      <c r="H59" s="143">
        <v>49.0</v>
      </c>
      <c r="I59" s="143">
        <v>77.0</v>
      </c>
      <c r="J59" s="118"/>
      <c r="K59" s="134">
        <v>47.0</v>
      </c>
      <c r="L59" s="135" t="s">
        <v>154</v>
      </c>
      <c r="M59" s="155" t="s">
        <v>146</v>
      </c>
      <c r="N59" s="149" t="s">
        <v>106</v>
      </c>
      <c r="O59" s="156">
        <v>0.5416666666666666</v>
      </c>
      <c r="P59" s="156">
        <v>0.5833333333333334</v>
      </c>
      <c r="Q59" s="157">
        <v>0.86</v>
      </c>
      <c r="R59" s="157">
        <v>93.2</v>
      </c>
      <c r="S59" s="157">
        <v>90.1</v>
      </c>
    </row>
    <row r="60">
      <c r="A60" s="134">
        <v>48.0</v>
      </c>
      <c r="B60" s="139" t="s">
        <v>155</v>
      </c>
      <c r="C60" s="140" t="s">
        <v>146</v>
      </c>
      <c r="D60" s="141" t="s">
        <v>106</v>
      </c>
      <c r="E60" s="142">
        <v>0.5020833333333333</v>
      </c>
      <c r="F60" s="142">
        <v>0.5416666666666666</v>
      </c>
      <c r="G60" s="143">
        <v>0.98</v>
      </c>
      <c r="H60" s="143">
        <v>65.6</v>
      </c>
      <c r="I60" s="143">
        <v>83.2</v>
      </c>
      <c r="J60" s="118"/>
      <c r="K60" s="134">
        <v>48.0</v>
      </c>
      <c r="L60" s="135" t="s">
        <v>155</v>
      </c>
      <c r="M60" s="155" t="s">
        <v>146</v>
      </c>
      <c r="N60" s="149" t="s">
        <v>106</v>
      </c>
      <c r="O60" s="156">
        <v>0.5020833333333333</v>
      </c>
      <c r="P60" s="156">
        <v>0.5416666666666666</v>
      </c>
      <c r="Q60" s="157">
        <v>1.02</v>
      </c>
      <c r="R60" s="157">
        <v>110.6</v>
      </c>
      <c r="S60" s="157">
        <v>86.4</v>
      </c>
    </row>
    <row r="61">
      <c r="A61" s="134">
        <v>49.0</v>
      </c>
      <c r="B61" s="139" t="s">
        <v>156</v>
      </c>
      <c r="C61" s="140" t="s">
        <v>146</v>
      </c>
      <c r="D61" s="141" t="s">
        <v>106</v>
      </c>
      <c r="E61" s="142">
        <v>0.4597222222222222</v>
      </c>
      <c r="F61" s="142">
        <v>0.5020833333333333</v>
      </c>
      <c r="G61" s="143">
        <v>1.04</v>
      </c>
      <c r="H61" s="143">
        <v>69.3</v>
      </c>
      <c r="I61" s="143">
        <v>92.5</v>
      </c>
      <c r="J61" s="118"/>
      <c r="K61" s="134">
        <v>49.0</v>
      </c>
      <c r="L61" s="135" t="s">
        <v>156</v>
      </c>
      <c r="M61" s="155" t="s">
        <v>146</v>
      </c>
      <c r="N61" s="149" t="s">
        <v>106</v>
      </c>
      <c r="O61" s="156">
        <v>0.4597222222222222</v>
      </c>
      <c r="P61" s="156">
        <v>0.5020833333333333</v>
      </c>
      <c r="Q61" s="157">
        <v>1.16</v>
      </c>
      <c r="R61" s="157">
        <v>125.3</v>
      </c>
      <c r="S61" s="157">
        <v>103.0</v>
      </c>
    </row>
    <row r="62">
      <c r="A62" s="134">
        <v>50.0</v>
      </c>
      <c r="B62" s="139" t="s">
        <v>157</v>
      </c>
      <c r="C62" s="140" t="s">
        <v>146</v>
      </c>
      <c r="D62" s="141" t="s">
        <v>106</v>
      </c>
      <c r="E62" s="142">
        <v>0.375</v>
      </c>
      <c r="F62" s="142">
        <v>0.4597222222222222</v>
      </c>
      <c r="G62" s="143">
        <v>1.68</v>
      </c>
      <c r="H62" s="143">
        <v>111.9</v>
      </c>
      <c r="I62" s="143">
        <v>96.0</v>
      </c>
      <c r="J62" s="118"/>
      <c r="K62" s="134">
        <v>50.0</v>
      </c>
      <c r="L62" s="135" t="s">
        <v>157</v>
      </c>
      <c r="M62" s="155" t="s">
        <v>146</v>
      </c>
      <c r="N62" s="149" t="s">
        <v>106</v>
      </c>
      <c r="O62" s="156">
        <v>0.375</v>
      </c>
      <c r="P62" s="156">
        <v>0.4597222222222222</v>
      </c>
      <c r="Q62" s="157">
        <v>1.79</v>
      </c>
      <c r="R62" s="157">
        <v>193.3</v>
      </c>
      <c r="S62" s="157">
        <v>102.1</v>
      </c>
    </row>
    <row r="63">
      <c r="A63" s="134">
        <v>51.0</v>
      </c>
      <c r="B63" s="139" t="s">
        <v>158</v>
      </c>
      <c r="C63" s="140" t="s">
        <v>146</v>
      </c>
      <c r="D63" s="141" t="s">
        <v>106</v>
      </c>
      <c r="E63" s="142">
        <v>0.2916666666666667</v>
      </c>
      <c r="F63" s="142">
        <v>0.37569444444444444</v>
      </c>
      <c r="G63" s="143">
        <v>2.25</v>
      </c>
      <c r="H63" s="143">
        <v>150.3</v>
      </c>
      <c r="I63" s="143">
        <v>101.3</v>
      </c>
      <c r="J63" s="118"/>
      <c r="K63" s="134">
        <v>51.0</v>
      </c>
      <c r="L63" s="135" t="s">
        <v>158</v>
      </c>
      <c r="M63" s="155" t="s">
        <v>146</v>
      </c>
      <c r="N63" s="149" t="s">
        <v>106</v>
      </c>
      <c r="O63" s="156">
        <v>0.2916666666666667</v>
      </c>
      <c r="P63" s="156">
        <v>0.37569444444444444</v>
      </c>
      <c r="Q63" s="157">
        <v>2.56</v>
      </c>
      <c r="R63" s="157">
        <v>276.8</v>
      </c>
      <c r="S63" s="157">
        <v>114.9</v>
      </c>
    </row>
    <row r="64">
      <c r="A64" s="134">
        <v>52.0</v>
      </c>
      <c r="B64" s="139" t="s">
        <v>159</v>
      </c>
      <c r="C64" s="140" t="s">
        <v>146</v>
      </c>
      <c r="D64" s="141" t="s">
        <v>106</v>
      </c>
      <c r="E64" s="142">
        <v>0.25</v>
      </c>
      <c r="F64" s="142">
        <v>0.2916666666666667</v>
      </c>
      <c r="G64" s="143">
        <v>0.72</v>
      </c>
      <c r="H64" s="143">
        <v>48.2</v>
      </c>
      <c r="I64" s="143">
        <v>85.8</v>
      </c>
      <c r="J64" s="118"/>
      <c r="K64" s="134">
        <v>52.0</v>
      </c>
      <c r="L64" s="135" t="s">
        <v>159</v>
      </c>
      <c r="M64" s="155" t="s">
        <v>146</v>
      </c>
      <c r="N64" s="149" t="s">
        <v>106</v>
      </c>
      <c r="O64" s="156">
        <v>0.25</v>
      </c>
      <c r="P64" s="156">
        <v>0.2916666666666667</v>
      </c>
      <c r="Q64" s="157">
        <v>0.98</v>
      </c>
      <c r="R64" s="157">
        <v>105.7</v>
      </c>
      <c r="S64" s="157">
        <v>115.9</v>
      </c>
    </row>
    <row r="65">
      <c r="A65" s="134">
        <v>53.0</v>
      </c>
      <c r="B65" s="139" t="s">
        <v>160</v>
      </c>
      <c r="C65" s="140" t="s">
        <v>146</v>
      </c>
      <c r="D65" s="141" t="s">
        <v>116</v>
      </c>
      <c r="E65" s="142">
        <v>0.98125</v>
      </c>
      <c r="F65" s="142">
        <v>0.02361111111111111</v>
      </c>
      <c r="G65" s="143">
        <v>2.11</v>
      </c>
      <c r="H65" s="143">
        <v>140.3</v>
      </c>
      <c r="I65" s="143">
        <v>98.8</v>
      </c>
      <c r="J65" s="118"/>
      <c r="K65" s="134">
        <v>53.0</v>
      </c>
      <c r="L65" s="135" t="s">
        <v>160</v>
      </c>
      <c r="M65" s="155" t="s">
        <v>146</v>
      </c>
      <c r="N65" s="149" t="s">
        <v>116</v>
      </c>
      <c r="O65" s="156">
        <v>0.98125</v>
      </c>
      <c r="P65" s="156">
        <v>0.02361111111111111</v>
      </c>
      <c r="Q65" s="157">
        <v>2.34</v>
      </c>
      <c r="R65" s="157">
        <v>253.1</v>
      </c>
      <c r="S65" s="157">
        <v>109.7</v>
      </c>
    </row>
    <row r="66">
      <c r="A66" s="134">
        <v>54.0</v>
      </c>
      <c r="B66" s="139" t="s">
        <v>161</v>
      </c>
      <c r="C66" s="140" t="s">
        <v>146</v>
      </c>
      <c r="D66" s="141" t="s">
        <v>116</v>
      </c>
      <c r="E66" s="142">
        <v>0.9388888888888889</v>
      </c>
      <c r="F66" s="142">
        <v>0.98125</v>
      </c>
      <c r="G66" s="143">
        <v>3.59</v>
      </c>
      <c r="H66" s="143">
        <v>239.0</v>
      </c>
      <c r="I66" s="143">
        <v>92.6</v>
      </c>
      <c r="J66" s="118"/>
      <c r="K66" s="134">
        <v>54.0</v>
      </c>
      <c r="L66" s="135" t="s">
        <v>161</v>
      </c>
      <c r="M66" s="155" t="s">
        <v>146</v>
      </c>
      <c r="N66" s="149" t="s">
        <v>116</v>
      </c>
      <c r="O66" s="156">
        <v>0.9388888888888889</v>
      </c>
      <c r="P66" s="156">
        <v>0.98125</v>
      </c>
      <c r="Q66" s="157">
        <v>4.13</v>
      </c>
      <c r="R66" s="157">
        <v>447.2</v>
      </c>
      <c r="S66" s="157">
        <v>106.6</v>
      </c>
    </row>
    <row r="67">
      <c r="A67" s="134">
        <v>55.0</v>
      </c>
      <c r="B67" s="139" t="s">
        <v>162</v>
      </c>
      <c r="C67" s="140" t="s">
        <v>146</v>
      </c>
      <c r="D67" s="141" t="s">
        <v>116</v>
      </c>
      <c r="E67" s="142">
        <v>0.8993055555555556</v>
      </c>
      <c r="F67" s="142">
        <v>0.9395833333333333</v>
      </c>
      <c r="G67" s="143">
        <v>5.27</v>
      </c>
      <c r="H67" s="143">
        <v>351.1</v>
      </c>
      <c r="I67" s="143">
        <v>77.7</v>
      </c>
      <c r="J67" s="118"/>
      <c r="K67" s="134">
        <v>55.0</v>
      </c>
      <c r="L67" s="135" t="s">
        <v>162</v>
      </c>
      <c r="M67" s="155" t="s">
        <v>146</v>
      </c>
      <c r="N67" s="149" t="s">
        <v>116</v>
      </c>
      <c r="O67" s="156">
        <v>0.8993055555555556</v>
      </c>
      <c r="P67" s="156">
        <v>0.9395833333333333</v>
      </c>
      <c r="Q67" s="157">
        <v>6.79</v>
      </c>
      <c r="R67" s="157">
        <v>734.6</v>
      </c>
      <c r="S67" s="157">
        <v>100.1</v>
      </c>
    </row>
    <row r="68">
      <c r="A68" s="134">
        <v>56.0</v>
      </c>
      <c r="B68" s="139" t="s">
        <v>163</v>
      </c>
      <c r="C68" s="140" t="s">
        <v>146</v>
      </c>
      <c r="D68" s="141" t="s">
        <v>116</v>
      </c>
      <c r="E68" s="142">
        <v>0.8625</v>
      </c>
      <c r="F68" s="142">
        <v>0.8993055555555556</v>
      </c>
      <c r="G68" s="143">
        <v>4.43</v>
      </c>
      <c r="H68" s="143">
        <v>294.8</v>
      </c>
      <c r="I68" s="143">
        <v>73.6</v>
      </c>
      <c r="J68" s="118"/>
      <c r="K68" s="134">
        <v>56.0</v>
      </c>
      <c r="L68" s="135" t="s">
        <v>163</v>
      </c>
      <c r="M68" s="155" t="s">
        <v>146</v>
      </c>
      <c r="N68" s="149" t="s">
        <v>116</v>
      </c>
      <c r="O68" s="156">
        <v>0.8625</v>
      </c>
      <c r="P68" s="156">
        <v>0.8993055555555556</v>
      </c>
      <c r="Q68" s="157">
        <v>5.87</v>
      </c>
      <c r="R68" s="157">
        <v>634.9</v>
      </c>
      <c r="S68" s="157">
        <v>97.5</v>
      </c>
    </row>
    <row r="69">
      <c r="A69" s="134">
        <v>57.0</v>
      </c>
      <c r="B69" s="139" t="s">
        <v>164</v>
      </c>
      <c r="C69" s="140" t="s">
        <v>146</v>
      </c>
      <c r="D69" s="141" t="s">
        <v>116</v>
      </c>
      <c r="E69" s="142">
        <v>0.7909722222222222</v>
      </c>
      <c r="F69" s="142">
        <v>0.8631944444444445</v>
      </c>
      <c r="G69" s="143">
        <v>5.07</v>
      </c>
      <c r="H69" s="143">
        <v>338.1</v>
      </c>
      <c r="I69" s="143">
        <v>78.0</v>
      </c>
      <c r="J69" s="118"/>
      <c r="K69" s="134">
        <v>57.0</v>
      </c>
      <c r="L69" s="135" t="s">
        <v>164</v>
      </c>
      <c r="M69" s="155" t="s">
        <v>146</v>
      </c>
      <c r="N69" s="149" t="s">
        <v>116</v>
      </c>
      <c r="O69" s="156">
        <v>0.7909722222222222</v>
      </c>
      <c r="P69" s="156">
        <v>0.8631944444444445</v>
      </c>
      <c r="Q69" s="157">
        <v>6.56</v>
      </c>
      <c r="R69" s="157">
        <v>710.0</v>
      </c>
      <c r="S69" s="157">
        <v>100.8</v>
      </c>
    </row>
    <row r="70">
      <c r="A70" s="134">
        <v>58.0</v>
      </c>
      <c r="B70" s="139" t="s">
        <v>165</v>
      </c>
      <c r="C70" s="140" t="s">
        <v>146</v>
      </c>
      <c r="D70" s="141" t="s">
        <v>116</v>
      </c>
      <c r="E70" s="142">
        <v>0.7638888888888888</v>
      </c>
      <c r="F70" s="142">
        <v>0.7909722222222222</v>
      </c>
      <c r="G70" s="143">
        <v>3.37</v>
      </c>
      <c r="H70" s="143">
        <v>224.7</v>
      </c>
      <c r="I70" s="143">
        <v>80.3</v>
      </c>
      <c r="J70" s="118"/>
      <c r="K70" s="134">
        <v>58.0</v>
      </c>
      <c r="L70" s="135" t="s">
        <v>165</v>
      </c>
      <c r="M70" s="155" t="s">
        <v>146</v>
      </c>
      <c r="N70" s="149" t="s">
        <v>116</v>
      </c>
      <c r="O70" s="156">
        <v>0.7638888888888888</v>
      </c>
      <c r="P70" s="156">
        <v>0.7909722222222222</v>
      </c>
      <c r="Q70" s="157">
        <v>4.26</v>
      </c>
      <c r="R70" s="157">
        <v>461.2</v>
      </c>
      <c r="S70" s="157">
        <v>101.5</v>
      </c>
    </row>
    <row r="71">
      <c r="A71" s="134">
        <v>59.0</v>
      </c>
      <c r="B71" s="139" t="s">
        <v>166</v>
      </c>
      <c r="C71" s="140" t="s">
        <v>146</v>
      </c>
      <c r="D71" s="141" t="s">
        <v>116</v>
      </c>
      <c r="E71" s="142">
        <v>0.73125</v>
      </c>
      <c r="F71" s="142">
        <v>0.7659722222222223</v>
      </c>
      <c r="G71" s="143">
        <v>2.22</v>
      </c>
      <c r="H71" s="143">
        <v>147.6</v>
      </c>
      <c r="I71" s="143">
        <v>79.6</v>
      </c>
      <c r="J71" s="118"/>
      <c r="K71" s="134">
        <v>59.0</v>
      </c>
      <c r="L71" s="135" t="s">
        <v>166</v>
      </c>
      <c r="M71" s="155" t="s">
        <v>146</v>
      </c>
      <c r="N71" s="149" t="s">
        <v>116</v>
      </c>
      <c r="O71" s="156">
        <v>0.73125</v>
      </c>
      <c r="P71" s="156">
        <v>0.7659722222222223</v>
      </c>
      <c r="Q71" s="157">
        <v>2.81</v>
      </c>
      <c r="R71" s="157">
        <v>303.9</v>
      </c>
      <c r="S71" s="157">
        <v>100.9</v>
      </c>
    </row>
    <row r="72">
      <c r="A72" s="134">
        <v>60.0</v>
      </c>
      <c r="B72" s="139" t="s">
        <v>167</v>
      </c>
      <c r="C72" s="140" t="s">
        <v>146</v>
      </c>
      <c r="D72" s="141" t="s">
        <v>116</v>
      </c>
      <c r="E72" s="142">
        <v>0.7006944444444444</v>
      </c>
      <c r="F72" s="142">
        <v>0.7319444444444444</v>
      </c>
      <c r="G72" s="143">
        <v>1.6</v>
      </c>
      <c r="H72" s="143">
        <v>106.7</v>
      </c>
      <c r="I72" s="143">
        <v>72.6</v>
      </c>
      <c r="J72" s="118"/>
      <c r="K72" s="134">
        <v>60.0</v>
      </c>
      <c r="L72" s="135" t="s">
        <v>167</v>
      </c>
      <c r="M72" s="155" t="s">
        <v>146</v>
      </c>
      <c r="N72" s="149" t="s">
        <v>116</v>
      </c>
      <c r="O72" s="156">
        <v>0.7006944444444444</v>
      </c>
      <c r="P72" s="156">
        <v>0.7319444444444444</v>
      </c>
      <c r="Q72" s="157">
        <v>2.19</v>
      </c>
      <c r="R72" s="157">
        <v>236.8</v>
      </c>
      <c r="S72" s="157">
        <v>99.3</v>
      </c>
    </row>
    <row r="73">
      <c r="A73" s="134">
        <v>61.0</v>
      </c>
      <c r="B73" s="139" t="s">
        <v>168</v>
      </c>
      <c r="C73" s="140" t="s">
        <v>146</v>
      </c>
      <c r="D73" s="141" t="s">
        <v>116</v>
      </c>
      <c r="E73" s="142">
        <v>0.6659722222222222</v>
      </c>
      <c r="F73" s="142">
        <v>0.7006944444444444</v>
      </c>
      <c r="G73" s="143">
        <v>1.52</v>
      </c>
      <c r="H73" s="143">
        <v>101.0</v>
      </c>
      <c r="I73" s="143">
        <v>71.7</v>
      </c>
      <c r="J73" s="118"/>
      <c r="K73" s="134">
        <v>61.0</v>
      </c>
      <c r="L73" s="135" t="s">
        <v>168</v>
      </c>
      <c r="M73" s="155" t="s">
        <v>146</v>
      </c>
      <c r="N73" s="149" t="s">
        <v>116</v>
      </c>
      <c r="O73" s="156">
        <v>0.6659722222222222</v>
      </c>
      <c r="P73" s="156">
        <v>0.7006944444444444</v>
      </c>
      <c r="Q73" s="157">
        <v>2.1</v>
      </c>
      <c r="R73" s="157">
        <v>227.5</v>
      </c>
      <c r="S73" s="157">
        <v>99.5</v>
      </c>
    </row>
    <row r="74">
      <c r="A74" s="134">
        <v>62.0</v>
      </c>
      <c r="B74" s="139" t="s">
        <v>169</v>
      </c>
      <c r="C74" s="140" t="s">
        <v>146</v>
      </c>
      <c r="D74" s="141" t="s">
        <v>116</v>
      </c>
      <c r="E74" s="142">
        <v>0.6263888888888889</v>
      </c>
      <c r="F74" s="142">
        <v>0.6659722222222222</v>
      </c>
      <c r="G74" s="143">
        <v>1.86</v>
      </c>
      <c r="H74" s="143">
        <v>124.1</v>
      </c>
      <c r="I74" s="143">
        <v>74.8</v>
      </c>
      <c r="J74" s="118"/>
      <c r="K74" s="134">
        <v>62.0</v>
      </c>
      <c r="L74" s="135" t="s">
        <v>169</v>
      </c>
      <c r="M74" s="155" t="s">
        <v>146</v>
      </c>
      <c r="N74" s="149" t="s">
        <v>116</v>
      </c>
      <c r="O74" s="156">
        <v>0.6263888888888889</v>
      </c>
      <c r="P74" s="156">
        <v>0.6659722222222222</v>
      </c>
      <c r="Q74" s="157">
        <v>2.49</v>
      </c>
      <c r="R74" s="157">
        <v>269.5</v>
      </c>
      <c r="S74" s="157">
        <v>100.0</v>
      </c>
    </row>
    <row r="75">
      <c r="A75" s="134">
        <v>63.0</v>
      </c>
      <c r="B75" s="139" t="s">
        <v>170</v>
      </c>
      <c r="C75" s="140" t="s">
        <v>146</v>
      </c>
      <c r="D75" s="141" t="s">
        <v>116</v>
      </c>
      <c r="E75" s="142">
        <v>0.5409722222222222</v>
      </c>
      <c r="F75" s="142">
        <v>0.6263888888888889</v>
      </c>
      <c r="G75" s="143">
        <v>1.53</v>
      </c>
      <c r="H75" s="143">
        <v>101.8</v>
      </c>
      <c r="I75" s="143">
        <v>80.9</v>
      </c>
      <c r="J75" s="118"/>
      <c r="K75" s="134">
        <v>63.0</v>
      </c>
      <c r="L75" s="139" t="s">
        <v>170</v>
      </c>
      <c r="M75" s="140" t="s">
        <v>146</v>
      </c>
      <c r="N75" s="141" t="s">
        <v>116</v>
      </c>
      <c r="O75" s="156">
        <v>0.5409722222222222</v>
      </c>
      <c r="P75" s="156">
        <v>0.6263888888888889</v>
      </c>
      <c r="Q75" s="157">
        <v>1.96</v>
      </c>
      <c r="R75" s="157">
        <v>211.9</v>
      </c>
      <c r="S75" s="157">
        <v>103.7</v>
      </c>
    </row>
    <row r="76">
      <c r="A76" s="134">
        <v>64.0</v>
      </c>
      <c r="B76" s="139" t="s">
        <v>171</v>
      </c>
      <c r="C76" s="140" t="s">
        <v>146</v>
      </c>
      <c r="D76" s="141" t="s">
        <v>116</v>
      </c>
      <c r="E76" s="142">
        <v>0.5</v>
      </c>
      <c r="F76" s="142">
        <v>0.5416666666666666</v>
      </c>
      <c r="G76" s="143">
        <v>1.14</v>
      </c>
      <c r="H76" s="143">
        <v>75.7</v>
      </c>
      <c r="I76" s="143">
        <v>82.9</v>
      </c>
      <c r="J76" s="118"/>
      <c r="K76" s="134">
        <v>64.0</v>
      </c>
      <c r="L76" s="139" t="s">
        <v>171</v>
      </c>
      <c r="M76" s="140" t="s">
        <v>146</v>
      </c>
      <c r="N76" s="141" t="s">
        <v>116</v>
      </c>
      <c r="O76" s="156">
        <v>0.5</v>
      </c>
      <c r="P76" s="156">
        <v>0.5416666666666666</v>
      </c>
      <c r="Q76" s="157">
        <v>1.48</v>
      </c>
      <c r="R76" s="157">
        <v>160.7</v>
      </c>
      <c r="S76" s="157">
        <v>108.4</v>
      </c>
    </row>
    <row r="77">
      <c r="A77" s="134">
        <v>65.0</v>
      </c>
      <c r="B77" s="158" t="str">
        <f>+ESPECTACULOS-MA</f>
        <v>#NAME?</v>
      </c>
      <c r="C77" s="140" t="s">
        <v>146</v>
      </c>
      <c r="D77" s="141" t="s">
        <v>116</v>
      </c>
      <c r="E77" s="142">
        <v>0.46875</v>
      </c>
      <c r="F77" s="142">
        <v>0.5</v>
      </c>
      <c r="G77" s="143">
        <v>1.08</v>
      </c>
      <c r="H77" s="143">
        <v>72.2</v>
      </c>
      <c r="I77" s="143">
        <v>93.6</v>
      </c>
      <c r="J77" s="118"/>
      <c r="K77" s="134">
        <v>65.0</v>
      </c>
      <c r="L77" s="158" t="str">
        <f>+ESPECTACULOS-MA</f>
        <v>#NAME?</v>
      </c>
      <c r="M77" s="140" t="s">
        <v>146</v>
      </c>
      <c r="N77" s="141" t="s">
        <v>116</v>
      </c>
      <c r="O77" s="156">
        <v>0.46875</v>
      </c>
      <c r="P77" s="156">
        <v>0.5</v>
      </c>
      <c r="Q77" s="157">
        <v>1.29</v>
      </c>
      <c r="R77" s="157">
        <v>139.2</v>
      </c>
      <c r="S77" s="157">
        <v>111.1</v>
      </c>
    </row>
    <row r="78">
      <c r="A78" s="134">
        <v>66.0</v>
      </c>
      <c r="B78" s="139" t="s">
        <v>172</v>
      </c>
      <c r="C78" s="140" t="s">
        <v>146</v>
      </c>
      <c r="D78" s="141" t="s">
        <v>116</v>
      </c>
      <c r="E78" s="142">
        <v>0.46319444444444446</v>
      </c>
      <c r="F78" s="142">
        <v>0.5</v>
      </c>
      <c r="G78" s="143">
        <v>1.02</v>
      </c>
      <c r="H78" s="143">
        <v>68.2</v>
      </c>
      <c r="I78" s="143">
        <v>90.6</v>
      </c>
      <c r="J78" s="118"/>
      <c r="K78" s="134">
        <v>66.0</v>
      </c>
      <c r="L78" s="139" t="s">
        <v>172</v>
      </c>
      <c r="M78" s="140" t="s">
        <v>146</v>
      </c>
      <c r="N78" s="141" t="s">
        <v>116</v>
      </c>
      <c r="O78" s="142">
        <v>0.46319444444444446</v>
      </c>
      <c r="P78" s="142">
        <v>0.5</v>
      </c>
      <c r="Q78" s="143">
        <v>1.22</v>
      </c>
      <c r="R78" s="143">
        <v>132.4</v>
      </c>
      <c r="S78" s="143">
        <v>108.3</v>
      </c>
    </row>
    <row r="79">
      <c r="A79" s="134">
        <v>67.0</v>
      </c>
      <c r="B79" s="139" t="s">
        <v>173</v>
      </c>
      <c r="C79" s="140" t="s">
        <v>146</v>
      </c>
      <c r="D79" s="141" t="s">
        <v>116</v>
      </c>
      <c r="E79" s="142">
        <v>0.3958333333333333</v>
      </c>
      <c r="F79" s="142">
        <v>0.4666666666666667</v>
      </c>
      <c r="G79" s="143">
        <v>1.63</v>
      </c>
      <c r="H79" s="143">
        <v>108.7</v>
      </c>
      <c r="I79" s="143">
        <v>101.4</v>
      </c>
      <c r="J79" s="118"/>
      <c r="K79" s="134">
        <v>67.0</v>
      </c>
      <c r="L79" s="139" t="s">
        <v>173</v>
      </c>
      <c r="M79" s="140" t="s">
        <v>146</v>
      </c>
      <c r="N79" s="141" t="s">
        <v>116</v>
      </c>
      <c r="O79" s="156">
        <v>0.3958333333333333</v>
      </c>
      <c r="P79" s="156">
        <v>0.4666666666666667</v>
      </c>
      <c r="Q79" s="157">
        <v>1.8</v>
      </c>
      <c r="R79" s="157">
        <v>195.3</v>
      </c>
      <c r="S79" s="157">
        <v>112.1</v>
      </c>
    </row>
    <row r="80">
      <c r="A80" s="134">
        <v>68.0</v>
      </c>
      <c r="B80" s="139" t="s">
        <v>174</v>
      </c>
      <c r="C80" s="140" t="s">
        <v>146</v>
      </c>
      <c r="D80" s="141" t="s">
        <v>116</v>
      </c>
      <c r="E80" s="142">
        <v>0.2916666666666667</v>
      </c>
      <c r="F80" s="142">
        <v>0.3958333333333333</v>
      </c>
      <c r="G80" s="143">
        <v>2.59</v>
      </c>
      <c r="H80" s="143">
        <v>172.5</v>
      </c>
      <c r="I80" s="143">
        <v>102.5</v>
      </c>
      <c r="J80" s="118"/>
      <c r="K80" s="134">
        <v>68.0</v>
      </c>
      <c r="L80" s="139" t="s">
        <v>174</v>
      </c>
      <c r="M80" s="140" t="s">
        <v>146</v>
      </c>
      <c r="N80" s="141" t="s">
        <v>116</v>
      </c>
      <c r="O80" s="156">
        <v>0.2916666666666667</v>
      </c>
      <c r="P80" s="156">
        <v>0.3958333333333333</v>
      </c>
      <c r="Q80" s="157">
        <v>2.89</v>
      </c>
      <c r="R80" s="157">
        <v>312.9</v>
      </c>
      <c r="S80" s="157">
        <v>114.4</v>
      </c>
    </row>
    <row r="81">
      <c r="A81" s="134">
        <v>69.0</v>
      </c>
      <c r="B81" s="139" t="s">
        <v>175</v>
      </c>
      <c r="C81" s="140" t="s">
        <v>146</v>
      </c>
      <c r="D81" s="141" t="s">
        <v>134</v>
      </c>
      <c r="E81" s="142">
        <v>0.91875</v>
      </c>
      <c r="F81" s="142">
        <v>0.9993055555555556</v>
      </c>
      <c r="G81" s="143">
        <v>1.97</v>
      </c>
      <c r="H81" s="143">
        <v>131.3</v>
      </c>
      <c r="I81" s="143">
        <v>111.8</v>
      </c>
      <c r="J81" s="118"/>
      <c r="K81" s="134">
        <v>69.0</v>
      </c>
      <c r="L81" s="139" t="s">
        <v>175</v>
      </c>
      <c r="M81" s="140" t="s">
        <v>146</v>
      </c>
      <c r="N81" s="141" t="s">
        <v>134</v>
      </c>
      <c r="O81" s="156">
        <v>0.91875</v>
      </c>
      <c r="P81" s="156">
        <v>0.9993055555555556</v>
      </c>
      <c r="Q81" s="157">
        <v>1.98</v>
      </c>
      <c r="R81" s="157">
        <v>214.2</v>
      </c>
      <c r="S81" s="157">
        <v>112.3</v>
      </c>
    </row>
    <row r="82">
      <c r="A82" s="134">
        <v>70.0</v>
      </c>
      <c r="B82" s="139" t="s">
        <v>176</v>
      </c>
      <c r="C82" s="140" t="s">
        <v>146</v>
      </c>
      <c r="D82" s="141" t="s">
        <v>134</v>
      </c>
      <c r="E82" s="142">
        <v>0.8333333333333334</v>
      </c>
      <c r="F82" s="142">
        <v>0.91875</v>
      </c>
      <c r="G82" s="143">
        <v>2.68</v>
      </c>
      <c r="H82" s="143">
        <v>178.6</v>
      </c>
      <c r="I82" s="143">
        <v>86.3</v>
      </c>
      <c r="J82" s="118"/>
      <c r="K82" s="134">
        <v>70.0</v>
      </c>
      <c r="L82" s="139" t="s">
        <v>176</v>
      </c>
      <c r="M82" s="140" t="s">
        <v>146</v>
      </c>
      <c r="N82" s="141" t="s">
        <v>134</v>
      </c>
      <c r="O82" s="156">
        <v>0.8333333333333334</v>
      </c>
      <c r="P82" s="156">
        <v>0.91875</v>
      </c>
      <c r="Q82" s="157">
        <v>3.43</v>
      </c>
      <c r="R82" s="157">
        <v>371.4</v>
      </c>
      <c r="S82" s="157">
        <v>110.4</v>
      </c>
    </row>
    <row r="83">
      <c r="A83" s="134">
        <v>71.0</v>
      </c>
      <c r="B83" s="139" t="s">
        <v>177</v>
      </c>
      <c r="C83" s="140" t="s">
        <v>146</v>
      </c>
      <c r="D83" s="141" t="s">
        <v>134</v>
      </c>
      <c r="E83" s="142">
        <v>0.7888888888888889</v>
      </c>
      <c r="F83" s="142">
        <v>0.8333333333333334</v>
      </c>
      <c r="G83" s="143">
        <v>2.48</v>
      </c>
      <c r="H83" s="143">
        <v>165.4</v>
      </c>
      <c r="I83" s="143">
        <v>76.2</v>
      </c>
      <c r="J83" s="118"/>
      <c r="K83" s="134">
        <v>71.0</v>
      </c>
      <c r="L83" s="139" t="s">
        <v>177</v>
      </c>
      <c r="M83" s="140" t="s">
        <v>146</v>
      </c>
      <c r="N83" s="141" t="s">
        <v>134</v>
      </c>
      <c r="O83" s="156">
        <v>0.7888888888888889</v>
      </c>
      <c r="P83" s="156">
        <v>0.8333333333333334</v>
      </c>
      <c r="Q83" s="157">
        <v>3.39</v>
      </c>
      <c r="R83" s="157">
        <v>367.0</v>
      </c>
      <c r="S83" s="157">
        <v>104.0</v>
      </c>
    </row>
    <row r="84">
      <c r="A84" s="134">
        <v>72.0</v>
      </c>
      <c r="B84" s="139" t="s">
        <v>178</v>
      </c>
      <c r="C84" s="140" t="s">
        <v>146</v>
      </c>
      <c r="D84" s="141" t="s">
        <v>134</v>
      </c>
      <c r="E84" s="142">
        <v>0.7222222222222222</v>
      </c>
      <c r="F84" s="142">
        <v>0.7618055555555555</v>
      </c>
      <c r="G84" s="143">
        <v>1.88</v>
      </c>
      <c r="H84" s="143">
        <v>125.1</v>
      </c>
      <c r="I84" s="143">
        <v>90.0</v>
      </c>
      <c r="J84" s="118"/>
      <c r="K84" s="134">
        <v>72.0</v>
      </c>
      <c r="L84" s="139" t="s">
        <v>178</v>
      </c>
      <c r="M84" s="140" t="s">
        <v>146</v>
      </c>
      <c r="N84" s="141" t="s">
        <v>134</v>
      </c>
      <c r="O84" s="156">
        <v>0.7222222222222222</v>
      </c>
      <c r="P84" s="156">
        <v>0.7618055555555555</v>
      </c>
      <c r="Q84" s="157">
        <v>2.11</v>
      </c>
      <c r="R84" s="157">
        <v>228.8</v>
      </c>
      <c r="S84" s="157">
        <v>101.4</v>
      </c>
    </row>
    <row r="85">
      <c r="A85" s="134">
        <v>73.0</v>
      </c>
      <c r="B85" s="139" t="s">
        <v>179</v>
      </c>
      <c r="C85" s="140" t="s">
        <v>146</v>
      </c>
      <c r="D85" s="141" t="s">
        <v>134</v>
      </c>
      <c r="E85" s="142">
        <v>0.625</v>
      </c>
      <c r="F85" s="142">
        <v>0.7222222222222222</v>
      </c>
      <c r="G85" s="143">
        <v>1.25</v>
      </c>
      <c r="H85" s="143">
        <v>83.6</v>
      </c>
      <c r="I85" s="143">
        <v>91.1</v>
      </c>
      <c r="J85" s="118"/>
      <c r="K85" s="134">
        <v>73.0</v>
      </c>
      <c r="L85" s="139" t="s">
        <v>179</v>
      </c>
      <c r="M85" s="140" t="s">
        <v>146</v>
      </c>
      <c r="N85" s="141" t="s">
        <v>134</v>
      </c>
      <c r="O85" s="156">
        <v>0.625</v>
      </c>
      <c r="P85" s="156">
        <v>0.7222222222222222</v>
      </c>
      <c r="Q85" s="157">
        <v>1.34</v>
      </c>
      <c r="R85" s="157">
        <v>144.9</v>
      </c>
      <c r="S85" s="157">
        <v>97.3</v>
      </c>
    </row>
    <row r="86">
      <c r="A86" s="134">
        <v>74.0</v>
      </c>
      <c r="B86" s="139" t="s">
        <v>180</v>
      </c>
      <c r="C86" s="140" t="s">
        <v>146</v>
      </c>
      <c r="D86" s="141" t="s">
        <v>134</v>
      </c>
      <c r="E86" s="142">
        <v>0.5930555555555556</v>
      </c>
      <c r="F86" s="142">
        <v>0.6770833333333334</v>
      </c>
      <c r="G86" s="143">
        <v>1.49</v>
      </c>
      <c r="H86" s="143">
        <v>99.5</v>
      </c>
      <c r="I86" s="143">
        <v>78.2</v>
      </c>
      <c r="J86" s="118"/>
      <c r="K86" s="134">
        <v>74.0</v>
      </c>
      <c r="L86" s="139" t="s">
        <v>180</v>
      </c>
      <c r="M86" s="140" t="s">
        <v>146</v>
      </c>
      <c r="N86" s="141" t="s">
        <v>134</v>
      </c>
      <c r="O86" s="156">
        <v>0.5930555555555556</v>
      </c>
      <c r="P86" s="156">
        <v>0.6770833333333334</v>
      </c>
      <c r="Q86" s="157">
        <v>1.9</v>
      </c>
      <c r="R86" s="157">
        <v>205.4</v>
      </c>
      <c r="S86" s="157">
        <v>99.3</v>
      </c>
    </row>
    <row r="87">
      <c r="A87" s="134">
        <v>75.0</v>
      </c>
      <c r="B87" s="139" t="s">
        <v>181</v>
      </c>
      <c r="C87" s="140" t="s">
        <v>146</v>
      </c>
      <c r="D87" s="141" t="s">
        <v>134</v>
      </c>
      <c r="E87" s="142">
        <v>0.5868055555555556</v>
      </c>
      <c r="F87" s="142">
        <v>0.625</v>
      </c>
      <c r="G87" s="143">
        <v>1.11</v>
      </c>
      <c r="H87" s="143">
        <v>73.8</v>
      </c>
      <c r="I87" s="143">
        <v>82.7</v>
      </c>
      <c r="J87" s="118"/>
      <c r="K87" s="134">
        <v>75.0</v>
      </c>
      <c r="L87" s="139" t="s">
        <v>181</v>
      </c>
      <c r="M87" s="140" t="s">
        <v>146</v>
      </c>
      <c r="N87" s="141" t="s">
        <v>134</v>
      </c>
      <c r="O87" s="156">
        <v>0.5868055555555556</v>
      </c>
      <c r="P87" s="156">
        <v>0.625</v>
      </c>
      <c r="Q87" s="157">
        <v>1.32</v>
      </c>
      <c r="R87" s="157">
        <v>142.5</v>
      </c>
      <c r="S87" s="157">
        <v>98.4</v>
      </c>
    </row>
    <row r="88">
      <c r="A88" s="134">
        <v>76.0</v>
      </c>
      <c r="B88" s="139" t="s">
        <v>182</v>
      </c>
      <c r="C88" s="140" t="s">
        <v>146</v>
      </c>
      <c r="D88" s="141" t="s">
        <v>134</v>
      </c>
      <c r="E88" s="142">
        <v>0.5416666666666666</v>
      </c>
      <c r="F88" s="142">
        <v>0.5833333333333334</v>
      </c>
      <c r="G88" s="143">
        <v>0.85</v>
      </c>
      <c r="H88" s="143">
        <v>57.0</v>
      </c>
      <c r="I88" s="143">
        <v>90.3</v>
      </c>
      <c r="J88" s="118"/>
      <c r="K88" s="134">
        <v>76.0</v>
      </c>
      <c r="L88" s="139" t="s">
        <v>182</v>
      </c>
      <c r="M88" s="140" t="s">
        <v>146</v>
      </c>
      <c r="N88" s="141" t="s">
        <v>134</v>
      </c>
      <c r="O88" s="156">
        <v>0.5416666666666666</v>
      </c>
      <c r="P88" s="156">
        <v>0.5833333333333334</v>
      </c>
      <c r="Q88" s="157">
        <v>1.04</v>
      </c>
      <c r="R88" s="157">
        <v>112.2</v>
      </c>
      <c r="S88" s="157">
        <v>109.6</v>
      </c>
    </row>
    <row r="89">
      <c r="A89" s="134">
        <v>77.0</v>
      </c>
      <c r="B89" s="139" t="s">
        <v>183</v>
      </c>
      <c r="C89" s="140" t="s">
        <v>146</v>
      </c>
      <c r="D89" s="141" t="s">
        <v>134</v>
      </c>
      <c r="E89" s="142">
        <v>0.5013888888888889</v>
      </c>
      <c r="F89" s="142">
        <v>0.5416666666666666</v>
      </c>
      <c r="G89" s="143">
        <v>0.77</v>
      </c>
      <c r="H89" s="143">
        <v>51.1</v>
      </c>
      <c r="I89" s="143">
        <v>88.3</v>
      </c>
      <c r="J89" s="118"/>
      <c r="K89" s="134">
        <v>77.0</v>
      </c>
      <c r="L89" s="139" t="s">
        <v>183</v>
      </c>
      <c r="M89" s="140" t="s">
        <v>146</v>
      </c>
      <c r="N89" s="141" t="s">
        <v>134</v>
      </c>
      <c r="O89" s="156">
        <v>0.5013888888888889</v>
      </c>
      <c r="P89" s="156">
        <v>0.5416666666666666</v>
      </c>
      <c r="Q89" s="157">
        <v>0.87</v>
      </c>
      <c r="R89" s="157">
        <v>94.2</v>
      </c>
      <c r="S89" s="157">
        <v>100.1</v>
      </c>
    </row>
    <row r="90">
      <c r="A90" s="134">
        <v>78.0</v>
      </c>
      <c r="B90" s="159" t="s">
        <v>184</v>
      </c>
      <c r="C90" s="140" t="s">
        <v>146</v>
      </c>
      <c r="D90" s="141" t="s">
        <v>134</v>
      </c>
      <c r="E90" s="142">
        <v>0.4583333333333333</v>
      </c>
      <c r="F90" s="142">
        <v>0.5013888888888889</v>
      </c>
      <c r="G90" s="143">
        <v>0.92</v>
      </c>
      <c r="H90" s="143">
        <v>61.1</v>
      </c>
      <c r="I90" s="143">
        <v>98.3</v>
      </c>
      <c r="J90" s="118"/>
      <c r="K90" s="134">
        <v>78.0</v>
      </c>
      <c r="L90" s="159" t="s">
        <v>184</v>
      </c>
      <c r="M90" s="140" t="s">
        <v>146</v>
      </c>
      <c r="N90" s="141" t="s">
        <v>134</v>
      </c>
      <c r="O90" s="156">
        <v>0.4583333333333333</v>
      </c>
      <c r="P90" s="156">
        <v>0.5013888888888889</v>
      </c>
      <c r="Q90" s="157">
        <v>1.02</v>
      </c>
      <c r="R90" s="157">
        <v>109.9</v>
      </c>
      <c r="S90" s="157">
        <v>108.9</v>
      </c>
    </row>
    <row r="91">
      <c r="A91" s="134">
        <v>79.0</v>
      </c>
      <c r="B91" s="159" t="s">
        <v>185</v>
      </c>
      <c r="C91" s="140" t="s">
        <v>146</v>
      </c>
      <c r="D91" s="141" t="s">
        <v>134</v>
      </c>
      <c r="E91" s="142">
        <v>0.3541666666666667</v>
      </c>
      <c r="F91" s="142">
        <v>0.4583333333333333</v>
      </c>
      <c r="G91" s="143">
        <v>2.01</v>
      </c>
      <c r="H91" s="143">
        <v>133.9</v>
      </c>
      <c r="I91" s="143">
        <v>99.3</v>
      </c>
      <c r="J91" s="118"/>
      <c r="K91" s="134">
        <v>79.0</v>
      </c>
      <c r="L91" s="159" t="s">
        <v>185</v>
      </c>
      <c r="M91" s="140" t="s">
        <v>146</v>
      </c>
      <c r="N91" s="141" t="s">
        <v>134</v>
      </c>
      <c r="O91" s="156">
        <v>0.3541666666666667</v>
      </c>
      <c r="P91" s="156">
        <v>0.4583333333333333</v>
      </c>
      <c r="Q91" s="157">
        <v>2.21</v>
      </c>
      <c r="R91" s="157">
        <v>238.8</v>
      </c>
      <c r="S91" s="157">
        <v>109.1</v>
      </c>
    </row>
    <row r="92">
      <c r="A92" s="134">
        <v>80.0</v>
      </c>
      <c r="B92" s="159" t="s">
        <v>186</v>
      </c>
      <c r="C92" s="140" t="s">
        <v>146</v>
      </c>
      <c r="D92" s="141" t="s">
        <v>134</v>
      </c>
      <c r="E92" s="142">
        <v>0.29097222222222224</v>
      </c>
      <c r="F92" s="142">
        <v>0.3541666666666667</v>
      </c>
      <c r="G92" s="143">
        <v>1.74</v>
      </c>
      <c r="H92" s="143">
        <v>116.1</v>
      </c>
      <c r="I92" s="143">
        <v>110.0</v>
      </c>
      <c r="J92" s="118"/>
      <c r="K92" s="134">
        <v>80.0</v>
      </c>
      <c r="L92" s="159" t="s">
        <v>186</v>
      </c>
      <c r="M92" s="140" t="s">
        <v>146</v>
      </c>
      <c r="N92" s="141" t="s">
        <v>134</v>
      </c>
      <c r="O92" s="156">
        <v>0.29097222222222224</v>
      </c>
      <c r="P92" s="156">
        <v>0.3541666666666667</v>
      </c>
      <c r="Q92" s="157">
        <v>1.86</v>
      </c>
      <c r="R92" s="157">
        <v>201.1</v>
      </c>
      <c r="S92" s="157">
        <v>117.3</v>
      </c>
    </row>
    <row r="93">
      <c r="A93" s="134">
        <v>81.0</v>
      </c>
      <c r="B93" s="159" t="s">
        <v>187</v>
      </c>
      <c r="C93" s="140" t="s">
        <v>146</v>
      </c>
      <c r="D93" s="141" t="s">
        <v>134</v>
      </c>
      <c r="E93" s="142">
        <v>0.25</v>
      </c>
      <c r="F93" s="142">
        <v>0.29097222222222224</v>
      </c>
      <c r="G93" s="143">
        <v>0.95</v>
      </c>
      <c r="H93" s="143">
        <v>63.1</v>
      </c>
      <c r="I93" s="143">
        <v>123.5</v>
      </c>
      <c r="J93" s="118"/>
      <c r="K93" s="134">
        <v>81.0</v>
      </c>
      <c r="L93" s="159" t="s">
        <v>187</v>
      </c>
      <c r="M93" s="140" t="s">
        <v>146</v>
      </c>
      <c r="N93" s="141" t="s">
        <v>134</v>
      </c>
      <c r="O93" s="156">
        <v>0.25</v>
      </c>
      <c r="P93" s="156">
        <v>0.29097222222222224</v>
      </c>
      <c r="Q93" s="157">
        <v>0.88</v>
      </c>
      <c r="R93" s="157">
        <v>95.7</v>
      </c>
      <c r="S93" s="157">
        <v>115.6</v>
      </c>
    </row>
    <row r="94">
      <c r="A94" s="129">
        <v>82.0</v>
      </c>
      <c r="B94" s="130" t="s">
        <v>188</v>
      </c>
      <c r="C94" s="131"/>
      <c r="D94" s="132"/>
      <c r="E94" s="132"/>
      <c r="F94" s="132"/>
      <c r="G94" s="133"/>
      <c r="H94" s="133"/>
      <c r="I94" s="133"/>
      <c r="J94" s="118"/>
      <c r="K94" s="134">
        <v>82.0</v>
      </c>
      <c r="L94" s="135" t="s">
        <v>188</v>
      </c>
      <c r="M94" s="136"/>
      <c r="N94" s="137"/>
      <c r="O94" s="137"/>
      <c r="P94" s="137"/>
      <c r="Q94" s="138"/>
      <c r="R94" s="138"/>
      <c r="S94" s="138"/>
    </row>
    <row r="95">
      <c r="A95" s="134">
        <v>83.0</v>
      </c>
      <c r="B95" s="139" t="s">
        <v>189</v>
      </c>
      <c r="C95" s="140" t="s">
        <v>188</v>
      </c>
      <c r="D95" s="141" t="s">
        <v>106</v>
      </c>
      <c r="E95" s="142">
        <v>0.9493055555555555</v>
      </c>
      <c r="F95" s="142">
        <v>0.02361111111111111</v>
      </c>
      <c r="G95" s="143">
        <v>1.76</v>
      </c>
      <c r="H95" s="143">
        <v>117.4</v>
      </c>
      <c r="I95" s="143">
        <v>107.6</v>
      </c>
      <c r="J95" s="118"/>
      <c r="K95" s="134">
        <v>83.0</v>
      </c>
      <c r="L95" s="135" t="s">
        <v>189</v>
      </c>
      <c r="M95" s="155" t="s">
        <v>188</v>
      </c>
      <c r="N95" s="149" t="s">
        <v>106</v>
      </c>
      <c r="O95" s="156">
        <v>0.9493055555555555</v>
      </c>
      <c r="P95" s="156">
        <v>0.02361111111111111</v>
      </c>
      <c r="Q95" s="157">
        <v>1.87</v>
      </c>
      <c r="R95" s="157">
        <v>202.7</v>
      </c>
      <c r="S95" s="157">
        <v>114.3</v>
      </c>
    </row>
    <row r="96">
      <c r="A96" s="134">
        <v>84.0</v>
      </c>
      <c r="B96" s="139" t="s">
        <v>190</v>
      </c>
      <c r="C96" s="140" t="s">
        <v>188</v>
      </c>
      <c r="D96" s="141" t="s">
        <v>106</v>
      </c>
      <c r="E96" s="142">
        <v>0.8541666666666666</v>
      </c>
      <c r="F96" s="142">
        <v>0.9458333333333333</v>
      </c>
      <c r="G96" s="143">
        <v>3.17</v>
      </c>
      <c r="H96" s="143">
        <v>210.9</v>
      </c>
      <c r="I96" s="143">
        <v>93.4</v>
      </c>
      <c r="J96" s="118"/>
      <c r="K96" s="134">
        <v>84.0</v>
      </c>
      <c r="L96" s="135" t="s">
        <v>190</v>
      </c>
      <c r="M96" s="155" t="s">
        <v>188</v>
      </c>
      <c r="N96" s="149" t="s">
        <v>106</v>
      </c>
      <c r="O96" s="156">
        <v>0.8541666666666666</v>
      </c>
      <c r="P96" s="156">
        <v>0.9458333333333333</v>
      </c>
      <c r="Q96" s="157">
        <v>3.66</v>
      </c>
      <c r="R96" s="157">
        <v>395.9</v>
      </c>
      <c r="S96" s="157">
        <v>107.9</v>
      </c>
    </row>
    <row r="97">
      <c r="A97" s="134">
        <v>85.0</v>
      </c>
      <c r="B97" s="139" t="s">
        <v>191</v>
      </c>
      <c r="C97" s="140" t="s">
        <v>188</v>
      </c>
      <c r="D97" s="141" t="s">
        <v>106</v>
      </c>
      <c r="E97" s="142">
        <v>0.7694444444444445</v>
      </c>
      <c r="F97" s="142">
        <v>0.8541666666666666</v>
      </c>
      <c r="G97" s="143">
        <v>0.98</v>
      </c>
      <c r="H97" s="143">
        <v>65.4</v>
      </c>
      <c r="I97" s="143">
        <v>45.9</v>
      </c>
      <c r="J97" s="118"/>
      <c r="K97" s="134">
        <v>85.0</v>
      </c>
      <c r="L97" s="135" t="s">
        <v>191</v>
      </c>
      <c r="M97" s="155" t="s">
        <v>188</v>
      </c>
      <c r="N97" s="149" t="s">
        <v>106</v>
      </c>
      <c r="O97" s="156">
        <v>0.7694444444444445</v>
      </c>
      <c r="P97" s="156">
        <v>0.8541666666666666</v>
      </c>
      <c r="Q97" s="157">
        <v>2.31</v>
      </c>
      <c r="R97" s="157">
        <v>250.4</v>
      </c>
      <c r="S97" s="157">
        <v>108.2</v>
      </c>
    </row>
    <row r="98">
      <c r="A98" s="134">
        <v>86.0</v>
      </c>
      <c r="B98" s="139" t="s">
        <v>192</v>
      </c>
      <c r="C98" s="140" t="s">
        <v>188</v>
      </c>
      <c r="D98" s="141" t="s">
        <v>106</v>
      </c>
      <c r="E98" s="142">
        <v>0.6770833333333334</v>
      </c>
      <c r="F98" s="142">
        <v>0.7680555555555556</v>
      </c>
      <c r="G98" s="143">
        <v>0.6</v>
      </c>
      <c r="H98" s="143">
        <v>40.2</v>
      </c>
      <c r="I98" s="143">
        <v>53.7</v>
      </c>
      <c r="J98" s="118"/>
      <c r="K98" s="134">
        <v>86.0</v>
      </c>
      <c r="L98" s="135" t="s">
        <v>192</v>
      </c>
      <c r="M98" s="155" t="s">
        <v>188</v>
      </c>
      <c r="N98" s="149" t="s">
        <v>106</v>
      </c>
      <c r="O98" s="156">
        <v>0.6770833333333334</v>
      </c>
      <c r="P98" s="156">
        <v>0.7680555555555556</v>
      </c>
      <c r="Q98" s="157">
        <v>1.2</v>
      </c>
      <c r="R98" s="157">
        <v>129.7</v>
      </c>
      <c r="S98" s="157">
        <v>106.6</v>
      </c>
    </row>
    <row r="99">
      <c r="A99" s="134">
        <v>87.0</v>
      </c>
      <c r="B99" s="139" t="s">
        <v>193</v>
      </c>
      <c r="C99" s="140" t="s">
        <v>188</v>
      </c>
      <c r="D99" s="141" t="s">
        <v>106</v>
      </c>
      <c r="E99" s="142">
        <v>0.6402777777777777</v>
      </c>
      <c r="F99" s="142">
        <v>0.675</v>
      </c>
      <c r="G99" s="143">
        <v>0.6</v>
      </c>
      <c r="H99" s="143">
        <v>39.9</v>
      </c>
      <c r="I99" s="143">
        <v>57.4</v>
      </c>
      <c r="J99" s="118"/>
      <c r="K99" s="134">
        <v>87.0</v>
      </c>
      <c r="L99" s="135" t="s">
        <v>193</v>
      </c>
      <c r="M99" s="155" t="s">
        <v>188</v>
      </c>
      <c r="N99" s="149" t="s">
        <v>106</v>
      </c>
      <c r="O99" s="156">
        <v>0.6402777777777777</v>
      </c>
      <c r="P99" s="156">
        <v>0.675</v>
      </c>
      <c r="Q99" s="157">
        <v>1.14</v>
      </c>
      <c r="R99" s="157">
        <v>123.7</v>
      </c>
      <c r="S99" s="157">
        <v>109.7</v>
      </c>
    </row>
    <row r="100">
      <c r="A100" s="134">
        <v>88.0</v>
      </c>
      <c r="B100" s="139" t="s">
        <v>194</v>
      </c>
      <c r="C100" s="140" t="s">
        <v>188</v>
      </c>
      <c r="D100" s="141" t="s">
        <v>106</v>
      </c>
      <c r="E100" s="142">
        <v>0.5951388888888889</v>
      </c>
      <c r="F100" s="142">
        <v>0.6402777777777777</v>
      </c>
      <c r="G100" s="143">
        <v>0.68</v>
      </c>
      <c r="H100" s="143">
        <v>45.3</v>
      </c>
      <c r="I100" s="143">
        <v>60.3</v>
      </c>
      <c r="J100" s="118"/>
      <c r="K100" s="134">
        <v>88.0</v>
      </c>
      <c r="L100" s="135" t="s">
        <v>194</v>
      </c>
      <c r="M100" s="155" t="s">
        <v>188</v>
      </c>
      <c r="N100" s="149" t="s">
        <v>106</v>
      </c>
      <c r="O100" s="156">
        <v>0.5951388888888889</v>
      </c>
      <c r="P100" s="156">
        <v>0.6402777777777777</v>
      </c>
      <c r="Q100" s="157">
        <v>1.24</v>
      </c>
      <c r="R100" s="157">
        <v>134.3</v>
      </c>
      <c r="S100" s="157">
        <v>110.2</v>
      </c>
    </row>
    <row r="101">
      <c r="A101" s="134">
        <v>89.0</v>
      </c>
      <c r="B101" s="139" t="s">
        <v>195</v>
      </c>
      <c r="C101" s="140" t="s">
        <v>188</v>
      </c>
      <c r="D101" s="141" t="s">
        <v>106</v>
      </c>
      <c r="E101" s="142">
        <v>0.5402777777777777</v>
      </c>
      <c r="F101" s="142">
        <v>0.59375</v>
      </c>
      <c r="G101" s="143">
        <v>0.33</v>
      </c>
      <c r="H101" s="143">
        <v>22.2</v>
      </c>
      <c r="I101" s="143">
        <v>37.4</v>
      </c>
      <c r="J101" s="118"/>
      <c r="K101" s="134">
        <v>89.0</v>
      </c>
      <c r="L101" s="135" t="s">
        <v>195</v>
      </c>
      <c r="M101" s="155" t="s">
        <v>188</v>
      </c>
      <c r="N101" s="149" t="s">
        <v>106</v>
      </c>
      <c r="O101" s="156">
        <v>0.5402777777777777</v>
      </c>
      <c r="P101" s="156">
        <v>0.59375</v>
      </c>
      <c r="Q101" s="157">
        <v>0.97</v>
      </c>
      <c r="R101" s="157">
        <v>104.9</v>
      </c>
      <c r="S101" s="157">
        <v>108.8</v>
      </c>
    </row>
    <row r="102">
      <c r="A102" s="134">
        <v>90.0</v>
      </c>
      <c r="B102" s="139" t="s">
        <v>196</v>
      </c>
      <c r="C102" s="140" t="s">
        <v>188</v>
      </c>
      <c r="D102" s="141" t="s">
        <v>106</v>
      </c>
      <c r="E102" s="142">
        <v>0.5020833333333333</v>
      </c>
      <c r="F102" s="142">
        <v>0.5402777777777777</v>
      </c>
      <c r="G102" s="143">
        <v>0.19</v>
      </c>
      <c r="H102" s="143">
        <v>12.6</v>
      </c>
      <c r="I102" s="143">
        <v>37.1</v>
      </c>
      <c r="J102" s="118"/>
      <c r="K102" s="134">
        <v>90.0</v>
      </c>
      <c r="L102" s="135" t="s">
        <v>196</v>
      </c>
      <c r="M102" s="155" t="s">
        <v>188</v>
      </c>
      <c r="N102" s="149" t="s">
        <v>106</v>
      </c>
      <c r="O102" s="156">
        <v>0.5020833333333333</v>
      </c>
      <c r="P102" s="156">
        <v>0.5402777777777777</v>
      </c>
      <c r="Q102" s="157">
        <v>0.58</v>
      </c>
      <c r="R102" s="157">
        <v>62.4</v>
      </c>
      <c r="S102" s="157">
        <v>113.0</v>
      </c>
    </row>
    <row r="103">
      <c r="A103" s="134">
        <v>91.0</v>
      </c>
      <c r="B103" s="139" t="s">
        <v>197</v>
      </c>
      <c r="C103" s="140" t="s">
        <v>188</v>
      </c>
      <c r="D103" s="141" t="s">
        <v>106</v>
      </c>
      <c r="E103" s="142">
        <v>0.4673611111111111</v>
      </c>
      <c r="F103" s="142">
        <v>0.5027777777777778</v>
      </c>
      <c r="G103" s="143">
        <v>0.2</v>
      </c>
      <c r="H103" s="143">
        <v>13.2</v>
      </c>
      <c r="I103" s="143">
        <v>61.2</v>
      </c>
      <c r="J103" s="118"/>
      <c r="K103" s="134">
        <v>91.0</v>
      </c>
      <c r="L103" s="135" t="s">
        <v>197</v>
      </c>
      <c r="M103" s="155" t="s">
        <v>188</v>
      </c>
      <c r="N103" s="149" t="s">
        <v>106</v>
      </c>
      <c r="O103" s="156">
        <v>0.4673611111111111</v>
      </c>
      <c r="P103" s="156">
        <v>0.5027777777777778</v>
      </c>
      <c r="Q103" s="157">
        <v>0.39</v>
      </c>
      <c r="R103" s="157">
        <v>41.8</v>
      </c>
      <c r="S103" s="157">
        <v>119.8</v>
      </c>
    </row>
    <row r="104">
      <c r="A104" s="134">
        <v>92.0</v>
      </c>
      <c r="B104" s="139" t="s">
        <v>198</v>
      </c>
      <c r="C104" s="140" t="s">
        <v>188</v>
      </c>
      <c r="D104" s="141" t="s">
        <v>106</v>
      </c>
      <c r="E104" s="142">
        <v>0.4305555555555556</v>
      </c>
      <c r="F104" s="142">
        <v>0.4673611111111111</v>
      </c>
      <c r="G104" s="143">
        <v>0.21</v>
      </c>
      <c r="H104" s="143">
        <v>14.3</v>
      </c>
      <c r="I104" s="143">
        <v>68.5</v>
      </c>
      <c r="J104" s="118"/>
      <c r="K104" s="134">
        <v>92.0</v>
      </c>
      <c r="L104" s="135" t="s">
        <v>198</v>
      </c>
      <c r="M104" s="155" t="s">
        <v>188</v>
      </c>
      <c r="N104" s="149" t="s">
        <v>106</v>
      </c>
      <c r="O104" s="156">
        <v>0.4305555555555556</v>
      </c>
      <c r="P104" s="156">
        <v>0.4673611111111111</v>
      </c>
      <c r="Q104" s="157">
        <v>0.4</v>
      </c>
      <c r="R104" s="157">
        <v>43.1</v>
      </c>
      <c r="S104" s="157">
        <v>127.1</v>
      </c>
    </row>
    <row r="105">
      <c r="A105" s="134">
        <v>93.0</v>
      </c>
      <c r="B105" s="139" t="s">
        <v>199</v>
      </c>
      <c r="C105" s="140" t="s">
        <v>188</v>
      </c>
      <c r="D105" s="141" t="s">
        <v>106</v>
      </c>
      <c r="E105" s="142">
        <v>0.3958333333333333</v>
      </c>
      <c r="F105" s="142">
        <v>0.43125</v>
      </c>
      <c r="G105" s="143">
        <v>0.13</v>
      </c>
      <c r="H105" s="143">
        <v>8.8</v>
      </c>
      <c r="I105" s="143">
        <v>48.0</v>
      </c>
      <c r="J105" s="118"/>
      <c r="K105" s="134">
        <v>93.0</v>
      </c>
      <c r="L105" s="135" t="s">
        <v>199</v>
      </c>
      <c r="M105" s="155" t="s">
        <v>188</v>
      </c>
      <c r="N105" s="149" t="s">
        <v>106</v>
      </c>
      <c r="O105" s="156">
        <v>0.3958333333333333</v>
      </c>
      <c r="P105" s="156">
        <v>0.43125</v>
      </c>
      <c r="Q105" s="157">
        <v>0.33</v>
      </c>
      <c r="R105" s="157">
        <v>36.0</v>
      </c>
      <c r="S105" s="157">
        <v>121.4</v>
      </c>
    </row>
    <row r="106">
      <c r="A106" s="134">
        <v>94.0</v>
      </c>
      <c r="B106" s="139" t="s">
        <v>200</v>
      </c>
      <c r="C106" s="140" t="s">
        <v>188</v>
      </c>
      <c r="D106" s="141" t="s">
        <v>106</v>
      </c>
      <c r="E106" s="142">
        <v>0.375</v>
      </c>
      <c r="F106" s="142">
        <v>0.3958333333333333</v>
      </c>
      <c r="G106" s="143">
        <v>0.14</v>
      </c>
      <c r="H106" s="143">
        <v>9.3</v>
      </c>
      <c r="I106" s="143">
        <v>50.2</v>
      </c>
      <c r="J106" s="118"/>
      <c r="K106" s="134">
        <v>94.0</v>
      </c>
      <c r="L106" s="135" t="s">
        <v>200</v>
      </c>
      <c r="M106" s="155" t="s">
        <v>188</v>
      </c>
      <c r="N106" s="149" t="s">
        <v>106</v>
      </c>
      <c r="O106" s="156">
        <v>0.375</v>
      </c>
      <c r="P106" s="156">
        <v>0.3958333333333333</v>
      </c>
      <c r="Q106" s="157">
        <v>0.31</v>
      </c>
      <c r="R106" s="157">
        <v>33.7</v>
      </c>
      <c r="S106" s="157">
        <v>112.0</v>
      </c>
    </row>
    <row r="107">
      <c r="A107" s="134">
        <v>95.0</v>
      </c>
      <c r="B107" s="139" t="s">
        <v>201</v>
      </c>
      <c r="C107" s="140" t="s">
        <v>188</v>
      </c>
      <c r="D107" s="141" t="s">
        <v>106</v>
      </c>
      <c r="E107" s="142">
        <v>0.33611111111111114</v>
      </c>
      <c r="F107" s="142">
        <v>0.375</v>
      </c>
      <c r="G107" s="143">
        <v>0.11</v>
      </c>
      <c r="H107" s="143">
        <v>7.6</v>
      </c>
      <c r="I107" s="143">
        <v>54.8</v>
      </c>
      <c r="J107" s="118"/>
      <c r="K107" s="134">
        <v>95.0</v>
      </c>
      <c r="L107" s="135" t="s">
        <v>201</v>
      </c>
      <c r="M107" s="155" t="s">
        <v>188</v>
      </c>
      <c r="N107" s="149" t="s">
        <v>106</v>
      </c>
      <c r="O107" s="156">
        <v>0.33611111111111114</v>
      </c>
      <c r="P107" s="156">
        <v>0.375</v>
      </c>
      <c r="Q107" s="157">
        <v>0.23</v>
      </c>
      <c r="R107" s="157">
        <v>25.1</v>
      </c>
      <c r="S107" s="157">
        <v>111.3</v>
      </c>
    </row>
    <row r="108">
      <c r="A108" s="134">
        <v>96.0</v>
      </c>
      <c r="B108" s="139" t="s">
        <v>202</v>
      </c>
      <c r="C108" s="140" t="s">
        <v>188</v>
      </c>
      <c r="D108" s="141" t="s">
        <v>106</v>
      </c>
      <c r="E108" s="142">
        <v>0.29444444444444445</v>
      </c>
      <c r="F108" s="142">
        <v>0.33611111111111114</v>
      </c>
      <c r="G108" s="143">
        <v>0.15</v>
      </c>
      <c r="H108" s="143">
        <v>9.9</v>
      </c>
      <c r="I108" s="143">
        <v>57.5</v>
      </c>
      <c r="J108" s="118"/>
      <c r="K108" s="134">
        <v>96.0</v>
      </c>
      <c r="L108" s="135" t="s">
        <v>202</v>
      </c>
      <c r="M108" s="155" t="s">
        <v>188</v>
      </c>
      <c r="N108" s="149" t="s">
        <v>106</v>
      </c>
      <c r="O108" s="156">
        <v>0.29444444444444445</v>
      </c>
      <c r="P108" s="156">
        <v>0.33611111111111114</v>
      </c>
      <c r="Q108" s="157">
        <v>0.31</v>
      </c>
      <c r="R108" s="157">
        <v>33.5</v>
      </c>
      <c r="S108" s="157">
        <v>120.2</v>
      </c>
    </row>
    <row r="109">
      <c r="A109" s="134">
        <v>97.0</v>
      </c>
      <c r="B109" s="139" t="s">
        <v>203</v>
      </c>
      <c r="C109" s="140" t="s">
        <v>188</v>
      </c>
      <c r="D109" s="141" t="s">
        <v>116</v>
      </c>
      <c r="E109" s="142">
        <v>0.9944444444444445</v>
      </c>
      <c r="F109" s="142">
        <v>0.021527777777777778</v>
      </c>
      <c r="G109" s="143">
        <v>0.94</v>
      </c>
      <c r="H109" s="143">
        <v>62.7</v>
      </c>
      <c r="I109" s="143">
        <v>92.7</v>
      </c>
      <c r="J109" s="118"/>
      <c r="K109" s="134">
        <v>97.0</v>
      </c>
      <c r="L109" s="135" t="s">
        <v>203</v>
      </c>
      <c r="M109" s="155" t="s">
        <v>188</v>
      </c>
      <c r="N109" s="149" t="s">
        <v>116</v>
      </c>
      <c r="O109" s="156">
        <v>0.9944444444444445</v>
      </c>
      <c r="P109" s="156">
        <v>0.021527777777777778</v>
      </c>
      <c r="Q109" s="157">
        <v>1.19</v>
      </c>
      <c r="R109" s="157">
        <v>128.7</v>
      </c>
      <c r="S109" s="157">
        <v>117.3</v>
      </c>
    </row>
    <row r="110">
      <c r="A110" s="134">
        <v>98.0</v>
      </c>
      <c r="B110" s="139" t="s">
        <v>204</v>
      </c>
      <c r="C110" s="140" t="s">
        <v>188</v>
      </c>
      <c r="D110" s="141" t="s">
        <v>116</v>
      </c>
      <c r="E110" s="142">
        <v>0.9583333333333334</v>
      </c>
      <c r="F110" s="142">
        <v>0.9951388888888889</v>
      </c>
      <c r="G110" s="143">
        <v>2.25</v>
      </c>
      <c r="H110" s="143">
        <v>149.7</v>
      </c>
      <c r="I110" s="143">
        <v>107.9</v>
      </c>
      <c r="J110" s="118"/>
      <c r="K110" s="134">
        <v>98.0</v>
      </c>
      <c r="L110" s="135" t="s">
        <v>204</v>
      </c>
      <c r="M110" s="155" t="s">
        <v>188</v>
      </c>
      <c r="N110" s="149" t="s">
        <v>116</v>
      </c>
      <c r="O110" s="156">
        <v>0.9583333333333334</v>
      </c>
      <c r="P110" s="156">
        <v>0.9951388888888889</v>
      </c>
      <c r="Q110" s="157">
        <v>2.41</v>
      </c>
      <c r="R110" s="157">
        <v>261.0</v>
      </c>
      <c r="S110" s="157">
        <v>115.7</v>
      </c>
    </row>
    <row r="111">
      <c r="A111" s="134">
        <v>99.0</v>
      </c>
      <c r="B111" s="160" t="s">
        <v>205</v>
      </c>
      <c r="C111" s="161" t="s">
        <v>188</v>
      </c>
      <c r="D111" s="162" t="s">
        <v>116</v>
      </c>
      <c r="E111" s="163">
        <v>0.9055555555555556</v>
      </c>
      <c r="F111" s="163">
        <v>0.9583333333333334</v>
      </c>
      <c r="G111" s="164">
        <v>4.39</v>
      </c>
      <c r="H111" s="164">
        <v>292.6</v>
      </c>
      <c r="I111" s="164">
        <v>114.8</v>
      </c>
      <c r="J111" s="118"/>
      <c r="K111" s="134">
        <v>99.0</v>
      </c>
      <c r="L111" s="165" t="s">
        <v>205</v>
      </c>
      <c r="M111" s="166" t="s">
        <v>188</v>
      </c>
      <c r="N111" s="167" t="s">
        <v>116</v>
      </c>
      <c r="O111" s="168">
        <v>0.9055555555555556</v>
      </c>
      <c r="P111" s="168">
        <v>0.9583333333333334</v>
      </c>
      <c r="Q111" s="169">
        <v>4.48</v>
      </c>
      <c r="R111" s="169">
        <v>484.5</v>
      </c>
      <c r="S111" s="169">
        <v>117.0</v>
      </c>
    </row>
    <row r="112">
      <c r="A112" s="134">
        <v>100.0</v>
      </c>
      <c r="B112" s="139" t="s">
        <v>206</v>
      </c>
      <c r="C112" s="140" t="s">
        <v>188</v>
      </c>
      <c r="D112" s="141" t="s">
        <v>116</v>
      </c>
      <c r="E112" s="142">
        <v>0.8645833333333334</v>
      </c>
      <c r="F112" s="142">
        <v>0.90625</v>
      </c>
      <c r="G112" s="143">
        <v>2.73</v>
      </c>
      <c r="H112" s="143">
        <v>181.8</v>
      </c>
      <c r="I112" s="143">
        <v>82.9</v>
      </c>
      <c r="J112" s="118"/>
      <c r="K112" s="134">
        <v>100.0</v>
      </c>
      <c r="L112" s="135" t="s">
        <v>206</v>
      </c>
      <c r="M112" s="155" t="s">
        <v>188</v>
      </c>
      <c r="N112" s="149" t="s">
        <v>116</v>
      </c>
      <c r="O112" s="156">
        <v>0.8645833333333334</v>
      </c>
      <c r="P112" s="156">
        <v>0.90625</v>
      </c>
      <c r="Q112" s="157">
        <v>3.82</v>
      </c>
      <c r="R112" s="157">
        <v>413.1</v>
      </c>
      <c r="S112" s="157">
        <v>115.9</v>
      </c>
    </row>
    <row r="113">
      <c r="A113" s="134">
        <v>101.0</v>
      </c>
      <c r="B113" s="139" t="s">
        <v>207</v>
      </c>
      <c r="C113" s="140" t="s">
        <v>188</v>
      </c>
      <c r="D113" s="141" t="s">
        <v>116</v>
      </c>
      <c r="E113" s="142">
        <v>0.8118055555555556</v>
      </c>
      <c r="F113" s="142">
        <v>0.8645833333333334</v>
      </c>
      <c r="G113" s="143">
        <v>1.94</v>
      </c>
      <c r="H113" s="143">
        <v>129.5</v>
      </c>
      <c r="I113" s="143">
        <v>76.3</v>
      </c>
      <c r="J113" s="118"/>
      <c r="K113" s="134">
        <v>101.0</v>
      </c>
      <c r="L113" s="135" t="s">
        <v>207</v>
      </c>
      <c r="M113" s="155" t="s">
        <v>188</v>
      </c>
      <c r="N113" s="149" t="s">
        <v>116</v>
      </c>
      <c r="O113" s="156">
        <v>0.8118055555555556</v>
      </c>
      <c r="P113" s="156">
        <v>0.8645833333333334</v>
      </c>
      <c r="Q113" s="157">
        <v>2.95</v>
      </c>
      <c r="R113" s="157">
        <v>319.7</v>
      </c>
      <c r="S113" s="157">
        <v>115.9</v>
      </c>
    </row>
    <row r="114">
      <c r="A114" s="134">
        <v>102.0</v>
      </c>
      <c r="B114" s="139" t="s">
        <v>208</v>
      </c>
      <c r="C114" s="140" t="s">
        <v>188</v>
      </c>
      <c r="D114" s="141" t="s">
        <v>116</v>
      </c>
      <c r="E114" s="142">
        <v>0.7666666666666667</v>
      </c>
      <c r="F114" s="142">
        <v>0.8118055555555556</v>
      </c>
      <c r="G114" s="143">
        <v>1.16</v>
      </c>
      <c r="H114" s="143">
        <v>77.4</v>
      </c>
      <c r="I114" s="143">
        <v>62.9</v>
      </c>
      <c r="J114" s="118"/>
      <c r="K114" s="134">
        <v>102.0</v>
      </c>
      <c r="L114" s="135" t="s">
        <v>208</v>
      </c>
      <c r="M114" s="155" t="s">
        <v>188</v>
      </c>
      <c r="N114" s="149" t="s">
        <v>116</v>
      </c>
      <c r="O114" s="156">
        <v>0.7666666666666667</v>
      </c>
      <c r="P114" s="156">
        <v>0.8118055555555556</v>
      </c>
      <c r="Q114" s="157">
        <v>2.08</v>
      </c>
      <c r="R114" s="157">
        <v>225.6</v>
      </c>
      <c r="S114" s="157">
        <v>112.9</v>
      </c>
    </row>
    <row r="115">
      <c r="A115" s="134">
        <v>103.0</v>
      </c>
      <c r="B115" s="160" t="s">
        <v>209</v>
      </c>
      <c r="C115" s="161" t="s">
        <v>188</v>
      </c>
      <c r="D115" s="162" t="s">
        <v>116</v>
      </c>
      <c r="E115" s="163">
        <v>0.7145833333333333</v>
      </c>
      <c r="F115" s="163">
        <v>0.7618055555555555</v>
      </c>
      <c r="G115" s="164">
        <v>1.36</v>
      </c>
      <c r="H115" s="164">
        <v>90.9</v>
      </c>
      <c r="I115" s="164">
        <v>63.0</v>
      </c>
      <c r="J115" s="118"/>
      <c r="K115" s="170">
        <v>103.0</v>
      </c>
      <c r="L115" s="165" t="s">
        <v>209</v>
      </c>
      <c r="M115" s="166" t="s">
        <v>188</v>
      </c>
      <c r="N115" s="167" t="s">
        <v>116</v>
      </c>
      <c r="O115" s="168">
        <v>0.7145833333333333</v>
      </c>
      <c r="P115" s="168">
        <v>0.7618055555555555</v>
      </c>
      <c r="Q115" s="169">
        <v>2.47</v>
      </c>
      <c r="R115" s="169">
        <v>267.8</v>
      </c>
      <c r="S115" s="169">
        <v>114.3</v>
      </c>
    </row>
    <row r="116">
      <c r="A116" s="134">
        <v>104.0</v>
      </c>
      <c r="B116" s="139" t="s">
        <v>210</v>
      </c>
      <c r="C116" s="140" t="s">
        <v>188</v>
      </c>
      <c r="D116" s="141" t="s">
        <v>116</v>
      </c>
      <c r="E116" s="142">
        <v>0.7118055555555556</v>
      </c>
      <c r="F116" s="142">
        <v>0.7708333333333334</v>
      </c>
      <c r="G116" s="143">
        <v>1.11</v>
      </c>
      <c r="H116" s="143">
        <v>73.7</v>
      </c>
      <c r="I116" s="143">
        <v>71.1</v>
      </c>
      <c r="J116" s="118"/>
      <c r="K116" s="134">
        <v>104.0</v>
      </c>
      <c r="L116" s="135" t="s">
        <v>210</v>
      </c>
      <c r="M116" s="155" t="s">
        <v>188</v>
      </c>
      <c r="N116" s="149" t="s">
        <v>116</v>
      </c>
      <c r="O116" s="156">
        <v>0.7118055555555556</v>
      </c>
      <c r="P116" s="156">
        <v>0.7708333333333334</v>
      </c>
      <c r="Q116" s="157">
        <v>1.83</v>
      </c>
      <c r="R116" s="157">
        <v>198.3</v>
      </c>
      <c r="S116" s="157">
        <v>117.9</v>
      </c>
    </row>
    <row r="117">
      <c r="A117" s="134">
        <v>105.0</v>
      </c>
      <c r="B117" s="160" t="s">
        <v>211</v>
      </c>
      <c r="C117" s="161" t="s">
        <v>188</v>
      </c>
      <c r="D117" s="162" t="s">
        <v>116</v>
      </c>
      <c r="E117" s="163">
        <v>0.6576388888888889</v>
      </c>
      <c r="F117" s="163">
        <v>0.7131944444444445</v>
      </c>
      <c r="G117" s="171">
        <v>1.3</v>
      </c>
      <c r="H117" s="164">
        <v>86.5</v>
      </c>
      <c r="I117" s="164">
        <v>59.5</v>
      </c>
      <c r="J117" s="118"/>
      <c r="K117" s="134">
        <v>105.0</v>
      </c>
      <c r="L117" s="135" t="s">
        <v>211</v>
      </c>
      <c r="M117" s="155" t="s">
        <v>188</v>
      </c>
      <c r="N117" s="149" t="s">
        <v>116</v>
      </c>
      <c r="O117" s="156">
        <v>0.6576388888888889</v>
      </c>
      <c r="P117" s="156">
        <v>0.7131944444444445</v>
      </c>
      <c r="Q117" s="157">
        <v>2.39</v>
      </c>
      <c r="R117" s="157">
        <v>258.3</v>
      </c>
      <c r="S117" s="157">
        <v>109.4</v>
      </c>
    </row>
    <row r="118">
      <c r="A118" s="134">
        <v>106.0</v>
      </c>
      <c r="B118" s="160" t="s">
        <v>212</v>
      </c>
      <c r="C118" s="161" t="s">
        <v>188</v>
      </c>
      <c r="D118" s="162" t="s">
        <v>116</v>
      </c>
      <c r="E118" s="163">
        <v>0.6083333333333333</v>
      </c>
      <c r="F118" s="163">
        <v>0.6548611111111111</v>
      </c>
      <c r="G118" s="164">
        <v>1.48</v>
      </c>
      <c r="H118" s="164">
        <v>98.9</v>
      </c>
      <c r="I118" s="164">
        <v>59.9</v>
      </c>
      <c r="J118" s="118"/>
      <c r="K118" s="134">
        <v>106.0</v>
      </c>
      <c r="L118" s="165" t="s">
        <v>212</v>
      </c>
      <c r="M118" s="166" t="s">
        <v>188</v>
      </c>
      <c r="N118" s="167" t="s">
        <v>116</v>
      </c>
      <c r="O118" s="168">
        <v>0.6083333333333333</v>
      </c>
      <c r="P118" s="168">
        <v>0.6548611111111111</v>
      </c>
      <c r="Q118" s="169">
        <v>2.76</v>
      </c>
      <c r="R118" s="169">
        <v>299.1</v>
      </c>
      <c r="S118" s="169">
        <v>111.4</v>
      </c>
    </row>
    <row r="119">
      <c r="A119" s="134">
        <v>107.0</v>
      </c>
      <c r="B119" s="172" t="s">
        <v>213</v>
      </c>
      <c r="C119" s="173" t="s">
        <v>188</v>
      </c>
      <c r="D119" s="174" t="s">
        <v>116</v>
      </c>
      <c r="E119" s="175">
        <v>0.5597222222222222</v>
      </c>
      <c r="F119" s="175">
        <v>0.6027777777777777</v>
      </c>
      <c r="G119" s="176">
        <v>1.08</v>
      </c>
      <c r="H119" s="176">
        <v>71.9</v>
      </c>
      <c r="I119" s="176">
        <v>61.0</v>
      </c>
      <c r="J119" s="118"/>
      <c r="K119" s="134">
        <v>107.0</v>
      </c>
      <c r="L119" s="135" t="s">
        <v>213</v>
      </c>
      <c r="M119" s="155" t="s">
        <v>188</v>
      </c>
      <c r="N119" s="149" t="s">
        <v>116</v>
      </c>
      <c r="O119" s="156">
        <v>0.5597222222222222</v>
      </c>
      <c r="P119" s="156">
        <v>0.6027777777777777</v>
      </c>
      <c r="Q119" s="157">
        <v>1.99</v>
      </c>
      <c r="R119" s="157">
        <v>215.2</v>
      </c>
      <c r="S119" s="157">
        <v>112.3</v>
      </c>
    </row>
    <row r="120">
      <c r="A120" s="134">
        <v>108.0</v>
      </c>
      <c r="B120" s="139" t="s">
        <v>214</v>
      </c>
      <c r="C120" s="140" t="s">
        <v>188</v>
      </c>
      <c r="D120" s="141" t="s">
        <v>116</v>
      </c>
      <c r="E120" s="142">
        <v>0.49583333333333335</v>
      </c>
      <c r="F120" s="142">
        <v>0.5604166666666667</v>
      </c>
      <c r="G120" s="143">
        <v>0.77</v>
      </c>
      <c r="H120" s="143">
        <v>51.1</v>
      </c>
      <c r="I120" s="143">
        <v>72.2</v>
      </c>
      <c r="J120" s="118"/>
      <c r="K120" s="134">
        <v>108.0</v>
      </c>
      <c r="L120" s="135" t="s">
        <v>214</v>
      </c>
      <c r="M120" s="155" t="s">
        <v>188</v>
      </c>
      <c r="N120" s="149" t="s">
        <v>116</v>
      </c>
      <c r="O120" s="156">
        <v>0.49583333333333335</v>
      </c>
      <c r="P120" s="156">
        <v>0.5604166666666667</v>
      </c>
      <c r="Q120" s="157">
        <v>1.2</v>
      </c>
      <c r="R120" s="157">
        <v>129.4</v>
      </c>
      <c r="S120" s="157">
        <v>112.6</v>
      </c>
    </row>
    <row r="121">
      <c r="A121" s="134">
        <v>109.0</v>
      </c>
      <c r="B121" s="139" t="s">
        <v>215</v>
      </c>
      <c r="C121" s="140" t="s">
        <v>188</v>
      </c>
      <c r="D121" s="141" t="s">
        <v>116</v>
      </c>
      <c r="E121" s="142">
        <v>0.4576388888888889</v>
      </c>
      <c r="F121" s="142">
        <v>0.49583333333333335</v>
      </c>
      <c r="G121" s="143">
        <v>0.52</v>
      </c>
      <c r="H121" s="143">
        <v>34.9</v>
      </c>
      <c r="I121" s="143">
        <v>66.5</v>
      </c>
      <c r="J121" s="118"/>
      <c r="K121" s="134">
        <v>109.0</v>
      </c>
      <c r="L121" s="135" t="s">
        <v>215</v>
      </c>
      <c r="M121" s="155" t="s">
        <v>188</v>
      </c>
      <c r="N121" s="149" t="s">
        <v>116</v>
      </c>
      <c r="O121" s="156">
        <v>0.4576388888888889</v>
      </c>
      <c r="P121" s="156">
        <v>0.49583333333333335</v>
      </c>
      <c r="Q121" s="157">
        <v>0.89</v>
      </c>
      <c r="R121" s="157">
        <v>96.3</v>
      </c>
      <c r="S121" s="157">
        <v>112.8</v>
      </c>
    </row>
    <row r="122">
      <c r="A122" s="134">
        <v>110.0</v>
      </c>
      <c r="B122" s="139" t="s">
        <v>216</v>
      </c>
      <c r="C122" s="140" t="s">
        <v>188</v>
      </c>
      <c r="D122" s="141" t="s">
        <v>116</v>
      </c>
      <c r="E122" s="142">
        <v>0.41597222222222224</v>
      </c>
      <c r="F122" s="142">
        <v>0.4583333333333333</v>
      </c>
      <c r="G122" s="143">
        <v>0.6</v>
      </c>
      <c r="H122" s="143">
        <v>39.8</v>
      </c>
      <c r="I122" s="143">
        <v>78.2</v>
      </c>
      <c r="J122" s="118"/>
      <c r="K122" s="134">
        <v>110.0</v>
      </c>
      <c r="L122" s="135" t="s">
        <v>216</v>
      </c>
      <c r="M122" s="155" t="s">
        <v>188</v>
      </c>
      <c r="N122" s="149" t="s">
        <v>116</v>
      </c>
      <c r="O122" s="156">
        <v>0.41597222222222224</v>
      </c>
      <c r="P122" s="156">
        <v>0.4583333333333333</v>
      </c>
      <c r="Q122" s="157">
        <v>0.93</v>
      </c>
      <c r="R122" s="157">
        <v>100.1</v>
      </c>
      <c r="S122" s="157">
        <v>121.3</v>
      </c>
    </row>
    <row r="123">
      <c r="A123" s="134">
        <v>111.0</v>
      </c>
      <c r="B123" s="139" t="s">
        <v>217</v>
      </c>
      <c r="C123" s="140" t="s">
        <v>188</v>
      </c>
      <c r="D123" s="141" t="s">
        <v>116</v>
      </c>
      <c r="E123" s="142">
        <v>0.29305555555555557</v>
      </c>
      <c r="F123" s="142">
        <v>0.41597222222222224</v>
      </c>
      <c r="G123" s="143">
        <v>0.54</v>
      </c>
      <c r="H123" s="143">
        <v>36.3</v>
      </c>
      <c r="I123" s="143">
        <v>97.3</v>
      </c>
      <c r="J123" s="118"/>
      <c r="K123" s="134">
        <v>111.0</v>
      </c>
      <c r="L123" s="135" t="s">
        <v>217</v>
      </c>
      <c r="M123" s="155" t="s">
        <v>188</v>
      </c>
      <c r="N123" s="149" t="s">
        <v>116</v>
      </c>
      <c r="O123" s="156">
        <v>0.29305555555555557</v>
      </c>
      <c r="P123" s="156">
        <v>0.41597222222222224</v>
      </c>
      <c r="Q123" s="157">
        <v>0.66</v>
      </c>
      <c r="R123" s="157">
        <v>71.2</v>
      </c>
      <c r="S123" s="157">
        <v>117.6</v>
      </c>
    </row>
    <row r="124">
      <c r="A124" s="134">
        <v>112.0</v>
      </c>
      <c r="B124" s="139" t="s">
        <v>218</v>
      </c>
      <c r="C124" s="140" t="s">
        <v>188</v>
      </c>
      <c r="D124" s="141" t="s">
        <v>116</v>
      </c>
      <c r="E124" s="142">
        <v>0.25</v>
      </c>
      <c r="F124" s="142">
        <v>0.29305555555555557</v>
      </c>
      <c r="G124" s="143">
        <v>0.26</v>
      </c>
      <c r="H124" s="143">
        <v>17.5</v>
      </c>
      <c r="I124" s="143">
        <v>61.5</v>
      </c>
      <c r="J124" s="118"/>
      <c r="K124" s="134">
        <v>112.0</v>
      </c>
      <c r="L124" s="135" t="s">
        <v>218</v>
      </c>
      <c r="M124" s="155" t="s">
        <v>188</v>
      </c>
      <c r="N124" s="149" t="s">
        <v>116</v>
      </c>
      <c r="O124" s="156">
        <v>0.25</v>
      </c>
      <c r="P124" s="156">
        <v>0.29305555555555557</v>
      </c>
      <c r="Q124" s="157">
        <v>0.51</v>
      </c>
      <c r="R124" s="157">
        <v>55.1</v>
      </c>
      <c r="S124" s="157">
        <v>119.5</v>
      </c>
    </row>
    <row r="125">
      <c r="A125" s="134">
        <v>113.0</v>
      </c>
      <c r="B125" s="139" t="s">
        <v>219</v>
      </c>
      <c r="C125" s="140" t="s">
        <v>188</v>
      </c>
      <c r="D125" s="141" t="s">
        <v>134</v>
      </c>
      <c r="E125" s="142">
        <v>0.9965277777777778</v>
      </c>
      <c r="F125" s="142">
        <v>0.035416666666666666</v>
      </c>
      <c r="G125" s="143">
        <v>1.08</v>
      </c>
      <c r="H125" s="143">
        <v>72.1</v>
      </c>
      <c r="I125" s="143">
        <v>111.7</v>
      </c>
      <c r="J125" s="118"/>
      <c r="K125" s="134">
        <v>113.0</v>
      </c>
      <c r="L125" s="135" t="s">
        <v>219</v>
      </c>
      <c r="M125" s="155" t="s">
        <v>188</v>
      </c>
      <c r="N125" s="149" t="s">
        <v>134</v>
      </c>
      <c r="O125" s="156">
        <v>0.9965277777777778</v>
      </c>
      <c r="P125" s="156">
        <v>0.035416666666666666</v>
      </c>
      <c r="Q125" s="157">
        <v>1.15</v>
      </c>
      <c r="R125" s="157">
        <v>125.0</v>
      </c>
      <c r="S125" s="157">
        <v>119.3</v>
      </c>
    </row>
    <row r="126">
      <c r="A126" s="170">
        <v>114.0</v>
      </c>
      <c r="B126" s="160" t="s">
        <v>220</v>
      </c>
      <c r="C126" s="161" t="s">
        <v>188</v>
      </c>
      <c r="D126" s="162" t="s">
        <v>134</v>
      </c>
      <c r="E126" s="163">
        <v>0.9131944444444444</v>
      </c>
      <c r="F126" s="163">
        <v>0.9965277777777778</v>
      </c>
      <c r="G126" s="164">
        <v>2.58</v>
      </c>
      <c r="H126" s="164">
        <v>171.9</v>
      </c>
      <c r="I126" s="164">
        <v>112.2</v>
      </c>
      <c r="J126" s="118"/>
      <c r="K126" s="134">
        <v>114.0</v>
      </c>
      <c r="L126" s="165" t="s">
        <v>220</v>
      </c>
      <c r="M126" s="166" t="s">
        <v>188</v>
      </c>
      <c r="N126" s="167" t="s">
        <v>134</v>
      </c>
      <c r="O126" s="168">
        <v>0.9131944444444444</v>
      </c>
      <c r="P126" s="168">
        <v>0.9965277777777778</v>
      </c>
      <c r="Q126" s="169">
        <v>2.75</v>
      </c>
      <c r="R126" s="169">
        <v>297.9</v>
      </c>
      <c r="S126" s="169">
        <v>119.7</v>
      </c>
    </row>
    <row r="127">
      <c r="A127" s="134">
        <v>115.0</v>
      </c>
      <c r="B127" s="139" t="s">
        <v>221</v>
      </c>
      <c r="C127" s="140" t="s">
        <v>188</v>
      </c>
      <c r="D127" s="141" t="s">
        <v>134</v>
      </c>
      <c r="E127" s="142">
        <v>0.8534722222222222</v>
      </c>
      <c r="F127" s="142">
        <v>0.9131944444444444</v>
      </c>
      <c r="G127" s="143">
        <v>2.51</v>
      </c>
      <c r="H127" s="143">
        <v>167.3</v>
      </c>
      <c r="I127" s="143">
        <v>76.8</v>
      </c>
      <c r="J127" s="118"/>
      <c r="K127" s="134">
        <v>115.0</v>
      </c>
      <c r="L127" s="135" t="s">
        <v>221</v>
      </c>
      <c r="M127" s="155" t="s">
        <v>188</v>
      </c>
      <c r="N127" s="149" t="s">
        <v>134</v>
      </c>
      <c r="O127" s="156">
        <v>0.8534722222222222</v>
      </c>
      <c r="P127" s="156">
        <v>0.9131944444444444</v>
      </c>
      <c r="Q127" s="157">
        <v>3.6</v>
      </c>
      <c r="R127" s="157">
        <v>389.6</v>
      </c>
      <c r="S127" s="157">
        <v>110.2</v>
      </c>
    </row>
    <row r="128">
      <c r="A128" s="134">
        <v>116.0</v>
      </c>
      <c r="B128" s="139" t="s">
        <v>222</v>
      </c>
      <c r="C128" s="140" t="s">
        <v>188</v>
      </c>
      <c r="D128" s="141" t="s">
        <v>134</v>
      </c>
      <c r="E128" s="142">
        <v>0.8006944444444445</v>
      </c>
      <c r="F128" s="142">
        <v>0.8534722222222222</v>
      </c>
      <c r="G128" s="143">
        <v>0.24</v>
      </c>
      <c r="H128" s="143">
        <v>15.7</v>
      </c>
      <c r="I128" s="143">
        <v>20.4</v>
      </c>
      <c r="J128" s="118"/>
      <c r="K128" s="134">
        <v>116.0</v>
      </c>
      <c r="L128" s="135" t="s">
        <v>222</v>
      </c>
      <c r="M128" s="155" t="s">
        <v>188</v>
      </c>
      <c r="N128" s="149" t="s">
        <v>134</v>
      </c>
      <c r="O128" s="156">
        <v>0.8006944444444445</v>
      </c>
      <c r="P128" s="156">
        <v>0.8534722222222222</v>
      </c>
      <c r="Q128" s="157">
        <v>1.04</v>
      </c>
      <c r="R128" s="157">
        <v>112.3</v>
      </c>
      <c r="S128" s="157">
        <v>90.0</v>
      </c>
    </row>
    <row r="129">
      <c r="A129" s="134">
        <v>117.0</v>
      </c>
      <c r="B129" s="139" t="s">
        <v>222</v>
      </c>
      <c r="C129" s="140" t="s">
        <v>188</v>
      </c>
      <c r="D129" s="141" t="s">
        <v>134</v>
      </c>
      <c r="E129" s="142">
        <v>0.7722222222222223</v>
      </c>
      <c r="F129" s="142">
        <v>0.8409722222222222</v>
      </c>
      <c r="G129" s="143">
        <v>1.22</v>
      </c>
      <c r="H129" s="143">
        <v>81.5</v>
      </c>
      <c r="I129" s="143">
        <v>56.3</v>
      </c>
      <c r="J129" s="118"/>
      <c r="K129" s="134">
        <v>117.0</v>
      </c>
      <c r="L129" s="135" t="s">
        <v>222</v>
      </c>
      <c r="M129" s="155" t="s">
        <v>188</v>
      </c>
      <c r="N129" s="149" t="s">
        <v>134</v>
      </c>
      <c r="O129" s="156">
        <v>0.7722222222222223</v>
      </c>
      <c r="P129" s="156">
        <v>0.8409722222222222</v>
      </c>
      <c r="Q129" s="157">
        <v>2.28</v>
      </c>
      <c r="R129" s="157">
        <v>246.3</v>
      </c>
      <c r="S129" s="157">
        <v>104.8</v>
      </c>
    </row>
    <row r="130">
      <c r="A130" s="134">
        <v>118.0</v>
      </c>
      <c r="B130" s="139" t="s">
        <v>223</v>
      </c>
      <c r="C130" s="140" t="s">
        <v>188</v>
      </c>
      <c r="D130" s="141" t="s">
        <v>134</v>
      </c>
      <c r="E130" s="142">
        <v>0.6916666666666667</v>
      </c>
      <c r="F130" s="142">
        <v>0.7708333333333334</v>
      </c>
      <c r="G130" s="143">
        <v>0.53</v>
      </c>
      <c r="H130" s="143">
        <v>35.4</v>
      </c>
      <c r="I130" s="143">
        <v>43.4</v>
      </c>
      <c r="J130" s="118"/>
      <c r="K130" s="134">
        <v>118.0</v>
      </c>
      <c r="L130" s="135" t="s">
        <v>223</v>
      </c>
      <c r="M130" s="155" t="s">
        <v>188</v>
      </c>
      <c r="N130" s="149" t="s">
        <v>134</v>
      </c>
      <c r="O130" s="156">
        <v>0.6916666666666667</v>
      </c>
      <c r="P130" s="156">
        <v>0.7708333333333334</v>
      </c>
      <c r="Q130" s="157">
        <v>1.37</v>
      </c>
      <c r="R130" s="157">
        <v>148.3</v>
      </c>
      <c r="S130" s="157">
        <v>111.9</v>
      </c>
    </row>
    <row r="131">
      <c r="A131" s="134">
        <v>119.0</v>
      </c>
      <c r="B131" s="139" t="s">
        <v>224</v>
      </c>
      <c r="C131" s="140" t="s">
        <v>188</v>
      </c>
      <c r="D131" s="141" t="s">
        <v>134</v>
      </c>
      <c r="E131" s="142">
        <v>0.6694444444444444</v>
      </c>
      <c r="F131" s="142">
        <v>0.7048611111111112</v>
      </c>
      <c r="G131" s="143">
        <v>0.93</v>
      </c>
      <c r="H131" s="143">
        <v>61.9</v>
      </c>
      <c r="I131" s="143">
        <v>78.8</v>
      </c>
      <c r="J131" s="118"/>
      <c r="K131" s="134">
        <v>119.0</v>
      </c>
      <c r="L131" s="135" t="s">
        <v>224</v>
      </c>
      <c r="M131" s="155" t="s">
        <v>188</v>
      </c>
      <c r="N131" s="149" t="s">
        <v>134</v>
      </c>
      <c r="O131" s="156">
        <v>0.6694444444444444</v>
      </c>
      <c r="P131" s="156">
        <v>0.7048611111111112</v>
      </c>
      <c r="Q131" s="157">
        <v>1.49</v>
      </c>
      <c r="R131" s="157">
        <v>161.3</v>
      </c>
      <c r="S131" s="157">
        <v>126.8</v>
      </c>
    </row>
    <row r="132">
      <c r="A132" s="134">
        <v>120.0</v>
      </c>
      <c r="B132" s="139" t="s">
        <v>225</v>
      </c>
      <c r="C132" s="140" t="s">
        <v>188</v>
      </c>
      <c r="D132" s="141" t="s">
        <v>134</v>
      </c>
      <c r="E132" s="142">
        <v>0.6277777777777778</v>
      </c>
      <c r="F132" s="142">
        <v>0.66875</v>
      </c>
      <c r="G132" s="143">
        <v>0.41</v>
      </c>
      <c r="H132" s="143">
        <v>27.0</v>
      </c>
      <c r="I132" s="143">
        <v>52.0</v>
      </c>
      <c r="J132" s="118"/>
      <c r="K132" s="134">
        <v>120.0</v>
      </c>
      <c r="L132" s="135" t="s">
        <v>225</v>
      </c>
      <c r="M132" s="155" t="s">
        <v>188</v>
      </c>
      <c r="N132" s="149" t="s">
        <v>134</v>
      </c>
      <c r="O132" s="156">
        <v>0.6277777777777778</v>
      </c>
      <c r="P132" s="156">
        <v>0.66875</v>
      </c>
      <c r="Q132" s="157">
        <v>0.94</v>
      </c>
      <c r="R132" s="157">
        <v>101.9</v>
      </c>
      <c r="S132" s="157">
        <v>120.7</v>
      </c>
    </row>
    <row r="133">
      <c r="A133" s="134">
        <v>121.0</v>
      </c>
      <c r="B133" s="139" t="s">
        <v>226</v>
      </c>
      <c r="C133" s="140" t="s">
        <v>188</v>
      </c>
      <c r="D133" s="141" t="s">
        <v>134</v>
      </c>
      <c r="E133" s="142">
        <v>0.5854166666666667</v>
      </c>
      <c r="F133" s="142">
        <v>0.6256944444444444</v>
      </c>
      <c r="G133" s="143">
        <v>0.36</v>
      </c>
      <c r="H133" s="143">
        <v>23.9</v>
      </c>
      <c r="I133" s="143">
        <v>56.0</v>
      </c>
      <c r="J133" s="118"/>
      <c r="K133" s="134">
        <v>121.0</v>
      </c>
      <c r="L133" s="135" t="s">
        <v>226</v>
      </c>
      <c r="M133" s="155" t="s">
        <v>188</v>
      </c>
      <c r="N133" s="149" t="s">
        <v>134</v>
      </c>
      <c r="O133" s="156">
        <v>0.5854166666666667</v>
      </c>
      <c r="P133" s="156">
        <v>0.6256944444444444</v>
      </c>
      <c r="Q133" s="157">
        <v>0.71</v>
      </c>
      <c r="R133" s="157">
        <v>77.0</v>
      </c>
      <c r="S133" s="157">
        <v>111.2</v>
      </c>
    </row>
    <row r="134">
      <c r="A134" s="134">
        <v>122.0</v>
      </c>
      <c r="B134" s="139" t="s">
        <v>227</v>
      </c>
      <c r="C134" s="140" t="s">
        <v>188</v>
      </c>
      <c r="D134" s="141" t="s">
        <v>134</v>
      </c>
      <c r="E134" s="142">
        <v>0.5458333333333333</v>
      </c>
      <c r="F134" s="142">
        <v>0.5854166666666667</v>
      </c>
      <c r="G134" s="143">
        <v>0.43</v>
      </c>
      <c r="H134" s="143">
        <v>29.0</v>
      </c>
      <c r="I134" s="143">
        <v>65.3</v>
      </c>
      <c r="J134" s="118"/>
      <c r="K134" s="134">
        <v>122.0</v>
      </c>
      <c r="L134" s="135" t="s">
        <v>227</v>
      </c>
      <c r="M134" s="155" t="s">
        <v>188</v>
      </c>
      <c r="N134" s="149" t="s">
        <v>134</v>
      </c>
      <c r="O134" s="156">
        <v>0.5458333333333333</v>
      </c>
      <c r="P134" s="156">
        <v>0.5854166666666667</v>
      </c>
      <c r="Q134" s="157">
        <v>0.7</v>
      </c>
      <c r="R134" s="157">
        <v>76.3</v>
      </c>
      <c r="S134" s="157">
        <v>105.9</v>
      </c>
    </row>
    <row r="135">
      <c r="A135" s="134">
        <v>123.0</v>
      </c>
      <c r="B135" s="139" t="s">
        <v>228</v>
      </c>
      <c r="C135" s="140" t="s">
        <v>188</v>
      </c>
      <c r="D135" s="141" t="s">
        <v>134</v>
      </c>
      <c r="E135" s="142">
        <v>0.5090277777777777</v>
      </c>
      <c r="F135" s="142">
        <v>0.5465277777777777</v>
      </c>
      <c r="G135" s="143">
        <v>0.29</v>
      </c>
      <c r="H135" s="143">
        <v>19.6</v>
      </c>
      <c r="I135" s="143">
        <v>72.1</v>
      </c>
      <c r="J135" s="118"/>
      <c r="K135" s="134">
        <v>123.0</v>
      </c>
      <c r="L135" s="135" t="s">
        <v>228</v>
      </c>
      <c r="M135" s="155" t="s">
        <v>188</v>
      </c>
      <c r="N135" s="149" t="s">
        <v>134</v>
      </c>
      <c r="O135" s="156">
        <v>0.5090277777777777</v>
      </c>
      <c r="P135" s="156">
        <v>0.5465277777777777</v>
      </c>
      <c r="Q135" s="157">
        <v>0.43</v>
      </c>
      <c r="R135" s="157">
        <v>46.9</v>
      </c>
      <c r="S135" s="157">
        <v>106.1</v>
      </c>
    </row>
    <row r="136">
      <c r="A136" s="134">
        <v>124.0</v>
      </c>
      <c r="B136" s="139" t="s">
        <v>229</v>
      </c>
      <c r="C136" s="140" t="s">
        <v>188</v>
      </c>
      <c r="D136" s="141" t="s">
        <v>134</v>
      </c>
      <c r="E136" s="142">
        <v>0.47152777777777777</v>
      </c>
      <c r="F136" s="142">
        <v>0.5090277777777777</v>
      </c>
      <c r="G136" s="143">
        <v>0.17</v>
      </c>
      <c r="H136" s="143">
        <v>11.5</v>
      </c>
      <c r="I136" s="143">
        <v>64.7</v>
      </c>
      <c r="J136" s="118"/>
      <c r="K136" s="134">
        <v>124.0</v>
      </c>
      <c r="L136" s="135" t="s">
        <v>229</v>
      </c>
      <c r="M136" s="155" t="s">
        <v>188</v>
      </c>
      <c r="N136" s="149" t="s">
        <v>134</v>
      </c>
      <c r="O136" s="156">
        <v>0.47152777777777777</v>
      </c>
      <c r="P136" s="156">
        <v>0.5090277777777777</v>
      </c>
      <c r="Q136" s="157">
        <v>0.29</v>
      </c>
      <c r="R136" s="157">
        <v>31.6</v>
      </c>
      <c r="S136" s="157">
        <v>108.8</v>
      </c>
    </row>
    <row r="137">
      <c r="A137" s="134">
        <v>125.0</v>
      </c>
      <c r="B137" s="139" t="s">
        <v>230</v>
      </c>
      <c r="C137" s="140" t="s">
        <v>188</v>
      </c>
      <c r="D137" s="141" t="s">
        <v>134</v>
      </c>
      <c r="E137" s="142">
        <v>0.4375</v>
      </c>
      <c r="F137" s="142">
        <v>0.47291666666666665</v>
      </c>
      <c r="G137" s="143">
        <v>0.17</v>
      </c>
      <c r="H137" s="143">
        <v>11.6</v>
      </c>
      <c r="I137" s="143">
        <v>91.9</v>
      </c>
      <c r="J137" s="118"/>
      <c r="K137" s="134">
        <v>125.0</v>
      </c>
      <c r="L137" s="135" t="s">
        <v>230</v>
      </c>
      <c r="M137" s="155" t="s">
        <v>188</v>
      </c>
      <c r="N137" s="149" t="s">
        <v>134</v>
      </c>
      <c r="O137" s="156">
        <v>0.4375</v>
      </c>
      <c r="P137" s="156">
        <v>0.47291666666666665</v>
      </c>
      <c r="Q137" s="157">
        <v>0.22</v>
      </c>
      <c r="R137" s="157">
        <v>23.9</v>
      </c>
      <c r="S137" s="157">
        <v>116.6</v>
      </c>
    </row>
    <row r="138">
      <c r="A138" s="134">
        <v>126.0</v>
      </c>
      <c r="B138" s="139" t="s">
        <v>231</v>
      </c>
      <c r="C138" s="140" t="s">
        <v>188</v>
      </c>
      <c r="D138" s="141" t="s">
        <v>134</v>
      </c>
      <c r="E138" s="142">
        <v>0.4076388888888889</v>
      </c>
      <c r="F138" s="142">
        <v>0.42986111111111114</v>
      </c>
      <c r="G138" s="143">
        <v>0.28</v>
      </c>
      <c r="H138" s="143">
        <v>18.5</v>
      </c>
      <c r="I138" s="143">
        <v>77.3</v>
      </c>
      <c r="J138" s="118"/>
      <c r="K138" s="134">
        <v>126.0</v>
      </c>
      <c r="L138" s="135" t="s">
        <v>231</v>
      </c>
      <c r="M138" s="155" t="s">
        <v>188</v>
      </c>
      <c r="N138" s="149" t="s">
        <v>134</v>
      </c>
      <c r="O138" s="156">
        <v>0.4076388888888889</v>
      </c>
      <c r="P138" s="156">
        <v>0.42986111111111114</v>
      </c>
      <c r="Q138" s="157">
        <v>0.42</v>
      </c>
      <c r="R138" s="157">
        <v>45.0</v>
      </c>
      <c r="S138" s="157">
        <v>116.1</v>
      </c>
    </row>
    <row r="139">
      <c r="A139" s="134">
        <v>127.0</v>
      </c>
      <c r="B139" s="139" t="s">
        <v>232</v>
      </c>
      <c r="C139" s="140" t="s">
        <v>188</v>
      </c>
      <c r="D139" s="141" t="s">
        <v>134</v>
      </c>
      <c r="E139" s="142">
        <v>0.39375</v>
      </c>
      <c r="F139" s="142">
        <v>0.4270833333333333</v>
      </c>
      <c r="G139" s="143">
        <v>0.46</v>
      </c>
      <c r="H139" s="143">
        <v>31.0</v>
      </c>
      <c r="I139" s="143">
        <v>94.8</v>
      </c>
      <c r="J139" s="118"/>
      <c r="K139" s="134">
        <v>127.0</v>
      </c>
      <c r="L139" s="135" t="s">
        <v>232</v>
      </c>
      <c r="M139" s="155" t="s">
        <v>188</v>
      </c>
      <c r="N139" s="149" t="s">
        <v>134</v>
      </c>
      <c r="O139" s="156">
        <v>0.39375</v>
      </c>
      <c r="P139" s="156">
        <v>0.4270833333333333</v>
      </c>
      <c r="Q139" s="157">
        <v>0.54</v>
      </c>
      <c r="R139" s="157">
        <v>58.5</v>
      </c>
      <c r="S139" s="157">
        <v>110.2</v>
      </c>
    </row>
    <row r="140">
      <c r="A140" s="134">
        <v>128.0</v>
      </c>
      <c r="B140" s="139" t="s">
        <v>233</v>
      </c>
      <c r="C140" s="140" t="s">
        <v>188</v>
      </c>
      <c r="D140" s="141" t="s">
        <v>134</v>
      </c>
      <c r="E140" s="142">
        <v>0.33402777777777776</v>
      </c>
      <c r="F140" s="142">
        <v>0.375</v>
      </c>
      <c r="G140" s="143">
        <v>0.06</v>
      </c>
      <c r="H140" s="143">
        <v>3.8</v>
      </c>
      <c r="I140" s="143">
        <v>52.2</v>
      </c>
      <c r="J140" s="118"/>
      <c r="K140" s="134">
        <v>128.0</v>
      </c>
      <c r="L140" s="135" t="s">
        <v>233</v>
      </c>
      <c r="M140" s="155" t="s">
        <v>188</v>
      </c>
      <c r="N140" s="149" t="s">
        <v>134</v>
      </c>
      <c r="O140" s="156">
        <v>0.33402777777777776</v>
      </c>
      <c r="P140" s="156">
        <v>0.375</v>
      </c>
      <c r="Q140" s="157">
        <v>0.14</v>
      </c>
      <c r="R140" s="157">
        <v>15.6</v>
      </c>
      <c r="S140" s="157">
        <v>131.7</v>
      </c>
    </row>
    <row r="141">
      <c r="A141" s="134">
        <v>129.0</v>
      </c>
      <c r="B141" s="139" t="s">
        <v>234</v>
      </c>
      <c r="C141" s="140" t="s">
        <v>188</v>
      </c>
      <c r="D141" s="141" t="s">
        <v>134</v>
      </c>
      <c r="E141" s="142">
        <v>0.29444444444444445</v>
      </c>
      <c r="F141" s="142">
        <v>0.3298611111111111</v>
      </c>
      <c r="G141" s="143">
        <v>0.22</v>
      </c>
      <c r="H141" s="143">
        <v>14.7</v>
      </c>
      <c r="I141" s="143">
        <v>80.5</v>
      </c>
      <c r="J141" s="118"/>
      <c r="K141" s="134">
        <v>129.0</v>
      </c>
      <c r="L141" s="135" t="s">
        <v>234</v>
      </c>
      <c r="M141" s="155" t="s">
        <v>188</v>
      </c>
      <c r="N141" s="149" t="s">
        <v>134</v>
      </c>
      <c r="O141" s="156">
        <v>0.29444444444444445</v>
      </c>
      <c r="P141" s="156">
        <v>0.3298611111111111</v>
      </c>
      <c r="Q141" s="157">
        <v>0.35</v>
      </c>
      <c r="R141" s="157">
        <v>37.6</v>
      </c>
      <c r="S141" s="157">
        <v>127.2</v>
      </c>
    </row>
    <row r="142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</row>
    <row r="143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</row>
    <row r="144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</row>
    <row r="145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</row>
    <row r="146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</row>
    <row r="147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</row>
    <row r="148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</row>
    <row r="149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</row>
    <row r="150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</row>
    <row r="151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</row>
    <row r="152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</row>
    <row r="153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</row>
    <row r="154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</row>
    <row r="155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</row>
    <row r="156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</row>
    <row r="157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</row>
    <row r="158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</row>
    <row r="159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</row>
    <row r="160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</row>
    <row r="161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</row>
    <row r="162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</row>
    <row r="163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</row>
    <row r="164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</row>
    <row r="165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</row>
    <row r="166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</row>
    <row r="167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</row>
    <row r="168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</row>
    <row r="169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</row>
    <row r="170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</row>
    <row r="171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</row>
    <row r="172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</row>
    <row r="173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</row>
    <row r="174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</row>
    <row r="175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</row>
    <row r="176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</row>
    <row r="177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</row>
    <row r="178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</row>
    <row r="179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</row>
    <row r="180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</row>
    <row r="181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</row>
    <row r="182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</row>
    <row r="183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</row>
    <row r="184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</row>
    <row r="185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</row>
    <row r="186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</row>
    <row r="187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</row>
    <row r="188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</row>
    <row r="189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</row>
    <row r="190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</row>
    <row r="191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</row>
    <row r="192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</row>
    <row r="193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</row>
    <row r="194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</row>
    <row r="195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</row>
    <row r="196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</row>
    <row r="197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</row>
    <row r="198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</row>
    <row r="199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</row>
    <row r="200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</row>
    <row r="201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</row>
    <row r="202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</row>
    <row r="203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</row>
    <row r="204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</row>
    <row r="205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</row>
    <row r="206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</row>
    <row r="207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</row>
    <row r="208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</row>
    <row r="209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</row>
    <row r="210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</row>
    <row r="211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</row>
    <row r="212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</row>
    <row r="213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</row>
    <row r="214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</row>
    <row r="215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</row>
  </sheetData>
  <mergeCells count="32">
    <mergeCell ref="K5:S5"/>
    <mergeCell ref="K6:S6"/>
    <mergeCell ref="K7:P7"/>
    <mergeCell ref="K8:S8"/>
    <mergeCell ref="K9:S9"/>
    <mergeCell ref="A1:I1"/>
    <mergeCell ref="K1:S1"/>
    <mergeCell ref="A2:I2"/>
    <mergeCell ref="K2:S2"/>
    <mergeCell ref="A3:I3"/>
    <mergeCell ref="K3:S3"/>
    <mergeCell ref="K4:S4"/>
    <mergeCell ref="C10:C12"/>
    <mergeCell ref="D10:D12"/>
    <mergeCell ref="A4:I4"/>
    <mergeCell ref="A5:I5"/>
    <mergeCell ref="A6:I6"/>
    <mergeCell ref="A7:I7"/>
    <mergeCell ref="A8:I8"/>
    <mergeCell ref="A9:I9"/>
    <mergeCell ref="B10:B12"/>
    <mergeCell ref="G10:I10"/>
    <mergeCell ref="F10:F12"/>
    <mergeCell ref="G11:I11"/>
    <mergeCell ref="E10:E12"/>
    <mergeCell ref="L10:L12"/>
    <mergeCell ref="M10:M12"/>
    <mergeCell ref="N10:N12"/>
    <mergeCell ref="O10:O12"/>
    <mergeCell ref="P10:P12"/>
    <mergeCell ref="Q10:S10"/>
    <mergeCell ref="Q11:S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9933"/>
    <pageSetUpPr/>
  </sheetPr>
  <sheetViews>
    <sheetView showGridLines="0" workbookViewId="0"/>
  </sheetViews>
  <sheetFormatPr customHeight="1" defaultColWidth="12.63" defaultRowHeight="15.0"/>
  <cols>
    <col customWidth="1" min="1" max="1" width="3.88"/>
    <col customWidth="1" min="2" max="2" width="38.25"/>
    <col customWidth="1" min="3" max="4" width="14.75"/>
    <col customWidth="1" min="5" max="11" width="4.63"/>
    <col customWidth="1" min="12" max="12" width="8.25"/>
    <col customWidth="1" min="13" max="13" width="11.25"/>
    <col customWidth="1" min="14" max="14" width="9.13"/>
    <col customWidth="1" min="15" max="15" width="10.5"/>
    <col customWidth="1" min="16" max="16" width="9.0"/>
    <col customWidth="1" min="17" max="17" width="11.13"/>
    <col customWidth="1" min="18" max="18" width="10.75"/>
    <col customWidth="1" hidden="1" min="19" max="19" width="12.25"/>
    <col customWidth="1" min="20" max="21" width="11.75"/>
    <col customWidth="1" min="22" max="22" width="8.38"/>
    <col customWidth="1" min="23" max="23" width="10.38"/>
    <col customWidth="1" min="24" max="24" width="9.38"/>
    <col customWidth="1" min="25" max="25" width="7.38"/>
    <col customWidth="1" min="26" max="26" width="10.5"/>
    <col customWidth="1" min="27" max="29" width="8.25"/>
  </cols>
  <sheetData>
    <row r="1" ht="17.25" customHeight="1">
      <c r="A1" s="177"/>
      <c r="B1" s="177"/>
      <c r="C1" s="177"/>
      <c r="D1" s="177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7"/>
      <c r="W1" s="178"/>
      <c r="X1" s="177"/>
      <c r="Y1" s="177"/>
      <c r="Z1" s="177"/>
      <c r="AA1" s="177"/>
      <c r="AB1" s="177"/>
      <c r="AC1" s="177"/>
    </row>
    <row r="2" ht="17.25" customHeight="1">
      <c r="A2" s="177"/>
      <c r="B2" s="177"/>
      <c r="C2" s="177"/>
      <c r="D2" s="177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7"/>
      <c r="W2" s="178"/>
      <c r="X2" s="177"/>
      <c r="Y2" s="177"/>
      <c r="Z2" s="177"/>
      <c r="AA2" s="177"/>
      <c r="AB2" s="177"/>
      <c r="AC2" s="177"/>
    </row>
    <row r="3" ht="17.25" customHeight="1">
      <c r="A3" s="177"/>
      <c r="B3" s="179" t="s">
        <v>235</v>
      </c>
      <c r="C3" s="180">
        <v>40.0</v>
      </c>
      <c r="D3" s="177" t="s">
        <v>5</v>
      </c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U3" s="178"/>
      <c r="V3" s="177"/>
      <c r="W3" s="178"/>
      <c r="X3" s="177"/>
      <c r="Y3" s="177"/>
      <c r="Z3" s="177"/>
      <c r="AA3" s="177"/>
      <c r="AB3" s="177"/>
      <c r="AC3" s="177"/>
    </row>
    <row r="4" ht="17.25" customHeight="1">
      <c r="A4" s="177"/>
      <c r="B4" s="177"/>
      <c r="C4" s="180">
        <v>60.0</v>
      </c>
      <c r="D4" s="177" t="s">
        <v>3</v>
      </c>
      <c r="E4" s="178"/>
      <c r="F4" s="178"/>
      <c r="G4" s="178"/>
      <c r="H4" s="178"/>
      <c r="I4" s="178"/>
      <c r="J4" s="178"/>
      <c r="K4" s="178"/>
      <c r="L4" s="178"/>
      <c r="M4" s="180" t="s">
        <v>46</v>
      </c>
      <c r="N4" s="178"/>
      <c r="O4" s="178"/>
      <c r="P4" s="180" t="s">
        <v>236</v>
      </c>
      <c r="Q4" s="178"/>
      <c r="R4" s="178"/>
      <c r="S4" s="178"/>
      <c r="T4" s="180">
        <v>30.0</v>
      </c>
      <c r="U4" s="178"/>
      <c r="V4" s="177"/>
      <c r="W4" s="178"/>
      <c r="X4" s="177"/>
      <c r="Y4" s="177"/>
      <c r="Z4" s="177"/>
      <c r="AA4" s="177"/>
      <c r="AB4" s="177"/>
      <c r="AC4" s="177"/>
    </row>
    <row r="5" ht="17.25" customHeight="1">
      <c r="A5" s="177"/>
      <c r="B5" s="181" t="s">
        <v>237</v>
      </c>
      <c r="C5" s="181" t="s">
        <v>238</v>
      </c>
      <c r="D5" s="181" t="s">
        <v>239</v>
      </c>
      <c r="E5" s="182" t="s">
        <v>240</v>
      </c>
      <c r="F5" s="55"/>
      <c r="G5" s="55"/>
      <c r="H5" s="55"/>
      <c r="I5" s="55"/>
      <c r="J5" s="55"/>
      <c r="K5" s="56"/>
      <c r="L5" s="183" t="s">
        <v>241</v>
      </c>
      <c r="M5" s="184" t="s">
        <v>242</v>
      </c>
      <c r="N5" s="55"/>
      <c r="O5" s="55"/>
      <c r="P5" s="55"/>
      <c r="Q5" s="55"/>
      <c r="R5" s="56"/>
      <c r="S5" s="185" t="s">
        <v>243</v>
      </c>
      <c r="T5" s="186" t="s">
        <v>243</v>
      </c>
      <c r="U5" s="181" t="s">
        <v>244</v>
      </c>
      <c r="V5" s="177"/>
      <c r="W5" s="187" t="s">
        <v>245</v>
      </c>
      <c r="X5" s="55"/>
      <c r="Y5" s="56"/>
      <c r="Z5" s="177"/>
      <c r="AA5" s="181" t="s">
        <v>246</v>
      </c>
      <c r="AB5" s="181" t="s">
        <v>26</v>
      </c>
      <c r="AC5" s="188"/>
    </row>
    <row r="6" ht="17.25" customHeight="1">
      <c r="A6" s="177"/>
      <c r="B6" s="127"/>
      <c r="C6" s="127"/>
      <c r="D6" s="127"/>
      <c r="E6" s="189" t="s">
        <v>247</v>
      </c>
      <c r="F6" s="189" t="s">
        <v>248</v>
      </c>
      <c r="G6" s="189" t="s">
        <v>249</v>
      </c>
      <c r="H6" s="189" t="s">
        <v>250</v>
      </c>
      <c r="I6" s="189" t="s">
        <v>104</v>
      </c>
      <c r="J6" s="189" t="s">
        <v>106</v>
      </c>
      <c r="K6" s="189" t="s">
        <v>134</v>
      </c>
      <c r="L6" s="127"/>
      <c r="M6" s="190" t="s">
        <v>251</v>
      </c>
      <c r="N6" s="191" t="s">
        <v>252</v>
      </c>
      <c r="O6" s="192" t="s">
        <v>253</v>
      </c>
      <c r="P6" s="193" t="s">
        <v>254</v>
      </c>
      <c r="Q6" s="194" t="s">
        <v>255</v>
      </c>
      <c r="R6" s="195" t="s">
        <v>43</v>
      </c>
      <c r="S6" s="127"/>
      <c r="T6" s="127"/>
      <c r="U6" s="127"/>
      <c r="V6" s="177"/>
      <c r="W6" s="196" t="s">
        <v>254</v>
      </c>
      <c r="X6" s="196" t="s">
        <v>255</v>
      </c>
      <c r="Y6" s="196" t="s">
        <v>43</v>
      </c>
      <c r="Z6" s="177"/>
      <c r="AA6" s="127"/>
      <c r="AB6" s="127"/>
      <c r="AC6" s="188"/>
    </row>
    <row r="7" ht="17.25" customHeight="1">
      <c r="A7" s="177"/>
      <c r="B7" s="197" t="s">
        <v>256</v>
      </c>
      <c r="C7" s="198"/>
      <c r="D7" s="199"/>
      <c r="E7" s="200"/>
      <c r="F7" s="201"/>
      <c r="G7" s="201"/>
      <c r="H7" s="201"/>
      <c r="I7" s="201"/>
      <c r="J7" s="201"/>
      <c r="K7" s="202"/>
      <c r="L7" s="203"/>
      <c r="M7" s="203"/>
      <c r="N7" s="203"/>
      <c r="O7" s="204"/>
      <c r="P7" s="205"/>
      <c r="Q7" s="203"/>
      <c r="R7" s="204"/>
      <c r="S7" s="206"/>
      <c r="T7" s="203"/>
      <c r="U7" s="207"/>
      <c r="V7" s="177"/>
      <c r="W7" s="208"/>
      <c r="X7" s="209"/>
      <c r="Y7" s="210"/>
      <c r="Z7" s="177"/>
      <c r="AA7" s="211"/>
      <c r="AB7" s="198"/>
      <c r="AC7" s="177"/>
    </row>
    <row r="8" ht="17.25" customHeight="1">
      <c r="A8" s="177"/>
      <c r="B8" s="212" t="s">
        <v>114</v>
      </c>
      <c r="C8" s="213" t="s">
        <v>257</v>
      </c>
      <c r="D8" s="214" t="s">
        <v>3</v>
      </c>
      <c r="E8" s="215"/>
      <c r="F8" s="216"/>
      <c r="G8" s="216"/>
      <c r="H8" s="216"/>
      <c r="I8" s="216"/>
      <c r="J8" s="217">
        <v>2.0</v>
      </c>
      <c r="K8" s="218"/>
      <c r="L8" s="219">
        <f t="shared" ref="L8:L11" si="1">SUM(E8:K8)</f>
        <v>2</v>
      </c>
      <c r="M8" s="220">
        <f>'Ranking TV Abierta'!G15</f>
        <v>2.25</v>
      </c>
      <c r="N8" s="221">
        <f t="shared" ref="N8:N11" si="2">M8*L8</f>
        <v>4.5</v>
      </c>
      <c r="O8" s="222">
        <f t="shared" ref="O8:O11" si="3">T8/M8</f>
        <v>1310.666667</v>
      </c>
      <c r="P8" s="223">
        <f>'Ranking TV Abierta'!H15</f>
        <v>150.3</v>
      </c>
      <c r="Q8" s="221">
        <f t="shared" ref="Q8:Q11" si="4">P8*L8</f>
        <v>300.6</v>
      </c>
      <c r="R8" s="224">
        <f t="shared" ref="R8:R11" si="5">T8/P8</f>
        <v>19.62075848</v>
      </c>
      <c r="S8" s="225"/>
      <c r="T8" s="226">
        <f t="shared" ref="T8:T11" si="6">Y8*W8</f>
        <v>2949</v>
      </c>
      <c r="U8" s="227">
        <f t="shared" ref="U8:U11" si="7">T8*L8</f>
        <v>5898</v>
      </c>
      <c r="V8" s="177"/>
      <c r="W8" s="228">
        <f>'Ranking TV Abierta'!R15</f>
        <v>294.9</v>
      </c>
      <c r="X8" s="229">
        <f>W8*$L$8</f>
        <v>589.8</v>
      </c>
      <c r="Y8" s="230">
        <v>10.0</v>
      </c>
      <c r="Z8" s="177"/>
      <c r="AA8" s="211">
        <f t="shared" ref="AA8:AA11" si="8">N8/$N$31</f>
        <v>0.03959524857</v>
      </c>
      <c r="AB8" s="231">
        <f t="shared" ref="AB8:AB11" si="9">U8/$U$31</f>
        <v>0.04549570463</v>
      </c>
      <c r="AC8" s="232"/>
    </row>
    <row r="9" ht="17.25" customHeight="1">
      <c r="A9" s="177"/>
      <c r="B9" s="212" t="s">
        <v>118</v>
      </c>
      <c r="C9" s="213" t="s">
        <v>258</v>
      </c>
      <c r="D9" s="214" t="s">
        <v>5</v>
      </c>
      <c r="E9" s="233">
        <v>2.0</v>
      </c>
      <c r="F9" s="217"/>
      <c r="G9" s="217">
        <v>2.0</v>
      </c>
      <c r="H9" s="217"/>
      <c r="I9" s="217">
        <v>2.0</v>
      </c>
      <c r="J9" s="216"/>
      <c r="K9" s="217"/>
      <c r="L9" s="219">
        <f t="shared" si="1"/>
        <v>6</v>
      </c>
      <c r="M9" s="223">
        <f>'Ranking TV Abierta'!G42</f>
        <v>2.22</v>
      </c>
      <c r="N9" s="221">
        <f t="shared" si="2"/>
        <v>13.32</v>
      </c>
      <c r="O9" s="222">
        <f t="shared" si="3"/>
        <v>1243.693694</v>
      </c>
      <c r="P9" s="223">
        <f>'Ranking TV Abierta'!H42</f>
        <v>147.8</v>
      </c>
      <c r="Q9" s="221">
        <f t="shared" si="4"/>
        <v>886.8</v>
      </c>
      <c r="R9" s="224">
        <f t="shared" si="5"/>
        <v>18.68064953</v>
      </c>
      <c r="S9" s="225"/>
      <c r="T9" s="226">
        <f t="shared" si="6"/>
        <v>2761</v>
      </c>
      <c r="U9" s="227">
        <f t="shared" si="7"/>
        <v>16566</v>
      </c>
      <c r="V9" s="177"/>
      <c r="W9" s="228">
        <f>'Ranking TV Abierta'!R42</f>
        <v>276.1</v>
      </c>
      <c r="X9" s="229">
        <f>W9*$L$9</f>
        <v>1656.6</v>
      </c>
      <c r="Y9" s="230">
        <v>10.0</v>
      </c>
      <c r="Z9" s="177"/>
      <c r="AA9" s="211">
        <f t="shared" si="8"/>
        <v>0.1172019358</v>
      </c>
      <c r="AB9" s="231">
        <f t="shared" si="9"/>
        <v>0.1277860025</v>
      </c>
      <c r="AC9" s="232"/>
    </row>
    <row r="10" ht="17.25" customHeight="1">
      <c r="A10" s="177"/>
      <c r="B10" s="212" t="s">
        <v>128</v>
      </c>
      <c r="C10" s="213" t="s">
        <v>259</v>
      </c>
      <c r="D10" s="214" t="s">
        <v>3</v>
      </c>
      <c r="E10" s="233">
        <v>2.0</v>
      </c>
      <c r="F10" s="217">
        <v>2.0</v>
      </c>
      <c r="G10" s="217">
        <v>2.0</v>
      </c>
      <c r="H10" s="217">
        <v>2.0</v>
      </c>
      <c r="I10" s="217">
        <v>2.0</v>
      </c>
      <c r="J10" s="216"/>
      <c r="K10" s="234"/>
      <c r="L10" s="219">
        <f t="shared" si="1"/>
        <v>10</v>
      </c>
      <c r="M10" s="223">
        <f>'Ranking TV Abierta'!G48</f>
        <v>1.71</v>
      </c>
      <c r="N10" s="221">
        <f t="shared" si="2"/>
        <v>17.1</v>
      </c>
      <c r="O10" s="222">
        <f t="shared" si="3"/>
        <v>711.9812865</v>
      </c>
      <c r="P10" s="235">
        <f>'Ranking TV Abierta'!H48</f>
        <v>113.8</v>
      </c>
      <c r="Q10" s="221">
        <f t="shared" si="4"/>
        <v>1138</v>
      </c>
      <c r="R10" s="224">
        <f t="shared" si="5"/>
        <v>10.69848858</v>
      </c>
      <c r="S10" s="225"/>
      <c r="T10" s="226">
        <f t="shared" si="6"/>
        <v>1217.488</v>
      </c>
      <c r="U10" s="227">
        <f t="shared" si="7"/>
        <v>12174.88</v>
      </c>
      <c r="V10" s="177"/>
      <c r="W10" s="228">
        <f>'Ranking TV Abierta'!R22</f>
        <v>161.9</v>
      </c>
      <c r="X10" s="229">
        <f>W10*$L$10</f>
        <v>1619</v>
      </c>
      <c r="Y10" s="230">
        <v>7.52</v>
      </c>
      <c r="Z10" s="177"/>
      <c r="AA10" s="211">
        <f t="shared" si="8"/>
        <v>0.1504619446</v>
      </c>
      <c r="AB10" s="231">
        <f t="shared" si="9"/>
        <v>0.09391399531</v>
      </c>
      <c r="AC10" s="232"/>
    </row>
    <row r="11" ht="17.25" customHeight="1">
      <c r="A11" s="177"/>
      <c r="B11" s="212" t="s">
        <v>142</v>
      </c>
      <c r="C11" s="213" t="s">
        <v>260</v>
      </c>
      <c r="D11" s="214" t="s">
        <v>3</v>
      </c>
      <c r="E11" s="215"/>
      <c r="F11" s="215"/>
      <c r="G11" s="215"/>
      <c r="H11" s="215"/>
      <c r="I11" s="215"/>
      <c r="J11" s="217"/>
      <c r="K11" s="234">
        <v>2.0</v>
      </c>
      <c r="L11" s="219">
        <f t="shared" si="1"/>
        <v>2</v>
      </c>
      <c r="M11" s="236">
        <f>'Ranking TV Abierta'!G20</f>
        <v>1.4</v>
      </c>
      <c r="N11" s="221">
        <f t="shared" si="2"/>
        <v>2.8</v>
      </c>
      <c r="O11" s="222">
        <f t="shared" si="3"/>
        <v>984.5828571</v>
      </c>
      <c r="P11" s="237">
        <f>'Ranking TV Abierta'!H20</f>
        <v>93.4</v>
      </c>
      <c r="Q11" s="221">
        <f t="shared" si="4"/>
        <v>186.8</v>
      </c>
      <c r="R11" s="224">
        <f t="shared" si="5"/>
        <v>14.75820128</v>
      </c>
      <c r="S11" s="238"/>
      <c r="T11" s="226">
        <f t="shared" si="6"/>
        <v>1378.416</v>
      </c>
      <c r="U11" s="227">
        <f t="shared" si="7"/>
        <v>2756.832</v>
      </c>
      <c r="V11" s="177"/>
      <c r="W11" s="228">
        <f>'Ranking TV Abierta'!R20</f>
        <v>183.3</v>
      </c>
      <c r="X11" s="229">
        <f>W11*$L$11</f>
        <v>366.6</v>
      </c>
      <c r="Y11" s="230">
        <v>7.52</v>
      </c>
      <c r="Z11" s="177"/>
      <c r="AA11" s="211">
        <f t="shared" si="8"/>
        <v>0.02463704355</v>
      </c>
      <c r="AB11" s="231">
        <f t="shared" si="9"/>
        <v>0.02126551617</v>
      </c>
      <c r="AC11" s="232"/>
    </row>
    <row r="12" ht="17.25" customHeight="1">
      <c r="A12" s="177"/>
      <c r="B12" s="239" t="s">
        <v>261</v>
      </c>
      <c r="C12" s="240"/>
      <c r="D12" s="240"/>
      <c r="E12" s="241">
        <f t="shared" ref="E12:J12" si="10">SUM(E8:E11)</f>
        <v>4</v>
      </c>
      <c r="F12" s="241">
        <f t="shared" si="10"/>
        <v>2</v>
      </c>
      <c r="G12" s="241">
        <f t="shared" si="10"/>
        <v>4</v>
      </c>
      <c r="H12" s="241">
        <f t="shared" si="10"/>
        <v>2</v>
      </c>
      <c r="I12" s="241">
        <f t="shared" si="10"/>
        <v>4</v>
      </c>
      <c r="J12" s="241">
        <f t="shared" si="10"/>
        <v>2</v>
      </c>
      <c r="K12" s="241">
        <v>0.0</v>
      </c>
      <c r="L12" s="242">
        <f>SUM(L8:L11)</f>
        <v>20</v>
      </c>
      <c r="M12" s="243"/>
      <c r="N12" s="244">
        <f>SUM(N8:N11)</f>
        <v>37.72</v>
      </c>
      <c r="O12" s="245">
        <f>U12/N12</f>
        <v>991.4027572</v>
      </c>
      <c r="P12" s="243"/>
      <c r="Q12" s="244">
        <f>SUM(Q8:Q11)</f>
        <v>2512.2</v>
      </c>
      <c r="R12" s="244">
        <f>U12/Q12</f>
        <v>14.88564286</v>
      </c>
      <c r="S12" s="246">
        <f>SUM(S8:S11)</f>
        <v>0</v>
      </c>
      <c r="T12" s="247"/>
      <c r="U12" s="248">
        <f>SUM(U8:U11)</f>
        <v>37395.712</v>
      </c>
      <c r="V12" s="177"/>
      <c r="W12" s="249"/>
      <c r="X12" s="249">
        <f>SUM(X8:X11)</f>
        <v>4232</v>
      </c>
      <c r="Y12" s="250">
        <f>U12/X12</f>
        <v>8.836415879</v>
      </c>
      <c r="Z12" s="177"/>
      <c r="AA12" s="251">
        <f t="shared" ref="AA12:AB12" si="11">SUM(AA8:AA11)</f>
        <v>0.3318961725</v>
      </c>
      <c r="AB12" s="252">
        <f t="shared" si="11"/>
        <v>0.2884612186</v>
      </c>
      <c r="AC12" s="253"/>
    </row>
    <row r="13" ht="17.25" customHeight="1">
      <c r="A13" s="177"/>
      <c r="B13" s="197" t="s">
        <v>262</v>
      </c>
      <c r="C13" s="198"/>
      <c r="D13" s="199"/>
      <c r="E13" s="200"/>
      <c r="F13" s="201"/>
      <c r="G13" s="201"/>
      <c r="H13" s="201"/>
      <c r="I13" s="201"/>
      <c r="J13" s="201"/>
      <c r="K13" s="202"/>
      <c r="L13" s="203"/>
      <c r="M13" s="254"/>
      <c r="N13" s="203"/>
      <c r="O13" s="204"/>
      <c r="P13" s="254"/>
      <c r="Q13" s="203"/>
      <c r="R13" s="204"/>
      <c r="S13" s="206"/>
      <c r="T13" s="203"/>
      <c r="U13" s="207"/>
      <c r="V13" s="177"/>
      <c r="W13" s="206"/>
      <c r="X13" s="198"/>
      <c r="Y13" s="210"/>
      <c r="Z13" s="177"/>
      <c r="AA13" s="198"/>
      <c r="AB13" s="198"/>
      <c r="AC13" s="177"/>
    </row>
    <row r="14" ht="17.25" customHeight="1">
      <c r="A14" s="177"/>
      <c r="B14" s="212" t="s">
        <v>175</v>
      </c>
      <c r="C14" s="213" t="s">
        <v>263</v>
      </c>
      <c r="D14" s="255" t="s">
        <v>5</v>
      </c>
      <c r="E14" s="215"/>
      <c r="F14" s="216"/>
      <c r="G14" s="216"/>
      <c r="H14" s="216"/>
      <c r="I14" s="216"/>
      <c r="J14" s="217"/>
      <c r="K14" s="234">
        <v>1.0</v>
      </c>
      <c r="L14" s="219">
        <f t="shared" ref="L14:L17" si="12">SUM(E14:K14)</f>
        <v>1</v>
      </c>
      <c r="M14" s="256">
        <v>1.97</v>
      </c>
      <c r="N14" s="219">
        <f t="shared" ref="N14:N17" si="13">M14*L14</f>
        <v>1.97</v>
      </c>
      <c r="O14" s="257">
        <f t="shared" ref="O14:O17" si="14">T14/M14</f>
        <v>1087.309645</v>
      </c>
      <c r="P14" s="258">
        <v>131.3</v>
      </c>
      <c r="Q14" s="219">
        <f t="shared" ref="Q14:Q17" si="15">P14*L14</f>
        <v>131.3</v>
      </c>
      <c r="R14" s="259">
        <f t="shared" ref="R14:R17" si="16">T14/P14</f>
        <v>16.31378522</v>
      </c>
      <c r="S14" s="260"/>
      <c r="T14" s="261">
        <f t="shared" ref="T14:T17" si="17">Y14*W14</f>
        <v>2142</v>
      </c>
      <c r="U14" s="262">
        <f t="shared" ref="U14:U17" si="18">T14*L14</f>
        <v>2142</v>
      </c>
      <c r="V14" s="177"/>
      <c r="W14" s="263">
        <v>214.2</v>
      </c>
      <c r="X14" s="264">
        <f t="shared" ref="X14:X17" si="19">W14*L14</f>
        <v>214.2</v>
      </c>
      <c r="Y14" s="230">
        <v>10.0</v>
      </c>
      <c r="Z14" s="177"/>
      <c r="AA14" s="231">
        <f t="shared" ref="AA14:AA17" si="20">N14/$N$31</f>
        <v>0.01733391993</v>
      </c>
      <c r="AB14" s="231">
        <f t="shared" ref="AB14:AB17" si="21">U14/$U$31</f>
        <v>0.01652285509</v>
      </c>
      <c r="AC14" s="232"/>
    </row>
    <row r="15" ht="17.25" customHeight="1">
      <c r="A15" s="177"/>
      <c r="B15" s="212" t="s">
        <v>148</v>
      </c>
      <c r="C15" s="213" t="s">
        <v>264</v>
      </c>
      <c r="D15" s="203" t="s">
        <v>5</v>
      </c>
      <c r="E15" s="265"/>
      <c r="F15" s="266"/>
      <c r="G15" s="266"/>
      <c r="H15" s="216"/>
      <c r="I15" s="216"/>
      <c r="J15" s="234">
        <v>1.0</v>
      </c>
      <c r="K15" s="218"/>
      <c r="L15" s="219">
        <f t="shared" si="12"/>
        <v>1</v>
      </c>
      <c r="M15" s="267">
        <v>3.11</v>
      </c>
      <c r="N15" s="219">
        <f t="shared" si="13"/>
        <v>3.11</v>
      </c>
      <c r="O15" s="257">
        <f t="shared" si="14"/>
        <v>1268.810289</v>
      </c>
      <c r="P15" s="263">
        <v>338.1</v>
      </c>
      <c r="Q15" s="219">
        <f t="shared" si="15"/>
        <v>338.1</v>
      </c>
      <c r="R15" s="259">
        <f t="shared" si="16"/>
        <v>11.67110322</v>
      </c>
      <c r="S15" s="260"/>
      <c r="T15" s="261">
        <f t="shared" si="17"/>
        <v>3946</v>
      </c>
      <c r="U15" s="262">
        <f t="shared" si="18"/>
        <v>3946</v>
      </c>
      <c r="V15" s="177"/>
      <c r="W15" s="267">
        <v>394.6</v>
      </c>
      <c r="X15" s="264">
        <f t="shared" si="19"/>
        <v>394.6</v>
      </c>
      <c r="Y15" s="230">
        <v>10.0</v>
      </c>
      <c r="Z15" s="177"/>
      <c r="AA15" s="231">
        <f t="shared" si="20"/>
        <v>0.02736471623</v>
      </c>
      <c r="AB15" s="231">
        <f t="shared" si="21"/>
        <v>0.03043846227</v>
      </c>
      <c r="AC15" s="232"/>
    </row>
    <row r="16" ht="17.25" customHeight="1">
      <c r="A16" s="177"/>
      <c r="B16" s="268" t="s">
        <v>169</v>
      </c>
      <c r="C16" s="213" t="s">
        <v>265</v>
      </c>
      <c r="D16" s="203" t="s">
        <v>3</v>
      </c>
      <c r="E16" s="269">
        <v>2.0</v>
      </c>
      <c r="F16" s="269"/>
      <c r="G16" s="269">
        <v>2.0</v>
      </c>
      <c r="H16" s="269"/>
      <c r="I16" s="269">
        <v>2.0</v>
      </c>
      <c r="J16" s="216"/>
      <c r="K16" s="218"/>
      <c r="L16" s="219">
        <f t="shared" si="12"/>
        <v>6</v>
      </c>
      <c r="M16" s="256">
        <v>1.86</v>
      </c>
      <c r="N16" s="219">
        <f t="shared" si="13"/>
        <v>11.16</v>
      </c>
      <c r="O16" s="257">
        <f t="shared" si="14"/>
        <v>1014.247312</v>
      </c>
      <c r="P16" s="270">
        <v>124.1</v>
      </c>
      <c r="Q16" s="219">
        <f t="shared" si="15"/>
        <v>744.6</v>
      </c>
      <c r="R16" s="259">
        <f t="shared" si="16"/>
        <v>15.20145044</v>
      </c>
      <c r="S16" s="260"/>
      <c r="T16" s="261">
        <f t="shared" si="17"/>
        <v>1886.5</v>
      </c>
      <c r="U16" s="262">
        <f t="shared" si="18"/>
        <v>11319</v>
      </c>
      <c r="V16" s="177"/>
      <c r="W16" s="271">
        <v>269.5</v>
      </c>
      <c r="X16" s="264">
        <f t="shared" si="19"/>
        <v>1617</v>
      </c>
      <c r="Y16" s="230">
        <v>7.0</v>
      </c>
      <c r="Z16" s="177"/>
      <c r="AA16" s="231">
        <f t="shared" si="20"/>
        <v>0.09819621645</v>
      </c>
      <c r="AB16" s="231">
        <f t="shared" si="21"/>
        <v>0.08731194993</v>
      </c>
      <c r="AC16" s="232"/>
    </row>
    <row r="17" ht="17.25" customHeight="1">
      <c r="A17" s="177"/>
      <c r="B17" s="268" t="s">
        <v>266</v>
      </c>
      <c r="C17" s="213" t="s">
        <v>267</v>
      </c>
      <c r="D17" s="203" t="s">
        <v>3</v>
      </c>
      <c r="E17" s="233">
        <v>2.0</v>
      </c>
      <c r="F17" s="233"/>
      <c r="G17" s="233">
        <v>2.0</v>
      </c>
      <c r="H17" s="233"/>
      <c r="I17" s="233">
        <v>2.0</v>
      </c>
      <c r="J17" s="216"/>
      <c r="K17" s="216"/>
      <c r="L17" s="219">
        <f t="shared" si="12"/>
        <v>6</v>
      </c>
      <c r="M17" s="272">
        <f>'Ranking TV Abierta'!G80</f>
        <v>2.59</v>
      </c>
      <c r="N17" s="219">
        <f t="shared" si="13"/>
        <v>15.54</v>
      </c>
      <c r="O17" s="257">
        <f t="shared" si="14"/>
        <v>966.4864865</v>
      </c>
      <c r="P17" s="270">
        <v>172.5</v>
      </c>
      <c r="Q17" s="219">
        <f t="shared" si="15"/>
        <v>1035</v>
      </c>
      <c r="R17" s="259">
        <f t="shared" si="16"/>
        <v>14.51130435</v>
      </c>
      <c r="S17" s="260"/>
      <c r="T17" s="261">
        <f t="shared" si="17"/>
        <v>2503.2</v>
      </c>
      <c r="U17" s="262">
        <f t="shared" si="18"/>
        <v>15019.2</v>
      </c>
      <c r="V17" s="177"/>
      <c r="W17" s="263">
        <v>312.9</v>
      </c>
      <c r="X17" s="264">
        <f t="shared" si="19"/>
        <v>1877.4</v>
      </c>
      <c r="Y17" s="230">
        <v>8.0</v>
      </c>
      <c r="Z17" s="177"/>
      <c r="AA17" s="231">
        <f t="shared" si="20"/>
        <v>0.1367355917</v>
      </c>
      <c r="AB17" s="231">
        <f t="shared" si="21"/>
        <v>0.1158543722</v>
      </c>
      <c r="AC17" s="232"/>
    </row>
    <row r="18" ht="17.25" customHeight="1">
      <c r="A18" s="177"/>
      <c r="B18" s="239" t="s">
        <v>268</v>
      </c>
      <c r="C18" s="240"/>
      <c r="D18" s="240"/>
      <c r="E18" s="241">
        <f t="shared" ref="E18:L18" si="22">SUM(E14:E17)</f>
        <v>4</v>
      </c>
      <c r="F18" s="241">
        <f t="shared" si="22"/>
        <v>0</v>
      </c>
      <c r="G18" s="241">
        <f t="shared" si="22"/>
        <v>4</v>
      </c>
      <c r="H18" s="241">
        <f t="shared" si="22"/>
        <v>0</v>
      </c>
      <c r="I18" s="241">
        <f t="shared" si="22"/>
        <v>4</v>
      </c>
      <c r="J18" s="241">
        <f t="shared" si="22"/>
        <v>1</v>
      </c>
      <c r="K18" s="241">
        <f t="shared" si="22"/>
        <v>1</v>
      </c>
      <c r="L18" s="242">
        <f t="shared" si="22"/>
        <v>14</v>
      </c>
      <c r="M18" s="244"/>
      <c r="N18" s="242">
        <f>SUM(N14:N17)</f>
        <v>31.78</v>
      </c>
      <c r="O18" s="273">
        <f>U18/N18</f>
        <v>1020.333543</v>
      </c>
      <c r="P18" s="244"/>
      <c r="Q18" s="242">
        <f>SUM(Q14:Q17)</f>
        <v>2249</v>
      </c>
      <c r="R18" s="244">
        <f>U18/Q18</f>
        <v>14.41805247</v>
      </c>
      <c r="S18" s="242"/>
      <c r="T18" s="247"/>
      <c r="U18" s="248">
        <f>SUM(U14:U17)</f>
        <v>32426.2</v>
      </c>
      <c r="V18" s="177"/>
      <c r="W18" s="249"/>
      <c r="X18" s="249">
        <f>SUM(X14:X17)</f>
        <v>4103.2</v>
      </c>
      <c r="Y18" s="250">
        <f>U18/X18</f>
        <v>7.902661337</v>
      </c>
      <c r="Z18" s="177"/>
      <c r="AA18" s="274">
        <f t="shared" ref="AA18:AB18" si="23">SUM(AA14:AA17)</f>
        <v>0.2796304443</v>
      </c>
      <c r="AB18" s="274">
        <f t="shared" si="23"/>
        <v>0.2501276394</v>
      </c>
      <c r="AC18" s="253"/>
    </row>
    <row r="19" ht="17.25" hidden="1" customHeight="1">
      <c r="A19" s="177"/>
      <c r="B19" s="197" t="s">
        <v>269</v>
      </c>
      <c r="C19" s="198"/>
      <c r="D19" s="199"/>
      <c r="E19" s="200"/>
      <c r="F19" s="201"/>
      <c r="G19" s="201"/>
      <c r="H19" s="201"/>
      <c r="I19" s="201"/>
      <c r="J19" s="201"/>
      <c r="K19" s="202"/>
      <c r="L19" s="203"/>
      <c r="M19" s="254"/>
      <c r="N19" s="203"/>
      <c r="O19" s="204"/>
      <c r="P19" s="254"/>
      <c r="Q19" s="203"/>
      <c r="R19" s="204"/>
      <c r="S19" s="206"/>
      <c r="T19" s="203"/>
      <c r="U19" s="207"/>
      <c r="V19" s="177"/>
      <c r="W19" s="206"/>
      <c r="X19" s="198"/>
      <c r="Y19" s="210"/>
      <c r="Z19" s="177"/>
      <c r="AA19" s="198"/>
      <c r="AB19" s="198"/>
      <c r="AC19" s="177"/>
    </row>
    <row r="20" ht="17.25" hidden="1" customHeight="1">
      <c r="A20" s="177"/>
      <c r="B20" s="275"/>
      <c r="C20" s="276"/>
      <c r="D20" s="277"/>
      <c r="E20" s="215"/>
      <c r="F20" s="216"/>
      <c r="G20" s="216"/>
      <c r="H20" s="216"/>
      <c r="I20" s="216"/>
      <c r="J20" s="216"/>
      <c r="K20" s="218"/>
      <c r="L20" s="219"/>
      <c r="M20" s="219"/>
      <c r="N20" s="219"/>
      <c r="O20" s="257"/>
      <c r="P20" s="219"/>
      <c r="Q20" s="219"/>
      <c r="R20" s="257"/>
      <c r="S20" s="260"/>
      <c r="T20" s="261"/>
      <c r="U20" s="262"/>
      <c r="V20" s="177"/>
      <c r="W20" s="278"/>
      <c r="X20" s="264"/>
      <c r="Y20" s="279"/>
      <c r="Z20" s="177"/>
      <c r="AA20" s="276"/>
      <c r="AB20" s="276"/>
      <c r="AC20" s="280"/>
    </row>
    <row r="21" ht="17.25" hidden="1" customHeight="1">
      <c r="A21" s="177"/>
      <c r="B21" s="281"/>
      <c r="C21" s="276"/>
      <c r="D21" s="277"/>
      <c r="E21" s="215"/>
      <c r="F21" s="216"/>
      <c r="G21" s="216"/>
      <c r="H21" s="216"/>
      <c r="I21" s="216"/>
      <c r="J21" s="216"/>
      <c r="K21" s="218"/>
      <c r="L21" s="219"/>
      <c r="M21" s="219"/>
      <c r="N21" s="219"/>
      <c r="O21" s="257"/>
      <c r="P21" s="219"/>
      <c r="Q21" s="219"/>
      <c r="R21" s="257"/>
      <c r="S21" s="260"/>
      <c r="T21" s="261"/>
      <c r="U21" s="262"/>
      <c r="V21" s="177"/>
      <c r="W21" s="278"/>
      <c r="X21" s="264"/>
      <c r="Y21" s="279"/>
      <c r="Z21" s="177"/>
      <c r="AA21" s="276"/>
      <c r="AB21" s="276"/>
      <c r="AC21" s="280"/>
    </row>
    <row r="22" ht="17.25" hidden="1" customHeight="1">
      <c r="A22" s="177"/>
      <c r="B22" s="281"/>
      <c r="C22" s="276"/>
      <c r="D22" s="277"/>
      <c r="E22" s="215"/>
      <c r="F22" s="216"/>
      <c r="G22" s="216"/>
      <c r="H22" s="216"/>
      <c r="I22" s="216"/>
      <c r="J22" s="216"/>
      <c r="K22" s="218"/>
      <c r="L22" s="219"/>
      <c r="M22" s="219"/>
      <c r="N22" s="219"/>
      <c r="O22" s="257"/>
      <c r="P22" s="219"/>
      <c r="Q22" s="219"/>
      <c r="R22" s="257"/>
      <c r="S22" s="260"/>
      <c r="T22" s="261"/>
      <c r="U22" s="262"/>
      <c r="V22" s="177"/>
      <c r="W22" s="278"/>
      <c r="X22" s="264"/>
      <c r="Y22" s="279"/>
      <c r="Z22" s="177"/>
      <c r="AA22" s="276"/>
      <c r="AB22" s="276"/>
      <c r="AC22" s="280"/>
    </row>
    <row r="23" ht="17.25" hidden="1" customHeight="1">
      <c r="A23" s="177"/>
      <c r="B23" s="281"/>
      <c r="C23" s="276"/>
      <c r="D23" s="277"/>
      <c r="E23" s="215"/>
      <c r="F23" s="216"/>
      <c r="G23" s="216"/>
      <c r="H23" s="216"/>
      <c r="I23" s="216"/>
      <c r="J23" s="216"/>
      <c r="K23" s="218"/>
      <c r="L23" s="219"/>
      <c r="M23" s="219"/>
      <c r="N23" s="219"/>
      <c r="O23" s="257"/>
      <c r="P23" s="219"/>
      <c r="Q23" s="219"/>
      <c r="R23" s="257"/>
      <c r="S23" s="260"/>
      <c r="T23" s="261"/>
      <c r="U23" s="262"/>
      <c r="V23" s="177"/>
      <c r="W23" s="278"/>
      <c r="X23" s="264"/>
      <c r="Y23" s="279"/>
      <c r="Z23" s="177"/>
      <c r="AA23" s="276"/>
      <c r="AB23" s="276"/>
      <c r="AC23" s="280"/>
    </row>
    <row r="24" ht="17.25" hidden="1" customHeight="1">
      <c r="A24" s="177"/>
      <c r="B24" s="281"/>
      <c r="C24" s="276"/>
      <c r="D24" s="277"/>
      <c r="E24" s="282"/>
      <c r="F24" s="216"/>
      <c r="G24" s="216"/>
      <c r="H24" s="216"/>
      <c r="I24" s="216"/>
      <c r="J24" s="216"/>
      <c r="K24" s="218"/>
      <c r="L24" s="219"/>
      <c r="M24" s="219"/>
      <c r="N24" s="219"/>
      <c r="O24" s="257"/>
      <c r="P24" s="219"/>
      <c r="Q24" s="219"/>
      <c r="R24" s="257"/>
      <c r="S24" s="260"/>
      <c r="T24" s="261"/>
      <c r="U24" s="262"/>
      <c r="V24" s="177"/>
      <c r="W24" s="278"/>
      <c r="X24" s="264"/>
      <c r="Y24" s="279"/>
      <c r="Z24" s="177"/>
      <c r="AA24" s="276"/>
      <c r="AB24" s="276"/>
      <c r="AC24" s="280"/>
    </row>
    <row r="25" ht="17.25" customHeight="1">
      <c r="A25" s="177"/>
      <c r="B25" s="197" t="s">
        <v>270</v>
      </c>
      <c r="C25" s="198"/>
      <c r="D25" s="199"/>
      <c r="E25" s="200"/>
      <c r="F25" s="201"/>
      <c r="G25" s="201"/>
      <c r="H25" s="201"/>
      <c r="I25" s="201"/>
      <c r="J25" s="201"/>
      <c r="K25" s="202"/>
      <c r="L25" s="203"/>
      <c r="M25" s="254"/>
      <c r="N25" s="203"/>
      <c r="O25" s="204"/>
      <c r="P25" s="254"/>
      <c r="Q25" s="203"/>
      <c r="R25" s="204"/>
      <c r="S25" s="206"/>
      <c r="T25" s="203"/>
      <c r="U25" s="207"/>
      <c r="V25" s="177"/>
      <c r="W25" s="206"/>
      <c r="X25" s="198"/>
      <c r="Y25" s="210"/>
      <c r="Z25" s="177"/>
      <c r="AA25" s="198"/>
      <c r="AB25" s="198"/>
      <c r="AC25" s="177"/>
    </row>
    <row r="26" ht="17.25" customHeight="1">
      <c r="A26" s="177"/>
      <c r="B26" s="283" t="s">
        <v>205</v>
      </c>
      <c r="C26" s="213" t="s">
        <v>271</v>
      </c>
      <c r="D26" s="214" t="s">
        <v>5</v>
      </c>
      <c r="E26" s="233">
        <v>2.0</v>
      </c>
      <c r="F26" s="217"/>
      <c r="G26" s="217">
        <v>1.0</v>
      </c>
      <c r="H26" s="217"/>
      <c r="I26" s="217">
        <v>2.0</v>
      </c>
      <c r="J26" s="216"/>
      <c r="K26" s="216"/>
      <c r="L26" s="203">
        <f t="shared" ref="L26:L29" si="24">SUM(E26:K26)</f>
        <v>5</v>
      </c>
      <c r="M26" s="284">
        <v>4.39</v>
      </c>
      <c r="N26" s="219">
        <f t="shared" ref="N26:N29" si="25">L26*M26</f>
        <v>21.95</v>
      </c>
      <c r="O26" s="257">
        <f t="shared" ref="O26:O29" si="26">T26/M26</f>
        <v>1214.009112</v>
      </c>
      <c r="P26" s="284">
        <v>292.6</v>
      </c>
      <c r="Q26" s="219">
        <f t="shared" ref="Q26:Q29" si="27">L26*P26</f>
        <v>1463</v>
      </c>
      <c r="R26" s="259">
        <f t="shared" ref="R26:R29" si="28">T26/P26</f>
        <v>18.21428571</v>
      </c>
      <c r="S26" s="260"/>
      <c r="T26" s="261">
        <f t="shared" ref="T26:T29" si="29">W26*Y26</f>
        <v>5329.5</v>
      </c>
      <c r="U26" s="262">
        <f t="shared" ref="U26:U29" si="30">L26*T26</f>
        <v>26647.5</v>
      </c>
      <c r="V26" s="177"/>
      <c r="W26" s="284">
        <v>484.5</v>
      </c>
      <c r="X26" s="264">
        <f t="shared" ref="X26:X29" si="31">W26*L26</f>
        <v>2422.5</v>
      </c>
      <c r="Y26" s="230">
        <v>11.0</v>
      </c>
      <c r="Z26" s="177"/>
      <c r="AA26" s="231">
        <f t="shared" ref="AA26:AA29" si="32">N26/$N$31</f>
        <v>0.1931368236</v>
      </c>
      <c r="AB26" s="231">
        <f t="shared" ref="AB26:AB29" si="33">U26/$U$30</f>
        <v>0.4454859596</v>
      </c>
      <c r="AC26" s="232"/>
    </row>
    <row r="27" ht="17.25" customHeight="1">
      <c r="A27" s="177"/>
      <c r="B27" s="283" t="s">
        <v>212</v>
      </c>
      <c r="C27" s="213" t="s">
        <v>272</v>
      </c>
      <c r="D27" s="285" t="s">
        <v>3</v>
      </c>
      <c r="E27" s="233">
        <v>2.0</v>
      </c>
      <c r="F27" s="217"/>
      <c r="G27" s="217">
        <v>2.0</v>
      </c>
      <c r="H27" s="217"/>
      <c r="I27" s="217">
        <v>2.0</v>
      </c>
      <c r="J27" s="216"/>
      <c r="K27" s="216"/>
      <c r="L27" s="219">
        <f t="shared" si="24"/>
        <v>6</v>
      </c>
      <c r="M27" s="286">
        <v>1.48</v>
      </c>
      <c r="N27" s="287">
        <f t="shared" si="25"/>
        <v>8.88</v>
      </c>
      <c r="O27" s="288">
        <f t="shared" si="26"/>
        <v>1616.756757</v>
      </c>
      <c r="P27" s="286">
        <v>98.9</v>
      </c>
      <c r="Q27" s="287">
        <f t="shared" si="27"/>
        <v>593.4</v>
      </c>
      <c r="R27" s="259">
        <f t="shared" si="28"/>
        <v>24.19413549</v>
      </c>
      <c r="S27" s="289"/>
      <c r="T27" s="261">
        <f t="shared" si="29"/>
        <v>2392.8</v>
      </c>
      <c r="U27" s="262">
        <f t="shared" si="30"/>
        <v>14356.8</v>
      </c>
      <c r="V27" s="177"/>
      <c r="W27" s="286">
        <v>299.1</v>
      </c>
      <c r="X27" s="290">
        <f t="shared" si="31"/>
        <v>1794.6</v>
      </c>
      <c r="Y27" s="230">
        <v>8.0</v>
      </c>
      <c r="Z27" s="177"/>
      <c r="AA27" s="231">
        <f t="shared" si="32"/>
        <v>0.07813462385</v>
      </c>
      <c r="AB27" s="231">
        <f t="shared" si="33"/>
        <v>0.2400132404</v>
      </c>
      <c r="AC27" s="232"/>
    </row>
    <row r="28" ht="17.25" customHeight="1">
      <c r="A28" s="177"/>
      <c r="B28" s="283" t="s">
        <v>220</v>
      </c>
      <c r="C28" s="213" t="s">
        <v>273</v>
      </c>
      <c r="D28" s="285" t="s">
        <v>5</v>
      </c>
      <c r="E28" s="233"/>
      <c r="F28" s="217"/>
      <c r="G28" s="217"/>
      <c r="H28" s="217"/>
      <c r="I28" s="217"/>
      <c r="J28" s="216"/>
      <c r="K28" s="217">
        <v>2.0</v>
      </c>
      <c r="L28" s="219">
        <f t="shared" si="24"/>
        <v>2</v>
      </c>
      <c r="M28" s="256">
        <v>2.58</v>
      </c>
      <c r="N28" s="287">
        <f t="shared" si="25"/>
        <v>5.16</v>
      </c>
      <c r="O28" s="288">
        <f t="shared" si="26"/>
        <v>1154.651163</v>
      </c>
      <c r="P28" s="291">
        <v>171.9</v>
      </c>
      <c r="Q28" s="287">
        <f t="shared" si="27"/>
        <v>343.8</v>
      </c>
      <c r="R28" s="259">
        <f t="shared" si="28"/>
        <v>17.32984293</v>
      </c>
      <c r="S28" s="292"/>
      <c r="T28" s="261">
        <f t="shared" si="29"/>
        <v>2979</v>
      </c>
      <c r="U28" s="262">
        <f t="shared" si="30"/>
        <v>5958</v>
      </c>
      <c r="V28" s="177"/>
      <c r="W28" s="293">
        <v>297.9</v>
      </c>
      <c r="X28" s="290">
        <f t="shared" si="31"/>
        <v>595.8</v>
      </c>
      <c r="Y28" s="230">
        <v>10.0</v>
      </c>
      <c r="Z28" s="177"/>
      <c r="AA28" s="231">
        <f t="shared" si="32"/>
        <v>0.04540255169</v>
      </c>
      <c r="AB28" s="231">
        <f t="shared" si="33"/>
        <v>0.09960429111</v>
      </c>
      <c r="AC28" s="232"/>
    </row>
    <row r="29" ht="17.25" customHeight="1">
      <c r="A29" s="177"/>
      <c r="B29" s="283" t="s">
        <v>209</v>
      </c>
      <c r="C29" s="213" t="s">
        <v>274</v>
      </c>
      <c r="D29" s="285" t="s">
        <v>3</v>
      </c>
      <c r="E29" s="233">
        <v>2.0</v>
      </c>
      <c r="F29" s="217"/>
      <c r="G29" s="217">
        <v>2.0</v>
      </c>
      <c r="H29" s="294"/>
      <c r="I29" s="217">
        <v>2.0</v>
      </c>
      <c r="J29" s="216"/>
      <c r="K29" s="216"/>
      <c r="L29" s="219">
        <f t="shared" si="24"/>
        <v>6</v>
      </c>
      <c r="M29" s="256">
        <v>1.36</v>
      </c>
      <c r="N29" s="287">
        <f t="shared" si="25"/>
        <v>8.16</v>
      </c>
      <c r="O29" s="288">
        <f t="shared" si="26"/>
        <v>1575.294118</v>
      </c>
      <c r="P29" s="270">
        <v>90.9</v>
      </c>
      <c r="Q29" s="287">
        <f t="shared" si="27"/>
        <v>545.4</v>
      </c>
      <c r="R29" s="259">
        <f t="shared" si="28"/>
        <v>23.56875688</v>
      </c>
      <c r="S29" s="292"/>
      <c r="T29" s="261">
        <f t="shared" si="29"/>
        <v>2142.4</v>
      </c>
      <c r="U29" s="262">
        <f t="shared" si="30"/>
        <v>12854.4</v>
      </c>
      <c r="V29" s="177"/>
      <c r="W29" s="293">
        <v>267.8</v>
      </c>
      <c r="X29" s="290">
        <f t="shared" si="31"/>
        <v>1606.8</v>
      </c>
      <c r="Y29" s="230">
        <v>8.0</v>
      </c>
      <c r="Z29" s="177"/>
      <c r="AA29" s="231">
        <f t="shared" si="32"/>
        <v>0.07179938407</v>
      </c>
      <c r="AB29" s="231">
        <f t="shared" si="33"/>
        <v>0.2148965088</v>
      </c>
      <c r="AC29" s="232"/>
    </row>
    <row r="30" ht="17.25" customHeight="1">
      <c r="A30" s="177"/>
      <c r="B30" s="239" t="s">
        <v>275</v>
      </c>
      <c r="C30" s="240"/>
      <c r="D30" s="240"/>
      <c r="E30" s="241">
        <f t="shared" ref="E30:L30" si="34">SUM(E26:E29)</f>
        <v>6</v>
      </c>
      <c r="F30" s="241">
        <f t="shared" si="34"/>
        <v>0</v>
      </c>
      <c r="G30" s="241">
        <f t="shared" si="34"/>
        <v>5</v>
      </c>
      <c r="H30" s="241">
        <f t="shared" si="34"/>
        <v>0</v>
      </c>
      <c r="I30" s="241">
        <f t="shared" si="34"/>
        <v>6</v>
      </c>
      <c r="J30" s="241">
        <f t="shared" si="34"/>
        <v>0</v>
      </c>
      <c r="K30" s="241">
        <f t="shared" si="34"/>
        <v>2</v>
      </c>
      <c r="L30" s="242">
        <f t="shared" si="34"/>
        <v>19</v>
      </c>
      <c r="M30" s="244"/>
      <c r="N30" s="242">
        <f>SUM(N26:N29)</f>
        <v>44.15</v>
      </c>
      <c r="O30" s="273">
        <f t="shared" ref="O30:O31" si="36">U30/N30</f>
        <v>1354.851642</v>
      </c>
      <c r="P30" s="244"/>
      <c r="Q30" s="242">
        <f>SUM(Q26:Q29)</f>
        <v>2945.6</v>
      </c>
      <c r="R30" s="244">
        <f t="shared" ref="R30:R31" si="37">U30/Q30</f>
        <v>20.30713607</v>
      </c>
      <c r="S30" s="246">
        <f>SUM(S26:S29)</f>
        <v>0</v>
      </c>
      <c r="T30" s="247"/>
      <c r="U30" s="248">
        <f>SUM(U26:U29)</f>
        <v>59816.7</v>
      </c>
      <c r="V30" s="177"/>
      <c r="W30" s="249"/>
      <c r="X30" s="249">
        <f>SUM(X26:X29)</f>
        <v>6419.7</v>
      </c>
      <c r="Y30" s="250">
        <f t="shared" ref="Y30:Y31" si="38">U30/X30</f>
        <v>9.317678396</v>
      </c>
      <c r="Z30" s="177"/>
      <c r="AA30" s="274">
        <f>SUM(AA26:AA29)</f>
        <v>0.3884733832</v>
      </c>
      <c r="AB30" s="274">
        <f>U30/U31</f>
        <v>0.4614111419</v>
      </c>
      <c r="AC30" s="253"/>
    </row>
    <row r="31" ht="17.25" customHeight="1">
      <c r="A31" s="177"/>
      <c r="B31" s="295" t="s">
        <v>276</v>
      </c>
      <c r="C31" s="296"/>
      <c r="D31" s="296"/>
      <c r="E31" s="297">
        <f t="shared" ref="E31:K31" si="35">SUM(E30,E18,E12)</f>
        <v>14</v>
      </c>
      <c r="F31" s="297">
        <f t="shared" si="35"/>
        <v>2</v>
      </c>
      <c r="G31" s="297">
        <f t="shared" si="35"/>
        <v>13</v>
      </c>
      <c r="H31" s="297">
        <f t="shared" si="35"/>
        <v>2</v>
      </c>
      <c r="I31" s="297">
        <f t="shared" si="35"/>
        <v>14</v>
      </c>
      <c r="J31" s="297">
        <f t="shared" si="35"/>
        <v>3</v>
      </c>
      <c r="K31" s="297">
        <f t="shared" si="35"/>
        <v>3</v>
      </c>
      <c r="L31" s="297">
        <f>L30+L18+L12</f>
        <v>53</v>
      </c>
      <c r="M31" s="297"/>
      <c r="N31" s="298">
        <f>N30+N18+N12</f>
        <v>113.65</v>
      </c>
      <c r="O31" s="299">
        <f t="shared" si="36"/>
        <v>1140.682904</v>
      </c>
      <c r="P31" s="297"/>
      <c r="Q31" s="297">
        <f>SUM(Q30,Q18,Q12)</f>
        <v>7706.8</v>
      </c>
      <c r="R31" s="299">
        <f t="shared" si="37"/>
        <v>16.82132818</v>
      </c>
      <c r="S31" s="297"/>
      <c r="T31" s="297"/>
      <c r="U31" s="300">
        <f>U30+U18+U12</f>
        <v>129638.612</v>
      </c>
      <c r="V31" s="177"/>
      <c r="W31" s="301"/>
      <c r="X31" s="297">
        <f>SUM(X12+X18+X30)</f>
        <v>14754.9</v>
      </c>
      <c r="Y31" s="302">
        <f t="shared" si="38"/>
        <v>8.786139655</v>
      </c>
      <c r="Z31" s="177"/>
      <c r="AA31" s="303">
        <f t="shared" ref="AA31:AB31" si="39">SUM(AA30,AA18,AA12)</f>
        <v>1</v>
      </c>
      <c r="AB31" s="303">
        <f t="shared" si="39"/>
        <v>1</v>
      </c>
      <c r="AC31" s="304"/>
    </row>
    <row r="32" ht="12.0" customHeight="1">
      <c r="A32" s="177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305">
        <f>SOI!D5</f>
        <v>1000000</v>
      </c>
      <c r="U32" s="306">
        <f>T32-U31</f>
        <v>870361.388</v>
      </c>
      <c r="V32" s="177"/>
      <c r="W32" s="178"/>
      <c r="X32" s="177"/>
      <c r="Y32" s="177"/>
      <c r="Z32" s="177"/>
      <c r="AA32" s="177"/>
      <c r="AB32" s="177"/>
      <c r="AC32" s="177"/>
    </row>
    <row r="33" ht="18.0" customHeight="1">
      <c r="A33" s="177"/>
      <c r="C33" s="307" t="s">
        <v>252</v>
      </c>
      <c r="D33" s="307" t="s">
        <v>46</v>
      </c>
      <c r="K33" s="178"/>
      <c r="L33" s="178"/>
      <c r="M33" s="308"/>
      <c r="N33" s="232"/>
      <c r="O33" s="309"/>
      <c r="P33" s="178"/>
      <c r="Q33" s="178"/>
      <c r="R33" s="178"/>
      <c r="S33" s="178"/>
      <c r="T33" s="178"/>
      <c r="U33" s="309">
        <f>U31*8</f>
        <v>1037108.896</v>
      </c>
      <c r="V33" s="178"/>
      <c r="W33" s="178"/>
      <c r="Z33" s="177"/>
      <c r="AA33" s="177"/>
      <c r="AB33" s="177"/>
      <c r="AC33" s="177"/>
    </row>
    <row r="34" ht="29.25" customHeight="1">
      <c r="A34" s="177"/>
      <c r="B34" s="310" t="s">
        <v>3</v>
      </c>
      <c r="C34" s="311">
        <f>N10+N11+N16+N17+N29+N27+N8</f>
        <v>68.14</v>
      </c>
      <c r="D34" s="312">
        <f>C34/N31</f>
        <v>0.5995600528</v>
      </c>
      <c r="K34" s="178"/>
      <c r="L34" s="178"/>
      <c r="M34" s="308"/>
      <c r="N34" s="232"/>
      <c r="O34" s="309"/>
      <c r="P34" s="178"/>
      <c r="Q34" s="178"/>
      <c r="R34" s="178"/>
      <c r="S34" s="178"/>
      <c r="T34" s="178"/>
      <c r="U34" s="309"/>
      <c r="V34" s="178"/>
      <c r="W34" s="178"/>
      <c r="Z34" s="177"/>
      <c r="AA34" s="177"/>
      <c r="AB34" s="177"/>
      <c r="AC34" s="177"/>
    </row>
    <row r="35" ht="17.25" customHeight="1">
      <c r="A35" s="177"/>
      <c r="B35" s="310" t="s">
        <v>5</v>
      </c>
      <c r="C35" s="311">
        <f>N9+N14+N15+N26+N28</f>
        <v>45.51</v>
      </c>
      <c r="D35" s="312">
        <f>C35/N31</f>
        <v>0.4004399472</v>
      </c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Z35" s="177"/>
      <c r="AA35" s="177"/>
      <c r="AB35" s="177"/>
      <c r="AC35" s="177"/>
    </row>
    <row r="36" ht="17.25" customHeight="1">
      <c r="A36" s="177"/>
      <c r="K36" s="178"/>
      <c r="L36" s="178"/>
      <c r="M36" s="178"/>
      <c r="N36" s="178"/>
      <c r="O36" s="178"/>
      <c r="U36" s="313" t="s">
        <v>277</v>
      </c>
      <c r="V36" s="313" t="s">
        <v>252</v>
      </c>
      <c r="W36" s="313" t="s">
        <v>278</v>
      </c>
      <c r="X36" s="313" t="s">
        <v>253</v>
      </c>
      <c r="Y36" s="313" t="s">
        <v>279</v>
      </c>
      <c r="Z36" s="313" t="s">
        <v>280</v>
      </c>
      <c r="AA36" s="314"/>
      <c r="AB36" s="177"/>
      <c r="AC36" s="177"/>
    </row>
    <row r="37" ht="17.25" customHeight="1">
      <c r="A37" s="177"/>
      <c r="K37" s="178"/>
      <c r="L37" s="178"/>
      <c r="O37" s="178"/>
      <c r="U37" s="315">
        <v>30.0</v>
      </c>
      <c r="V37" s="311">
        <f>N31</f>
        <v>113.65</v>
      </c>
      <c r="W37" s="316">
        <f>U31</f>
        <v>129638.612</v>
      </c>
      <c r="X37" s="317">
        <f>O31</f>
        <v>1140.682904</v>
      </c>
      <c r="Y37" s="317">
        <f>Q31</f>
        <v>7706.8</v>
      </c>
      <c r="Z37" s="315">
        <f>L31</f>
        <v>53</v>
      </c>
      <c r="AA37" s="318"/>
      <c r="AB37" s="177"/>
      <c r="AC37" s="177"/>
    </row>
    <row r="38" ht="17.25" customHeight="1">
      <c r="A38" s="177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7"/>
      <c r="W38" s="178"/>
      <c r="X38" s="177"/>
      <c r="Y38" s="177"/>
      <c r="Z38" s="177"/>
      <c r="AA38" s="177"/>
      <c r="AB38" s="177"/>
      <c r="AC38" s="177"/>
    </row>
    <row r="39" ht="17.25" customHeight="1">
      <c r="A39" s="177"/>
      <c r="B39" s="310" t="s">
        <v>281</v>
      </c>
      <c r="C39" s="319" t="s">
        <v>252</v>
      </c>
      <c r="D39" s="320" t="s">
        <v>246</v>
      </c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321" t="s">
        <v>282</v>
      </c>
      <c r="V39" s="322" t="s">
        <v>283</v>
      </c>
      <c r="W39" s="322" t="s">
        <v>252</v>
      </c>
      <c r="X39" s="322" t="s">
        <v>244</v>
      </c>
      <c r="Y39" s="177"/>
      <c r="Z39" s="177"/>
      <c r="AA39" s="177"/>
      <c r="AB39" s="177"/>
      <c r="AC39" s="177"/>
    </row>
    <row r="40" ht="17.25" customHeight="1">
      <c r="A40" s="177"/>
      <c r="B40" s="323" t="s">
        <v>284</v>
      </c>
      <c r="C40" s="311">
        <f t="shared" ref="C40:C42" si="40">W40</f>
        <v>37.72</v>
      </c>
      <c r="D40" s="324">
        <f t="shared" ref="D40:D42" si="41">C40/$C$43</f>
        <v>0.3318961725</v>
      </c>
      <c r="E40" s="178"/>
      <c r="F40" s="178"/>
      <c r="G40" s="178"/>
      <c r="H40" s="178"/>
      <c r="I40" s="178"/>
      <c r="J40" s="178"/>
      <c r="K40" s="178"/>
      <c r="L40" s="178"/>
      <c r="M40" s="178"/>
      <c r="S40" s="178"/>
      <c r="T40" s="178"/>
      <c r="U40" s="325" t="s">
        <v>102</v>
      </c>
      <c r="V40" s="317">
        <f>L12</f>
        <v>20</v>
      </c>
      <c r="W40" s="317">
        <f>N12</f>
        <v>37.72</v>
      </c>
      <c r="X40" s="326">
        <f>U12</f>
        <v>37395.712</v>
      </c>
      <c r="Y40" s="177"/>
      <c r="Z40" s="177"/>
      <c r="AA40" s="177"/>
      <c r="AB40" s="177"/>
      <c r="AC40" s="177"/>
    </row>
    <row r="41" ht="17.25" customHeight="1">
      <c r="A41" s="177"/>
      <c r="B41" s="323" t="s">
        <v>285</v>
      </c>
      <c r="C41" s="311">
        <f t="shared" si="40"/>
        <v>31.78</v>
      </c>
      <c r="D41" s="324">
        <f t="shared" si="41"/>
        <v>0.2796304443</v>
      </c>
      <c r="E41" s="178"/>
      <c r="F41" s="178"/>
      <c r="G41" s="178"/>
      <c r="H41" s="178"/>
      <c r="I41" s="178"/>
      <c r="J41" s="178"/>
      <c r="K41" s="178"/>
      <c r="L41" s="178"/>
      <c r="M41" s="178"/>
      <c r="S41" s="178"/>
      <c r="T41" s="178"/>
      <c r="U41" s="325" t="s">
        <v>286</v>
      </c>
      <c r="V41" s="317">
        <f>L18</f>
        <v>14</v>
      </c>
      <c r="W41" s="317">
        <f>N18</f>
        <v>31.78</v>
      </c>
      <c r="X41" s="326">
        <f>U18</f>
        <v>32426.2</v>
      </c>
      <c r="Y41" s="177"/>
      <c r="Z41" s="177"/>
      <c r="AA41" s="177"/>
      <c r="AB41" s="177"/>
      <c r="AC41" s="177"/>
    </row>
    <row r="42" ht="17.25" customHeight="1">
      <c r="A42" s="177"/>
      <c r="B42" s="323" t="s">
        <v>188</v>
      </c>
      <c r="C42" s="311">
        <f t="shared" si="40"/>
        <v>44.15</v>
      </c>
      <c r="D42" s="324">
        <f t="shared" si="41"/>
        <v>0.3884733832</v>
      </c>
      <c r="E42" s="178"/>
      <c r="F42" s="178"/>
      <c r="G42" s="178"/>
      <c r="H42" s="178"/>
      <c r="I42" s="178"/>
      <c r="J42" s="178"/>
      <c r="K42" s="178"/>
      <c r="L42" s="178"/>
      <c r="M42" s="178"/>
      <c r="S42" s="178"/>
      <c r="T42" s="178"/>
      <c r="U42" s="325" t="s">
        <v>188</v>
      </c>
      <c r="V42" s="317">
        <f>L30</f>
        <v>19</v>
      </c>
      <c r="W42" s="317">
        <f>N30</f>
        <v>44.15</v>
      </c>
      <c r="X42" s="326">
        <f>U30</f>
        <v>59816.7</v>
      </c>
      <c r="Y42" s="177"/>
      <c r="Z42" s="177"/>
      <c r="AA42" s="177"/>
      <c r="AB42" s="177"/>
      <c r="AC42" s="177"/>
    </row>
    <row r="43" ht="17.25" customHeight="1">
      <c r="A43" s="177"/>
      <c r="B43" s="327" t="s">
        <v>276</v>
      </c>
      <c r="C43" s="328">
        <f t="shared" ref="C43:D43" si="42">SUM(C40:C42)</f>
        <v>113.65</v>
      </c>
      <c r="D43" s="329">
        <f t="shared" si="42"/>
        <v>1</v>
      </c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S43" s="178"/>
      <c r="T43" s="178"/>
      <c r="U43" s="321" t="s">
        <v>287</v>
      </c>
      <c r="V43" s="330">
        <f t="shared" ref="V43:X43" si="43">SUM(V40:V42)</f>
        <v>53</v>
      </c>
      <c r="W43" s="330">
        <f t="shared" si="43"/>
        <v>113.65</v>
      </c>
      <c r="X43" s="331">
        <f t="shared" si="43"/>
        <v>129638.612</v>
      </c>
      <c r="Y43" s="177"/>
      <c r="Z43" s="177"/>
      <c r="AA43" s="177"/>
      <c r="AB43" s="177"/>
      <c r="AC43" s="177"/>
    </row>
    <row r="44" ht="17.25" customHeight="1">
      <c r="A44" s="177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7"/>
      <c r="W44" s="178"/>
      <c r="X44" s="177"/>
      <c r="Y44" s="177"/>
      <c r="Z44" s="177"/>
      <c r="AA44" s="177"/>
      <c r="AB44" s="177"/>
      <c r="AC44" s="177"/>
    </row>
    <row r="45" ht="17.25" customHeight="1">
      <c r="A45" s="177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7"/>
      <c r="W45" s="178"/>
      <c r="X45" s="177"/>
      <c r="Y45" s="177"/>
      <c r="Z45" s="177"/>
      <c r="AA45" s="177"/>
      <c r="AB45" s="177"/>
      <c r="AC45" s="177"/>
    </row>
    <row r="46" ht="17.25" customHeight="1">
      <c r="A46" s="177"/>
      <c r="B46" s="177"/>
      <c r="C46" s="177"/>
      <c r="D46" s="177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7"/>
      <c r="W46" s="178"/>
      <c r="X46" s="177"/>
      <c r="Y46" s="177"/>
      <c r="Z46" s="177"/>
      <c r="AA46" s="177"/>
      <c r="AB46" s="177"/>
      <c r="AC46" s="177"/>
    </row>
    <row r="47" ht="17.25" customHeight="1">
      <c r="A47" s="177"/>
      <c r="B47" s="177"/>
      <c r="C47" s="177"/>
      <c r="D47" s="177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7"/>
      <c r="W47" s="178"/>
      <c r="X47" s="177"/>
      <c r="Y47" s="177"/>
      <c r="Z47" s="177"/>
      <c r="AA47" s="177"/>
      <c r="AB47" s="177"/>
      <c r="AC47" s="177"/>
    </row>
    <row r="48" ht="17.25" customHeight="1">
      <c r="A48" s="177"/>
      <c r="B48" s="177"/>
      <c r="C48" s="177"/>
      <c r="D48" s="177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7"/>
      <c r="W48" s="178"/>
      <c r="X48" s="177"/>
      <c r="Y48" s="177"/>
      <c r="Z48" s="177"/>
      <c r="AA48" s="177"/>
      <c r="AB48" s="177"/>
      <c r="AC48" s="177"/>
    </row>
    <row r="49" ht="17.25" customHeight="1">
      <c r="A49" s="177"/>
      <c r="B49" s="177"/>
      <c r="C49" s="177"/>
      <c r="D49" s="177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7"/>
      <c r="W49" s="178"/>
      <c r="X49" s="177"/>
      <c r="Y49" s="177"/>
      <c r="Z49" s="177"/>
      <c r="AA49" s="177"/>
      <c r="AB49" s="177"/>
      <c r="AC49" s="177"/>
    </row>
    <row r="50" ht="17.25" customHeight="1">
      <c r="A50" s="177"/>
      <c r="B50" s="177"/>
      <c r="C50" s="177"/>
      <c r="D50" s="177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7"/>
      <c r="W50" s="178"/>
      <c r="X50" s="177"/>
      <c r="Y50" s="177"/>
      <c r="Z50" s="177"/>
      <c r="AA50" s="177"/>
      <c r="AB50" s="177"/>
      <c r="AC50" s="177"/>
    </row>
    <row r="51" ht="17.25" customHeight="1">
      <c r="A51" s="177"/>
      <c r="B51" s="177"/>
      <c r="C51" s="177"/>
      <c r="D51" s="177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7"/>
      <c r="W51" s="178"/>
      <c r="X51" s="177"/>
      <c r="Y51" s="177"/>
      <c r="Z51" s="177"/>
      <c r="AA51" s="177"/>
      <c r="AB51" s="177"/>
      <c r="AC51" s="177"/>
    </row>
    <row r="52" ht="21.0" customHeight="1">
      <c r="A52" s="112" t="s">
        <v>75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</row>
    <row r="53" ht="17.25" customHeight="1">
      <c r="A53" s="177"/>
      <c r="B53" s="177"/>
      <c r="C53" s="177"/>
      <c r="D53" s="177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7"/>
      <c r="W53" s="178"/>
      <c r="X53" s="177"/>
      <c r="Y53" s="177"/>
      <c r="Z53" s="177"/>
      <c r="AA53" s="177"/>
      <c r="AB53" s="177"/>
      <c r="AC53" s="177"/>
    </row>
    <row r="54" ht="17.25" customHeight="1">
      <c r="A54" s="177"/>
      <c r="B54" s="177"/>
      <c r="C54" s="177"/>
      <c r="D54" s="177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7"/>
      <c r="W54" s="178"/>
      <c r="X54" s="177"/>
      <c r="Y54" s="177"/>
      <c r="Z54" s="177"/>
      <c r="AA54" s="177"/>
      <c r="AB54" s="177"/>
      <c r="AC54" s="177"/>
    </row>
    <row r="55" ht="17.25" customHeight="1">
      <c r="A55" s="177"/>
      <c r="B55" s="310" t="s">
        <v>281</v>
      </c>
      <c r="C55" s="320" t="s">
        <v>246</v>
      </c>
      <c r="D55" s="177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7"/>
      <c r="W55" s="178"/>
      <c r="X55" s="177"/>
      <c r="Y55" s="177"/>
      <c r="Z55" s="177"/>
      <c r="AA55" s="177"/>
      <c r="AB55" s="177"/>
      <c r="AC55" s="177"/>
    </row>
    <row r="56" ht="17.25" customHeight="1">
      <c r="A56" s="177"/>
      <c r="B56" s="323" t="s">
        <v>284</v>
      </c>
      <c r="C56" s="324">
        <f t="shared" ref="C56:C58" si="44">D40</f>
        <v>0.3318961725</v>
      </c>
      <c r="D56" s="177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7"/>
      <c r="W56" s="178"/>
      <c r="X56" s="177"/>
      <c r="Y56" s="177"/>
      <c r="Z56" s="177"/>
      <c r="AA56" s="177"/>
      <c r="AB56" s="177"/>
      <c r="AC56" s="177"/>
    </row>
    <row r="57" ht="17.25" customHeight="1">
      <c r="A57" s="177"/>
      <c r="B57" s="323" t="s">
        <v>285</v>
      </c>
      <c r="C57" s="324">
        <f t="shared" si="44"/>
        <v>0.2796304443</v>
      </c>
      <c r="D57" s="177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7"/>
      <c r="W57" s="178"/>
      <c r="X57" s="177"/>
      <c r="Y57" s="177"/>
      <c r="Z57" s="177"/>
      <c r="AA57" s="177"/>
      <c r="AB57" s="177"/>
      <c r="AC57" s="177"/>
    </row>
    <row r="58" ht="17.25" customHeight="1">
      <c r="A58" s="177"/>
      <c r="B58" s="323" t="s">
        <v>188</v>
      </c>
      <c r="C58" s="324">
        <f t="shared" si="44"/>
        <v>0.3884733832</v>
      </c>
      <c r="D58" s="177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7"/>
      <c r="W58" s="178"/>
      <c r="X58" s="177"/>
      <c r="Y58" s="177"/>
      <c r="Z58" s="177"/>
      <c r="AA58" s="177"/>
      <c r="AB58" s="177"/>
      <c r="AC58" s="177"/>
    </row>
    <row r="59" ht="17.25" customHeight="1">
      <c r="A59" s="177"/>
      <c r="B59" s="177"/>
      <c r="C59" s="177"/>
      <c r="D59" s="177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7"/>
      <c r="W59" s="178"/>
      <c r="X59" s="177"/>
      <c r="Y59" s="177"/>
      <c r="Z59" s="177"/>
      <c r="AA59" s="177"/>
      <c r="AB59" s="177"/>
      <c r="AC59" s="177"/>
    </row>
    <row r="60" ht="17.25" customHeight="1">
      <c r="A60" s="177"/>
      <c r="B60" s="310" t="s">
        <v>281</v>
      </c>
      <c r="C60" s="332" t="s">
        <v>26</v>
      </c>
      <c r="D60" s="177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7"/>
      <c r="W60" s="178"/>
      <c r="X60" s="177"/>
      <c r="Y60" s="177"/>
      <c r="Z60" s="177"/>
      <c r="AA60" s="177"/>
      <c r="AB60" s="177"/>
      <c r="AC60" s="177"/>
    </row>
    <row r="61" ht="17.25" customHeight="1">
      <c r="A61" s="177"/>
      <c r="B61" s="323" t="s">
        <v>284</v>
      </c>
      <c r="C61" s="324">
        <f>AB12</f>
        <v>0.2884612186</v>
      </c>
      <c r="D61" s="177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7"/>
      <c r="W61" s="178"/>
      <c r="X61" s="177"/>
      <c r="Y61" s="177"/>
      <c r="Z61" s="177"/>
      <c r="AA61" s="177"/>
      <c r="AB61" s="177"/>
      <c r="AC61" s="177"/>
    </row>
    <row r="62" ht="17.25" customHeight="1">
      <c r="A62" s="177"/>
      <c r="B62" s="323" t="s">
        <v>285</v>
      </c>
      <c r="C62" s="324">
        <f>AB18</f>
        <v>0.2501276394</v>
      </c>
      <c r="D62" s="177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7"/>
      <c r="W62" s="178"/>
      <c r="X62" s="177"/>
      <c r="Y62" s="177"/>
      <c r="Z62" s="177"/>
      <c r="AA62" s="177"/>
      <c r="AB62" s="177"/>
      <c r="AC62" s="177"/>
    </row>
    <row r="63" ht="17.25" customHeight="1">
      <c r="A63" s="177"/>
      <c r="B63" s="323" t="s">
        <v>188</v>
      </c>
      <c r="C63" s="324">
        <f>AB30</f>
        <v>0.4614111419</v>
      </c>
      <c r="D63" s="177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7"/>
      <c r="W63" s="178"/>
      <c r="X63" s="177"/>
      <c r="Y63" s="177"/>
      <c r="Z63" s="177"/>
      <c r="AA63" s="177"/>
      <c r="AB63" s="177"/>
      <c r="AC63" s="177"/>
    </row>
    <row r="64" ht="17.25" customHeight="1">
      <c r="A64" s="177"/>
      <c r="B64" s="177"/>
      <c r="C64" s="177"/>
      <c r="D64" s="177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7"/>
      <c r="Y64" s="177"/>
      <c r="Z64" s="177"/>
      <c r="AA64" s="177"/>
      <c r="AB64" s="177"/>
      <c r="AC64" s="177"/>
    </row>
    <row r="65" ht="17.25" customHeight="1">
      <c r="A65" s="177"/>
      <c r="B65" s="177"/>
      <c r="C65" s="177"/>
      <c r="D65" s="177"/>
      <c r="E65" s="178"/>
      <c r="F65" s="178"/>
      <c r="G65" s="178"/>
      <c r="H65" s="178"/>
      <c r="I65" s="178"/>
      <c r="J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7"/>
      <c r="Y65" s="177"/>
      <c r="Z65" s="177"/>
      <c r="AA65" s="177"/>
      <c r="AB65" s="177"/>
      <c r="AC65" s="177"/>
    </row>
    <row r="66" ht="17.25" customHeight="1">
      <c r="A66" s="177"/>
      <c r="B66" s="177"/>
      <c r="C66" s="177"/>
      <c r="D66" s="177"/>
      <c r="E66" s="178"/>
      <c r="F66" s="178"/>
      <c r="G66" s="178"/>
      <c r="H66" s="178"/>
      <c r="J66" s="178"/>
      <c r="K66" s="178"/>
      <c r="L66" s="178"/>
      <c r="M66" s="178"/>
      <c r="N66" s="178"/>
      <c r="O66" s="178"/>
      <c r="X66" s="177"/>
      <c r="Y66" s="177"/>
      <c r="Z66" s="177"/>
      <c r="AA66" s="177"/>
      <c r="AB66" s="177"/>
      <c r="AC66" s="177"/>
    </row>
    <row r="67" ht="17.25" customHeight="1">
      <c r="A67" s="177"/>
      <c r="B67" s="177"/>
      <c r="C67" s="177"/>
      <c r="D67" s="177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X67" s="177"/>
      <c r="Y67" s="177"/>
      <c r="Z67" s="177"/>
      <c r="AA67" s="177"/>
      <c r="AB67" s="177"/>
      <c r="AC67" s="177"/>
    </row>
    <row r="68" ht="17.25" customHeight="1">
      <c r="A68" s="177"/>
      <c r="B68" s="177"/>
      <c r="C68" s="177"/>
      <c r="D68" s="177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X68" s="177"/>
      <c r="Y68" s="177"/>
      <c r="Z68" s="177"/>
      <c r="AA68" s="177"/>
      <c r="AB68" s="177"/>
      <c r="AC68" s="177"/>
    </row>
    <row r="69" ht="17.25" customHeight="1">
      <c r="A69" s="177"/>
      <c r="B69" s="177"/>
      <c r="C69" s="177"/>
      <c r="D69" s="177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X69" s="177"/>
      <c r="Y69" s="177"/>
      <c r="Z69" s="177"/>
      <c r="AA69" s="177"/>
      <c r="AB69" s="177"/>
      <c r="AC69" s="177"/>
    </row>
    <row r="70" ht="17.25" customHeight="1">
      <c r="A70" s="177"/>
      <c r="B70" s="177"/>
      <c r="C70" s="177"/>
      <c r="D70" s="177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X70" s="177"/>
      <c r="Y70" s="177"/>
      <c r="Z70" s="177"/>
      <c r="AA70" s="177"/>
      <c r="AB70" s="177"/>
      <c r="AC70" s="177"/>
    </row>
    <row r="71" ht="17.25" customHeight="1">
      <c r="A71" s="177"/>
      <c r="B71" s="177"/>
      <c r="C71" s="177"/>
      <c r="D71" s="177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X71" s="177"/>
      <c r="Y71" s="177"/>
      <c r="Z71" s="177"/>
      <c r="AA71" s="177"/>
      <c r="AB71" s="177"/>
      <c r="AC71" s="177"/>
    </row>
    <row r="72" ht="17.25" customHeight="1">
      <c r="A72" s="177"/>
      <c r="B72" s="177"/>
      <c r="C72" s="177"/>
      <c r="D72" s="177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X72" s="177"/>
      <c r="Y72" s="177"/>
      <c r="Z72" s="177"/>
      <c r="AA72" s="177"/>
      <c r="AB72" s="177"/>
      <c r="AC72" s="177"/>
    </row>
    <row r="73" ht="17.25" customHeight="1">
      <c r="A73" s="177"/>
      <c r="B73" s="177"/>
      <c r="C73" s="177"/>
      <c r="D73" s="177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X73" s="177"/>
      <c r="Y73" s="177"/>
      <c r="Z73" s="177"/>
      <c r="AA73" s="177"/>
      <c r="AB73" s="177"/>
      <c r="AC73" s="177"/>
    </row>
    <row r="74" ht="17.25" customHeight="1">
      <c r="A74" s="177"/>
      <c r="B74" s="177"/>
      <c r="C74" s="177"/>
      <c r="D74" s="177"/>
      <c r="E74" s="178"/>
      <c r="F74" s="178"/>
      <c r="G74" s="178"/>
      <c r="H74" s="178"/>
      <c r="X74" s="177"/>
      <c r="Y74" s="177"/>
      <c r="Z74" s="177"/>
      <c r="AA74" s="177"/>
      <c r="AB74" s="177"/>
      <c r="AC74" s="177"/>
    </row>
    <row r="75" ht="17.25" customHeight="1">
      <c r="A75" s="177"/>
      <c r="B75" s="177"/>
      <c r="C75" s="177"/>
      <c r="D75" s="177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X75" s="177"/>
      <c r="Y75" s="177"/>
      <c r="Z75" s="177"/>
      <c r="AA75" s="177"/>
      <c r="AB75" s="177"/>
      <c r="AC75" s="177"/>
    </row>
    <row r="76" ht="17.25" customHeight="1">
      <c r="A76" s="177"/>
      <c r="B76" s="177"/>
      <c r="C76" s="177"/>
      <c r="D76" s="177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7"/>
      <c r="W76" s="178"/>
      <c r="X76" s="177"/>
      <c r="Y76" s="177"/>
      <c r="Z76" s="177"/>
      <c r="AA76" s="177"/>
      <c r="AB76" s="177"/>
      <c r="AC76" s="177"/>
    </row>
    <row r="77" ht="17.25" customHeight="1">
      <c r="A77" s="177"/>
      <c r="B77" s="177"/>
      <c r="C77" s="177"/>
      <c r="D77" s="177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7"/>
      <c r="W77" s="178"/>
      <c r="X77" s="177"/>
      <c r="Y77" s="177"/>
      <c r="Z77" s="177"/>
      <c r="AA77" s="177"/>
      <c r="AB77" s="177"/>
      <c r="AC77" s="177"/>
    </row>
    <row r="78" ht="17.25" customHeight="1">
      <c r="A78" s="177"/>
      <c r="B78" s="177"/>
      <c r="C78" s="177"/>
      <c r="D78" s="177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7"/>
      <c r="W78" s="178"/>
      <c r="X78" s="177"/>
      <c r="Y78" s="177"/>
      <c r="Z78" s="177"/>
      <c r="AA78" s="177"/>
      <c r="AB78" s="177"/>
      <c r="AC78" s="177"/>
    </row>
    <row r="79" ht="17.25" customHeight="1">
      <c r="A79" s="177"/>
      <c r="B79" s="177"/>
      <c r="C79" s="177"/>
      <c r="D79" s="177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S79" s="178"/>
      <c r="T79" s="178"/>
      <c r="U79" s="178"/>
      <c r="V79" s="177"/>
      <c r="W79" s="178"/>
      <c r="X79" s="177"/>
      <c r="Y79" s="177"/>
      <c r="Z79" s="177"/>
      <c r="AA79" s="177"/>
      <c r="AB79" s="177"/>
      <c r="AC79" s="177"/>
    </row>
    <row r="80" ht="17.25" customHeight="1">
      <c r="A80" s="177"/>
      <c r="B80" s="177"/>
      <c r="C80" s="177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S80" s="178"/>
      <c r="T80" s="178"/>
      <c r="U80" s="178"/>
      <c r="V80" s="177"/>
      <c r="W80" s="178"/>
      <c r="X80" s="177"/>
      <c r="Y80" s="177"/>
      <c r="Z80" s="177"/>
      <c r="AA80" s="177"/>
      <c r="AB80" s="177"/>
      <c r="AC80" s="177"/>
    </row>
    <row r="81" ht="17.25" customHeight="1">
      <c r="A81" s="177"/>
      <c r="B81" s="177"/>
      <c r="C81" s="177"/>
      <c r="D81" s="177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S81" s="178"/>
      <c r="T81" s="178"/>
      <c r="U81" s="178"/>
      <c r="V81" s="177"/>
      <c r="W81" s="178"/>
      <c r="X81" s="177"/>
      <c r="Y81" s="177"/>
      <c r="Z81" s="177"/>
      <c r="AA81" s="177"/>
      <c r="AB81" s="177"/>
      <c r="AC81" s="177"/>
    </row>
    <row r="82" ht="17.25" customHeight="1">
      <c r="A82" s="177"/>
      <c r="B82" s="177"/>
      <c r="C82" s="177"/>
      <c r="D82" s="177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S82" s="178"/>
      <c r="T82" s="178"/>
      <c r="U82" s="178"/>
      <c r="V82" s="177"/>
      <c r="W82" s="178"/>
      <c r="X82" s="177"/>
      <c r="Y82" s="177"/>
      <c r="Z82" s="177"/>
      <c r="AA82" s="177"/>
      <c r="AB82" s="177"/>
      <c r="AC82" s="177"/>
    </row>
    <row r="83" ht="17.25" customHeight="1">
      <c r="A83" s="177"/>
      <c r="B83" s="177"/>
      <c r="C83" s="177"/>
      <c r="D83" s="177"/>
      <c r="E83" s="178"/>
      <c r="F83" s="178"/>
      <c r="G83" s="178"/>
      <c r="H83" s="178"/>
      <c r="I83" s="178"/>
      <c r="J83" s="178"/>
      <c r="K83" s="178"/>
      <c r="L83" s="178"/>
      <c r="M83" s="333"/>
      <c r="N83" s="178"/>
      <c r="O83" s="178"/>
      <c r="P83" s="178"/>
      <c r="S83" s="178"/>
      <c r="T83" s="178"/>
      <c r="U83" s="178"/>
      <c r="V83" s="177"/>
      <c r="W83" s="178"/>
      <c r="X83" s="177"/>
      <c r="Y83" s="177"/>
      <c r="Z83" s="177"/>
      <c r="AA83" s="177"/>
      <c r="AB83" s="177"/>
      <c r="AC83" s="177"/>
    </row>
    <row r="84" ht="17.25" customHeight="1">
      <c r="A84" s="177"/>
      <c r="B84" s="177"/>
      <c r="C84" s="177"/>
      <c r="D84" s="177"/>
      <c r="E84" s="178"/>
      <c r="F84" s="178"/>
      <c r="G84" s="178"/>
      <c r="H84" s="178"/>
      <c r="I84" s="178"/>
      <c r="J84" s="178"/>
      <c r="K84" s="178"/>
      <c r="L84" s="178"/>
      <c r="M84" s="334"/>
      <c r="N84" s="178"/>
      <c r="O84" s="335"/>
      <c r="P84" s="178"/>
      <c r="S84" s="178"/>
      <c r="T84" s="178"/>
      <c r="U84" s="178"/>
      <c r="V84" s="177"/>
      <c r="W84" s="178"/>
      <c r="X84" s="177"/>
      <c r="Y84" s="177"/>
      <c r="Z84" s="177"/>
      <c r="AA84" s="177"/>
      <c r="AB84" s="177"/>
      <c r="AC84" s="177"/>
    </row>
    <row r="85" ht="17.25" customHeight="1">
      <c r="A85" s="177"/>
      <c r="B85" s="177"/>
      <c r="C85" s="177"/>
      <c r="D85" s="177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S85" s="178"/>
      <c r="T85" s="178"/>
      <c r="U85" s="178"/>
      <c r="V85" s="177"/>
      <c r="W85" s="178"/>
      <c r="X85" s="177"/>
      <c r="Y85" s="177"/>
      <c r="Z85" s="177"/>
      <c r="AA85" s="177"/>
      <c r="AB85" s="177"/>
      <c r="AC85" s="177"/>
    </row>
    <row r="86" ht="17.25" customHeight="1">
      <c r="A86" s="177"/>
      <c r="B86" s="177"/>
      <c r="C86" s="177"/>
      <c r="D86" s="177"/>
      <c r="E86" s="178"/>
      <c r="F86" s="178"/>
      <c r="G86" s="178"/>
      <c r="H86" s="178"/>
      <c r="I86" s="178"/>
      <c r="J86" s="178"/>
      <c r="K86" s="178"/>
      <c r="S86" s="178"/>
      <c r="T86" s="178"/>
      <c r="U86" s="178"/>
      <c r="V86" s="177"/>
      <c r="W86" s="178"/>
      <c r="X86" s="177"/>
      <c r="Y86" s="177"/>
      <c r="Z86" s="177"/>
      <c r="AA86" s="177"/>
      <c r="AB86" s="177"/>
      <c r="AC86" s="177"/>
    </row>
    <row r="87" ht="17.25" customHeight="1">
      <c r="A87" s="177"/>
      <c r="B87" s="177"/>
      <c r="C87" s="177"/>
      <c r="D87" s="177"/>
      <c r="E87" s="178"/>
      <c r="F87" s="178"/>
      <c r="G87" s="178"/>
      <c r="H87" s="178"/>
      <c r="I87" s="178"/>
      <c r="J87" s="178"/>
      <c r="K87" s="178"/>
      <c r="S87" s="178"/>
      <c r="T87" s="178"/>
      <c r="U87" s="178"/>
      <c r="V87" s="177"/>
      <c r="W87" s="178"/>
      <c r="X87" s="177"/>
      <c r="Y87" s="177"/>
      <c r="Z87" s="177"/>
      <c r="AA87" s="177"/>
      <c r="AB87" s="177"/>
      <c r="AC87" s="177"/>
    </row>
    <row r="88" ht="17.25" customHeight="1">
      <c r="A88" s="177"/>
      <c r="B88" s="177"/>
      <c r="C88" s="177"/>
      <c r="D88" s="177"/>
      <c r="E88" s="178"/>
      <c r="F88" s="178"/>
      <c r="G88" s="178"/>
      <c r="H88" s="178"/>
      <c r="I88" s="178"/>
      <c r="J88" s="178"/>
      <c r="K88" s="178"/>
      <c r="S88" s="178"/>
      <c r="T88" s="178"/>
      <c r="U88" s="178"/>
      <c r="V88" s="177"/>
      <c r="W88" s="178"/>
      <c r="X88" s="177"/>
      <c r="Y88" s="177"/>
      <c r="Z88" s="177"/>
      <c r="AA88" s="177"/>
      <c r="AB88" s="177"/>
      <c r="AC88" s="177"/>
    </row>
    <row r="89" ht="17.25" customHeight="1">
      <c r="A89" s="177"/>
      <c r="B89" s="177"/>
      <c r="C89" s="177"/>
      <c r="D89" s="177"/>
      <c r="E89" s="178"/>
      <c r="F89" s="178"/>
      <c r="G89" s="178"/>
      <c r="H89" s="178"/>
      <c r="I89" s="178"/>
      <c r="J89" s="178"/>
      <c r="K89" s="178"/>
      <c r="S89" s="178"/>
      <c r="T89" s="178"/>
      <c r="U89" s="178"/>
      <c r="V89" s="177"/>
      <c r="W89" s="178"/>
      <c r="X89" s="177"/>
      <c r="Y89" s="177"/>
      <c r="Z89" s="177"/>
      <c r="AA89" s="177"/>
      <c r="AB89" s="177"/>
      <c r="AC89" s="177"/>
    </row>
    <row r="90" ht="17.25" customHeight="1">
      <c r="A90" s="177"/>
      <c r="B90" s="177"/>
      <c r="C90" s="177"/>
      <c r="D90" s="177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7"/>
      <c r="W90" s="178"/>
      <c r="X90" s="177"/>
      <c r="Y90" s="177"/>
      <c r="Z90" s="177"/>
      <c r="AA90" s="177"/>
      <c r="AB90" s="177"/>
      <c r="AC90" s="177"/>
    </row>
    <row r="91" ht="17.25" customHeight="1">
      <c r="A91" s="177"/>
      <c r="B91" s="177"/>
      <c r="C91" s="177"/>
      <c r="D91" s="177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7"/>
      <c r="W91" s="178"/>
      <c r="X91" s="177"/>
      <c r="Y91" s="177"/>
      <c r="Z91" s="177"/>
      <c r="AA91" s="177"/>
      <c r="AB91" s="177"/>
      <c r="AC91" s="177"/>
    </row>
    <row r="92" ht="17.25" customHeight="1">
      <c r="A92" s="177"/>
      <c r="B92" s="177"/>
      <c r="C92" s="177"/>
      <c r="D92" s="177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7"/>
      <c r="W92" s="178"/>
      <c r="X92" s="177"/>
      <c r="Y92" s="177"/>
      <c r="Z92" s="177"/>
      <c r="AA92" s="177"/>
      <c r="AB92" s="177"/>
      <c r="AC92" s="177"/>
    </row>
    <row r="93" ht="17.25" customHeight="1">
      <c r="A93" s="177"/>
      <c r="B93" s="177"/>
      <c r="C93" s="177"/>
      <c r="D93" s="177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7"/>
      <c r="W93" s="178"/>
      <c r="X93" s="177"/>
      <c r="Y93" s="177"/>
      <c r="Z93" s="177"/>
      <c r="AA93" s="177"/>
      <c r="AB93" s="177"/>
      <c r="AC93" s="177"/>
    </row>
    <row r="94" ht="17.25" customHeight="1">
      <c r="A94" s="177"/>
      <c r="B94" s="177"/>
      <c r="C94" s="177"/>
      <c r="D94" s="177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7"/>
      <c r="W94" s="178"/>
      <c r="X94" s="177"/>
      <c r="Y94" s="177"/>
      <c r="Z94" s="177"/>
      <c r="AA94" s="177"/>
      <c r="AB94" s="177"/>
      <c r="AC94" s="177"/>
    </row>
    <row r="95" ht="17.25" customHeight="1">
      <c r="A95" s="177"/>
      <c r="B95" s="177"/>
      <c r="C95" s="177"/>
      <c r="D95" s="177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7"/>
      <c r="W95" s="178"/>
      <c r="X95" s="177"/>
      <c r="Y95" s="177"/>
      <c r="Z95" s="177"/>
      <c r="AA95" s="177"/>
      <c r="AB95" s="177"/>
      <c r="AC95" s="177"/>
    </row>
    <row r="96" ht="17.25" customHeight="1">
      <c r="A96" s="177"/>
      <c r="B96" s="177"/>
      <c r="C96" s="177"/>
      <c r="D96" s="177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7"/>
      <c r="W96" s="178"/>
      <c r="X96" s="177"/>
      <c r="Y96" s="177"/>
      <c r="Z96" s="177"/>
      <c r="AA96" s="177"/>
      <c r="AB96" s="177"/>
      <c r="AC96" s="177"/>
    </row>
    <row r="97" ht="17.25" customHeight="1">
      <c r="A97" s="177"/>
      <c r="B97" s="177"/>
      <c r="C97" s="177"/>
      <c r="D97" s="177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7"/>
      <c r="W97" s="178"/>
      <c r="X97" s="177"/>
      <c r="Y97" s="177"/>
      <c r="Z97" s="177"/>
      <c r="AA97" s="177"/>
      <c r="AB97" s="177"/>
      <c r="AC97" s="177"/>
    </row>
    <row r="98" ht="17.25" customHeight="1">
      <c r="A98" s="177"/>
      <c r="B98" s="177"/>
      <c r="C98" s="177"/>
      <c r="D98" s="177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7"/>
      <c r="W98" s="178"/>
      <c r="X98" s="177"/>
      <c r="Y98" s="177"/>
      <c r="Z98" s="177"/>
      <c r="AA98" s="177"/>
      <c r="AB98" s="177"/>
      <c r="AC98" s="177"/>
    </row>
    <row r="99" ht="17.25" customHeight="1">
      <c r="A99" s="177"/>
      <c r="B99" s="177"/>
      <c r="C99" s="177"/>
      <c r="D99" s="177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7"/>
      <c r="W99" s="178"/>
      <c r="X99" s="177"/>
      <c r="Y99" s="177"/>
      <c r="Z99" s="177"/>
      <c r="AA99" s="177"/>
      <c r="AB99" s="177"/>
      <c r="AC99" s="177"/>
    </row>
    <row r="100" ht="17.25" customHeight="1">
      <c r="A100" s="177"/>
      <c r="B100" s="177"/>
      <c r="C100" s="177"/>
      <c r="D100" s="177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7"/>
      <c r="W100" s="178"/>
      <c r="X100" s="177"/>
      <c r="Y100" s="177"/>
      <c r="Z100" s="177"/>
      <c r="AA100" s="177"/>
      <c r="AB100" s="177"/>
      <c r="AC100" s="177"/>
    </row>
    <row r="101" ht="17.25" customHeight="1">
      <c r="A101" s="177"/>
      <c r="B101" s="177"/>
      <c r="C101" s="177"/>
      <c r="D101" s="177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7"/>
      <c r="W101" s="178"/>
      <c r="X101" s="177"/>
      <c r="Y101" s="177"/>
      <c r="Z101" s="177"/>
      <c r="AA101" s="177"/>
      <c r="AB101" s="177"/>
      <c r="AC101" s="177"/>
    </row>
    <row r="102" ht="17.25" customHeight="1">
      <c r="A102" s="177"/>
      <c r="B102" s="177"/>
      <c r="C102" s="177"/>
      <c r="D102" s="177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7"/>
      <c r="W102" s="178"/>
      <c r="X102" s="177"/>
      <c r="Y102" s="177"/>
      <c r="Z102" s="177"/>
      <c r="AA102" s="177"/>
      <c r="AB102" s="177"/>
      <c r="AC102" s="177"/>
    </row>
    <row r="103" ht="17.25" customHeight="1">
      <c r="A103" s="177"/>
      <c r="B103" s="177"/>
      <c r="C103" s="177"/>
      <c r="D103" s="177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7"/>
      <c r="W103" s="178"/>
      <c r="X103" s="177"/>
      <c r="Y103" s="177"/>
      <c r="Z103" s="177"/>
      <c r="AA103" s="177"/>
      <c r="AB103" s="177"/>
      <c r="AC103" s="177"/>
    </row>
    <row r="104" ht="17.25" customHeight="1">
      <c r="A104" s="177"/>
      <c r="B104" s="177"/>
      <c r="C104" s="177"/>
      <c r="D104" s="177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7"/>
      <c r="W104" s="178"/>
      <c r="X104" s="177"/>
      <c r="Y104" s="177"/>
      <c r="Z104" s="177"/>
      <c r="AA104" s="177"/>
      <c r="AB104" s="177"/>
      <c r="AC104" s="177"/>
    </row>
    <row r="105" ht="17.25" customHeight="1">
      <c r="A105" s="177"/>
      <c r="B105" s="177"/>
      <c r="C105" s="177"/>
      <c r="D105" s="177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7"/>
      <c r="W105" s="178"/>
      <c r="X105" s="177"/>
      <c r="Y105" s="177"/>
      <c r="Z105" s="177"/>
      <c r="AA105" s="177"/>
      <c r="AB105" s="177"/>
      <c r="AC105" s="177"/>
    </row>
    <row r="106" ht="17.25" customHeight="1">
      <c r="A106" s="177"/>
      <c r="B106" s="177"/>
      <c r="C106" s="177"/>
      <c r="D106" s="177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7"/>
      <c r="W106" s="178"/>
      <c r="X106" s="177"/>
      <c r="Y106" s="177"/>
      <c r="Z106" s="177"/>
      <c r="AA106" s="177"/>
      <c r="AB106" s="177"/>
      <c r="AC106" s="177"/>
    </row>
    <row r="107" ht="17.25" customHeight="1">
      <c r="A107" s="177"/>
      <c r="B107" s="177"/>
      <c r="C107" s="177"/>
      <c r="D107" s="177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7"/>
      <c r="W107" s="178"/>
      <c r="X107" s="177"/>
      <c r="Y107" s="177"/>
      <c r="Z107" s="177"/>
      <c r="AA107" s="177"/>
      <c r="AB107" s="177"/>
      <c r="AC107" s="177"/>
    </row>
    <row r="108" ht="17.25" customHeight="1">
      <c r="A108" s="177"/>
      <c r="B108" s="177"/>
      <c r="C108" s="177"/>
      <c r="D108" s="177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7"/>
      <c r="W108" s="178"/>
      <c r="X108" s="177"/>
      <c r="Y108" s="177"/>
      <c r="Z108" s="177"/>
      <c r="AA108" s="177"/>
      <c r="AB108" s="177"/>
      <c r="AC108" s="177"/>
    </row>
    <row r="109" ht="17.25" customHeight="1">
      <c r="A109" s="177"/>
      <c r="B109" s="177"/>
      <c r="C109" s="177"/>
      <c r="D109" s="177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7"/>
      <c r="W109" s="178"/>
      <c r="X109" s="177"/>
      <c r="Y109" s="177"/>
      <c r="Z109" s="177"/>
      <c r="AA109" s="177"/>
      <c r="AB109" s="177"/>
      <c r="AC109" s="177"/>
    </row>
    <row r="110" ht="17.25" customHeight="1">
      <c r="A110" s="177"/>
      <c r="B110" s="177"/>
      <c r="C110" s="177"/>
      <c r="D110" s="177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7"/>
      <c r="W110" s="178"/>
      <c r="X110" s="177"/>
      <c r="Y110" s="177"/>
      <c r="Z110" s="177"/>
      <c r="AA110" s="177"/>
      <c r="AB110" s="177"/>
      <c r="AC110" s="177"/>
    </row>
    <row r="111" ht="17.25" customHeight="1">
      <c r="A111" s="177"/>
      <c r="B111" s="177"/>
      <c r="C111" s="177"/>
      <c r="D111" s="177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7"/>
      <c r="W111" s="178"/>
      <c r="X111" s="177"/>
      <c r="Y111" s="177"/>
      <c r="Z111" s="177"/>
      <c r="AA111" s="177"/>
      <c r="AB111" s="177"/>
      <c r="AC111" s="177"/>
    </row>
    <row r="112" ht="17.25" customHeight="1">
      <c r="A112" s="177"/>
      <c r="B112" s="177"/>
      <c r="C112" s="177"/>
      <c r="D112" s="177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7"/>
      <c r="W112" s="178"/>
      <c r="X112" s="177"/>
      <c r="Y112" s="177"/>
      <c r="Z112" s="177"/>
      <c r="AA112" s="177"/>
      <c r="AB112" s="177"/>
      <c r="AC112" s="177"/>
    </row>
    <row r="113" ht="17.25" customHeight="1">
      <c r="A113" s="177"/>
      <c r="B113" s="177"/>
      <c r="C113" s="177"/>
      <c r="D113" s="177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7"/>
      <c r="W113" s="178"/>
      <c r="X113" s="177"/>
      <c r="Y113" s="177"/>
      <c r="Z113" s="177"/>
      <c r="AA113" s="177"/>
      <c r="AB113" s="177"/>
      <c r="AC113" s="177"/>
    </row>
    <row r="114" ht="17.25" customHeight="1">
      <c r="A114" s="177"/>
      <c r="B114" s="177"/>
      <c r="C114" s="177"/>
      <c r="D114" s="177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7"/>
      <c r="W114" s="178"/>
      <c r="X114" s="177"/>
      <c r="Y114" s="177"/>
      <c r="Z114" s="177"/>
      <c r="AA114" s="177"/>
      <c r="AB114" s="177"/>
      <c r="AC114" s="177"/>
    </row>
    <row r="115" ht="17.25" customHeight="1">
      <c r="A115" s="177"/>
      <c r="B115" s="177"/>
      <c r="C115" s="177"/>
      <c r="D115" s="177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7"/>
      <c r="W115" s="178"/>
      <c r="X115" s="177"/>
      <c r="Y115" s="177"/>
      <c r="Z115" s="177"/>
      <c r="AA115" s="177"/>
      <c r="AB115" s="177"/>
      <c r="AC115" s="177"/>
    </row>
    <row r="116" ht="17.25" customHeight="1">
      <c r="A116" s="177"/>
      <c r="B116" s="177"/>
      <c r="C116" s="177"/>
      <c r="D116" s="177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7"/>
      <c r="W116" s="178"/>
      <c r="X116" s="177"/>
      <c r="Y116" s="177"/>
      <c r="Z116" s="177"/>
      <c r="AA116" s="177"/>
      <c r="AB116" s="177"/>
      <c r="AC116" s="177"/>
    </row>
    <row r="117" ht="17.25" customHeight="1">
      <c r="A117" s="177"/>
      <c r="B117" s="177"/>
      <c r="C117" s="177"/>
      <c r="D117" s="177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7"/>
      <c r="W117" s="178"/>
      <c r="X117" s="177"/>
      <c r="Y117" s="177"/>
      <c r="Z117" s="177"/>
      <c r="AA117" s="177"/>
      <c r="AB117" s="177"/>
      <c r="AC117" s="177"/>
    </row>
    <row r="118" ht="17.25" customHeight="1">
      <c r="A118" s="177"/>
      <c r="B118" s="177"/>
      <c r="C118" s="177"/>
      <c r="D118" s="177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7"/>
      <c r="W118" s="178"/>
      <c r="X118" s="177"/>
      <c r="Y118" s="177"/>
      <c r="Z118" s="177"/>
      <c r="AA118" s="177"/>
      <c r="AB118" s="177"/>
      <c r="AC118" s="177"/>
    </row>
    <row r="119" ht="17.25" customHeight="1">
      <c r="A119" s="177"/>
      <c r="B119" s="177"/>
      <c r="C119" s="177"/>
      <c r="D119" s="177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7"/>
      <c r="W119" s="178"/>
      <c r="X119" s="177"/>
      <c r="Y119" s="177"/>
      <c r="Z119" s="177"/>
      <c r="AA119" s="177"/>
      <c r="AB119" s="177"/>
      <c r="AC119" s="177"/>
    </row>
    <row r="120" ht="17.25" customHeight="1">
      <c r="A120" s="177"/>
      <c r="B120" s="177"/>
      <c r="C120" s="177"/>
      <c r="D120" s="177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7"/>
      <c r="W120" s="178"/>
      <c r="X120" s="177"/>
      <c r="Y120" s="177"/>
      <c r="Z120" s="177"/>
      <c r="AA120" s="177"/>
      <c r="AB120" s="177"/>
      <c r="AC120" s="177"/>
    </row>
    <row r="121" ht="17.25" customHeight="1">
      <c r="A121" s="177"/>
      <c r="B121" s="177"/>
      <c r="C121" s="177"/>
      <c r="D121" s="177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7"/>
      <c r="W121" s="178"/>
      <c r="X121" s="177"/>
      <c r="Y121" s="177"/>
      <c r="Z121" s="177"/>
      <c r="AA121" s="177"/>
      <c r="AB121" s="177"/>
      <c r="AC121" s="177"/>
    </row>
    <row r="122" ht="17.25" customHeight="1">
      <c r="A122" s="177"/>
      <c r="B122" s="177"/>
      <c r="C122" s="177"/>
      <c r="D122" s="177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7"/>
      <c r="W122" s="178"/>
      <c r="X122" s="177"/>
      <c r="Y122" s="177"/>
      <c r="Z122" s="177"/>
      <c r="AA122" s="177"/>
      <c r="AB122" s="177"/>
      <c r="AC122" s="177"/>
    </row>
    <row r="123" ht="17.25" customHeight="1">
      <c r="A123" s="177"/>
      <c r="B123" s="177"/>
      <c r="C123" s="177"/>
      <c r="D123" s="177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7"/>
      <c r="W123" s="178"/>
      <c r="X123" s="177"/>
      <c r="Y123" s="177"/>
      <c r="Z123" s="177"/>
      <c r="AA123" s="177"/>
      <c r="AB123" s="177"/>
      <c r="AC123" s="177"/>
    </row>
    <row r="124" ht="17.25" customHeight="1">
      <c r="A124" s="177"/>
      <c r="B124" s="177"/>
      <c r="C124" s="177"/>
      <c r="D124" s="177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7"/>
      <c r="W124" s="178"/>
      <c r="X124" s="177"/>
      <c r="Y124" s="177"/>
      <c r="Z124" s="177"/>
      <c r="AA124" s="177"/>
      <c r="AB124" s="177"/>
      <c r="AC124" s="177"/>
    </row>
    <row r="125" ht="17.25" customHeight="1">
      <c r="A125" s="177"/>
      <c r="B125" s="177"/>
      <c r="C125" s="177"/>
      <c r="D125" s="177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7"/>
      <c r="W125" s="178"/>
      <c r="X125" s="177"/>
      <c r="Y125" s="177"/>
      <c r="Z125" s="177"/>
      <c r="AA125" s="177"/>
      <c r="AB125" s="177"/>
      <c r="AC125" s="177"/>
    </row>
    <row r="126" ht="17.25" customHeight="1">
      <c r="A126" s="177"/>
      <c r="B126" s="177"/>
      <c r="C126" s="177"/>
      <c r="D126" s="177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7"/>
      <c r="W126" s="178"/>
      <c r="X126" s="177"/>
      <c r="Y126" s="177"/>
      <c r="Z126" s="177"/>
      <c r="AA126" s="177"/>
      <c r="AB126" s="177"/>
      <c r="AC126" s="177"/>
    </row>
    <row r="127" ht="17.25" customHeight="1">
      <c r="A127" s="177"/>
      <c r="B127" s="177"/>
      <c r="C127" s="177"/>
      <c r="D127" s="177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7"/>
      <c r="W127" s="178"/>
      <c r="X127" s="177"/>
      <c r="Y127" s="177"/>
      <c r="Z127" s="177"/>
      <c r="AA127" s="177"/>
      <c r="AB127" s="177"/>
      <c r="AC127" s="177"/>
    </row>
    <row r="128" ht="17.25" customHeight="1">
      <c r="A128" s="177"/>
      <c r="B128" s="177"/>
      <c r="C128" s="177"/>
      <c r="D128" s="177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7"/>
      <c r="W128" s="178"/>
      <c r="X128" s="177"/>
      <c r="Y128" s="177"/>
      <c r="Z128" s="177"/>
      <c r="AA128" s="177"/>
      <c r="AB128" s="177"/>
      <c r="AC128" s="177"/>
    </row>
    <row r="129" ht="17.25" customHeight="1">
      <c r="A129" s="177"/>
      <c r="B129" s="177"/>
      <c r="C129" s="177"/>
      <c r="D129" s="177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7"/>
      <c r="W129" s="178"/>
      <c r="X129" s="177"/>
      <c r="Y129" s="177"/>
      <c r="Z129" s="177"/>
      <c r="AA129" s="177"/>
      <c r="AB129" s="177"/>
      <c r="AC129" s="177"/>
    </row>
    <row r="130" ht="17.25" customHeight="1">
      <c r="A130" s="177"/>
      <c r="B130" s="177"/>
      <c r="C130" s="177"/>
      <c r="D130" s="177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7"/>
      <c r="W130" s="178"/>
      <c r="X130" s="177"/>
      <c r="Y130" s="177"/>
      <c r="Z130" s="177"/>
      <c r="AA130" s="177"/>
      <c r="AB130" s="177"/>
      <c r="AC130" s="177"/>
    </row>
    <row r="131" ht="17.25" customHeight="1">
      <c r="A131" s="177"/>
      <c r="B131" s="177"/>
      <c r="C131" s="177"/>
      <c r="D131" s="177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7"/>
      <c r="W131" s="178"/>
      <c r="X131" s="177"/>
      <c r="Y131" s="177"/>
      <c r="Z131" s="177"/>
      <c r="AA131" s="177"/>
      <c r="AB131" s="177"/>
      <c r="AC131" s="177"/>
    </row>
    <row r="132" ht="17.25" customHeight="1">
      <c r="A132" s="177"/>
      <c r="B132" s="177"/>
      <c r="C132" s="177"/>
      <c r="D132" s="177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7"/>
      <c r="W132" s="178"/>
      <c r="X132" s="177"/>
      <c r="Y132" s="177"/>
      <c r="Z132" s="177"/>
      <c r="AA132" s="177"/>
      <c r="AB132" s="177"/>
      <c r="AC132" s="177"/>
    </row>
    <row r="133" ht="17.25" customHeight="1">
      <c r="A133" s="177"/>
      <c r="B133" s="177"/>
      <c r="C133" s="177"/>
      <c r="D133" s="177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7"/>
      <c r="W133" s="178"/>
      <c r="X133" s="177"/>
      <c r="Y133" s="177"/>
      <c r="Z133" s="177"/>
      <c r="AA133" s="177"/>
      <c r="AB133" s="177"/>
      <c r="AC133" s="177"/>
    </row>
    <row r="134" ht="17.25" customHeight="1">
      <c r="A134" s="177"/>
      <c r="B134" s="177"/>
      <c r="C134" s="177"/>
      <c r="D134" s="177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7"/>
      <c r="W134" s="178"/>
      <c r="X134" s="177"/>
      <c r="Y134" s="177"/>
      <c r="Z134" s="177"/>
      <c r="AA134" s="177"/>
      <c r="AB134" s="177"/>
      <c r="AC134" s="177"/>
    </row>
    <row r="135" ht="17.25" customHeight="1">
      <c r="A135" s="177"/>
      <c r="B135" s="177"/>
      <c r="C135" s="177"/>
      <c r="D135" s="177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7"/>
      <c r="W135" s="178"/>
      <c r="X135" s="177"/>
      <c r="Y135" s="177"/>
      <c r="Z135" s="177"/>
      <c r="AA135" s="177"/>
      <c r="AB135" s="177"/>
      <c r="AC135" s="177"/>
    </row>
    <row r="136" ht="17.25" customHeight="1">
      <c r="A136" s="177"/>
      <c r="B136" s="177"/>
      <c r="C136" s="177"/>
      <c r="D136" s="177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7"/>
      <c r="W136" s="178"/>
      <c r="X136" s="177"/>
      <c r="Y136" s="177"/>
      <c r="Z136" s="177"/>
      <c r="AA136" s="177"/>
      <c r="AB136" s="177"/>
      <c r="AC136" s="177"/>
    </row>
    <row r="137" ht="17.25" customHeight="1">
      <c r="A137" s="177"/>
      <c r="B137" s="177"/>
      <c r="C137" s="177"/>
      <c r="D137" s="177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7"/>
      <c r="W137" s="178"/>
      <c r="X137" s="177"/>
      <c r="Y137" s="177"/>
      <c r="Z137" s="177"/>
      <c r="AA137" s="177"/>
      <c r="AB137" s="177"/>
      <c r="AC137" s="177"/>
    </row>
    <row r="138" ht="17.25" customHeight="1">
      <c r="A138" s="177"/>
      <c r="B138" s="177"/>
      <c r="C138" s="177"/>
      <c r="D138" s="177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7"/>
      <c r="W138" s="178"/>
      <c r="X138" s="177"/>
      <c r="Y138" s="177"/>
      <c r="Z138" s="177"/>
      <c r="AA138" s="177"/>
      <c r="AB138" s="177"/>
      <c r="AC138" s="177"/>
    </row>
    <row r="139" ht="17.25" customHeight="1">
      <c r="A139" s="177"/>
      <c r="B139" s="177"/>
      <c r="C139" s="177"/>
      <c r="D139" s="177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7"/>
      <c r="W139" s="178"/>
      <c r="X139" s="177"/>
      <c r="Y139" s="177"/>
      <c r="Z139" s="177"/>
      <c r="AA139" s="177"/>
      <c r="AB139" s="177"/>
      <c r="AC139" s="177"/>
    </row>
    <row r="140" ht="17.25" customHeight="1">
      <c r="A140" s="177"/>
      <c r="B140" s="177"/>
      <c r="C140" s="177"/>
      <c r="D140" s="177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7"/>
      <c r="W140" s="178"/>
      <c r="X140" s="177"/>
      <c r="Y140" s="177"/>
      <c r="Z140" s="177"/>
      <c r="AA140" s="177"/>
      <c r="AB140" s="177"/>
      <c r="AC140" s="177"/>
    </row>
    <row r="141" ht="17.25" customHeight="1">
      <c r="A141" s="177"/>
      <c r="B141" s="177"/>
      <c r="C141" s="177"/>
      <c r="D141" s="177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7"/>
      <c r="W141" s="178"/>
      <c r="X141" s="177"/>
      <c r="Y141" s="177"/>
      <c r="Z141" s="177"/>
      <c r="AA141" s="177"/>
      <c r="AB141" s="177"/>
      <c r="AC141" s="177"/>
    </row>
    <row r="142" ht="17.25" customHeight="1">
      <c r="A142" s="177"/>
      <c r="B142" s="177"/>
      <c r="C142" s="177"/>
      <c r="D142" s="177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7"/>
      <c r="W142" s="178"/>
      <c r="X142" s="177"/>
      <c r="Y142" s="177"/>
      <c r="Z142" s="177"/>
      <c r="AA142" s="177"/>
      <c r="AB142" s="177"/>
      <c r="AC142" s="177"/>
    </row>
    <row r="143" ht="17.25" customHeight="1">
      <c r="A143" s="177"/>
      <c r="B143" s="177"/>
      <c r="C143" s="177"/>
      <c r="D143" s="177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7"/>
      <c r="W143" s="178"/>
      <c r="X143" s="177"/>
      <c r="Y143" s="177"/>
      <c r="Z143" s="177"/>
      <c r="AA143" s="177"/>
      <c r="AB143" s="177"/>
      <c r="AC143" s="177"/>
    </row>
    <row r="144" ht="17.25" customHeight="1">
      <c r="A144" s="177"/>
      <c r="B144" s="177"/>
      <c r="C144" s="177"/>
      <c r="D144" s="177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7"/>
      <c r="W144" s="178"/>
      <c r="X144" s="177"/>
      <c r="Y144" s="177"/>
      <c r="Z144" s="177"/>
      <c r="AA144" s="177"/>
      <c r="AB144" s="177"/>
      <c r="AC144" s="177"/>
    </row>
    <row r="145" ht="17.25" customHeight="1">
      <c r="A145" s="177"/>
      <c r="B145" s="177"/>
      <c r="C145" s="177"/>
      <c r="D145" s="177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7"/>
      <c r="W145" s="178"/>
      <c r="X145" s="177"/>
      <c r="Y145" s="177"/>
      <c r="Z145" s="177"/>
      <c r="AA145" s="177"/>
      <c r="AB145" s="177"/>
      <c r="AC145" s="177"/>
    </row>
    <row r="146" ht="17.25" customHeight="1">
      <c r="A146" s="177"/>
      <c r="B146" s="177"/>
      <c r="C146" s="177"/>
      <c r="D146" s="177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7"/>
      <c r="W146" s="178"/>
      <c r="X146" s="177"/>
      <c r="Y146" s="177"/>
      <c r="Z146" s="177"/>
      <c r="AA146" s="177"/>
      <c r="AB146" s="177"/>
      <c r="AC146" s="177"/>
    </row>
    <row r="147" ht="17.25" customHeight="1">
      <c r="A147" s="177"/>
      <c r="B147" s="177"/>
      <c r="C147" s="177"/>
      <c r="D147" s="177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7"/>
      <c r="W147" s="178"/>
      <c r="X147" s="177"/>
      <c r="Y147" s="177"/>
      <c r="Z147" s="177"/>
      <c r="AA147" s="177"/>
      <c r="AB147" s="177"/>
      <c r="AC147" s="177"/>
    </row>
    <row r="148" ht="17.25" customHeight="1">
      <c r="A148" s="177"/>
      <c r="B148" s="177"/>
      <c r="C148" s="177"/>
      <c r="D148" s="177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7"/>
      <c r="W148" s="178"/>
      <c r="X148" s="177"/>
      <c r="Y148" s="177"/>
      <c r="Z148" s="177"/>
      <c r="AA148" s="177"/>
      <c r="AB148" s="177"/>
      <c r="AC148" s="177"/>
    </row>
    <row r="149" ht="17.25" customHeight="1">
      <c r="A149" s="177"/>
      <c r="B149" s="177"/>
      <c r="C149" s="177"/>
      <c r="D149" s="177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7"/>
      <c r="W149" s="178"/>
      <c r="X149" s="177"/>
      <c r="Y149" s="177"/>
      <c r="Z149" s="177"/>
      <c r="AA149" s="177"/>
      <c r="AB149" s="177"/>
      <c r="AC149" s="177"/>
    </row>
    <row r="150" ht="17.25" customHeight="1">
      <c r="A150" s="177"/>
      <c r="B150" s="177"/>
      <c r="C150" s="177"/>
      <c r="D150" s="177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7"/>
      <c r="W150" s="178"/>
      <c r="X150" s="177"/>
      <c r="Y150" s="177"/>
      <c r="Z150" s="177"/>
      <c r="AA150" s="177"/>
      <c r="AB150" s="177"/>
      <c r="AC150" s="177"/>
    </row>
    <row r="151" ht="17.25" customHeight="1">
      <c r="A151" s="177"/>
      <c r="B151" s="177"/>
      <c r="C151" s="177"/>
      <c r="D151" s="177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7"/>
      <c r="W151" s="178"/>
      <c r="X151" s="177"/>
      <c r="Y151" s="177"/>
      <c r="Z151" s="177"/>
      <c r="AA151" s="177"/>
      <c r="AB151" s="177"/>
      <c r="AC151" s="177"/>
    </row>
    <row r="152" ht="17.25" customHeight="1">
      <c r="A152" s="177"/>
      <c r="B152" s="177"/>
      <c r="C152" s="177"/>
      <c r="D152" s="177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7"/>
      <c r="W152" s="178"/>
      <c r="X152" s="177"/>
      <c r="Y152" s="177"/>
      <c r="Z152" s="177"/>
      <c r="AA152" s="177"/>
      <c r="AB152" s="177"/>
      <c r="AC152" s="177"/>
    </row>
    <row r="153" ht="17.25" customHeight="1">
      <c r="A153" s="177"/>
      <c r="B153" s="177"/>
      <c r="C153" s="177"/>
      <c r="D153" s="177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7"/>
      <c r="W153" s="178"/>
      <c r="X153" s="177"/>
      <c r="Y153" s="177"/>
      <c r="Z153" s="177"/>
      <c r="AA153" s="177"/>
      <c r="AB153" s="177"/>
      <c r="AC153" s="177"/>
    </row>
    <row r="154" ht="17.25" customHeight="1">
      <c r="A154" s="177"/>
      <c r="B154" s="177"/>
      <c r="C154" s="177"/>
      <c r="D154" s="177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7"/>
      <c r="W154" s="178"/>
      <c r="X154" s="177"/>
      <c r="Y154" s="177"/>
      <c r="Z154" s="177"/>
      <c r="AA154" s="177"/>
      <c r="AB154" s="177"/>
      <c r="AC154" s="177"/>
    </row>
    <row r="155" ht="17.25" customHeight="1">
      <c r="A155" s="177"/>
      <c r="B155" s="177"/>
      <c r="C155" s="177"/>
      <c r="D155" s="177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7"/>
      <c r="W155" s="178"/>
      <c r="X155" s="177"/>
      <c r="Y155" s="177"/>
      <c r="Z155" s="177"/>
      <c r="AA155" s="177"/>
      <c r="AB155" s="177"/>
      <c r="AC155" s="177"/>
    </row>
    <row r="156" ht="17.25" customHeight="1">
      <c r="A156" s="177"/>
      <c r="B156" s="177"/>
      <c r="C156" s="177"/>
      <c r="D156" s="177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7"/>
      <c r="W156" s="178"/>
      <c r="X156" s="177"/>
      <c r="Y156" s="177"/>
      <c r="Z156" s="177"/>
      <c r="AA156" s="177"/>
      <c r="AB156" s="177"/>
      <c r="AC156" s="177"/>
    </row>
    <row r="157" ht="17.25" customHeight="1">
      <c r="A157" s="177"/>
      <c r="B157" s="177"/>
      <c r="C157" s="177"/>
      <c r="D157" s="177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7"/>
      <c r="W157" s="178"/>
      <c r="X157" s="177"/>
      <c r="Y157" s="177"/>
      <c r="Z157" s="177"/>
      <c r="AA157" s="177"/>
      <c r="AB157" s="177"/>
      <c r="AC157" s="177"/>
    </row>
    <row r="158" ht="17.25" customHeight="1">
      <c r="A158" s="177"/>
      <c r="B158" s="177"/>
      <c r="C158" s="177"/>
      <c r="D158" s="177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7"/>
      <c r="W158" s="178"/>
      <c r="X158" s="177"/>
      <c r="Y158" s="177"/>
      <c r="Z158" s="177"/>
      <c r="AA158" s="177"/>
      <c r="AB158" s="177"/>
      <c r="AC158" s="177"/>
    </row>
    <row r="159" ht="17.25" customHeight="1">
      <c r="A159" s="177"/>
      <c r="B159" s="177"/>
      <c r="C159" s="177"/>
      <c r="D159" s="177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7"/>
      <c r="W159" s="178"/>
      <c r="X159" s="177"/>
      <c r="Y159" s="177"/>
      <c r="Z159" s="177"/>
      <c r="AA159" s="177"/>
      <c r="AB159" s="177"/>
      <c r="AC159" s="177"/>
    </row>
    <row r="160" ht="17.25" customHeight="1">
      <c r="A160" s="177"/>
      <c r="B160" s="177"/>
      <c r="C160" s="177"/>
      <c r="D160" s="177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7"/>
      <c r="W160" s="178"/>
      <c r="X160" s="177"/>
      <c r="Y160" s="177"/>
      <c r="Z160" s="177"/>
      <c r="AA160" s="177"/>
      <c r="AB160" s="177"/>
      <c r="AC160" s="177"/>
    </row>
    <row r="161" ht="17.25" customHeight="1">
      <c r="A161" s="177"/>
      <c r="B161" s="177"/>
      <c r="C161" s="177"/>
      <c r="D161" s="177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7"/>
      <c r="W161" s="178"/>
      <c r="X161" s="177"/>
      <c r="Y161" s="177"/>
      <c r="Z161" s="177"/>
      <c r="AA161" s="177"/>
      <c r="AB161" s="177"/>
      <c r="AC161" s="177"/>
    </row>
    <row r="162" ht="17.25" customHeight="1">
      <c r="A162" s="177"/>
      <c r="B162" s="177"/>
      <c r="C162" s="177"/>
      <c r="D162" s="177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7"/>
      <c r="W162" s="178"/>
      <c r="X162" s="177"/>
      <c r="Y162" s="177"/>
      <c r="Z162" s="177"/>
      <c r="AA162" s="177"/>
      <c r="AB162" s="177"/>
      <c r="AC162" s="177"/>
    </row>
    <row r="163" ht="17.25" customHeight="1">
      <c r="A163" s="177"/>
      <c r="B163" s="177"/>
      <c r="C163" s="177"/>
      <c r="D163" s="177"/>
      <c r="E163" s="17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7"/>
      <c r="W163" s="178"/>
      <c r="X163" s="177"/>
      <c r="Y163" s="177"/>
      <c r="Z163" s="177"/>
      <c r="AA163" s="177"/>
      <c r="AB163" s="177"/>
      <c r="AC163" s="177"/>
    </row>
    <row r="164" ht="17.25" customHeight="1">
      <c r="A164" s="177"/>
      <c r="B164" s="177"/>
      <c r="C164" s="177"/>
      <c r="D164" s="177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7"/>
      <c r="W164" s="178"/>
      <c r="X164" s="177"/>
      <c r="Y164" s="177"/>
      <c r="Z164" s="177"/>
      <c r="AA164" s="177"/>
      <c r="AB164" s="177"/>
      <c r="AC164" s="177"/>
    </row>
    <row r="165" ht="17.25" customHeight="1">
      <c r="A165" s="177"/>
      <c r="B165" s="177"/>
      <c r="C165" s="177"/>
      <c r="D165" s="177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7"/>
      <c r="W165" s="178"/>
      <c r="X165" s="177"/>
      <c r="Y165" s="177"/>
      <c r="Z165" s="177"/>
      <c r="AA165" s="177"/>
      <c r="AB165" s="177"/>
      <c r="AC165" s="177"/>
    </row>
    <row r="166" ht="17.25" customHeight="1">
      <c r="A166" s="177"/>
      <c r="B166" s="177"/>
      <c r="C166" s="177"/>
      <c r="D166" s="177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7"/>
      <c r="W166" s="178"/>
      <c r="X166" s="177"/>
      <c r="Y166" s="177"/>
      <c r="Z166" s="177"/>
      <c r="AA166" s="177"/>
      <c r="AB166" s="177"/>
      <c r="AC166" s="177"/>
    </row>
    <row r="167" ht="17.25" customHeight="1">
      <c r="A167" s="177"/>
      <c r="B167" s="177"/>
      <c r="C167" s="177"/>
      <c r="D167" s="177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7"/>
      <c r="W167" s="178"/>
      <c r="X167" s="177"/>
      <c r="Y167" s="177"/>
      <c r="Z167" s="177"/>
      <c r="AA167" s="177"/>
      <c r="AB167" s="177"/>
      <c r="AC167" s="177"/>
    </row>
    <row r="168" ht="17.25" customHeight="1">
      <c r="A168" s="177"/>
      <c r="B168" s="177"/>
      <c r="C168" s="177"/>
      <c r="D168" s="177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7"/>
      <c r="W168" s="178"/>
      <c r="X168" s="177"/>
      <c r="Y168" s="177"/>
      <c r="Z168" s="177"/>
      <c r="AA168" s="177"/>
      <c r="AB168" s="177"/>
      <c r="AC168" s="177"/>
    </row>
    <row r="169" ht="17.25" customHeight="1">
      <c r="A169" s="177"/>
      <c r="B169" s="177"/>
      <c r="C169" s="177"/>
      <c r="D169" s="177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7"/>
      <c r="W169" s="178"/>
      <c r="X169" s="177"/>
      <c r="Y169" s="177"/>
      <c r="Z169" s="177"/>
      <c r="AA169" s="177"/>
      <c r="AB169" s="177"/>
      <c r="AC169" s="177"/>
    </row>
    <row r="170" ht="17.25" customHeight="1">
      <c r="A170" s="177"/>
      <c r="B170" s="177"/>
      <c r="C170" s="177"/>
      <c r="D170" s="177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7"/>
      <c r="W170" s="178"/>
      <c r="X170" s="177"/>
      <c r="Y170" s="177"/>
      <c r="Z170" s="177"/>
      <c r="AA170" s="177"/>
      <c r="AB170" s="177"/>
      <c r="AC170" s="177"/>
    </row>
    <row r="171" ht="17.25" customHeight="1">
      <c r="A171" s="177"/>
      <c r="B171" s="177"/>
      <c r="C171" s="177"/>
      <c r="D171" s="177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7"/>
      <c r="W171" s="178"/>
      <c r="X171" s="177"/>
      <c r="Y171" s="177"/>
      <c r="Z171" s="177"/>
      <c r="AA171" s="177"/>
      <c r="AB171" s="177"/>
      <c r="AC171" s="177"/>
    </row>
    <row r="172" ht="17.25" customHeight="1">
      <c r="A172" s="177"/>
      <c r="B172" s="177"/>
      <c r="C172" s="177"/>
      <c r="D172" s="177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7"/>
      <c r="W172" s="178"/>
      <c r="X172" s="177"/>
      <c r="Y172" s="177"/>
      <c r="Z172" s="177"/>
      <c r="AA172" s="177"/>
      <c r="AB172" s="177"/>
      <c r="AC172" s="177"/>
    </row>
    <row r="173" ht="17.25" customHeight="1">
      <c r="A173" s="177"/>
      <c r="B173" s="177"/>
      <c r="C173" s="177"/>
      <c r="D173" s="177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7"/>
      <c r="W173" s="178"/>
      <c r="X173" s="177"/>
      <c r="Y173" s="177"/>
      <c r="Z173" s="177"/>
      <c r="AA173" s="177"/>
      <c r="AB173" s="177"/>
      <c r="AC173" s="177"/>
    </row>
    <row r="174" ht="17.25" customHeight="1">
      <c r="A174" s="177"/>
      <c r="B174" s="177"/>
      <c r="C174" s="177"/>
      <c r="D174" s="177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7"/>
      <c r="W174" s="178"/>
      <c r="X174" s="177"/>
      <c r="Y174" s="177"/>
      <c r="Z174" s="177"/>
      <c r="AA174" s="177"/>
      <c r="AB174" s="177"/>
      <c r="AC174" s="177"/>
    </row>
    <row r="175" ht="17.25" customHeight="1">
      <c r="A175" s="177"/>
      <c r="B175" s="177"/>
      <c r="C175" s="177"/>
      <c r="D175" s="177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7"/>
      <c r="W175" s="178"/>
      <c r="X175" s="177"/>
      <c r="Y175" s="177"/>
      <c r="Z175" s="177"/>
      <c r="AA175" s="177"/>
      <c r="AB175" s="177"/>
      <c r="AC175" s="177"/>
    </row>
    <row r="176" ht="17.25" customHeight="1">
      <c r="A176" s="177"/>
      <c r="B176" s="177"/>
      <c r="C176" s="177"/>
      <c r="D176" s="177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7"/>
      <c r="W176" s="178"/>
      <c r="X176" s="177"/>
      <c r="Y176" s="177"/>
      <c r="Z176" s="177"/>
      <c r="AA176" s="177"/>
      <c r="AB176" s="177"/>
      <c r="AC176" s="177"/>
    </row>
    <row r="177" ht="17.25" customHeight="1">
      <c r="A177" s="177"/>
      <c r="B177" s="177"/>
      <c r="C177" s="177"/>
      <c r="D177" s="177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7"/>
      <c r="W177" s="178"/>
      <c r="X177" s="177"/>
      <c r="Y177" s="177"/>
      <c r="Z177" s="177"/>
      <c r="AA177" s="177"/>
      <c r="AB177" s="177"/>
      <c r="AC177" s="177"/>
    </row>
    <row r="178" ht="17.25" customHeight="1">
      <c r="A178" s="177"/>
      <c r="B178" s="177"/>
      <c r="C178" s="177"/>
      <c r="D178" s="177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7"/>
      <c r="W178" s="178"/>
      <c r="X178" s="177"/>
      <c r="Y178" s="177"/>
      <c r="Z178" s="177"/>
      <c r="AA178" s="177"/>
      <c r="AB178" s="177"/>
      <c r="AC178" s="177"/>
    </row>
    <row r="179" ht="17.25" customHeight="1">
      <c r="A179" s="177"/>
      <c r="B179" s="177"/>
      <c r="C179" s="177"/>
      <c r="D179" s="177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7"/>
      <c r="W179" s="178"/>
      <c r="X179" s="177"/>
      <c r="Y179" s="177"/>
      <c r="Z179" s="177"/>
      <c r="AA179" s="177"/>
      <c r="AB179" s="177"/>
      <c r="AC179" s="177"/>
    </row>
    <row r="180" ht="17.25" customHeight="1">
      <c r="A180" s="177"/>
      <c r="B180" s="177"/>
      <c r="C180" s="177"/>
      <c r="D180" s="177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7"/>
      <c r="W180" s="178"/>
      <c r="X180" s="177"/>
      <c r="Y180" s="177"/>
      <c r="Z180" s="177"/>
      <c r="AA180" s="177"/>
      <c r="AB180" s="177"/>
      <c r="AC180" s="177"/>
    </row>
    <row r="181" ht="17.25" customHeight="1">
      <c r="A181" s="177"/>
      <c r="B181" s="177"/>
      <c r="C181" s="177"/>
      <c r="D181" s="177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7"/>
      <c r="W181" s="178"/>
      <c r="X181" s="177"/>
      <c r="Y181" s="177"/>
      <c r="Z181" s="177"/>
      <c r="AA181" s="177"/>
      <c r="AB181" s="177"/>
      <c r="AC181" s="177"/>
    </row>
    <row r="182" ht="17.25" customHeight="1">
      <c r="A182" s="177"/>
      <c r="B182" s="177"/>
      <c r="C182" s="177"/>
      <c r="D182" s="177"/>
      <c r="E182" s="17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7"/>
      <c r="W182" s="178"/>
      <c r="X182" s="177"/>
      <c r="Y182" s="177"/>
      <c r="Z182" s="177"/>
      <c r="AA182" s="177"/>
      <c r="AB182" s="177"/>
      <c r="AC182" s="177"/>
    </row>
    <row r="183" ht="17.25" customHeight="1">
      <c r="A183" s="177"/>
      <c r="B183" s="177"/>
      <c r="C183" s="177"/>
      <c r="D183" s="177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7"/>
      <c r="W183" s="178"/>
      <c r="X183" s="177"/>
      <c r="Y183" s="177"/>
      <c r="Z183" s="177"/>
      <c r="AA183" s="177"/>
      <c r="AB183" s="177"/>
      <c r="AC183" s="177"/>
    </row>
    <row r="184" ht="17.25" customHeight="1">
      <c r="A184" s="177"/>
      <c r="B184" s="177"/>
      <c r="C184" s="177"/>
      <c r="D184" s="177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7"/>
      <c r="W184" s="178"/>
      <c r="X184" s="177"/>
      <c r="Y184" s="177"/>
      <c r="Z184" s="177"/>
      <c r="AA184" s="177"/>
      <c r="AB184" s="177"/>
      <c r="AC184" s="177"/>
    </row>
    <row r="185" ht="17.25" customHeight="1">
      <c r="A185" s="177"/>
      <c r="B185" s="177"/>
      <c r="C185" s="177"/>
      <c r="D185" s="177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7"/>
      <c r="W185" s="178"/>
      <c r="X185" s="177"/>
      <c r="Y185" s="177"/>
      <c r="Z185" s="177"/>
      <c r="AA185" s="177"/>
      <c r="AB185" s="177"/>
      <c r="AC185" s="177"/>
    </row>
    <row r="186" ht="17.25" customHeight="1">
      <c r="A186" s="177"/>
      <c r="B186" s="177"/>
      <c r="C186" s="177"/>
      <c r="D186" s="177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7"/>
      <c r="W186" s="178"/>
      <c r="X186" s="177"/>
      <c r="Y186" s="177"/>
      <c r="Z186" s="177"/>
      <c r="AA186" s="177"/>
      <c r="AB186" s="177"/>
      <c r="AC186" s="177"/>
    </row>
    <row r="187" ht="17.25" customHeight="1">
      <c r="A187" s="177"/>
      <c r="B187" s="177"/>
      <c r="C187" s="177"/>
      <c r="D187" s="177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7"/>
      <c r="W187" s="178"/>
      <c r="X187" s="177"/>
      <c r="Y187" s="177"/>
      <c r="Z187" s="177"/>
      <c r="AA187" s="177"/>
      <c r="AB187" s="177"/>
      <c r="AC187" s="177"/>
    </row>
    <row r="188" ht="17.25" customHeight="1">
      <c r="A188" s="177"/>
      <c r="B188" s="177"/>
      <c r="C188" s="177"/>
      <c r="D188" s="177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7"/>
      <c r="W188" s="178"/>
      <c r="X188" s="177"/>
      <c r="Y188" s="177"/>
      <c r="Z188" s="177"/>
      <c r="AA188" s="177"/>
      <c r="AB188" s="177"/>
      <c r="AC188" s="177"/>
    </row>
    <row r="189" ht="17.25" customHeight="1">
      <c r="A189" s="177"/>
      <c r="B189" s="177"/>
      <c r="C189" s="177"/>
      <c r="D189" s="177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7"/>
      <c r="W189" s="178"/>
      <c r="X189" s="177"/>
      <c r="Y189" s="177"/>
      <c r="Z189" s="177"/>
      <c r="AA189" s="177"/>
      <c r="AB189" s="177"/>
      <c r="AC189" s="177"/>
    </row>
    <row r="190" ht="17.25" customHeight="1">
      <c r="A190" s="177"/>
      <c r="B190" s="177"/>
      <c r="C190" s="177"/>
      <c r="D190" s="177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7"/>
      <c r="W190" s="178"/>
      <c r="X190" s="177"/>
      <c r="Y190" s="177"/>
      <c r="Z190" s="177"/>
      <c r="AA190" s="177"/>
      <c r="AB190" s="177"/>
      <c r="AC190" s="177"/>
    </row>
    <row r="191" ht="17.25" customHeight="1">
      <c r="A191" s="177"/>
      <c r="B191" s="177"/>
      <c r="C191" s="177"/>
      <c r="D191" s="177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7"/>
      <c r="W191" s="178"/>
      <c r="X191" s="177"/>
      <c r="Y191" s="177"/>
      <c r="Z191" s="177"/>
      <c r="AA191" s="177"/>
      <c r="AB191" s="177"/>
      <c r="AC191" s="177"/>
    </row>
    <row r="192" ht="17.25" customHeight="1">
      <c r="A192" s="177"/>
      <c r="B192" s="177"/>
      <c r="C192" s="177"/>
      <c r="D192" s="177"/>
      <c r="E192" s="17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7"/>
      <c r="W192" s="178"/>
      <c r="X192" s="177"/>
      <c r="Y192" s="177"/>
      <c r="Z192" s="177"/>
      <c r="AA192" s="177"/>
      <c r="AB192" s="177"/>
      <c r="AC192" s="177"/>
    </row>
    <row r="193" ht="17.25" customHeight="1">
      <c r="A193" s="177"/>
      <c r="B193" s="177"/>
      <c r="C193" s="177"/>
      <c r="D193" s="177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7"/>
      <c r="W193" s="178"/>
      <c r="X193" s="177"/>
      <c r="Y193" s="177"/>
      <c r="Z193" s="177"/>
      <c r="AA193" s="177"/>
      <c r="AB193" s="177"/>
      <c r="AC193" s="177"/>
    </row>
    <row r="194" ht="17.25" customHeight="1">
      <c r="A194" s="177"/>
      <c r="B194" s="177"/>
      <c r="C194" s="177"/>
      <c r="D194" s="177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7"/>
      <c r="W194" s="178"/>
      <c r="X194" s="177"/>
      <c r="Y194" s="177"/>
      <c r="Z194" s="177"/>
      <c r="AA194" s="177"/>
      <c r="AB194" s="177"/>
      <c r="AC194" s="177"/>
    </row>
    <row r="195" ht="17.25" customHeight="1">
      <c r="A195" s="177"/>
      <c r="B195" s="177"/>
      <c r="C195" s="177"/>
      <c r="D195" s="177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7"/>
      <c r="W195" s="178"/>
      <c r="X195" s="177"/>
      <c r="Y195" s="177"/>
      <c r="Z195" s="177"/>
      <c r="AA195" s="177"/>
      <c r="AB195" s="177"/>
      <c r="AC195" s="177"/>
    </row>
    <row r="196" ht="17.25" customHeight="1">
      <c r="A196" s="177"/>
      <c r="B196" s="177"/>
      <c r="C196" s="177"/>
      <c r="D196" s="177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7"/>
      <c r="W196" s="178"/>
      <c r="X196" s="177"/>
      <c r="Y196" s="177"/>
      <c r="Z196" s="177"/>
      <c r="AA196" s="177"/>
      <c r="AB196" s="177"/>
      <c r="AC196" s="177"/>
    </row>
    <row r="197" ht="17.25" customHeight="1">
      <c r="A197" s="177"/>
      <c r="B197" s="177"/>
      <c r="C197" s="177"/>
      <c r="D197" s="177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7"/>
      <c r="W197" s="178"/>
      <c r="X197" s="177"/>
      <c r="Y197" s="177"/>
      <c r="Z197" s="177"/>
      <c r="AA197" s="177"/>
      <c r="AB197" s="177"/>
      <c r="AC197" s="177"/>
    </row>
    <row r="198" ht="17.25" customHeight="1">
      <c r="A198" s="177"/>
      <c r="B198" s="177"/>
      <c r="C198" s="177"/>
      <c r="D198" s="177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7"/>
      <c r="W198" s="178"/>
      <c r="X198" s="177"/>
      <c r="Y198" s="177"/>
      <c r="Z198" s="177"/>
      <c r="AA198" s="177"/>
      <c r="AB198" s="177"/>
      <c r="AC198" s="177"/>
    </row>
    <row r="199" ht="17.25" customHeight="1">
      <c r="A199" s="177"/>
      <c r="B199" s="177"/>
      <c r="C199" s="177"/>
      <c r="D199" s="177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7"/>
      <c r="W199" s="178"/>
      <c r="X199" s="177"/>
      <c r="Y199" s="177"/>
      <c r="Z199" s="177"/>
      <c r="AA199" s="177"/>
      <c r="AB199" s="177"/>
      <c r="AC199" s="177"/>
    </row>
    <row r="200" ht="17.25" customHeight="1">
      <c r="A200" s="177"/>
      <c r="B200" s="177"/>
      <c r="C200" s="177"/>
      <c r="D200" s="177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7"/>
      <c r="W200" s="178"/>
      <c r="X200" s="177"/>
      <c r="Y200" s="177"/>
      <c r="Z200" s="177"/>
      <c r="AA200" s="177"/>
      <c r="AB200" s="177"/>
      <c r="AC200" s="177"/>
    </row>
    <row r="201" ht="17.25" customHeight="1">
      <c r="A201" s="177"/>
      <c r="B201" s="177"/>
      <c r="C201" s="177"/>
      <c r="D201" s="177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7"/>
      <c r="W201" s="178"/>
      <c r="X201" s="177"/>
      <c r="Y201" s="177"/>
      <c r="Z201" s="177"/>
      <c r="AA201" s="177"/>
      <c r="AB201" s="177"/>
      <c r="AC201" s="177"/>
    </row>
    <row r="202" ht="17.25" customHeight="1">
      <c r="A202" s="177"/>
      <c r="B202" s="177"/>
      <c r="C202" s="177"/>
      <c r="D202" s="177"/>
      <c r="E202" s="17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7"/>
      <c r="W202" s="178"/>
      <c r="X202" s="177"/>
      <c r="Y202" s="177"/>
      <c r="Z202" s="177"/>
      <c r="AA202" s="177"/>
      <c r="AB202" s="177"/>
      <c r="AC202" s="177"/>
    </row>
    <row r="203" ht="17.25" customHeight="1">
      <c r="A203" s="177"/>
      <c r="B203" s="177"/>
      <c r="C203" s="177"/>
      <c r="D203" s="177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7"/>
      <c r="W203" s="178"/>
      <c r="X203" s="177"/>
      <c r="Y203" s="177"/>
      <c r="Z203" s="177"/>
      <c r="AA203" s="177"/>
      <c r="AB203" s="177"/>
      <c r="AC203" s="177"/>
    </row>
    <row r="204" ht="17.25" customHeight="1">
      <c r="A204" s="177"/>
      <c r="B204" s="177"/>
      <c r="C204" s="177"/>
      <c r="D204" s="177"/>
      <c r="E204" s="17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7"/>
      <c r="W204" s="178"/>
      <c r="X204" s="177"/>
      <c r="Y204" s="177"/>
      <c r="Z204" s="177"/>
      <c r="AA204" s="177"/>
      <c r="AB204" s="177"/>
      <c r="AC204" s="177"/>
    </row>
    <row r="205" ht="17.25" customHeight="1">
      <c r="A205" s="177"/>
      <c r="B205" s="177"/>
      <c r="C205" s="177"/>
      <c r="D205" s="177"/>
      <c r="E205" s="17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7"/>
      <c r="W205" s="178"/>
      <c r="X205" s="177"/>
      <c r="Y205" s="177"/>
      <c r="Z205" s="177"/>
      <c r="AA205" s="177"/>
      <c r="AB205" s="177"/>
      <c r="AC205" s="177"/>
    </row>
    <row r="206" ht="17.25" customHeight="1">
      <c r="A206" s="177"/>
      <c r="B206" s="177"/>
      <c r="C206" s="177"/>
      <c r="D206" s="177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7"/>
      <c r="W206" s="178"/>
      <c r="X206" s="177"/>
      <c r="Y206" s="177"/>
      <c r="Z206" s="177"/>
      <c r="AA206" s="177"/>
      <c r="AB206" s="177"/>
      <c r="AC206" s="177"/>
    </row>
    <row r="207" ht="17.25" customHeight="1">
      <c r="A207" s="177"/>
      <c r="B207" s="177"/>
      <c r="C207" s="177"/>
      <c r="D207" s="177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7"/>
      <c r="W207" s="178"/>
      <c r="X207" s="177"/>
      <c r="Y207" s="177"/>
      <c r="Z207" s="177"/>
      <c r="AA207" s="177"/>
      <c r="AB207" s="177"/>
      <c r="AC207" s="177"/>
    </row>
    <row r="208" ht="17.25" customHeight="1">
      <c r="A208" s="177"/>
      <c r="B208" s="177"/>
      <c r="C208" s="177"/>
      <c r="D208" s="177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7"/>
      <c r="W208" s="178"/>
      <c r="X208" s="177"/>
      <c r="Y208" s="177"/>
      <c r="Z208" s="177"/>
      <c r="AA208" s="177"/>
      <c r="AB208" s="177"/>
      <c r="AC208" s="177"/>
    </row>
    <row r="209" ht="17.25" customHeight="1">
      <c r="A209" s="177"/>
      <c r="B209" s="177"/>
      <c r="C209" s="177"/>
      <c r="D209" s="177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7"/>
      <c r="W209" s="178"/>
      <c r="X209" s="177"/>
      <c r="Y209" s="177"/>
      <c r="Z209" s="177"/>
      <c r="AA209" s="177"/>
      <c r="AB209" s="177"/>
      <c r="AC209" s="177"/>
    </row>
    <row r="210" ht="17.25" customHeight="1">
      <c r="A210" s="177"/>
      <c r="B210" s="177"/>
      <c r="C210" s="177"/>
      <c r="D210" s="177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7"/>
      <c r="W210" s="178"/>
      <c r="X210" s="177"/>
      <c r="Y210" s="177"/>
      <c r="Z210" s="177"/>
      <c r="AA210" s="177"/>
      <c r="AB210" s="177"/>
      <c r="AC210" s="177"/>
    </row>
    <row r="211" ht="17.25" customHeight="1">
      <c r="A211" s="177"/>
      <c r="B211" s="177"/>
      <c r="C211" s="177"/>
      <c r="D211" s="177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7"/>
      <c r="W211" s="178"/>
      <c r="X211" s="177"/>
      <c r="Y211" s="177"/>
      <c r="Z211" s="177"/>
      <c r="AA211" s="177"/>
      <c r="AB211" s="177"/>
      <c r="AC211" s="177"/>
    </row>
    <row r="212" ht="17.25" customHeight="1">
      <c r="A212" s="177"/>
      <c r="B212" s="177"/>
      <c r="C212" s="177"/>
      <c r="D212" s="177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7"/>
      <c r="W212" s="178"/>
      <c r="X212" s="177"/>
      <c r="Y212" s="177"/>
      <c r="Z212" s="177"/>
      <c r="AA212" s="177"/>
      <c r="AB212" s="177"/>
      <c r="AC212" s="177"/>
    </row>
    <row r="213" ht="17.25" customHeight="1">
      <c r="A213" s="177"/>
      <c r="B213" s="177"/>
      <c r="C213" s="177"/>
      <c r="D213" s="177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7"/>
      <c r="W213" s="178"/>
      <c r="X213" s="177"/>
      <c r="Y213" s="177"/>
      <c r="Z213" s="177"/>
      <c r="AA213" s="177"/>
      <c r="AB213" s="177"/>
      <c r="AC213" s="177"/>
    </row>
    <row r="214" ht="17.25" customHeight="1">
      <c r="A214" s="177"/>
      <c r="B214" s="177"/>
      <c r="C214" s="177"/>
      <c r="D214" s="177"/>
      <c r="E214" s="17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7"/>
      <c r="W214" s="178"/>
      <c r="X214" s="177"/>
      <c r="Y214" s="177"/>
      <c r="Z214" s="177"/>
      <c r="AA214" s="177"/>
      <c r="AB214" s="177"/>
      <c r="AC214" s="177"/>
    </row>
    <row r="215" ht="17.25" customHeight="1">
      <c r="A215" s="177"/>
      <c r="B215" s="177"/>
      <c r="C215" s="177"/>
      <c r="D215" s="177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7"/>
      <c r="W215" s="178"/>
      <c r="X215" s="177"/>
      <c r="Y215" s="177"/>
      <c r="Z215" s="177"/>
      <c r="AA215" s="177"/>
      <c r="AB215" s="177"/>
      <c r="AC215" s="177"/>
    </row>
    <row r="216" ht="17.25" customHeight="1">
      <c r="A216" s="177"/>
      <c r="B216" s="177"/>
      <c r="C216" s="177"/>
      <c r="D216" s="177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7"/>
      <c r="W216" s="178"/>
      <c r="X216" s="177"/>
      <c r="Y216" s="177"/>
      <c r="Z216" s="177"/>
      <c r="AA216" s="177"/>
      <c r="AB216" s="177"/>
      <c r="AC216" s="177"/>
    </row>
    <row r="217" ht="17.25" customHeight="1">
      <c r="A217" s="177"/>
      <c r="B217" s="177"/>
      <c r="C217" s="177"/>
      <c r="D217" s="177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7"/>
      <c r="W217" s="178"/>
      <c r="X217" s="177"/>
      <c r="Y217" s="177"/>
      <c r="Z217" s="177"/>
      <c r="AA217" s="177"/>
      <c r="AB217" s="177"/>
      <c r="AC217" s="177"/>
    </row>
    <row r="218" ht="17.25" customHeight="1">
      <c r="A218" s="177"/>
      <c r="B218" s="177"/>
      <c r="C218" s="177"/>
      <c r="D218" s="177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7"/>
      <c r="W218" s="178"/>
      <c r="X218" s="177"/>
      <c r="Y218" s="177"/>
      <c r="Z218" s="177"/>
      <c r="AA218" s="177"/>
      <c r="AB218" s="177"/>
      <c r="AC218" s="177"/>
    </row>
    <row r="219" ht="17.25" customHeight="1">
      <c r="A219" s="177"/>
      <c r="B219" s="177"/>
      <c r="C219" s="177"/>
      <c r="D219" s="177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7"/>
      <c r="W219" s="178"/>
      <c r="X219" s="177"/>
      <c r="Y219" s="177"/>
      <c r="Z219" s="177"/>
      <c r="AA219" s="177"/>
      <c r="AB219" s="177"/>
      <c r="AC219" s="177"/>
    </row>
    <row r="220" ht="17.25" customHeight="1">
      <c r="A220" s="177"/>
      <c r="B220" s="177"/>
      <c r="C220" s="177"/>
      <c r="D220" s="177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7"/>
      <c r="W220" s="178"/>
      <c r="X220" s="177"/>
      <c r="Y220" s="177"/>
      <c r="Z220" s="177"/>
      <c r="AA220" s="177"/>
      <c r="AB220" s="177"/>
      <c r="AC220" s="177"/>
    </row>
    <row r="221" ht="17.25" customHeight="1">
      <c r="A221" s="177"/>
      <c r="B221" s="177"/>
      <c r="C221" s="177"/>
      <c r="D221" s="177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7"/>
      <c r="W221" s="178"/>
      <c r="X221" s="177"/>
      <c r="Y221" s="177"/>
      <c r="Z221" s="177"/>
      <c r="AA221" s="177"/>
      <c r="AB221" s="177"/>
      <c r="AC221" s="177"/>
    </row>
    <row r="222" ht="17.25" customHeight="1">
      <c r="A222" s="177"/>
      <c r="B222" s="177"/>
      <c r="C222" s="177"/>
      <c r="D222" s="177"/>
      <c r="E222" s="178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7"/>
      <c r="W222" s="178"/>
      <c r="X222" s="177"/>
      <c r="Y222" s="177"/>
      <c r="Z222" s="177"/>
      <c r="AA222" s="177"/>
      <c r="AB222" s="177"/>
      <c r="AC222" s="177"/>
    </row>
    <row r="223" ht="17.25" customHeight="1">
      <c r="A223" s="177"/>
      <c r="B223" s="177"/>
      <c r="C223" s="177"/>
      <c r="D223" s="177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7"/>
      <c r="W223" s="178"/>
      <c r="X223" s="177"/>
      <c r="Y223" s="177"/>
      <c r="Z223" s="177"/>
      <c r="AA223" s="177"/>
      <c r="AB223" s="177"/>
      <c r="AC223" s="177"/>
    </row>
    <row r="224" ht="17.25" customHeight="1">
      <c r="A224" s="177"/>
      <c r="B224" s="177"/>
      <c r="C224" s="177"/>
      <c r="D224" s="177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7"/>
      <c r="W224" s="178"/>
      <c r="X224" s="177"/>
      <c r="Y224" s="177"/>
      <c r="Z224" s="177"/>
      <c r="AA224" s="177"/>
      <c r="AB224" s="177"/>
      <c r="AC224" s="177"/>
    </row>
    <row r="225" ht="17.25" customHeight="1">
      <c r="A225" s="177"/>
      <c r="B225" s="177"/>
      <c r="C225" s="177"/>
      <c r="D225" s="177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7"/>
      <c r="W225" s="178"/>
      <c r="X225" s="177"/>
      <c r="Y225" s="177"/>
      <c r="Z225" s="177"/>
      <c r="AA225" s="177"/>
      <c r="AB225" s="177"/>
      <c r="AC225" s="177"/>
    </row>
    <row r="226" ht="17.25" customHeight="1">
      <c r="A226" s="177"/>
      <c r="B226" s="177"/>
      <c r="C226" s="177"/>
      <c r="D226" s="177"/>
      <c r="E226" s="178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7"/>
      <c r="W226" s="178"/>
      <c r="X226" s="177"/>
      <c r="Y226" s="177"/>
      <c r="Z226" s="177"/>
      <c r="AA226" s="177"/>
      <c r="AB226" s="177"/>
      <c r="AC226" s="177"/>
    </row>
    <row r="227" ht="17.25" customHeight="1">
      <c r="A227" s="177"/>
      <c r="B227" s="177"/>
      <c r="C227" s="177"/>
      <c r="D227" s="177"/>
      <c r="E227" s="178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7"/>
      <c r="W227" s="178"/>
      <c r="X227" s="177"/>
      <c r="Y227" s="177"/>
      <c r="Z227" s="177"/>
      <c r="AA227" s="177"/>
      <c r="AB227" s="177"/>
      <c r="AC227" s="177"/>
    </row>
    <row r="228" ht="17.25" customHeight="1">
      <c r="A228" s="177"/>
      <c r="B228" s="177"/>
      <c r="C228" s="177"/>
      <c r="D228" s="177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7"/>
      <c r="W228" s="178"/>
      <c r="X228" s="177"/>
      <c r="Y228" s="177"/>
      <c r="Z228" s="177"/>
      <c r="AA228" s="177"/>
      <c r="AB228" s="177"/>
      <c r="AC228" s="177"/>
    </row>
    <row r="229" ht="17.25" customHeight="1">
      <c r="A229" s="177"/>
      <c r="B229" s="177"/>
      <c r="C229" s="177"/>
      <c r="D229" s="177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7"/>
      <c r="W229" s="178"/>
      <c r="X229" s="177"/>
      <c r="Y229" s="177"/>
      <c r="Z229" s="177"/>
      <c r="AA229" s="177"/>
      <c r="AB229" s="177"/>
      <c r="AC229" s="177"/>
    </row>
    <row r="230" ht="17.25" customHeight="1">
      <c r="A230" s="177"/>
      <c r="B230" s="177"/>
      <c r="C230" s="177"/>
      <c r="D230" s="177"/>
      <c r="E230" s="178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7"/>
      <c r="W230" s="178"/>
      <c r="X230" s="177"/>
      <c r="Y230" s="177"/>
      <c r="Z230" s="177"/>
      <c r="AA230" s="177"/>
      <c r="AB230" s="177"/>
      <c r="AC230" s="177"/>
    </row>
    <row r="231" ht="17.25" customHeight="1">
      <c r="A231" s="177"/>
      <c r="B231" s="177"/>
      <c r="C231" s="177"/>
      <c r="D231" s="177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7"/>
      <c r="W231" s="178"/>
      <c r="X231" s="177"/>
      <c r="Y231" s="177"/>
      <c r="Z231" s="177"/>
      <c r="AA231" s="177"/>
      <c r="AB231" s="177"/>
      <c r="AC231" s="177"/>
    </row>
    <row r="232" ht="17.25" customHeight="1">
      <c r="A232" s="177"/>
      <c r="B232" s="177"/>
      <c r="C232" s="177"/>
      <c r="D232" s="177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7"/>
      <c r="W232" s="178"/>
      <c r="X232" s="177"/>
      <c r="Y232" s="177"/>
      <c r="Z232" s="177"/>
      <c r="AA232" s="177"/>
      <c r="AB232" s="177"/>
      <c r="AC232" s="177"/>
    </row>
    <row r="233" ht="17.25" customHeight="1">
      <c r="A233" s="177"/>
      <c r="B233" s="177"/>
      <c r="C233" s="177"/>
      <c r="D233" s="177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7"/>
      <c r="W233" s="178"/>
      <c r="X233" s="177"/>
      <c r="Y233" s="177"/>
      <c r="Z233" s="177"/>
      <c r="AA233" s="177"/>
      <c r="AB233" s="177"/>
      <c r="AC233" s="177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13">
    <mergeCell ref="T5:T6"/>
    <mergeCell ref="U5:U6"/>
    <mergeCell ref="W5:Y5"/>
    <mergeCell ref="AA5:AA6"/>
    <mergeCell ref="AB5:AB6"/>
    <mergeCell ref="O66:W75"/>
    <mergeCell ref="B5:B6"/>
    <mergeCell ref="C5:C6"/>
    <mergeCell ref="D5:D6"/>
    <mergeCell ref="E5:K5"/>
    <mergeCell ref="L5:L6"/>
    <mergeCell ref="M5:R5"/>
    <mergeCell ref="S5:S6"/>
  </mergeCells>
  <conditionalFormatting sqref="D14:D17">
    <cfRule type="cellIs" dxfId="0" priority="1" operator="equal">
      <formula>"bloque prime"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20.38"/>
    <col customWidth="1" min="5" max="5" width="26.63"/>
    <col customWidth="1" min="7" max="7" width="15.25"/>
    <col customWidth="1" min="9" max="9" width="15.88"/>
  </cols>
  <sheetData>
    <row r="1">
      <c r="A1" s="52"/>
      <c r="B1" s="52"/>
      <c r="C1" s="52"/>
      <c r="D1" s="52"/>
      <c r="E1" s="52"/>
      <c r="F1" s="336"/>
      <c r="G1" s="336"/>
      <c r="H1" s="52"/>
      <c r="I1" s="52"/>
      <c r="J1" s="52"/>
      <c r="K1" s="52"/>
    </row>
    <row r="2">
      <c r="A2" s="52"/>
      <c r="B2" s="52"/>
      <c r="C2" s="52"/>
      <c r="D2" s="52"/>
      <c r="E2" s="337"/>
      <c r="F2" s="338" t="s">
        <v>288</v>
      </c>
      <c r="G2" s="339">
        <v>3.7</v>
      </c>
      <c r="H2" s="52"/>
      <c r="I2" s="52"/>
      <c r="J2" s="52"/>
      <c r="K2" s="52"/>
    </row>
    <row r="3">
      <c r="A3" s="52"/>
      <c r="B3" s="52"/>
      <c r="C3" s="52"/>
      <c r="D3" s="52"/>
      <c r="E3" s="52"/>
      <c r="F3" s="340"/>
      <c r="G3" s="52"/>
      <c r="H3" s="52"/>
      <c r="I3" s="52"/>
      <c r="J3" s="52"/>
      <c r="K3" s="52"/>
    </row>
    <row r="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</row>
    <row r="5">
      <c r="A5" s="341" t="s">
        <v>289</v>
      </c>
      <c r="H5" s="52"/>
      <c r="I5" s="342" t="s">
        <v>290</v>
      </c>
    </row>
    <row r="6">
      <c r="A6" s="336"/>
      <c r="B6" s="336"/>
      <c r="C6" s="336"/>
      <c r="D6" s="336"/>
      <c r="E6" s="336"/>
      <c r="F6" s="336"/>
      <c r="G6" s="336"/>
      <c r="H6" s="52"/>
      <c r="I6" s="336"/>
      <c r="J6" s="336"/>
      <c r="K6" s="336"/>
    </row>
    <row r="7">
      <c r="A7" s="343" t="s">
        <v>291</v>
      </c>
      <c r="B7" s="344" t="s">
        <v>292</v>
      </c>
      <c r="C7" s="344" t="s">
        <v>293</v>
      </c>
      <c r="D7" s="344" t="s">
        <v>294</v>
      </c>
      <c r="E7" s="344" t="s">
        <v>295</v>
      </c>
      <c r="F7" s="345" t="s">
        <v>296</v>
      </c>
      <c r="G7" s="344" t="s">
        <v>297</v>
      </c>
      <c r="H7" s="337"/>
      <c r="I7" s="344" t="s">
        <v>291</v>
      </c>
      <c r="J7" s="344" t="s">
        <v>298</v>
      </c>
      <c r="K7" s="344" t="s">
        <v>299</v>
      </c>
    </row>
    <row r="8">
      <c r="A8" s="127"/>
      <c r="B8" s="346"/>
      <c r="C8" s="346"/>
      <c r="D8" s="346"/>
      <c r="E8" s="346"/>
      <c r="F8" s="347"/>
      <c r="G8" s="346"/>
      <c r="H8" s="337"/>
      <c r="I8" s="346"/>
      <c r="J8" s="346"/>
      <c r="K8" s="346"/>
    </row>
    <row r="9">
      <c r="A9" s="348" t="s">
        <v>300</v>
      </c>
      <c r="B9" s="349" t="s">
        <v>301</v>
      </c>
      <c r="C9" s="350" t="s">
        <v>302</v>
      </c>
      <c r="D9" s="351">
        <v>8.0</v>
      </c>
      <c r="E9" s="352">
        <v>12000.0</v>
      </c>
      <c r="F9" s="353">
        <v>1.0</v>
      </c>
      <c r="G9" s="354">
        <f>D9*E9*F9</f>
        <v>96000</v>
      </c>
      <c r="H9" s="337"/>
      <c r="I9" s="355" t="s">
        <v>300</v>
      </c>
      <c r="J9" s="354">
        <f t="shared" ref="J9:J11" si="1">D9*F9</f>
        <v>8</v>
      </c>
      <c r="K9" s="354">
        <f>1555*G2*J9</f>
        <v>46028</v>
      </c>
    </row>
    <row r="10">
      <c r="A10" s="356" t="s">
        <v>303</v>
      </c>
      <c r="B10" s="349" t="s">
        <v>301</v>
      </c>
      <c r="C10" s="350" t="s">
        <v>302</v>
      </c>
      <c r="D10" s="351">
        <v>8.0</v>
      </c>
      <c r="E10" s="352">
        <v>15000.0</v>
      </c>
      <c r="F10" s="353">
        <v>1.0</v>
      </c>
      <c r="G10" s="354">
        <f>E10*D10*F10</f>
        <v>120000</v>
      </c>
      <c r="H10" s="337"/>
      <c r="I10" s="357" t="s">
        <v>303</v>
      </c>
      <c r="J10" s="354">
        <f t="shared" si="1"/>
        <v>8</v>
      </c>
      <c r="K10" s="354">
        <v>0.0</v>
      </c>
    </row>
    <row r="11">
      <c r="A11" s="358" t="s">
        <v>304</v>
      </c>
      <c r="B11" s="349" t="s">
        <v>301</v>
      </c>
      <c r="C11" s="350" t="s">
        <v>305</v>
      </c>
      <c r="D11" s="352">
        <v>6.0</v>
      </c>
      <c r="E11" s="352">
        <v>6000.0</v>
      </c>
      <c r="F11" s="353">
        <v>1.0</v>
      </c>
      <c r="G11" s="354">
        <f>E11*F11*D11</f>
        <v>36000</v>
      </c>
      <c r="H11" s="337"/>
      <c r="I11" s="359" t="s">
        <v>304</v>
      </c>
      <c r="J11" s="354">
        <f t="shared" si="1"/>
        <v>6</v>
      </c>
      <c r="K11" s="354">
        <f>1555*G2*J11</f>
        <v>34521</v>
      </c>
    </row>
    <row r="12">
      <c r="A12" s="360" t="s">
        <v>297</v>
      </c>
      <c r="B12" s="361"/>
      <c r="C12" s="361"/>
      <c r="D12" s="362">
        <f>SUM(D9:D11)</f>
        <v>22</v>
      </c>
      <c r="E12" s="361"/>
      <c r="F12" s="361"/>
      <c r="G12" s="363">
        <f>SUM(G9:G11)</f>
        <v>252000</v>
      </c>
      <c r="H12" s="337"/>
      <c r="I12" s="364" t="s">
        <v>306</v>
      </c>
      <c r="J12" s="346"/>
      <c r="K12" s="363">
        <f>SUM(K9:K11)</f>
        <v>80549</v>
      </c>
    </row>
    <row r="13">
      <c r="A13" s="336"/>
      <c r="B13" s="336"/>
      <c r="C13" s="336"/>
      <c r="D13" s="336"/>
      <c r="E13" s="336"/>
      <c r="F13" s="336"/>
      <c r="G13" s="52"/>
      <c r="H13" s="52"/>
      <c r="I13" s="52"/>
      <c r="J13" s="52"/>
      <c r="K13" s="365"/>
    </row>
    <row r="14">
      <c r="A14" s="366" t="s">
        <v>307</v>
      </c>
      <c r="B14" s="367"/>
      <c r="C14" s="367"/>
      <c r="D14" s="367"/>
      <c r="E14" s="367"/>
      <c r="F14" s="367"/>
      <c r="G14" s="368">
        <f>G12+K12</f>
        <v>332549</v>
      </c>
      <c r="H14" s="52"/>
      <c r="I14" s="52"/>
      <c r="J14" s="52"/>
      <c r="K14" s="52"/>
    </row>
    <row r="15">
      <c r="A15" s="52"/>
      <c r="B15" s="52"/>
      <c r="C15" s="52"/>
      <c r="D15" s="52"/>
      <c r="E15" s="52"/>
      <c r="F15" s="52"/>
      <c r="G15" s="369"/>
      <c r="H15" s="52"/>
      <c r="I15" s="52"/>
      <c r="J15" s="52"/>
      <c r="K15" s="52"/>
    </row>
    <row r="19">
      <c r="A19" s="52"/>
      <c r="B19" s="52"/>
      <c r="C19" s="52"/>
      <c r="D19" s="52"/>
      <c r="E19" s="337"/>
      <c r="F19" s="338" t="s">
        <v>288</v>
      </c>
      <c r="G19" s="339">
        <v>3.7</v>
      </c>
      <c r="H19" s="52"/>
      <c r="I19" s="52"/>
      <c r="J19" s="52"/>
      <c r="K19" s="52"/>
    </row>
    <row r="20">
      <c r="A20" s="52"/>
      <c r="B20" s="52"/>
      <c r="C20" s="52"/>
      <c r="D20" s="52"/>
      <c r="E20" s="52"/>
      <c r="F20" s="340"/>
      <c r="G20" s="52"/>
      <c r="H20" s="52"/>
      <c r="I20" s="52"/>
      <c r="J20" s="52"/>
      <c r="K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</row>
    <row r="22">
      <c r="A22" s="341" t="s">
        <v>308</v>
      </c>
      <c r="H22" s="52"/>
      <c r="I22" s="342" t="s">
        <v>290</v>
      </c>
    </row>
    <row r="23">
      <c r="A23" s="336"/>
      <c r="B23" s="336"/>
      <c r="C23" s="336"/>
      <c r="D23" s="336"/>
      <c r="E23" s="336"/>
      <c r="F23" s="336"/>
      <c r="G23" s="336"/>
      <c r="H23" s="52"/>
      <c r="I23" s="336"/>
      <c r="J23" s="336"/>
      <c r="K23" s="336"/>
    </row>
    <row r="24">
      <c r="A24" s="343" t="s">
        <v>291</v>
      </c>
      <c r="B24" s="344" t="s">
        <v>292</v>
      </c>
      <c r="C24" s="344" t="s">
        <v>293</v>
      </c>
      <c r="D24" s="344" t="s">
        <v>294</v>
      </c>
      <c r="E24" s="344" t="s">
        <v>295</v>
      </c>
      <c r="F24" s="345" t="s">
        <v>296</v>
      </c>
      <c r="G24" s="344" t="s">
        <v>297</v>
      </c>
      <c r="H24" s="337"/>
      <c r="I24" s="344" t="s">
        <v>291</v>
      </c>
      <c r="J24" s="344" t="s">
        <v>298</v>
      </c>
      <c r="K24" s="344" t="s">
        <v>299</v>
      </c>
    </row>
    <row r="25">
      <c r="A25" s="127"/>
      <c r="B25" s="346"/>
      <c r="C25" s="346"/>
      <c r="D25" s="346"/>
      <c r="E25" s="346"/>
      <c r="F25" s="347"/>
      <c r="G25" s="346"/>
      <c r="H25" s="337"/>
      <c r="I25" s="346"/>
      <c r="J25" s="346"/>
      <c r="K25" s="346"/>
    </row>
    <row r="26">
      <c r="A26" s="348" t="s">
        <v>300</v>
      </c>
      <c r="B26" s="349" t="s">
        <v>301</v>
      </c>
      <c r="C26" s="350" t="s">
        <v>302</v>
      </c>
      <c r="D26" s="351">
        <v>8.0</v>
      </c>
      <c r="E26" s="352">
        <v>12000.0</v>
      </c>
      <c r="F26" s="353">
        <v>2.0</v>
      </c>
      <c r="G26" s="354">
        <f>D26*E26*F26</f>
        <v>192000</v>
      </c>
      <c r="H26" s="337"/>
      <c r="I26" s="355" t="s">
        <v>300</v>
      </c>
      <c r="J26" s="354">
        <f t="shared" ref="J26:J29" si="2">D26*F26</f>
        <v>16</v>
      </c>
      <c r="K26" s="354">
        <f>1555*G19*J26</f>
        <v>92056</v>
      </c>
    </row>
    <row r="27">
      <c r="A27" s="356" t="s">
        <v>303</v>
      </c>
      <c r="B27" s="349" t="s">
        <v>301</v>
      </c>
      <c r="C27" s="350" t="s">
        <v>302</v>
      </c>
      <c r="D27" s="351">
        <v>8.0</v>
      </c>
      <c r="E27" s="352">
        <v>15000.0</v>
      </c>
      <c r="F27" s="353">
        <v>2.0</v>
      </c>
      <c r="G27" s="354">
        <f>E27*D27*F27</f>
        <v>240000</v>
      </c>
      <c r="H27" s="337"/>
      <c r="I27" s="357" t="s">
        <v>303</v>
      </c>
      <c r="J27" s="354">
        <f t="shared" si="2"/>
        <v>16</v>
      </c>
      <c r="K27" s="354">
        <v>0.0</v>
      </c>
    </row>
    <row r="28">
      <c r="A28" s="358" t="s">
        <v>309</v>
      </c>
      <c r="B28" s="349" t="s">
        <v>310</v>
      </c>
      <c r="C28" s="370" t="s">
        <v>311</v>
      </c>
      <c r="D28" s="351">
        <v>8.0</v>
      </c>
      <c r="E28" s="352">
        <v>1680.0</v>
      </c>
      <c r="F28" s="353">
        <v>2.0</v>
      </c>
      <c r="G28" s="354">
        <f>D28*E28*F28</f>
        <v>26880</v>
      </c>
      <c r="H28" s="337"/>
      <c r="I28" s="359" t="s">
        <v>309</v>
      </c>
      <c r="J28" s="354">
        <f t="shared" si="2"/>
        <v>16</v>
      </c>
      <c r="K28" s="354">
        <f>180*4*J28</f>
        <v>11520</v>
      </c>
    </row>
    <row r="29">
      <c r="A29" s="358" t="s">
        <v>304</v>
      </c>
      <c r="B29" s="349" t="s">
        <v>301</v>
      </c>
      <c r="C29" s="350" t="s">
        <v>305</v>
      </c>
      <c r="D29" s="352">
        <v>6.0</v>
      </c>
      <c r="E29" s="352">
        <v>6000.0</v>
      </c>
      <c r="F29" s="353">
        <v>2.0</v>
      </c>
      <c r="G29" s="354">
        <f>E29*F29*D29</f>
        <v>72000</v>
      </c>
      <c r="H29" s="337"/>
      <c r="I29" s="359" t="s">
        <v>304</v>
      </c>
      <c r="J29" s="354">
        <f t="shared" si="2"/>
        <v>12</v>
      </c>
      <c r="K29" s="354">
        <f>1555*G19*J29</f>
        <v>69042</v>
      </c>
    </row>
    <row r="30">
      <c r="A30" s="360" t="s">
        <v>297</v>
      </c>
      <c r="B30" s="361"/>
      <c r="C30" s="361"/>
      <c r="D30" s="362">
        <f>SUM(D26:D29)</f>
        <v>30</v>
      </c>
      <c r="E30" s="361"/>
      <c r="F30" s="361"/>
      <c r="G30" s="363">
        <f>SUM(G26:G29)</f>
        <v>530880</v>
      </c>
      <c r="H30" s="337"/>
      <c r="I30" s="364" t="s">
        <v>306</v>
      </c>
      <c r="J30" s="346"/>
      <c r="K30" s="363">
        <f>SUM(K26:K29)</f>
        <v>172618</v>
      </c>
    </row>
    <row r="31">
      <c r="A31" s="336"/>
      <c r="B31" s="336"/>
      <c r="C31" s="336"/>
      <c r="D31" s="336"/>
      <c r="E31" s="336"/>
      <c r="F31" s="336"/>
      <c r="G31" s="52"/>
      <c r="H31" s="52"/>
      <c r="I31" s="52"/>
      <c r="J31" s="52"/>
      <c r="K31" s="365"/>
    </row>
    <row r="32">
      <c r="A32" s="366" t="s">
        <v>307</v>
      </c>
      <c r="B32" s="367"/>
      <c r="C32" s="367"/>
      <c r="D32" s="367"/>
      <c r="E32" s="367"/>
      <c r="F32" s="367"/>
      <c r="G32" s="368">
        <f>G30+K30</f>
        <v>703498</v>
      </c>
      <c r="H32" s="52"/>
      <c r="I32" s="52"/>
      <c r="J32" s="52"/>
      <c r="K32" s="52"/>
    </row>
    <row r="33">
      <c r="A33" s="52"/>
      <c r="B33" s="52"/>
      <c r="C33" s="52"/>
      <c r="D33" s="52"/>
      <c r="E33" s="52"/>
      <c r="F33" s="52"/>
      <c r="G33" s="369"/>
      <c r="H33" s="52"/>
      <c r="I33" s="52"/>
      <c r="J33" s="52"/>
      <c r="K33" s="52"/>
    </row>
  </sheetData>
  <mergeCells count="26">
    <mergeCell ref="I7:I8"/>
    <mergeCell ref="J7:J8"/>
    <mergeCell ref="I12:J12"/>
    <mergeCell ref="I22:K22"/>
    <mergeCell ref="I30:J30"/>
    <mergeCell ref="A5:G5"/>
    <mergeCell ref="I5:K5"/>
    <mergeCell ref="A7:A8"/>
    <mergeCell ref="B7:B8"/>
    <mergeCell ref="C7:C8"/>
    <mergeCell ref="D7:D8"/>
    <mergeCell ref="E7:E8"/>
    <mergeCell ref="K7:K8"/>
    <mergeCell ref="E24:E25"/>
    <mergeCell ref="F24:F25"/>
    <mergeCell ref="I24:I25"/>
    <mergeCell ref="J24:J25"/>
    <mergeCell ref="K24:K25"/>
    <mergeCell ref="F7:F8"/>
    <mergeCell ref="G7:G8"/>
    <mergeCell ref="A22:G22"/>
    <mergeCell ref="A24:A25"/>
    <mergeCell ref="B24:B25"/>
    <mergeCell ref="C24:C25"/>
    <mergeCell ref="D24:D25"/>
    <mergeCell ref="G24:G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38"/>
    <col customWidth="1" min="8" max="8" width="23.0"/>
    <col customWidth="1" min="9" max="9" width="19.63"/>
  </cols>
  <sheetData>
    <row r="1">
      <c r="A1" s="371" t="s">
        <v>312</v>
      </c>
      <c r="H1" s="372" t="s">
        <v>313</v>
      </c>
      <c r="I1" s="118"/>
      <c r="J1" s="118"/>
      <c r="K1" s="118"/>
      <c r="L1" s="118"/>
      <c r="M1" s="118"/>
      <c r="N1" s="118"/>
      <c r="O1" s="118"/>
    </row>
    <row r="2">
      <c r="A2" s="373" t="s">
        <v>314</v>
      </c>
      <c r="B2" s="374"/>
      <c r="C2" s="373" t="s">
        <v>315</v>
      </c>
      <c r="D2" s="374"/>
      <c r="E2" s="374"/>
      <c r="F2" s="374"/>
      <c r="H2" s="118"/>
      <c r="I2" s="118"/>
      <c r="J2" s="118"/>
      <c r="K2" s="118"/>
      <c r="L2" s="118"/>
      <c r="M2" s="118"/>
      <c r="N2" s="118"/>
      <c r="O2" s="118"/>
    </row>
    <row r="3">
      <c r="A3" s="375" t="s">
        <v>316</v>
      </c>
      <c r="B3" s="376"/>
      <c r="C3" s="375" t="s">
        <v>317</v>
      </c>
      <c r="D3" s="374"/>
      <c r="E3" s="374"/>
      <c r="F3" s="374"/>
      <c r="H3" s="377" t="s">
        <v>318</v>
      </c>
      <c r="I3" s="378" t="s">
        <v>319</v>
      </c>
      <c r="J3" s="55"/>
      <c r="K3" s="55"/>
      <c r="L3" s="55"/>
      <c r="M3" s="56"/>
      <c r="N3" s="379" t="s">
        <v>320</v>
      </c>
      <c r="O3" s="56"/>
    </row>
    <row r="4">
      <c r="A4" s="375" t="s">
        <v>321</v>
      </c>
      <c r="B4" s="376"/>
      <c r="C4" s="380">
        <v>44805.0</v>
      </c>
      <c r="D4" s="374"/>
      <c r="E4" s="374"/>
      <c r="F4" s="374"/>
      <c r="H4" s="381"/>
      <c r="I4" s="382" t="s">
        <v>322</v>
      </c>
      <c r="J4" s="382" t="s">
        <v>323</v>
      </c>
      <c r="K4" s="383" t="s">
        <v>324</v>
      </c>
      <c r="L4" s="382" t="s">
        <v>325</v>
      </c>
      <c r="M4" s="382" t="s">
        <v>326</v>
      </c>
      <c r="N4" s="384" t="s">
        <v>327</v>
      </c>
      <c r="O4" s="385" t="s">
        <v>328</v>
      </c>
    </row>
    <row r="5">
      <c r="A5" s="375" t="s">
        <v>329</v>
      </c>
      <c r="B5" s="376"/>
      <c r="C5" s="376" t="s">
        <v>330</v>
      </c>
      <c r="D5" s="374"/>
      <c r="E5" s="374"/>
      <c r="F5" s="374"/>
      <c r="H5" s="378" t="s">
        <v>331</v>
      </c>
      <c r="I5" s="55"/>
      <c r="J5" s="55"/>
      <c r="K5" s="55"/>
      <c r="L5" s="55"/>
      <c r="M5" s="55"/>
      <c r="N5" s="55"/>
      <c r="O5" s="56"/>
    </row>
    <row r="6">
      <c r="A6" s="375" t="s">
        <v>332</v>
      </c>
      <c r="B6" s="376"/>
      <c r="C6" s="376" t="s">
        <v>333</v>
      </c>
      <c r="D6" s="374"/>
      <c r="E6" s="374"/>
      <c r="F6" s="374"/>
      <c r="H6" s="386" t="s">
        <v>334</v>
      </c>
      <c r="I6" s="384" t="s">
        <v>335</v>
      </c>
      <c r="J6" s="384" t="s">
        <v>335</v>
      </c>
      <c r="K6" s="383" t="s">
        <v>336</v>
      </c>
      <c r="L6" s="384" t="s">
        <v>337</v>
      </c>
      <c r="M6" s="384" t="s">
        <v>335</v>
      </c>
      <c r="N6" s="384" t="s">
        <v>338</v>
      </c>
      <c r="O6" s="384" t="s">
        <v>335</v>
      </c>
    </row>
    <row r="7">
      <c r="A7" s="375" t="s">
        <v>339</v>
      </c>
      <c r="B7" s="376"/>
      <c r="C7" s="376" t="s">
        <v>340</v>
      </c>
      <c r="D7" s="374"/>
      <c r="E7" s="374"/>
      <c r="F7" s="374"/>
      <c r="H7" s="118"/>
      <c r="I7" s="118"/>
      <c r="J7" s="118"/>
      <c r="K7" s="118"/>
      <c r="L7" s="118"/>
      <c r="M7" s="118"/>
      <c r="N7" s="118"/>
      <c r="O7" s="118"/>
    </row>
    <row r="8">
      <c r="A8" s="375" t="s">
        <v>341</v>
      </c>
      <c r="B8" s="376"/>
      <c r="C8" s="375" t="s">
        <v>342</v>
      </c>
      <c r="D8" s="374"/>
      <c r="E8" s="374"/>
      <c r="F8" s="374"/>
      <c r="H8" s="118"/>
      <c r="I8" s="118"/>
      <c r="J8" s="118"/>
      <c r="K8" s="118"/>
      <c r="L8" s="118"/>
      <c r="M8" s="118"/>
      <c r="N8" s="118"/>
      <c r="O8" s="118"/>
    </row>
    <row r="9">
      <c r="A9" s="375" t="s">
        <v>343</v>
      </c>
      <c r="B9" s="376"/>
      <c r="C9" s="376" t="s">
        <v>344</v>
      </c>
      <c r="D9" s="374"/>
      <c r="E9" s="374"/>
      <c r="F9" s="374"/>
      <c r="H9" s="387" t="s">
        <v>345</v>
      </c>
      <c r="J9" s="118"/>
      <c r="K9" s="118"/>
      <c r="L9" s="118"/>
      <c r="M9" s="118"/>
      <c r="N9" s="118"/>
      <c r="O9" s="118"/>
    </row>
    <row r="10">
      <c r="A10" s="375" t="s">
        <v>346</v>
      </c>
      <c r="B10" s="376"/>
      <c r="C10" s="376" t="s">
        <v>347</v>
      </c>
      <c r="D10" s="374"/>
      <c r="E10" s="374"/>
      <c r="F10" s="374"/>
      <c r="H10" s="388"/>
      <c r="I10" s="389" t="s">
        <v>348</v>
      </c>
      <c r="J10" s="56"/>
      <c r="K10" s="118"/>
      <c r="L10" s="118"/>
      <c r="M10" s="118"/>
      <c r="N10" s="118"/>
      <c r="O10" s="118"/>
    </row>
    <row r="11">
      <c r="A11" s="390"/>
      <c r="B11" s="390"/>
      <c r="C11" s="390"/>
      <c r="D11" s="390"/>
      <c r="E11" s="390"/>
      <c r="F11" s="374"/>
      <c r="H11" s="391"/>
      <c r="I11" s="392" t="s">
        <v>331</v>
      </c>
      <c r="J11" s="118"/>
      <c r="K11" s="118"/>
      <c r="L11" s="118"/>
      <c r="M11" s="118"/>
      <c r="N11" s="118"/>
      <c r="O11" s="118"/>
    </row>
    <row r="12">
      <c r="A12" s="393" t="s">
        <v>349</v>
      </c>
      <c r="B12" s="394" t="s">
        <v>350</v>
      </c>
      <c r="C12" s="394" t="s">
        <v>351</v>
      </c>
      <c r="D12" s="394" t="s">
        <v>352</v>
      </c>
      <c r="E12" s="394" t="s">
        <v>353</v>
      </c>
      <c r="F12" s="374"/>
      <c r="H12" s="395"/>
      <c r="I12" s="396" t="s">
        <v>354</v>
      </c>
      <c r="J12" s="118"/>
      <c r="K12" s="118"/>
      <c r="L12" s="118"/>
      <c r="M12" s="118"/>
      <c r="N12" s="118"/>
      <c r="O12" s="118"/>
    </row>
    <row r="13">
      <c r="A13" s="393"/>
      <c r="B13" s="397" t="s">
        <v>355</v>
      </c>
      <c r="C13" s="398">
        <v>19.3</v>
      </c>
      <c r="D13" s="398">
        <v>927.7</v>
      </c>
      <c r="E13" s="399"/>
      <c r="F13" s="374"/>
      <c r="H13" s="400" t="s">
        <v>356</v>
      </c>
      <c r="I13" s="401" t="s">
        <v>357</v>
      </c>
      <c r="J13" s="118"/>
      <c r="K13" s="118"/>
      <c r="L13" s="118"/>
      <c r="M13" s="118"/>
      <c r="N13" s="118"/>
      <c r="O13" s="118"/>
    </row>
    <row r="14">
      <c r="A14" s="402">
        <v>1.0</v>
      </c>
      <c r="B14" s="403" t="s">
        <v>358</v>
      </c>
      <c r="C14" s="404">
        <v>1.6</v>
      </c>
      <c r="D14" s="404">
        <v>76.8</v>
      </c>
      <c r="E14" s="405">
        <v>106.0</v>
      </c>
      <c r="F14" s="374"/>
      <c r="H14" s="400" t="s">
        <v>359</v>
      </c>
      <c r="I14" s="401" t="s">
        <v>360</v>
      </c>
      <c r="J14" s="118"/>
      <c r="K14" s="118"/>
      <c r="L14" s="118"/>
      <c r="M14" s="118"/>
      <c r="N14" s="118"/>
      <c r="O14" s="118"/>
    </row>
    <row r="15">
      <c r="A15" s="402">
        <v>2.0</v>
      </c>
      <c r="B15" s="397" t="s">
        <v>361</v>
      </c>
      <c r="C15" s="406">
        <v>1.5</v>
      </c>
      <c r="D15" s="406">
        <v>73.5</v>
      </c>
      <c r="E15" s="407">
        <v>115.0</v>
      </c>
      <c r="F15" s="374"/>
      <c r="H15" s="408" t="s">
        <v>362</v>
      </c>
      <c r="I15" s="409" t="s">
        <v>357</v>
      </c>
      <c r="J15" s="118"/>
      <c r="K15" s="118"/>
      <c r="L15" s="118"/>
      <c r="M15" s="118"/>
      <c r="N15" s="118"/>
      <c r="O15" s="118"/>
    </row>
    <row r="16">
      <c r="A16" s="402">
        <v>3.0</v>
      </c>
      <c r="B16" s="403" t="s">
        <v>363</v>
      </c>
      <c r="C16" s="398">
        <v>1.4</v>
      </c>
      <c r="D16" s="398">
        <v>69.4</v>
      </c>
      <c r="E16" s="410">
        <v>127.0</v>
      </c>
      <c r="F16" s="374"/>
      <c r="H16" s="400" t="s">
        <v>364</v>
      </c>
      <c r="I16" s="401" t="s">
        <v>360</v>
      </c>
      <c r="J16" s="118"/>
      <c r="K16" s="118"/>
      <c r="L16" s="118"/>
      <c r="M16" s="118"/>
      <c r="N16" s="118"/>
      <c r="O16" s="118"/>
    </row>
    <row r="17">
      <c r="A17" s="402">
        <v>4.0</v>
      </c>
      <c r="B17" s="397" t="s">
        <v>365</v>
      </c>
      <c r="C17" s="406">
        <v>1.3</v>
      </c>
      <c r="D17" s="406">
        <v>61.3</v>
      </c>
      <c r="E17" s="407">
        <v>162.0</v>
      </c>
      <c r="F17" s="374"/>
      <c r="H17" s="400" t="s">
        <v>366</v>
      </c>
      <c r="I17" s="401" t="s">
        <v>360</v>
      </c>
      <c r="J17" s="118"/>
      <c r="K17" s="118"/>
      <c r="L17" s="118"/>
      <c r="M17" s="118"/>
      <c r="N17" s="118"/>
      <c r="O17" s="118"/>
    </row>
    <row r="18">
      <c r="A18" s="402">
        <v>5.0</v>
      </c>
      <c r="B18" s="403" t="s">
        <v>367</v>
      </c>
      <c r="C18" s="406">
        <v>1.3</v>
      </c>
      <c r="D18" s="406">
        <v>61.2</v>
      </c>
      <c r="E18" s="407">
        <v>144.0</v>
      </c>
      <c r="F18" s="374"/>
      <c r="H18" s="408" t="s">
        <v>368</v>
      </c>
      <c r="I18" s="409" t="s">
        <v>369</v>
      </c>
      <c r="J18" s="118"/>
      <c r="K18" s="118"/>
      <c r="L18" s="118"/>
      <c r="M18" s="118"/>
      <c r="N18" s="118"/>
      <c r="O18" s="118"/>
    </row>
    <row r="19">
      <c r="A19" s="402">
        <v>6.0</v>
      </c>
      <c r="B19" s="397" t="s">
        <v>370</v>
      </c>
      <c r="C19" s="398">
        <v>1.1</v>
      </c>
      <c r="D19" s="398">
        <v>55.0</v>
      </c>
      <c r="E19" s="410">
        <v>100.0</v>
      </c>
      <c r="F19" s="374"/>
      <c r="H19" s="400" t="s">
        <v>371</v>
      </c>
      <c r="I19" s="401" t="s">
        <v>369</v>
      </c>
      <c r="J19" s="118"/>
      <c r="K19" s="118"/>
      <c r="L19" s="118"/>
      <c r="M19" s="118"/>
      <c r="N19" s="118"/>
      <c r="O19" s="118"/>
    </row>
    <row r="20">
      <c r="A20" s="402">
        <v>7.0</v>
      </c>
      <c r="B20" s="403" t="s">
        <v>372</v>
      </c>
      <c r="C20" s="406">
        <v>1.1</v>
      </c>
      <c r="D20" s="406">
        <v>51.6</v>
      </c>
      <c r="E20" s="407">
        <v>220.0</v>
      </c>
      <c r="F20" s="374"/>
      <c r="H20" s="400" t="s">
        <v>373</v>
      </c>
      <c r="I20" s="401" t="s">
        <v>374</v>
      </c>
      <c r="J20" s="118"/>
      <c r="K20" s="118"/>
      <c r="L20" s="118"/>
      <c r="M20" s="118"/>
      <c r="N20" s="118"/>
      <c r="O20" s="118"/>
    </row>
    <row r="21">
      <c r="A21" s="402">
        <v>8.0</v>
      </c>
      <c r="B21" s="397" t="s">
        <v>375</v>
      </c>
      <c r="C21" s="398">
        <v>1.1</v>
      </c>
      <c r="D21" s="398">
        <v>50.8</v>
      </c>
      <c r="E21" s="410">
        <v>110.0</v>
      </c>
      <c r="F21" s="374"/>
      <c r="H21" s="400" t="s">
        <v>376</v>
      </c>
      <c r="I21" s="401" t="s">
        <v>377</v>
      </c>
      <c r="J21" s="118"/>
      <c r="K21" s="118"/>
      <c r="L21" s="118"/>
      <c r="M21" s="118"/>
      <c r="N21" s="118"/>
      <c r="O21" s="118"/>
    </row>
    <row r="22">
      <c r="A22" s="402">
        <v>9.0</v>
      </c>
      <c r="B22" s="403" t="s">
        <v>378</v>
      </c>
      <c r="C22" s="398">
        <v>0.8</v>
      </c>
      <c r="D22" s="398">
        <v>39.5</v>
      </c>
      <c r="E22" s="410">
        <v>133.0</v>
      </c>
      <c r="F22" s="374"/>
      <c r="H22" s="118"/>
      <c r="I22" s="118"/>
      <c r="J22" s="118"/>
      <c r="K22" s="118"/>
      <c r="L22" s="118"/>
      <c r="M22" s="118"/>
      <c r="N22" s="118"/>
      <c r="O22" s="118"/>
    </row>
    <row r="23">
      <c r="A23" s="402">
        <v>10.0</v>
      </c>
      <c r="B23" s="397" t="s">
        <v>379</v>
      </c>
      <c r="C23" s="398">
        <v>0.8</v>
      </c>
      <c r="D23" s="398">
        <v>37.9</v>
      </c>
      <c r="E23" s="410">
        <v>133.0</v>
      </c>
      <c r="F23" s="374"/>
      <c r="H23" s="372" t="s">
        <v>380</v>
      </c>
      <c r="I23" s="118"/>
      <c r="J23" s="118"/>
      <c r="K23" s="118"/>
      <c r="L23" s="118"/>
      <c r="M23" s="118"/>
      <c r="N23" s="118"/>
      <c r="O23" s="118"/>
    </row>
    <row r="24">
      <c r="A24" s="402">
        <v>11.0</v>
      </c>
      <c r="B24" s="403" t="s">
        <v>381</v>
      </c>
      <c r="C24" s="398">
        <v>0.8</v>
      </c>
      <c r="D24" s="398">
        <v>36.8</v>
      </c>
      <c r="E24" s="410">
        <v>114.0</v>
      </c>
      <c r="F24" s="374"/>
      <c r="H24" s="411"/>
      <c r="I24" s="389" t="s">
        <v>348</v>
      </c>
      <c r="J24" s="56"/>
      <c r="K24" s="118"/>
      <c r="L24" s="118"/>
      <c r="M24" s="118"/>
      <c r="N24" s="118"/>
      <c r="O24" s="118"/>
    </row>
    <row r="25">
      <c r="A25" s="402">
        <v>12.0</v>
      </c>
      <c r="B25" s="397" t="s">
        <v>382</v>
      </c>
      <c r="C25" s="398">
        <v>0.6</v>
      </c>
      <c r="D25" s="398">
        <v>31.0</v>
      </c>
      <c r="E25" s="410">
        <v>85.0</v>
      </c>
      <c r="F25" s="374"/>
      <c r="H25" s="391"/>
      <c r="I25" s="412" t="s">
        <v>331</v>
      </c>
      <c r="J25" s="56"/>
      <c r="K25" s="118"/>
      <c r="L25" s="118"/>
      <c r="M25" s="118"/>
      <c r="N25" s="118"/>
      <c r="O25" s="118"/>
    </row>
    <row r="26">
      <c r="A26" s="402">
        <v>13.0</v>
      </c>
      <c r="B26" s="403" t="s">
        <v>383</v>
      </c>
      <c r="C26" s="398">
        <v>0.5</v>
      </c>
      <c r="D26" s="398">
        <v>22.6</v>
      </c>
      <c r="E26" s="410">
        <v>62.0</v>
      </c>
      <c r="F26" s="374"/>
      <c r="H26" s="395"/>
      <c r="I26" s="412" t="s">
        <v>354</v>
      </c>
      <c r="J26" s="56"/>
      <c r="K26" s="118"/>
      <c r="L26" s="118"/>
      <c r="M26" s="118"/>
      <c r="N26" s="118"/>
      <c r="O26" s="118"/>
    </row>
    <row r="27">
      <c r="A27" s="402">
        <v>14.0</v>
      </c>
      <c r="B27" s="397" t="s">
        <v>384</v>
      </c>
      <c r="C27" s="398">
        <v>0.5</v>
      </c>
      <c r="D27" s="398">
        <v>22.5</v>
      </c>
      <c r="E27" s="410">
        <v>166.0</v>
      </c>
      <c r="F27" s="374"/>
      <c r="H27" s="409" t="s">
        <v>385</v>
      </c>
      <c r="I27" s="413" t="s">
        <v>386</v>
      </c>
      <c r="J27" s="346"/>
      <c r="K27" s="118"/>
      <c r="L27" s="118"/>
      <c r="M27" s="118"/>
      <c r="N27" s="118"/>
      <c r="O27" s="118"/>
    </row>
    <row r="28">
      <c r="A28" s="402">
        <v>15.0</v>
      </c>
      <c r="B28" s="403" t="s">
        <v>387</v>
      </c>
      <c r="C28" s="398">
        <v>0.3</v>
      </c>
      <c r="D28" s="398">
        <v>16.0</v>
      </c>
      <c r="E28" s="410">
        <v>149.0</v>
      </c>
      <c r="F28" s="374"/>
      <c r="H28" s="400" t="s">
        <v>388</v>
      </c>
      <c r="I28" s="414" t="s">
        <v>377</v>
      </c>
      <c r="J28" s="56"/>
      <c r="K28" s="118"/>
      <c r="L28" s="118"/>
      <c r="M28" s="118"/>
      <c r="N28" s="118"/>
      <c r="O28" s="118"/>
    </row>
    <row r="29">
      <c r="A29" s="402">
        <v>16.0</v>
      </c>
      <c r="B29" s="397" t="s">
        <v>389</v>
      </c>
      <c r="C29" s="398">
        <v>0.2</v>
      </c>
      <c r="D29" s="398">
        <v>7.5</v>
      </c>
      <c r="E29" s="410">
        <v>100.0</v>
      </c>
      <c r="F29" s="374"/>
      <c r="H29" s="400" t="s">
        <v>390</v>
      </c>
      <c r="I29" s="414" t="s">
        <v>360</v>
      </c>
      <c r="J29" s="56"/>
      <c r="K29" s="118"/>
      <c r="L29" s="118"/>
      <c r="M29" s="118"/>
      <c r="N29" s="118"/>
      <c r="O29" s="118"/>
    </row>
    <row r="30">
      <c r="H30" s="400" t="s">
        <v>391</v>
      </c>
      <c r="I30" s="414" t="s">
        <v>377</v>
      </c>
      <c r="J30" s="56"/>
      <c r="K30" s="118"/>
      <c r="L30" s="118"/>
      <c r="M30" s="118"/>
      <c r="N30" s="118"/>
      <c r="O30" s="118"/>
    </row>
    <row r="31">
      <c r="H31" s="400" t="s">
        <v>392</v>
      </c>
      <c r="I31" s="414" t="s">
        <v>377</v>
      </c>
      <c r="J31" s="56"/>
      <c r="K31" s="118"/>
      <c r="L31" s="118"/>
      <c r="M31" s="118"/>
      <c r="N31" s="118"/>
      <c r="O31" s="118"/>
    </row>
    <row r="32">
      <c r="H32" s="118"/>
      <c r="I32" s="118"/>
      <c r="J32" s="118"/>
      <c r="K32" s="118"/>
      <c r="L32" s="118"/>
      <c r="M32" s="118"/>
      <c r="N32" s="118"/>
      <c r="O32" s="118"/>
    </row>
    <row r="33">
      <c r="H33" s="118"/>
      <c r="I33" s="118"/>
      <c r="J33" s="118"/>
      <c r="K33" s="118"/>
      <c r="L33" s="118"/>
      <c r="M33" s="118"/>
      <c r="N33" s="118"/>
      <c r="O33" s="118"/>
    </row>
    <row r="34">
      <c r="H34" s="118"/>
      <c r="I34" s="118"/>
      <c r="J34" s="118"/>
      <c r="K34" s="118"/>
      <c r="L34" s="118"/>
      <c r="M34" s="118"/>
      <c r="N34" s="118"/>
      <c r="O34" s="118"/>
    </row>
    <row r="35">
      <c r="H35" s="415" t="s">
        <v>393</v>
      </c>
      <c r="I35" s="118"/>
      <c r="J35" s="118"/>
      <c r="K35" s="118"/>
      <c r="L35" s="118"/>
      <c r="M35" s="118"/>
      <c r="N35" s="118"/>
      <c r="O35" s="118"/>
    </row>
    <row r="36">
      <c r="H36" s="416" t="s">
        <v>394</v>
      </c>
      <c r="J36" s="118"/>
      <c r="K36" s="118"/>
      <c r="L36" s="118"/>
      <c r="M36" s="118"/>
      <c r="N36" s="118"/>
      <c r="O36" s="118"/>
    </row>
    <row r="37">
      <c r="H37" s="416" t="s">
        <v>395</v>
      </c>
      <c r="K37" s="118"/>
      <c r="L37" s="118"/>
      <c r="M37" s="118"/>
      <c r="N37" s="118"/>
      <c r="O37" s="118"/>
    </row>
    <row r="38">
      <c r="H38" s="416" t="s">
        <v>396</v>
      </c>
      <c r="J38" s="118"/>
      <c r="K38" s="118"/>
      <c r="L38" s="118"/>
      <c r="M38" s="118"/>
      <c r="N38" s="118"/>
      <c r="O38" s="118"/>
    </row>
    <row r="39">
      <c r="H39" s="416" t="s">
        <v>397</v>
      </c>
      <c r="J39" s="118"/>
      <c r="K39" s="118"/>
      <c r="L39" s="118"/>
      <c r="M39" s="118"/>
      <c r="N39" s="118"/>
      <c r="O39" s="118"/>
    </row>
    <row r="40">
      <c r="H40" s="118"/>
      <c r="I40" s="118"/>
      <c r="J40" s="118"/>
      <c r="K40" s="118"/>
      <c r="L40" s="118"/>
      <c r="M40" s="118"/>
      <c r="N40" s="118"/>
      <c r="O40" s="118"/>
    </row>
    <row r="41">
      <c r="H41" s="118"/>
      <c r="I41" s="118"/>
      <c r="J41" s="118"/>
      <c r="K41" s="118"/>
      <c r="L41" s="118"/>
      <c r="M41" s="118"/>
      <c r="N41" s="118"/>
      <c r="O41" s="118"/>
    </row>
  </sheetData>
  <mergeCells count="18">
    <mergeCell ref="A1:F1"/>
    <mergeCell ref="I3:M3"/>
    <mergeCell ref="N3:O3"/>
    <mergeCell ref="H5:O5"/>
    <mergeCell ref="H9:I9"/>
    <mergeCell ref="I10:J10"/>
    <mergeCell ref="I24:J24"/>
    <mergeCell ref="H36:I36"/>
    <mergeCell ref="H37:J37"/>
    <mergeCell ref="H38:I38"/>
    <mergeCell ref="H39:I39"/>
    <mergeCell ref="I25:J25"/>
    <mergeCell ref="I26:J26"/>
    <mergeCell ref="I27:J27"/>
    <mergeCell ref="I28:J28"/>
    <mergeCell ref="I29:J29"/>
    <mergeCell ref="I30:J30"/>
    <mergeCell ref="I31:J3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16.25"/>
    <col customWidth="1" min="3" max="3" width="15.75"/>
    <col customWidth="1" min="5" max="5" width="8.0"/>
    <col customWidth="1" min="6" max="6" width="7.0"/>
    <col customWidth="1" min="7" max="7" width="6.5"/>
    <col customWidth="1" min="8" max="8" width="7.0"/>
    <col customWidth="1" min="9" max="9" width="6.63"/>
    <col customWidth="1" min="10" max="10" width="6.88"/>
    <col customWidth="1" min="11" max="11" width="6.5"/>
    <col customWidth="1" min="12" max="12" width="10.75"/>
    <col customWidth="1" min="13" max="13" width="9.38"/>
    <col customWidth="1" min="14" max="14" width="14.75"/>
    <col customWidth="1" min="15" max="15" width="10.63"/>
    <col customWidth="1" min="16" max="16" width="14.0"/>
    <col customWidth="1" min="18" max="18" width="9.88"/>
  </cols>
  <sheetData>
    <row r="4">
      <c r="A4" s="374"/>
      <c r="B4" s="374"/>
      <c r="C4" s="417"/>
      <c r="D4" s="418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</row>
    <row r="5">
      <c r="A5" s="419"/>
      <c r="B5" s="419"/>
    </row>
    <row r="6">
      <c r="A6" s="374"/>
      <c r="B6" s="374"/>
      <c r="C6" s="417"/>
      <c r="D6" s="418"/>
      <c r="E6" s="374"/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  <c r="Q6" s="374"/>
      <c r="R6" s="374"/>
    </row>
    <row r="7">
      <c r="A7" s="374"/>
      <c r="B7" s="420"/>
      <c r="C7" s="421"/>
      <c r="D7" s="418"/>
      <c r="E7" s="420"/>
      <c r="F7" s="420"/>
      <c r="G7" s="420"/>
      <c r="H7" s="420"/>
      <c r="I7" s="420"/>
      <c r="J7" s="420"/>
      <c r="K7" s="420"/>
      <c r="L7" s="421"/>
      <c r="M7" s="422"/>
      <c r="N7" s="422"/>
      <c r="O7" s="423"/>
      <c r="P7" s="424"/>
      <c r="Q7" s="424"/>
      <c r="R7" s="425">
        <v>3.0</v>
      </c>
    </row>
    <row r="8">
      <c r="A8" s="419"/>
      <c r="B8" s="426"/>
      <c r="C8" s="427"/>
      <c r="D8" s="428" t="s">
        <v>398</v>
      </c>
      <c r="E8" s="429" t="s">
        <v>399</v>
      </c>
      <c r="F8" s="347"/>
      <c r="G8" s="347"/>
      <c r="H8" s="347"/>
      <c r="I8" s="347"/>
      <c r="J8" s="347"/>
      <c r="K8" s="346"/>
      <c r="L8" s="427"/>
      <c r="M8" s="430"/>
      <c r="N8" s="430"/>
      <c r="O8" s="431"/>
      <c r="P8" s="432"/>
      <c r="Q8" s="432"/>
      <c r="R8" s="433"/>
    </row>
    <row r="9">
      <c r="A9" s="434"/>
      <c r="B9" s="435" t="s">
        <v>400</v>
      </c>
      <c r="C9" s="436" t="s">
        <v>401</v>
      </c>
      <c r="D9" s="437"/>
      <c r="E9" s="438" t="s">
        <v>247</v>
      </c>
      <c r="F9" s="438" t="s">
        <v>248</v>
      </c>
      <c r="G9" s="438" t="s">
        <v>249</v>
      </c>
      <c r="H9" s="438" t="s">
        <v>250</v>
      </c>
      <c r="I9" s="438" t="s">
        <v>104</v>
      </c>
      <c r="J9" s="438" t="s">
        <v>106</v>
      </c>
      <c r="K9" s="439" t="s">
        <v>134</v>
      </c>
      <c r="L9" s="440" t="s">
        <v>241</v>
      </c>
      <c r="M9" s="441" t="s">
        <v>402</v>
      </c>
      <c r="N9" s="441" t="s">
        <v>255</v>
      </c>
      <c r="O9" s="442" t="s">
        <v>403</v>
      </c>
      <c r="P9" s="443" t="s">
        <v>404</v>
      </c>
      <c r="Q9" s="444" t="s">
        <v>43</v>
      </c>
      <c r="R9" s="445" t="s">
        <v>26</v>
      </c>
    </row>
    <row r="10">
      <c r="A10" s="374"/>
      <c r="B10" s="446"/>
      <c r="C10" s="447"/>
      <c r="D10" s="346"/>
      <c r="E10" s="448">
        <v>1.0</v>
      </c>
      <c r="F10" s="448">
        <f t="shared" ref="F10:G10" si="1">E10+1</f>
        <v>2</v>
      </c>
      <c r="G10" s="448">
        <f t="shared" si="1"/>
        <v>3</v>
      </c>
      <c r="H10" s="448">
        <v>4.0</v>
      </c>
      <c r="I10" s="448">
        <v>5.0</v>
      </c>
      <c r="J10" s="448">
        <v>6.0</v>
      </c>
      <c r="K10" s="449">
        <f>J10+1</f>
        <v>7</v>
      </c>
      <c r="L10" s="447"/>
      <c r="M10" s="450"/>
      <c r="N10" s="450"/>
      <c r="O10" s="451"/>
      <c r="P10" s="452"/>
      <c r="Q10" s="452"/>
      <c r="R10" s="453"/>
    </row>
    <row r="11">
      <c r="A11" s="454"/>
      <c r="B11" s="455" t="s">
        <v>361</v>
      </c>
      <c r="C11" s="456">
        <v>20.0</v>
      </c>
      <c r="D11" s="457" t="s">
        <v>340</v>
      </c>
      <c r="E11" s="458">
        <v>8.0</v>
      </c>
      <c r="F11" s="458">
        <v>8.0</v>
      </c>
      <c r="G11" s="458">
        <v>8.0</v>
      </c>
      <c r="H11" s="458">
        <v>8.0</v>
      </c>
      <c r="I11" s="458">
        <v>8.0</v>
      </c>
      <c r="J11" s="458"/>
      <c r="K11" s="458"/>
      <c r="L11" s="459">
        <f t="shared" ref="L11:L14" si="2">SUM(E11:K11)</f>
        <v>40</v>
      </c>
      <c r="M11" s="460">
        <v>73.5</v>
      </c>
      <c r="N11" s="461">
        <f t="shared" ref="N11:N14" si="3">M11*L11</f>
        <v>2940</v>
      </c>
      <c r="O11" s="462">
        <f>10*20</f>
        <v>200</v>
      </c>
      <c r="P11" s="463">
        <f t="shared" ref="P11:P14" si="4">O11*L11</f>
        <v>8000</v>
      </c>
      <c r="Q11" s="463">
        <f t="shared" ref="Q11:Q14" si="5">O11/M11</f>
        <v>2.721088435</v>
      </c>
      <c r="R11" s="464">
        <f t="shared" ref="R11:R14" si="6">P11/$P$15</f>
        <v>0.4331348132</v>
      </c>
    </row>
    <row r="12">
      <c r="A12" s="454"/>
      <c r="B12" s="465" t="s">
        <v>365</v>
      </c>
      <c r="C12" s="456">
        <v>20.0</v>
      </c>
      <c r="D12" s="457" t="s">
        <v>340</v>
      </c>
      <c r="E12" s="458">
        <v>8.0</v>
      </c>
      <c r="F12" s="458">
        <v>5.0</v>
      </c>
      <c r="G12" s="458">
        <v>5.0</v>
      </c>
      <c r="H12" s="458">
        <v>5.0</v>
      </c>
      <c r="I12" s="458">
        <v>5.0</v>
      </c>
      <c r="J12" s="458"/>
      <c r="K12" s="458"/>
      <c r="L12" s="459">
        <f t="shared" si="2"/>
        <v>28</v>
      </c>
      <c r="M12" s="466">
        <v>61.3</v>
      </c>
      <c r="N12" s="461">
        <f t="shared" si="3"/>
        <v>1716.4</v>
      </c>
      <c r="O12" s="462">
        <f>7*20</f>
        <v>140</v>
      </c>
      <c r="P12" s="463">
        <f t="shared" si="4"/>
        <v>3920</v>
      </c>
      <c r="Q12" s="463">
        <f t="shared" si="5"/>
        <v>2.283849918</v>
      </c>
      <c r="R12" s="464">
        <f t="shared" si="6"/>
        <v>0.2122360585</v>
      </c>
    </row>
    <row r="13">
      <c r="A13" s="454"/>
      <c r="B13" s="467" t="s">
        <v>367</v>
      </c>
      <c r="C13" s="456">
        <v>20.0</v>
      </c>
      <c r="D13" s="457" t="s">
        <v>340</v>
      </c>
      <c r="E13" s="458">
        <v>5.0</v>
      </c>
      <c r="F13" s="458">
        <v>5.0</v>
      </c>
      <c r="G13" s="458">
        <v>5.0</v>
      </c>
      <c r="H13" s="458">
        <v>5.0</v>
      </c>
      <c r="I13" s="458">
        <v>5.0</v>
      </c>
      <c r="J13" s="458"/>
      <c r="K13" s="458"/>
      <c r="L13" s="459">
        <f t="shared" si="2"/>
        <v>25</v>
      </c>
      <c r="M13" s="466">
        <v>61.2</v>
      </c>
      <c r="N13" s="461">
        <f t="shared" si="3"/>
        <v>1530</v>
      </c>
      <c r="O13" s="462">
        <f>6.5*20</f>
        <v>130</v>
      </c>
      <c r="P13" s="463">
        <f t="shared" si="4"/>
        <v>3250</v>
      </c>
      <c r="Q13" s="463">
        <f t="shared" si="5"/>
        <v>2.124183007</v>
      </c>
      <c r="R13" s="464">
        <f t="shared" si="6"/>
        <v>0.1759610179</v>
      </c>
    </row>
    <row r="14">
      <c r="A14" s="454"/>
      <c r="B14" s="467" t="s">
        <v>372</v>
      </c>
      <c r="C14" s="456">
        <v>20.0</v>
      </c>
      <c r="D14" s="457" t="s">
        <v>340</v>
      </c>
      <c r="E14" s="458">
        <v>5.0</v>
      </c>
      <c r="F14" s="458">
        <v>5.0</v>
      </c>
      <c r="G14" s="458">
        <v>5.0</v>
      </c>
      <c r="H14" s="458">
        <v>5.0</v>
      </c>
      <c r="I14" s="458">
        <v>5.0</v>
      </c>
      <c r="J14" s="458"/>
      <c r="K14" s="458"/>
      <c r="L14" s="459">
        <f t="shared" si="2"/>
        <v>25</v>
      </c>
      <c r="M14" s="466">
        <v>51.6</v>
      </c>
      <c r="N14" s="461">
        <f t="shared" si="3"/>
        <v>1290</v>
      </c>
      <c r="O14" s="468">
        <f>6.6*20</f>
        <v>132</v>
      </c>
      <c r="P14" s="463">
        <f t="shared" si="4"/>
        <v>3300</v>
      </c>
      <c r="Q14" s="463">
        <f t="shared" si="5"/>
        <v>2.558139535</v>
      </c>
      <c r="R14" s="464">
        <f t="shared" si="6"/>
        <v>0.1786681104</v>
      </c>
    </row>
    <row r="15">
      <c r="A15" s="469"/>
      <c r="B15" s="470" t="s">
        <v>405</v>
      </c>
      <c r="C15" s="447"/>
      <c r="D15" s="447"/>
      <c r="E15" s="449">
        <f t="shared" ref="E15:K15" si="7">SUM(E11:E14)</f>
        <v>26</v>
      </c>
      <c r="F15" s="449">
        <f t="shared" si="7"/>
        <v>23</v>
      </c>
      <c r="G15" s="449">
        <f t="shared" si="7"/>
        <v>23</v>
      </c>
      <c r="H15" s="449">
        <f t="shared" si="7"/>
        <v>23</v>
      </c>
      <c r="I15" s="449">
        <f t="shared" si="7"/>
        <v>23</v>
      </c>
      <c r="J15" s="449">
        <f t="shared" si="7"/>
        <v>0</v>
      </c>
      <c r="K15" s="449">
        <f t="shared" si="7"/>
        <v>0</v>
      </c>
      <c r="L15" s="471">
        <f>SUM(L10:L14)</f>
        <v>118</v>
      </c>
      <c r="M15" s="472"/>
      <c r="N15" s="450"/>
      <c r="O15" s="472"/>
      <c r="P15" s="473">
        <f>SUM(P11:P14)</f>
        <v>18470</v>
      </c>
      <c r="Q15" s="453"/>
      <c r="R15" s="474">
        <f>SUM(R11:R14)</f>
        <v>1</v>
      </c>
    </row>
    <row r="16">
      <c r="A16" s="374"/>
      <c r="B16" s="374"/>
      <c r="C16" s="417"/>
      <c r="D16" s="418"/>
      <c r="E16" s="374"/>
      <c r="F16" s="374"/>
      <c r="G16" s="374"/>
      <c r="H16" s="374"/>
      <c r="I16" s="374"/>
      <c r="J16" s="374"/>
      <c r="K16" s="374"/>
      <c r="L16" s="417"/>
      <c r="M16" s="475"/>
      <c r="N16" s="475"/>
      <c r="O16" s="476"/>
      <c r="P16" s="417"/>
      <c r="Q16" s="477"/>
      <c r="R16" s="478"/>
    </row>
  </sheetData>
  <mergeCells count="3">
    <mergeCell ref="B5:R5"/>
    <mergeCell ref="D8:D10"/>
    <mergeCell ref="E8:K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30.38"/>
  </cols>
  <sheetData>
    <row r="1">
      <c r="A1" s="371" t="s">
        <v>312</v>
      </c>
      <c r="H1" s="374"/>
      <c r="I1" s="374"/>
      <c r="J1" s="374"/>
      <c r="K1" s="374"/>
      <c r="L1" s="374"/>
      <c r="M1" s="374"/>
      <c r="N1" s="374"/>
      <c r="O1" s="374"/>
      <c r="P1" s="374"/>
    </row>
    <row r="2">
      <c r="A2" s="373" t="s">
        <v>314</v>
      </c>
      <c r="B2" s="374"/>
      <c r="C2" s="373" t="s">
        <v>315</v>
      </c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</row>
    <row r="3">
      <c r="A3" s="375" t="s">
        <v>316</v>
      </c>
      <c r="B3" s="376"/>
      <c r="C3" s="376" t="s">
        <v>317</v>
      </c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</row>
    <row r="4">
      <c r="A4" s="375" t="s">
        <v>321</v>
      </c>
      <c r="B4" s="376"/>
      <c r="C4" s="380">
        <v>44805.0</v>
      </c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</row>
    <row r="5">
      <c r="A5" s="375" t="s">
        <v>329</v>
      </c>
      <c r="B5" s="376"/>
      <c r="C5" s="376" t="s">
        <v>330</v>
      </c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</row>
    <row r="6">
      <c r="A6" s="375" t="s">
        <v>332</v>
      </c>
      <c r="B6" s="376"/>
      <c r="C6" s="376" t="s">
        <v>333</v>
      </c>
      <c r="D6" s="374"/>
      <c r="E6" s="374"/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</row>
    <row r="7">
      <c r="A7" s="375" t="s">
        <v>339</v>
      </c>
      <c r="B7" s="376"/>
      <c r="C7" s="376" t="s">
        <v>406</v>
      </c>
      <c r="D7" s="374"/>
      <c r="E7" s="374"/>
      <c r="F7" s="374"/>
      <c r="G7" s="374"/>
      <c r="H7" s="374"/>
      <c r="I7" s="374"/>
      <c r="J7" s="374"/>
      <c r="K7" s="374"/>
      <c r="L7" s="374"/>
      <c r="M7" s="374"/>
      <c r="N7" s="374"/>
      <c r="O7" s="374"/>
      <c r="P7" s="374"/>
    </row>
    <row r="8">
      <c r="A8" s="375" t="s">
        <v>341</v>
      </c>
      <c r="B8" s="376"/>
      <c r="C8" s="375" t="s">
        <v>342</v>
      </c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</row>
    <row r="9">
      <c r="A9" s="375" t="s">
        <v>343</v>
      </c>
      <c r="B9" s="376"/>
      <c r="C9" s="376" t="s">
        <v>344</v>
      </c>
      <c r="D9" s="374"/>
      <c r="E9" s="374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</row>
    <row r="10">
      <c r="A10" s="375" t="s">
        <v>346</v>
      </c>
      <c r="B10" s="376"/>
      <c r="C10" s="376" t="s">
        <v>347</v>
      </c>
      <c r="D10" s="374"/>
      <c r="E10" s="374"/>
      <c r="F10" s="374"/>
      <c r="G10" s="374"/>
      <c r="H10" s="374"/>
      <c r="I10" s="374"/>
      <c r="J10" s="374"/>
      <c r="K10" s="374"/>
      <c r="L10" s="374"/>
      <c r="M10" s="374"/>
      <c r="N10" s="374"/>
      <c r="O10" s="374"/>
      <c r="P10" s="374"/>
    </row>
    <row r="11">
      <c r="A11" s="390"/>
      <c r="B11" s="390"/>
      <c r="C11" s="390"/>
      <c r="D11" s="390"/>
      <c r="E11" s="390"/>
      <c r="F11" s="390"/>
      <c r="G11" s="390"/>
      <c r="H11" s="390"/>
      <c r="I11" s="390"/>
      <c r="J11" s="390"/>
      <c r="K11" s="390"/>
      <c r="L11" s="390"/>
      <c r="M11" s="390"/>
      <c r="N11" s="390"/>
      <c r="O11" s="390"/>
      <c r="P11" s="390"/>
    </row>
    <row r="12">
      <c r="A12" s="393" t="s">
        <v>349</v>
      </c>
      <c r="B12" s="394" t="s">
        <v>350</v>
      </c>
      <c r="C12" s="394" t="s">
        <v>407</v>
      </c>
      <c r="D12" s="394" t="s">
        <v>408</v>
      </c>
      <c r="E12" s="394" t="s">
        <v>409</v>
      </c>
      <c r="F12" s="394" t="s">
        <v>410</v>
      </c>
      <c r="G12" s="394" t="s">
        <v>411</v>
      </c>
      <c r="H12" s="394" t="s">
        <v>412</v>
      </c>
      <c r="I12" s="394" t="s">
        <v>413</v>
      </c>
      <c r="J12" s="394" t="s">
        <v>414</v>
      </c>
      <c r="K12" s="394" t="s">
        <v>415</v>
      </c>
      <c r="L12" s="394" t="s">
        <v>416</v>
      </c>
      <c r="M12" s="394" t="s">
        <v>417</v>
      </c>
      <c r="N12" s="394" t="s">
        <v>351</v>
      </c>
      <c r="O12" s="394" t="s">
        <v>352</v>
      </c>
      <c r="P12" s="394" t="s">
        <v>353</v>
      </c>
    </row>
    <row r="13">
      <c r="A13" s="402">
        <v>1.0</v>
      </c>
      <c r="B13" s="397" t="s">
        <v>361</v>
      </c>
      <c r="C13" s="397" t="s">
        <v>418</v>
      </c>
      <c r="D13" s="397" t="s">
        <v>419</v>
      </c>
      <c r="E13" s="479">
        <v>0.4166666666666667</v>
      </c>
      <c r="F13" s="479">
        <v>0.4993055555555555</v>
      </c>
      <c r="G13" s="480"/>
      <c r="H13" s="480"/>
      <c r="I13" s="480"/>
      <c r="J13" s="480"/>
      <c r="K13" s="480"/>
      <c r="L13" s="481" t="s">
        <v>420</v>
      </c>
      <c r="M13" s="480"/>
      <c r="N13" s="398">
        <v>3.0</v>
      </c>
      <c r="O13" s="398">
        <v>142.8</v>
      </c>
      <c r="P13" s="410">
        <v>120.0</v>
      </c>
    </row>
    <row r="14">
      <c r="A14" s="402">
        <v>2.0</v>
      </c>
      <c r="B14" s="403" t="s">
        <v>361</v>
      </c>
      <c r="C14" s="403" t="s">
        <v>418</v>
      </c>
      <c r="D14" s="403" t="s">
        <v>421</v>
      </c>
      <c r="E14" s="479">
        <v>0.4583333333333333</v>
      </c>
      <c r="F14" s="479">
        <v>0.4993055555555555</v>
      </c>
      <c r="G14" s="482" t="s">
        <v>420</v>
      </c>
      <c r="H14" s="482" t="s">
        <v>420</v>
      </c>
      <c r="I14" s="482" t="s">
        <v>420</v>
      </c>
      <c r="J14" s="482" t="s">
        <v>420</v>
      </c>
      <c r="K14" s="482" t="s">
        <v>420</v>
      </c>
      <c r="L14" s="480"/>
      <c r="M14" s="480"/>
      <c r="N14" s="483">
        <v>2.6</v>
      </c>
      <c r="O14" s="483">
        <v>126.7</v>
      </c>
      <c r="P14" s="484">
        <v>123.0</v>
      </c>
    </row>
    <row r="15">
      <c r="A15" s="402">
        <v>3.0</v>
      </c>
      <c r="B15" s="397" t="s">
        <v>370</v>
      </c>
      <c r="C15" s="397" t="s">
        <v>422</v>
      </c>
      <c r="D15" s="397" t="s">
        <v>423</v>
      </c>
      <c r="E15" s="479">
        <v>0.4166666666666667</v>
      </c>
      <c r="F15" s="479">
        <v>0.4576388888888889</v>
      </c>
      <c r="G15" s="480"/>
      <c r="H15" s="480"/>
      <c r="I15" s="480"/>
      <c r="J15" s="480"/>
      <c r="K15" s="480"/>
      <c r="L15" s="480"/>
      <c r="M15" s="481" t="s">
        <v>420</v>
      </c>
      <c r="N15" s="398">
        <v>2.6</v>
      </c>
      <c r="O15" s="398">
        <v>125.0</v>
      </c>
      <c r="P15" s="410">
        <v>123.0</v>
      </c>
    </row>
    <row r="16">
      <c r="A16" s="402">
        <v>4.0</v>
      </c>
      <c r="B16" s="403" t="s">
        <v>370</v>
      </c>
      <c r="C16" s="403" t="s">
        <v>422</v>
      </c>
      <c r="D16" s="403" t="s">
        <v>424</v>
      </c>
      <c r="E16" s="479">
        <v>0.4583333333333333</v>
      </c>
      <c r="F16" s="479">
        <v>0.4993055555555555</v>
      </c>
      <c r="G16" s="480"/>
      <c r="H16" s="480"/>
      <c r="I16" s="480"/>
      <c r="J16" s="480"/>
      <c r="K16" s="480"/>
      <c r="L16" s="480"/>
      <c r="M16" s="482" t="s">
        <v>420</v>
      </c>
      <c r="N16" s="398">
        <v>2.6</v>
      </c>
      <c r="O16" s="398">
        <v>123.3</v>
      </c>
      <c r="P16" s="410">
        <v>118.0</v>
      </c>
    </row>
    <row r="17">
      <c r="A17" s="402">
        <v>5.0</v>
      </c>
      <c r="B17" s="397" t="s">
        <v>358</v>
      </c>
      <c r="C17" s="397" t="s">
        <v>425</v>
      </c>
      <c r="D17" s="397" t="s">
        <v>426</v>
      </c>
      <c r="E17" s="479">
        <v>0.3333333333333333</v>
      </c>
      <c r="F17" s="479">
        <v>0.4159722222222222</v>
      </c>
      <c r="G17" s="481" t="s">
        <v>420</v>
      </c>
      <c r="H17" s="481" t="s">
        <v>420</v>
      </c>
      <c r="I17" s="481" t="s">
        <v>420</v>
      </c>
      <c r="J17" s="481" t="s">
        <v>420</v>
      </c>
      <c r="K17" s="481" t="s">
        <v>420</v>
      </c>
      <c r="L17" s="480"/>
      <c r="M17" s="480"/>
      <c r="N17" s="398">
        <v>2.6</v>
      </c>
      <c r="O17" s="398">
        <v>123.0</v>
      </c>
      <c r="P17" s="410">
        <v>123.0</v>
      </c>
    </row>
    <row r="18">
      <c r="A18" s="402">
        <v>6.0</v>
      </c>
      <c r="B18" s="403" t="s">
        <v>363</v>
      </c>
      <c r="C18" s="403" t="s">
        <v>427</v>
      </c>
      <c r="D18" s="403" t="s">
        <v>428</v>
      </c>
      <c r="E18" s="479">
        <v>0.3333333333333333</v>
      </c>
      <c r="F18" s="479">
        <v>0.4576388888888889</v>
      </c>
      <c r="G18" s="482" t="s">
        <v>420</v>
      </c>
      <c r="H18" s="482" t="s">
        <v>420</v>
      </c>
      <c r="I18" s="482" t="s">
        <v>420</v>
      </c>
      <c r="J18" s="482" t="s">
        <v>420</v>
      </c>
      <c r="K18" s="482" t="s">
        <v>420</v>
      </c>
      <c r="L18" s="480"/>
      <c r="M18" s="480"/>
      <c r="N18" s="398">
        <v>2.6</v>
      </c>
      <c r="O18" s="398">
        <v>122.8</v>
      </c>
      <c r="P18" s="410">
        <v>136.0</v>
      </c>
    </row>
    <row r="19">
      <c r="A19" s="402">
        <v>7.0</v>
      </c>
      <c r="B19" s="397" t="s">
        <v>358</v>
      </c>
      <c r="C19" s="397" t="s">
        <v>425</v>
      </c>
      <c r="D19" s="397" t="s">
        <v>429</v>
      </c>
      <c r="E19" s="479">
        <v>0.3333333333333333</v>
      </c>
      <c r="F19" s="479">
        <v>0.3743055555555555</v>
      </c>
      <c r="G19" s="480"/>
      <c r="H19" s="480"/>
      <c r="I19" s="480"/>
      <c r="J19" s="480"/>
      <c r="K19" s="480"/>
      <c r="L19" s="481" t="s">
        <v>420</v>
      </c>
      <c r="M19" s="480"/>
      <c r="N19" s="398">
        <v>2.4</v>
      </c>
      <c r="O19" s="398">
        <v>114.3</v>
      </c>
      <c r="P19" s="410">
        <v>120.0</v>
      </c>
    </row>
    <row r="20">
      <c r="A20" s="402">
        <v>8.0</v>
      </c>
      <c r="B20" s="403" t="s">
        <v>365</v>
      </c>
      <c r="C20" s="403" t="s">
        <v>418</v>
      </c>
      <c r="D20" s="403" t="s">
        <v>430</v>
      </c>
      <c r="E20" s="479">
        <v>0.375</v>
      </c>
      <c r="F20" s="479">
        <v>0.4993055555555555</v>
      </c>
      <c r="G20" s="480"/>
      <c r="H20" s="480"/>
      <c r="I20" s="480"/>
      <c r="J20" s="480"/>
      <c r="K20" s="480"/>
      <c r="L20" s="482" t="s">
        <v>420</v>
      </c>
      <c r="M20" s="480"/>
      <c r="N20" s="398">
        <v>2.4</v>
      </c>
      <c r="O20" s="398">
        <v>113.9</v>
      </c>
      <c r="P20" s="410">
        <v>171.0</v>
      </c>
    </row>
    <row r="21">
      <c r="A21" s="402">
        <v>9.0</v>
      </c>
      <c r="B21" s="397" t="s">
        <v>358</v>
      </c>
      <c r="C21" s="397" t="s">
        <v>431</v>
      </c>
      <c r="D21" s="397" t="s">
        <v>432</v>
      </c>
      <c r="E21" s="479">
        <v>0.20833333333333334</v>
      </c>
      <c r="F21" s="479">
        <v>0.3326388888888889</v>
      </c>
      <c r="G21" s="481" t="s">
        <v>420</v>
      </c>
      <c r="H21" s="481" t="s">
        <v>420</v>
      </c>
      <c r="I21" s="481" t="s">
        <v>420</v>
      </c>
      <c r="J21" s="481" t="s">
        <v>420</v>
      </c>
      <c r="K21" s="481" t="s">
        <v>420</v>
      </c>
      <c r="L21" s="480"/>
      <c r="M21" s="480"/>
      <c r="N21" s="398">
        <v>2.4</v>
      </c>
      <c r="O21" s="398">
        <v>113.7</v>
      </c>
      <c r="P21" s="410">
        <v>96.0</v>
      </c>
    </row>
    <row r="22">
      <c r="A22" s="402">
        <v>10.0</v>
      </c>
      <c r="B22" s="403" t="s">
        <v>361</v>
      </c>
      <c r="C22" s="403" t="s">
        <v>418</v>
      </c>
      <c r="D22" s="403" t="s">
        <v>433</v>
      </c>
      <c r="E22" s="479">
        <v>0.6666666666666666</v>
      </c>
      <c r="F22" s="479">
        <v>0.7493055555555556</v>
      </c>
      <c r="G22" s="480"/>
      <c r="H22" s="480"/>
      <c r="I22" s="480"/>
      <c r="J22" s="480"/>
      <c r="K22" s="480"/>
      <c r="L22" s="482" t="s">
        <v>420</v>
      </c>
      <c r="M22" s="480"/>
      <c r="N22" s="404">
        <v>2.4</v>
      </c>
      <c r="O22" s="404">
        <v>113.3</v>
      </c>
      <c r="P22" s="405">
        <v>160.0</v>
      </c>
    </row>
    <row r="23">
      <c r="A23" s="402">
        <v>11.0</v>
      </c>
      <c r="B23" s="397" t="s">
        <v>370</v>
      </c>
      <c r="C23" s="397" t="s">
        <v>422</v>
      </c>
      <c r="D23" s="397" t="s">
        <v>424</v>
      </c>
      <c r="E23" s="479">
        <v>0.4583333333333333</v>
      </c>
      <c r="F23" s="479">
        <v>0.4993055555555555</v>
      </c>
      <c r="G23" s="480"/>
      <c r="H23" s="480"/>
      <c r="I23" s="480"/>
      <c r="J23" s="480"/>
      <c r="K23" s="480"/>
      <c r="L23" s="481" t="s">
        <v>420</v>
      </c>
      <c r="M23" s="480"/>
      <c r="N23" s="398">
        <v>2.3</v>
      </c>
      <c r="O23" s="398">
        <v>112.7</v>
      </c>
      <c r="P23" s="410">
        <v>121.0</v>
      </c>
    </row>
    <row r="24">
      <c r="A24" s="402">
        <v>12.0</v>
      </c>
      <c r="B24" s="403" t="s">
        <v>361</v>
      </c>
      <c r="C24" s="403" t="s">
        <v>418</v>
      </c>
      <c r="D24" s="403" t="s">
        <v>434</v>
      </c>
      <c r="E24" s="479">
        <v>0.5625</v>
      </c>
      <c r="F24" s="479">
        <v>0.6659722222222222</v>
      </c>
      <c r="G24" s="480"/>
      <c r="H24" s="480"/>
      <c r="I24" s="480"/>
      <c r="J24" s="480"/>
      <c r="K24" s="480"/>
      <c r="L24" s="482" t="s">
        <v>420</v>
      </c>
      <c r="M24" s="480"/>
      <c r="N24" s="404">
        <v>2.3</v>
      </c>
      <c r="O24" s="404">
        <v>111.4</v>
      </c>
      <c r="P24" s="405">
        <v>135.0</v>
      </c>
    </row>
    <row r="25">
      <c r="A25" s="402">
        <v>13.0</v>
      </c>
      <c r="B25" s="397" t="s">
        <v>375</v>
      </c>
      <c r="C25" s="397" t="s">
        <v>435</v>
      </c>
      <c r="D25" s="397" t="s">
        <v>436</v>
      </c>
      <c r="E25" s="479">
        <v>0.5</v>
      </c>
      <c r="F25" s="479">
        <v>0.5826388888888888</v>
      </c>
      <c r="G25" s="480"/>
      <c r="H25" s="480"/>
      <c r="I25" s="480"/>
      <c r="J25" s="480"/>
      <c r="K25" s="480"/>
      <c r="L25" s="480"/>
      <c r="M25" s="481" t="s">
        <v>420</v>
      </c>
      <c r="N25" s="398">
        <v>2.3</v>
      </c>
      <c r="O25" s="398">
        <v>108.5</v>
      </c>
      <c r="P25" s="410">
        <v>135.0</v>
      </c>
    </row>
    <row r="26">
      <c r="A26" s="402">
        <v>14.0</v>
      </c>
      <c r="B26" s="403" t="s">
        <v>367</v>
      </c>
      <c r="C26" s="403" t="s">
        <v>422</v>
      </c>
      <c r="D26" s="403" t="s">
        <v>437</v>
      </c>
      <c r="E26" s="479">
        <v>0.4166666666666667</v>
      </c>
      <c r="F26" s="479">
        <v>0.4576388888888889</v>
      </c>
      <c r="G26" s="480"/>
      <c r="H26" s="480"/>
      <c r="I26" s="480"/>
      <c r="J26" s="480"/>
      <c r="K26" s="480"/>
      <c r="L26" s="482" t="s">
        <v>420</v>
      </c>
      <c r="M26" s="480"/>
      <c r="N26" s="398">
        <v>2.2</v>
      </c>
      <c r="O26" s="398">
        <v>105.7</v>
      </c>
      <c r="P26" s="410">
        <v>183.0</v>
      </c>
    </row>
    <row r="27">
      <c r="A27" s="402">
        <v>15.0</v>
      </c>
      <c r="B27" s="397" t="s">
        <v>358</v>
      </c>
      <c r="C27" s="397" t="s">
        <v>425</v>
      </c>
      <c r="D27" s="397" t="s">
        <v>438</v>
      </c>
      <c r="E27" s="479">
        <v>0.375</v>
      </c>
      <c r="F27" s="479">
        <v>0.4159722222222222</v>
      </c>
      <c r="G27" s="480"/>
      <c r="H27" s="480"/>
      <c r="I27" s="480"/>
      <c r="J27" s="480"/>
      <c r="K27" s="480"/>
      <c r="L27" s="481" t="s">
        <v>420</v>
      </c>
      <c r="M27" s="480"/>
      <c r="N27" s="398">
        <v>2.2</v>
      </c>
      <c r="O27" s="398">
        <v>105.6</v>
      </c>
      <c r="P27" s="410">
        <v>129.0</v>
      </c>
    </row>
    <row r="28">
      <c r="A28" s="402">
        <v>16.0</v>
      </c>
      <c r="B28" s="403" t="s">
        <v>370</v>
      </c>
      <c r="C28" s="403" t="s">
        <v>422</v>
      </c>
      <c r="D28" s="403" t="s">
        <v>439</v>
      </c>
      <c r="E28" s="479">
        <v>0.375</v>
      </c>
      <c r="F28" s="479">
        <v>0.4159722222222222</v>
      </c>
      <c r="G28" s="480"/>
      <c r="H28" s="480"/>
      <c r="I28" s="480"/>
      <c r="J28" s="480"/>
      <c r="K28" s="480"/>
      <c r="L28" s="480"/>
      <c r="M28" s="482" t="s">
        <v>420</v>
      </c>
      <c r="N28" s="398">
        <v>2.2</v>
      </c>
      <c r="O28" s="398">
        <v>103.9</v>
      </c>
      <c r="P28" s="410">
        <v>129.0</v>
      </c>
    </row>
    <row r="29">
      <c r="A29" s="402">
        <v>17.0</v>
      </c>
      <c r="B29" s="397" t="s">
        <v>370</v>
      </c>
      <c r="C29" s="397" t="s">
        <v>422</v>
      </c>
      <c r="D29" s="397" t="s">
        <v>423</v>
      </c>
      <c r="E29" s="479">
        <v>0.4166666666666667</v>
      </c>
      <c r="F29" s="479">
        <v>0.4576388888888889</v>
      </c>
      <c r="G29" s="481" t="s">
        <v>420</v>
      </c>
      <c r="H29" s="481" t="s">
        <v>420</v>
      </c>
      <c r="I29" s="481" t="s">
        <v>420</v>
      </c>
      <c r="J29" s="481" t="s">
        <v>420</v>
      </c>
      <c r="K29" s="481" t="s">
        <v>420</v>
      </c>
      <c r="L29" s="480"/>
      <c r="M29" s="480"/>
      <c r="N29" s="398">
        <v>2.2</v>
      </c>
      <c r="O29" s="398">
        <v>103.6</v>
      </c>
      <c r="P29" s="410">
        <v>115.0</v>
      </c>
    </row>
    <row r="30">
      <c r="A30" s="402">
        <v>18.0</v>
      </c>
      <c r="B30" s="403" t="s">
        <v>361</v>
      </c>
      <c r="C30" s="403" t="s">
        <v>418</v>
      </c>
      <c r="D30" s="403" t="s">
        <v>440</v>
      </c>
      <c r="E30" s="479">
        <v>0.5</v>
      </c>
      <c r="F30" s="479">
        <v>0.5618055555555556</v>
      </c>
      <c r="G30" s="480"/>
      <c r="H30" s="480"/>
      <c r="I30" s="480"/>
      <c r="J30" s="480"/>
      <c r="K30" s="480"/>
      <c r="L30" s="482" t="s">
        <v>420</v>
      </c>
      <c r="M30" s="480"/>
      <c r="N30" s="404">
        <v>2.1</v>
      </c>
      <c r="O30" s="404">
        <v>101.6</v>
      </c>
      <c r="P30" s="405">
        <v>131.0</v>
      </c>
    </row>
    <row r="31">
      <c r="A31" s="402">
        <v>19.0</v>
      </c>
      <c r="B31" s="397" t="s">
        <v>363</v>
      </c>
      <c r="C31" s="397" t="s">
        <v>427</v>
      </c>
      <c r="D31" s="397" t="s">
        <v>428</v>
      </c>
      <c r="E31" s="479">
        <v>0.3333333333333333</v>
      </c>
      <c r="F31" s="479">
        <v>0.4576388888888889</v>
      </c>
      <c r="G31" s="480"/>
      <c r="H31" s="480"/>
      <c r="I31" s="480"/>
      <c r="J31" s="480"/>
      <c r="K31" s="480"/>
      <c r="L31" s="481" t="s">
        <v>420</v>
      </c>
      <c r="M31" s="480"/>
      <c r="N31" s="398">
        <v>2.1</v>
      </c>
      <c r="O31" s="398">
        <v>99.7</v>
      </c>
      <c r="P31" s="410">
        <v>123.0</v>
      </c>
    </row>
    <row r="32">
      <c r="A32" s="402">
        <v>20.0</v>
      </c>
      <c r="B32" s="403" t="s">
        <v>363</v>
      </c>
      <c r="C32" s="403" t="s">
        <v>427</v>
      </c>
      <c r="D32" s="403" t="s">
        <v>441</v>
      </c>
      <c r="E32" s="479">
        <v>0.4583333333333333</v>
      </c>
      <c r="F32" s="479">
        <v>0.4993055555555555</v>
      </c>
      <c r="G32" s="480"/>
      <c r="H32" s="480"/>
      <c r="I32" s="480"/>
      <c r="J32" s="480"/>
      <c r="K32" s="480"/>
      <c r="L32" s="482" t="s">
        <v>420</v>
      </c>
      <c r="M32" s="480"/>
      <c r="N32" s="398">
        <v>2.0</v>
      </c>
      <c r="O32" s="398">
        <v>97.2</v>
      </c>
      <c r="P32" s="410">
        <v>142.0</v>
      </c>
    </row>
    <row r="33">
      <c r="A33" s="402">
        <v>21.0</v>
      </c>
      <c r="B33" s="397" t="s">
        <v>361</v>
      </c>
      <c r="C33" s="397" t="s">
        <v>418</v>
      </c>
      <c r="D33" s="397" t="s">
        <v>419</v>
      </c>
      <c r="E33" s="479">
        <v>0.2916666666666667</v>
      </c>
      <c r="F33" s="479">
        <v>0.4576388888888889</v>
      </c>
      <c r="G33" s="481" t="s">
        <v>420</v>
      </c>
      <c r="H33" s="481" t="s">
        <v>420</v>
      </c>
      <c r="I33" s="481" t="s">
        <v>420</v>
      </c>
      <c r="J33" s="481" t="s">
        <v>420</v>
      </c>
      <c r="K33" s="481" t="s">
        <v>420</v>
      </c>
      <c r="L33" s="480"/>
      <c r="M33" s="480"/>
      <c r="N33" s="404">
        <v>2.0</v>
      </c>
      <c r="O33" s="404">
        <v>96.6</v>
      </c>
      <c r="P33" s="405">
        <v>133.0</v>
      </c>
    </row>
    <row r="34">
      <c r="A34" s="402">
        <v>22.0</v>
      </c>
      <c r="B34" s="403" t="s">
        <v>358</v>
      </c>
      <c r="C34" s="403" t="s">
        <v>442</v>
      </c>
      <c r="D34" s="403" t="s">
        <v>443</v>
      </c>
      <c r="E34" s="479">
        <v>0.4166666666666667</v>
      </c>
      <c r="F34" s="479">
        <v>0.4368055555555555</v>
      </c>
      <c r="G34" s="480"/>
      <c r="H34" s="480"/>
      <c r="I34" s="480"/>
      <c r="J34" s="480"/>
      <c r="K34" s="480"/>
      <c r="L34" s="482" t="s">
        <v>420</v>
      </c>
      <c r="M34" s="480"/>
      <c r="N34" s="398">
        <v>2.0</v>
      </c>
      <c r="O34" s="398">
        <v>96.5</v>
      </c>
      <c r="P34" s="410">
        <v>142.0</v>
      </c>
    </row>
    <row r="35">
      <c r="A35" s="402">
        <v>23.0</v>
      </c>
      <c r="B35" s="397" t="s">
        <v>367</v>
      </c>
      <c r="C35" s="397" t="s">
        <v>422</v>
      </c>
      <c r="D35" s="397" t="s">
        <v>444</v>
      </c>
      <c r="E35" s="479">
        <v>0.2916666666666667</v>
      </c>
      <c r="F35" s="479">
        <v>0.4159722222222222</v>
      </c>
      <c r="G35" s="480"/>
      <c r="H35" s="480"/>
      <c r="I35" s="480"/>
      <c r="J35" s="480"/>
      <c r="K35" s="480"/>
      <c r="L35" s="481" t="s">
        <v>420</v>
      </c>
      <c r="M35" s="480"/>
      <c r="N35" s="398">
        <v>1.9</v>
      </c>
      <c r="O35" s="398">
        <v>93.5</v>
      </c>
      <c r="P35" s="410">
        <v>146.0</v>
      </c>
    </row>
    <row r="36">
      <c r="A36" s="402">
        <v>24.0</v>
      </c>
      <c r="B36" s="403" t="s">
        <v>365</v>
      </c>
      <c r="C36" s="403" t="s">
        <v>418</v>
      </c>
      <c r="D36" s="403" t="s">
        <v>445</v>
      </c>
      <c r="E36" s="479">
        <v>0.375</v>
      </c>
      <c r="F36" s="479">
        <v>0.4993055555555555</v>
      </c>
      <c r="G36" s="482" t="s">
        <v>420</v>
      </c>
      <c r="H36" s="482" t="s">
        <v>420</v>
      </c>
      <c r="I36" s="482" t="s">
        <v>420</v>
      </c>
      <c r="J36" s="482" t="s">
        <v>420</v>
      </c>
      <c r="K36" s="482" t="s">
        <v>420</v>
      </c>
      <c r="L36" s="480"/>
      <c r="M36" s="480"/>
      <c r="N36" s="398">
        <v>1.9</v>
      </c>
      <c r="O36" s="398">
        <v>93.0</v>
      </c>
      <c r="P36" s="410">
        <v>146.0</v>
      </c>
    </row>
    <row r="37">
      <c r="A37" s="402">
        <v>25.0</v>
      </c>
      <c r="B37" s="397" t="s">
        <v>370</v>
      </c>
      <c r="C37" s="397" t="s">
        <v>422</v>
      </c>
      <c r="D37" s="397" t="s">
        <v>423</v>
      </c>
      <c r="E37" s="479">
        <v>0.4166666666666667</v>
      </c>
      <c r="F37" s="479">
        <v>0.4576388888888889</v>
      </c>
      <c r="G37" s="480"/>
      <c r="H37" s="480"/>
      <c r="I37" s="480"/>
      <c r="J37" s="480"/>
      <c r="K37" s="480"/>
      <c r="L37" s="481" t="s">
        <v>420</v>
      </c>
      <c r="M37" s="480"/>
      <c r="N37" s="398">
        <v>1.9</v>
      </c>
      <c r="O37" s="398">
        <v>92.2</v>
      </c>
      <c r="P37" s="410">
        <v>90.0</v>
      </c>
    </row>
    <row r="38">
      <c r="A38" s="402">
        <v>26.0</v>
      </c>
      <c r="B38" s="403" t="s">
        <v>370</v>
      </c>
      <c r="C38" s="403" t="s">
        <v>422</v>
      </c>
      <c r="D38" s="403" t="s">
        <v>424</v>
      </c>
      <c r="E38" s="479">
        <v>0.4583333333333333</v>
      </c>
      <c r="F38" s="479">
        <v>0.4993055555555555</v>
      </c>
      <c r="G38" s="482" t="s">
        <v>420</v>
      </c>
      <c r="H38" s="482" t="s">
        <v>420</v>
      </c>
      <c r="I38" s="482" t="s">
        <v>420</v>
      </c>
      <c r="J38" s="482" t="s">
        <v>420</v>
      </c>
      <c r="K38" s="482" t="s">
        <v>420</v>
      </c>
      <c r="L38" s="480"/>
      <c r="M38" s="480"/>
      <c r="N38" s="398">
        <v>1.9</v>
      </c>
      <c r="O38" s="398">
        <v>91.4</v>
      </c>
      <c r="P38" s="410">
        <v>118.0</v>
      </c>
    </row>
    <row r="39">
      <c r="A39" s="402">
        <v>27.0</v>
      </c>
      <c r="B39" s="397" t="s">
        <v>361</v>
      </c>
      <c r="C39" s="397" t="s">
        <v>418</v>
      </c>
      <c r="D39" s="397" t="s">
        <v>446</v>
      </c>
      <c r="E39" s="479">
        <v>0.5</v>
      </c>
      <c r="F39" s="479">
        <v>0.5618055555555556</v>
      </c>
      <c r="G39" s="480"/>
      <c r="H39" s="480"/>
      <c r="I39" s="480"/>
      <c r="J39" s="480"/>
      <c r="K39" s="480"/>
      <c r="L39" s="480"/>
      <c r="M39" s="481" t="s">
        <v>420</v>
      </c>
      <c r="N39" s="404">
        <v>1.9</v>
      </c>
      <c r="O39" s="404">
        <v>90.8</v>
      </c>
      <c r="P39" s="405">
        <v>158.0</v>
      </c>
    </row>
    <row r="40">
      <c r="A40" s="402">
        <v>28.0</v>
      </c>
      <c r="B40" s="403" t="s">
        <v>367</v>
      </c>
      <c r="C40" s="403" t="s">
        <v>422</v>
      </c>
      <c r="D40" s="403" t="s">
        <v>447</v>
      </c>
      <c r="E40" s="479">
        <v>0.375</v>
      </c>
      <c r="F40" s="479">
        <v>0.4576388888888889</v>
      </c>
      <c r="G40" s="480"/>
      <c r="H40" s="480"/>
      <c r="I40" s="480"/>
      <c r="J40" s="480"/>
      <c r="K40" s="480"/>
      <c r="L40" s="480"/>
      <c r="M40" s="482" t="s">
        <v>420</v>
      </c>
      <c r="N40" s="398">
        <v>1.9</v>
      </c>
      <c r="O40" s="398">
        <v>90.2</v>
      </c>
      <c r="P40" s="410">
        <v>146.0</v>
      </c>
    </row>
    <row r="41">
      <c r="A41" s="402">
        <v>29.0</v>
      </c>
      <c r="B41" s="397" t="s">
        <v>361</v>
      </c>
      <c r="C41" s="397" t="s">
        <v>418</v>
      </c>
      <c r="D41" s="397" t="s">
        <v>448</v>
      </c>
      <c r="E41" s="479">
        <v>0.375</v>
      </c>
      <c r="F41" s="479">
        <v>0.4159722222222222</v>
      </c>
      <c r="G41" s="480"/>
      <c r="H41" s="480"/>
      <c r="I41" s="480"/>
      <c r="J41" s="480"/>
      <c r="K41" s="480"/>
      <c r="L41" s="481" t="s">
        <v>420</v>
      </c>
      <c r="M41" s="480"/>
      <c r="N41" s="404">
        <v>1.8</v>
      </c>
      <c r="O41" s="404">
        <v>89.0</v>
      </c>
      <c r="P41" s="405">
        <v>90.0</v>
      </c>
    </row>
    <row r="42">
      <c r="A42" s="402">
        <v>30.0</v>
      </c>
      <c r="B42" s="403" t="s">
        <v>358</v>
      </c>
      <c r="C42" s="403" t="s">
        <v>431</v>
      </c>
      <c r="D42" s="403" t="s">
        <v>449</v>
      </c>
      <c r="E42" s="479">
        <v>0.20833333333333334</v>
      </c>
      <c r="F42" s="479">
        <v>0.3326388888888889</v>
      </c>
      <c r="G42" s="480"/>
      <c r="H42" s="480"/>
      <c r="I42" s="480"/>
      <c r="J42" s="480"/>
      <c r="K42" s="480"/>
      <c r="L42" s="482" t="s">
        <v>420</v>
      </c>
      <c r="M42" s="480"/>
      <c r="N42" s="398">
        <v>1.8</v>
      </c>
      <c r="O42" s="398">
        <v>85.0</v>
      </c>
      <c r="P42" s="410">
        <v>94.0</v>
      </c>
    </row>
    <row r="43">
      <c r="A43" s="402">
        <v>31.0</v>
      </c>
      <c r="B43" s="397" t="s">
        <v>367</v>
      </c>
      <c r="C43" s="397" t="s">
        <v>450</v>
      </c>
      <c r="D43" s="397" t="s">
        <v>451</v>
      </c>
      <c r="E43" s="479">
        <v>0.2916666666666667</v>
      </c>
      <c r="F43" s="479">
        <v>0.4159722222222222</v>
      </c>
      <c r="G43" s="481" t="s">
        <v>420</v>
      </c>
      <c r="H43" s="481" t="s">
        <v>420</v>
      </c>
      <c r="I43" s="481" t="s">
        <v>420</v>
      </c>
      <c r="J43" s="481" t="s">
        <v>420</v>
      </c>
      <c r="K43" s="481" t="s">
        <v>420</v>
      </c>
      <c r="L43" s="480"/>
      <c r="M43" s="480"/>
      <c r="N43" s="398">
        <v>1.7</v>
      </c>
      <c r="O43" s="398">
        <v>84.2</v>
      </c>
      <c r="P43" s="410">
        <v>141.0</v>
      </c>
    </row>
    <row r="44">
      <c r="A44" s="402">
        <v>32.0</v>
      </c>
      <c r="B44" s="403" t="s">
        <v>358</v>
      </c>
      <c r="C44" s="403" t="s">
        <v>452</v>
      </c>
      <c r="D44" s="403" t="s">
        <v>453</v>
      </c>
      <c r="E44" s="479">
        <v>0.4375</v>
      </c>
      <c r="F44" s="479">
        <v>0.4784722222222222</v>
      </c>
      <c r="G44" s="480"/>
      <c r="H44" s="480"/>
      <c r="I44" s="480"/>
      <c r="J44" s="480"/>
      <c r="K44" s="480"/>
      <c r="L44" s="482" t="s">
        <v>420</v>
      </c>
      <c r="M44" s="480"/>
      <c r="N44" s="398">
        <v>1.7</v>
      </c>
      <c r="O44" s="398">
        <v>82.3</v>
      </c>
      <c r="P44" s="410">
        <v>141.0</v>
      </c>
    </row>
    <row r="45">
      <c r="A45" s="402">
        <v>33.0</v>
      </c>
      <c r="B45" s="397" t="s">
        <v>365</v>
      </c>
      <c r="C45" s="397" t="s">
        <v>418</v>
      </c>
      <c r="D45" s="397" t="s">
        <v>454</v>
      </c>
      <c r="E45" s="479">
        <v>0.5</v>
      </c>
      <c r="F45" s="479">
        <v>0.5826388888888888</v>
      </c>
      <c r="G45" s="480"/>
      <c r="H45" s="480"/>
      <c r="I45" s="480"/>
      <c r="J45" s="480"/>
      <c r="K45" s="480"/>
      <c r="L45" s="481" t="s">
        <v>420</v>
      </c>
      <c r="M45" s="480"/>
      <c r="N45" s="398">
        <v>1.7</v>
      </c>
      <c r="O45" s="398">
        <v>82.1</v>
      </c>
      <c r="P45" s="410">
        <v>170.0</v>
      </c>
    </row>
    <row r="46">
      <c r="A46" s="402">
        <v>34.0</v>
      </c>
      <c r="B46" s="403" t="s">
        <v>358</v>
      </c>
      <c r="C46" s="403" t="s">
        <v>452</v>
      </c>
      <c r="D46" s="403" t="s">
        <v>455</v>
      </c>
      <c r="E46" s="479">
        <v>0.4166666666666667</v>
      </c>
      <c r="F46" s="479">
        <v>0.5409722222222222</v>
      </c>
      <c r="G46" s="482" t="s">
        <v>420</v>
      </c>
      <c r="H46" s="482" t="s">
        <v>420</v>
      </c>
      <c r="I46" s="482" t="s">
        <v>420</v>
      </c>
      <c r="J46" s="482" t="s">
        <v>420</v>
      </c>
      <c r="K46" s="482" t="s">
        <v>420</v>
      </c>
      <c r="L46" s="480"/>
      <c r="M46" s="480"/>
      <c r="N46" s="398">
        <v>1.7</v>
      </c>
      <c r="O46" s="398">
        <v>81.7</v>
      </c>
      <c r="P46" s="410">
        <v>113.0</v>
      </c>
    </row>
    <row r="47">
      <c r="A47" s="402">
        <v>35.0</v>
      </c>
      <c r="B47" s="397" t="s">
        <v>370</v>
      </c>
      <c r="C47" s="397" t="s">
        <v>422</v>
      </c>
      <c r="D47" s="397" t="s">
        <v>456</v>
      </c>
      <c r="E47" s="479">
        <v>0.5833333333333334</v>
      </c>
      <c r="F47" s="479">
        <v>0.6243055555555556</v>
      </c>
      <c r="G47" s="480"/>
      <c r="H47" s="480"/>
      <c r="I47" s="480"/>
      <c r="J47" s="480"/>
      <c r="K47" s="480"/>
      <c r="L47" s="481" t="s">
        <v>420</v>
      </c>
      <c r="M47" s="480"/>
      <c r="N47" s="398">
        <v>1.7</v>
      </c>
      <c r="O47" s="398">
        <v>81.7</v>
      </c>
      <c r="P47" s="410">
        <v>154.0</v>
      </c>
    </row>
    <row r="48">
      <c r="A48" s="402">
        <v>36.0</v>
      </c>
      <c r="B48" s="403" t="s">
        <v>363</v>
      </c>
      <c r="C48" s="403" t="s">
        <v>427</v>
      </c>
      <c r="D48" s="403" t="s">
        <v>457</v>
      </c>
      <c r="E48" s="479">
        <v>0.4583333333333333</v>
      </c>
      <c r="F48" s="479">
        <v>0.5826388888888888</v>
      </c>
      <c r="G48" s="482" t="s">
        <v>420</v>
      </c>
      <c r="H48" s="482" t="s">
        <v>420</v>
      </c>
      <c r="I48" s="482" t="s">
        <v>420</v>
      </c>
      <c r="J48" s="482" t="s">
        <v>420</v>
      </c>
      <c r="K48" s="482" t="s">
        <v>420</v>
      </c>
      <c r="L48" s="480"/>
      <c r="M48" s="480"/>
      <c r="N48" s="398">
        <v>1.7</v>
      </c>
      <c r="O48" s="398">
        <v>79.9</v>
      </c>
      <c r="P48" s="410">
        <v>141.0</v>
      </c>
    </row>
    <row r="49">
      <c r="A49" s="402">
        <v>37.0</v>
      </c>
      <c r="B49" s="397" t="s">
        <v>375</v>
      </c>
      <c r="C49" s="397" t="s">
        <v>435</v>
      </c>
      <c r="D49" s="397" t="s">
        <v>436</v>
      </c>
      <c r="E49" s="479">
        <v>0.5</v>
      </c>
      <c r="F49" s="479">
        <v>0.5826388888888888</v>
      </c>
      <c r="G49" s="481" t="s">
        <v>420</v>
      </c>
      <c r="H49" s="481" t="s">
        <v>420</v>
      </c>
      <c r="I49" s="481" t="s">
        <v>420</v>
      </c>
      <c r="J49" s="481" t="s">
        <v>420</v>
      </c>
      <c r="K49" s="481" t="s">
        <v>420</v>
      </c>
      <c r="L49" s="480"/>
      <c r="M49" s="480"/>
      <c r="N49" s="398">
        <v>1.6</v>
      </c>
      <c r="O49" s="398">
        <v>79.1</v>
      </c>
      <c r="P49" s="410">
        <v>123.0</v>
      </c>
    </row>
    <row r="50">
      <c r="A50" s="402">
        <v>38.0</v>
      </c>
      <c r="B50" s="403" t="s">
        <v>363</v>
      </c>
      <c r="C50" s="403" t="s">
        <v>458</v>
      </c>
      <c r="D50" s="403" t="s">
        <v>459</v>
      </c>
      <c r="E50" s="479">
        <v>0.5833333333333334</v>
      </c>
      <c r="F50" s="479">
        <v>0.6659722222222222</v>
      </c>
      <c r="G50" s="482" t="s">
        <v>420</v>
      </c>
      <c r="H50" s="482" t="s">
        <v>420</v>
      </c>
      <c r="I50" s="482" t="s">
        <v>420</v>
      </c>
      <c r="J50" s="482" t="s">
        <v>420</v>
      </c>
      <c r="K50" s="482" t="s">
        <v>420</v>
      </c>
      <c r="L50" s="480"/>
      <c r="M50" s="480"/>
      <c r="N50" s="398">
        <v>1.6</v>
      </c>
      <c r="O50" s="398">
        <v>79.0</v>
      </c>
      <c r="P50" s="410">
        <v>177.0</v>
      </c>
    </row>
    <row r="51">
      <c r="A51" s="402">
        <v>39.0</v>
      </c>
      <c r="B51" s="397" t="s">
        <v>367</v>
      </c>
      <c r="C51" s="397" t="s">
        <v>422</v>
      </c>
      <c r="D51" s="397" t="s">
        <v>460</v>
      </c>
      <c r="E51" s="479">
        <v>0.4583333333333333</v>
      </c>
      <c r="F51" s="479">
        <v>0.5409722222222222</v>
      </c>
      <c r="G51" s="480"/>
      <c r="H51" s="480"/>
      <c r="I51" s="480"/>
      <c r="J51" s="480"/>
      <c r="K51" s="480"/>
      <c r="L51" s="481" t="s">
        <v>420</v>
      </c>
      <c r="M51" s="480"/>
      <c r="N51" s="398">
        <v>1.6</v>
      </c>
      <c r="O51" s="398">
        <v>78.7</v>
      </c>
      <c r="P51" s="410">
        <v>160.0</v>
      </c>
    </row>
    <row r="52">
      <c r="A52" s="402">
        <v>40.0</v>
      </c>
      <c r="B52" s="403" t="s">
        <v>370</v>
      </c>
      <c r="C52" s="403" t="s">
        <v>422</v>
      </c>
      <c r="D52" s="403" t="s">
        <v>461</v>
      </c>
      <c r="E52" s="479">
        <v>0.375</v>
      </c>
      <c r="F52" s="479">
        <v>0.4159722222222222</v>
      </c>
      <c r="G52" s="482" t="s">
        <v>420</v>
      </c>
      <c r="H52" s="482" t="s">
        <v>420</v>
      </c>
      <c r="I52" s="482" t="s">
        <v>420</v>
      </c>
      <c r="J52" s="482" t="s">
        <v>420</v>
      </c>
      <c r="K52" s="482" t="s">
        <v>420</v>
      </c>
      <c r="L52" s="480"/>
      <c r="M52" s="480"/>
      <c r="N52" s="398">
        <v>1.6</v>
      </c>
      <c r="O52" s="398">
        <v>78.6</v>
      </c>
      <c r="P52" s="410">
        <v>100.0</v>
      </c>
    </row>
    <row r="53">
      <c r="A53" s="402">
        <v>41.0</v>
      </c>
      <c r="B53" s="397" t="s">
        <v>370</v>
      </c>
      <c r="C53" s="397" t="s">
        <v>422</v>
      </c>
      <c r="D53" s="397" t="s">
        <v>462</v>
      </c>
      <c r="E53" s="479">
        <v>0.375</v>
      </c>
      <c r="F53" s="479">
        <v>0.4159722222222222</v>
      </c>
      <c r="G53" s="480"/>
      <c r="H53" s="480"/>
      <c r="I53" s="480"/>
      <c r="J53" s="480"/>
      <c r="K53" s="480"/>
      <c r="L53" s="481" t="s">
        <v>420</v>
      </c>
      <c r="M53" s="480"/>
      <c r="N53" s="398">
        <v>1.6</v>
      </c>
      <c r="O53" s="398">
        <v>76.3</v>
      </c>
      <c r="P53" s="410">
        <v>84.0</v>
      </c>
    </row>
    <row r="54">
      <c r="A54" s="402">
        <v>42.0</v>
      </c>
      <c r="B54" s="403" t="s">
        <v>372</v>
      </c>
      <c r="C54" s="403" t="s">
        <v>463</v>
      </c>
      <c r="D54" s="403" t="s">
        <v>464</v>
      </c>
      <c r="E54" s="479">
        <v>0.4166666666666667</v>
      </c>
      <c r="F54" s="479">
        <v>0.4993055555555555</v>
      </c>
      <c r="G54" s="480"/>
      <c r="H54" s="480"/>
      <c r="I54" s="480"/>
      <c r="J54" s="480"/>
      <c r="K54" s="480"/>
      <c r="L54" s="482" t="s">
        <v>420</v>
      </c>
      <c r="M54" s="480"/>
      <c r="N54" s="398">
        <v>1.6</v>
      </c>
      <c r="O54" s="398">
        <v>75.7</v>
      </c>
      <c r="P54" s="410">
        <v>228.0</v>
      </c>
    </row>
    <row r="55">
      <c r="A55" s="402">
        <v>43.0</v>
      </c>
      <c r="B55" s="397" t="s">
        <v>361</v>
      </c>
      <c r="C55" s="397" t="s">
        <v>418</v>
      </c>
      <c r="D55" s="397" t="s">
        <v>434</v>
      </c>
      <c r="E55" s="479">
        <v>0.5625</v>
      </c>
      <c r="F55" s="479">
        <v>0.6659722222222222</v>
      </c>
      <c r="G55" s="480"/>
      <c r="H55" s="480"/>
      <c r="I55" s="480"/>
      <c r="J55" s="480"/>
      <c r="K55" s="480"/>
      <c r="L55" s="480"/>
      <c r="M55" s="481" t="s">
        <v>420</v>
      </c>
      <c r="N55" s="404">
        <v>1.6</v>
      </c>
      <c r="O55" s="404">
        <v>75.7</v>
      </c>
      <c r="P55" s="405">
        <v>133.0</v>
      </c>
    </row>
    <row r="56">
      <c r="A56" s="402">
        <v>44.0</v>
      </c>
      <c r="B56" s="403" t="s">
        <v>365</v>
      </c>
      <c r="C56" s="403" t="s">
        <v>418</v>
      </c>
      <c r="D56" s="403" t="s">
        <v>465</v>
      </c>
      <c r="E56" s="479">
        <v>0.5</v>
      </c>
      <c r="F56" s="479">
        <v>0.5409722222222222</v>
      </c>
      <c r="G56" s="482" t="s">
        <v>420</v>
      </c>
      <c r="H56" s="482" t="s">
        <v>420</v>
      </c>
      <c r="I56" s="482" t="s">
        <v>420</v>
      </c>
      <c r="J56" s="482" t="s">
        <v>420</v>
      </c>
      <c r="K56" s="482" t="s">
        <v>420</v>
      </c>
      <c r="L56" s="480"/>
      <c r="M56" s="480"/>
      <c r="N56" s="398">
        <v>1.5</v>
      </c>
      <c r="O56" s="398">
        <v>74.3</v>
      </c>
      <c r="P56" s="410">
        <v>136.0</v>
      </c>
    </row>
    <row r="57">
      <c r="A57" s="402">
        <v>45.0</v>
      </c>
      <c r="B57" s="397" t="s">
        <v>365</v>
      </c>
      <c r="C57" s="397" t="s">
        <v>418</v>
      </c>
      <c r="D57" s="397" t="s">
        <v>430</v>
      </c>
      <c r="E57" s="479">
        <v>0.375</v>
      </c>
      <c r="F57" s="479">
        <v>0.4993055555555555</v>
      </c>
      <c r="G57" s="480"/>
      <c r="H57" s="480"/>
      <c r="I57" s="480"/>
      <c r="J57" s="480"/>
      <c r="K57" s="480"/>
      <c r="L57" s="480"/>
      <c r="M57" s="481" t="s">
        <v>420</v>
      </c>
      <c r="N57" s="398">
        <v>1.5</v>
      </c>
      <c r="O57" s="398">
        <v>73.2</v>
      </c>
      <c r="P57" s="410">
        <v>125.0</v>
      </c>
    </row>
    <row r="58">
      <c r="A58" s="402">
        <v>46.0</v>
      </c>
      <c r="B58" s="403" t="s">
        <v>370</v>
      </c>
      <c r="C58" s="403" t="s">
        <v>422</v>
      </c>
      <c r="D58" s="403" t="s">
        <v>466</v>
      </c>
      <c r="E58" s="479">
        <v>0.5</v>
      </c>
      <c r="F58" s="479">
        <v>0.5409722222222222</v>
      </c>
      <c r="G58" s="480"/>
      <c r="H58" s="480"/>
      <c r="I58" s="480"/>
      <c r="J58" s="480"/>
      <c r="K58" s="480"/>
      <c r="L58" s="482" t="s">
        <v>420</v>
      </c>
      <c r="M58" s="480"/>
      <c r="N58" s="398">
        <v>1.5</v>
      </c>
      <c r="O58" s="398">
        <v>72.1</v>
      </c>
      <c r="P58" s="410">
        <v>115.0</v>
      </c>
    </row>
    <row r="59">
      <c r="A59" s="402">
        <v>47.0</v>
      </c>
      <c r="B59" s="397" t="s">
        <v>378</v>
      </c>
      <c r="C59" s="397" t="s">
        <v>467</v>
      </c>
      <c r="D59" s="397" t="s">
        <v>468</v>
      </c>
      <c r="E59" s="479">
        <v>0.375</v>
      </c>
      <c r="F59" s="479">
        <v>0.4159722222222222</v>
      </c>
      <c r="G59" s="481" t="s">
        <v>420</v>
      </c>
      <c r="H59" s="481" t="s">
        <v>420</v>
      </c>
      <c r="I59" s="481" t="s">
        <v>420</v>
      </c>
      <c r="J59" s="481" t="s">
        <v>420</v>
      </c>
      <c r="K59" s="481" t="s">
        <v>420</v>
      </c>
      <c r="L59" s="480"/>
      <c r="M59" s="480"/>
      <c r="N59" s="398">
        <v>1.5</v>
      </c>
      <c r="O59" s="398">
        <v>71.1</v>
      </c>
      <c r="P59" s="410">
        <v>136.0</v>
      </c>
    </row>
    <row r="60">
      <c r="A60" s="402">
        <v>48.0</v>
      </c>
      <c r="B60" s="403" t="s">
        <v>361</v>
      </c>
      <c r="C60" s="403" t="s">
        <v>418</v>
      </c>
      <c r="D60" s="403" t="s">
        <v>469</v>
      </c>
      <c r="E60" s="479">
        <v>0.6666666666666666</v>
      </c>
      <c r="F60" s="479">
        <v>0.7284722222222223</v>
      </c>
      <c r="G60" s="482" t="s">
        <v>420</v>
      </c>
      <c r="H60" s="482" t="s">
        <v>420</v>
      </c>
      <c r="I60" s="482" t="s">
        <v>420</v>
      </c>
      <c r="J60" s="482" t="s">
        <v>420</v>
      </c>
      <c r="K60" s="482" t="s">
        <v>420</v>
      </c>
      <c r="L60" s="480"/>
      <c r="M60" s="480"/>
      <c r="N60" s="404">
        <v>1.5</v>
      </c>
      <c r="O60" s="404">
        <v>70.6</v>
      </c>
      <c r="P60" s="405">
        <v>93.0</v>
      </c>
    </row>
    <row r="61">
      <c r="A61" s="402">
        <v>49.0</v>
      </c>
      <c r="B61" s="397" t="s">
        <v>370</v>
      </c>
      <c r="C61" s="397" t="s">
        <v>422</v>
      </c>
      <c r="D61" s="397" t="s">
        <v>456</v>
      </c>
      <c r="E61" s="479">
        <v>0.5833333333333334</v>
      </c>
      <c r="F61" s="479">
        <v>0.6243055555555556</v>
      </c>
      <c r="G61" s="481" t="s">
        <v>420</v>
      </c>
      <c r="H61" s="481" t="s">
        <v>420</v>
      </c>
      <c r="I61" s="481" t="s">
        <v>420</v>
      </c>
      <c r="J61" s="481" t="s">
        <v>420</v>
      </c>
      <c r="K61" s="481" t="s">
        <v>420</v>
      </c>
      <c r="L61" s="480"/>
      <c r="M61" s="480"/>
      <c r="N61" s="398">
        <v>1.5</v>
      </c>
      <c r="O61" s="398">
        <v>70.5</v>
      </c>
      <c r="P61" s="410">
        <v>136.0</v>
      </c>
    </row>
    <row r="62">
      <c r="A62" s="402">
        <v>50.0</v>
      </c>
      <c r="B62" s="403" t="s">
        <v>375</v>
      </c>
      <c r="C62" s="403" t="s">
        <v>435</v>
      </c>
      <c r="D62" s="403" t="s">
        <v>436</v>
      </c>
      <c r="E62" s="479">
        <v>0.5</v>
      </c>
      <c r="F62" s="479">
        <v>0.5826388888888888</v>
      </c>
      <c r="G62" s="480"/>
      <c r="H62" s="480"/>
      <c r="I62" s="480"/>
      <c r="J62" s="480"/>
      <c r="K62" s="480"/>
      <c r="L62" s="482" t="s">
        <v>420</v>
      </c>
      <c r="M62" s="480"/>
      <c r="N62" s="398">
        <v>1.5</v>
      </c>
      <c r="O62" s="398">
        <v>70.3</v>
      </c>
      <c r="P62" s="410">
        <v>107.0</v>
      </c>
    </row>
    <row r="63">
      <c r="A63" s="402">
        <v>51.0</v>
      </c>
      <c r="B63" s="397" t="s">
        <v>358</v>
      </c>
      <c r="C63" s="397" t="s">
        <v>470</v>
      </c>
      <c r="D63" s="397" t="s">
        <v>471</v>
      </c>
      <c r="E63" s="479">
        <v>0.4791666666666667</v>
      </c>
      <c r="F63" s="479">
        <v>0.5409722222222222</v>
      </c>
      <c r="G63" s="480"/>
      <c r="H63" s="480"/>
      <c r="I63" s="480"/>
      <c r="J63" s="480"/>
      <c r="K63" s="480"/>
      <c r="L63" s="481" t="s">
        <v>420</v>
      </c>
      <c r="M63" s="480"/>
      <c r="N63" s="398">
        <v>1.5</v>
      </c>
      <c r="O63" s="398">
        <v>70.2</v>
      </c>
      <c r="P63" s="410">
        <v>150.0</v>
      </c>
    </row>
    <row r="64">
      <c r="A64" s="402">
        <v>52.0</v>
      </c>
      <c r="B64" s="403" t="s">
        <v>358</v>
      </c>
      <c r="C64" s="403" t="s">
        <v>470</v>
      </c>
      <c r="D64" s="403" t="s">
        <v>472</v>
      </c>
      <c r="E64" s="479">
        <v>0.6458333333333334</v>
      </c>
      <c r="F64" s="479">
        <v>0.7076388888888889</v>
      </c>
      <c r="G64" s="482" t="s">
        <v>420</v>
      </c>
      <c r="H64" s="482" t="s">
        <v>420</v>
      </c>
      <c r="I64" s="482" t="s">
        <v>420</v>
      </c>
      <c r="J64" s="482" t="s">
        <v>420</v>
      </c>
      <c r="K64" s="482" t="s">
        <v>420</v>
      </c>
      <c r="L64" s="480"/>
      <c r="M64" s="480"/>
      <c r="N64" s="398">
        <v>1.5</v>
      </c>
      <c r="O64" s="398">
        <v>70.2</v>
      </c>
      <c r="P64" s="410">
        <v>107.0</v>
      </c>
    </row>
    <row r="65">
      <c r="A65" s="402">
        <v>53.0</v>
      </c>
      <c r="B65" s="397" t="s">
        <v>361</v>
      </c>
      <c r="C65" s="397" t="s">
        <v>418</v>
      </c>
      <c r="D65" s="397" t="s">
        <v>473</v>
      </c>
      <c r="E65" s="479">
        <v>0.5</v>
      </c>
      <c r="F65" s="479">
        <v>0.6659722222222222</v>
      </c>
      <c r="G65" s="481" t="s">
        <v>420</v>
      </c>
      <c r="H65" s="481" t="s">
        <v>420</v>
      </c>
      <c r="I65" s="481" t="s">
        <v>420</v>
      </c>
      <c r="J65" s="481" t="s">
        <v>420</v>
      </c>
      <c r="K65" s="481" t="s">
        <v>420</v>
      </c>
      <c r="L65" s="480"/>
      <c r="M65" s="480"/>
      <c r="N65" s="404">
        <v>1.4</v>
      </c>
      <c r="O65" s="404">
        <v>69.3</v>
      </c>
      <c r="P65" s="405">
        <v>100.0</v>
      </c>
    </row>
    <row r="66">
      <c r="A66" s="402">
        <v>54.0</v>
      </c>
      <c r="B66" s="403" t="s">
        <v>367</v>
      </c>
      <c r="C66" s="403" t="s">
        <v>422</v>
      </c>
      <c r="D66" s="403" t="s">
        <v>474</v>
      </c>
      <c r="E66" s="479">
        <v>0.5416666666666666</v>
      </c>
      <c r="F66" s="479">
        <v>0.6659722222222222</v>
      </c>
      <c r="G66" s="480"/>
      <c r="H66" s="480"/>
      <c r="I66" s="480"/>
      <c r="J66" s="480"/>
      <c r="K66" s="480"/>
      <c r="L66" s="482" t="s">
        <v>420</v>
      </c>
      <c r="M66" s="480"/>
      <c r="N66" s="398">
        <v>1.4</v>
      </c>
      <c r="O66" s="398">
        <v>68.6</v>
      </c>
      <c r="P66" s="410">
        <v>174.0</v>
      </c>
    </row>
    <row r="67">
      <c r="A67" s="402">
        <v>55.0</v>
      </c>
      <c r="B67" s="397" t="s">
        <v>367</v>
      </c>
      <c r="C67" s="397" t="s">
        <v>422</v>
      </c>
      <c r="D67" s="397" t="s">
        <v>475</v>
      </c>
      <c r="E67" s="479">
        <v>0.4166666666666667</v>
      </c>
      <c r="F67" s="479">
        <v>0.5409722222222222</v>
      </c>
      <c r="G67" s="481" t="s">
        <v>420</v>
      </c>
      <c r="H67" s="481" t="s">
        <v>420</v>
      </c>
      <c r="I67" s="481" t="s">
        <v>420</v>
      </c>
      <c r="J67" s="481" t="s">
        <v>420</v>
      </c>
      <c r="K67" s="481" t="s">
        <v>420</v>
      </c>
      <c r="L67" s="480"/>
      <c r="M67" s="480"/>
      <c r="N67" s="398">
        <v>1.4</v>
      </c>
      <c r="O67" s="398">
        <v>68.4</v>
      </c>
      <c r="P67" s="410">
        <v>127.0</v>
      </c>
    </row>
    <row r="68">
      <c r="A68" s="402">
        <v>56.0</v>
      </c>
      <c r="B68" s="403" t="s">
        <v>372</v>
      </c>
      <c r="C68" s="403" t="s">
        <v>463</v>
      </c>
      <c r="D68" s="403" t="s">
        <v>476</v>
      </c>
      <c r="E68" s="479">
        <v>0.4166666666666667</v>
      </c>
      <c r="F68" s="479">
        <v>0.5409722222222222</v>
      </c>
      <c r="G68" s="482" t="s">
        <v>420</v>
      </c>
      <c r="H68" s="482" t="s">
        <v>420</v>
      </c>
      <c r="I68" s="482" t="s">
        <v>420</v>
      </c>
      <c r="J68" s="482" t="s">
        <v>420</v>
      </c>
      <c r="K68" s="482" t="s">
        <v>420</v>
      </c>
      <c r="L68" s="480"/>
      <c r="M68" s="480"/>
      <c r="N68" s="398">
        <v>1.4</v>
      </c>
      <c r="O68" s="398">
        <v>66.8</v>
      </c>
      <c r="P68" s="410">
        <v>233.0</v>
      </c>
    </row>
    <row r="69">
      <c r="A69" s="402">
        <v>57.0</v>
      </c>
      <c r="B69" s="397" t="s">
        <v>365</v>
      </c>
      <c r="C69" s="397" t="s">
        <v>418</v>
      </c>
      <c r="D69" s="397" t="s">
        <v>477</v>
      </c>
      <c r="E69" s="479">
        <v>0.5416666666666666</v>
      </c>
      <c r="F69" s="479">
        <v>0.6659722222222222</v>
      </c>
      <c r="G69" s="481" t="s">
        <v>420</v>
      </c>
      <c r="H69" s="481" t="s">
        <v>420</v>
      </c>
      <c r="I69" s="481" t="s">
        <v>420</v>
      </c>
      <c r="J69" s="481" t="s">
        <v>420</v>
      </c>
      <c r="K69" s="481" t="s">
        <v>420</v>
      </c>
      <c r="L69" s="480"/>
      <c r="M69" s="480"/>
      <c r="N69" s="398">
        <v>1.4</v>
      </c>
      <c r="O69" s="398">
        <v>66.2</v>
      </c>
      <c r="P69" s="410">
        <v>174.0</v>
      </c>
    </row>
    <row r="70">
      <c r="A70" s="402">
        <v>58.0</v>
      </c>
      <c r="B70" s="403" t="s">
        <v>370</v>
      </c>
      <c r="C70" s="403" t="s">
        <v>422</v>
      </c>
      <c r="D70" s="403" t="s">
        <v>478</v>
      </c>
      <c r="E70" s="479">
        <v>0.6666666666666666</v>
      </c>
      <c r="F70" s="479">
        <v>0.7076388888888889</v>
      </c>
      <c r="G70" s="480"/>
      <c r="H70" s="480"/>
      <c r="I70" s="480"/>
      <c r="J70" s="480"/>
      <c r="K70" s="480"/>
      <c r="L70" s="480"/>
      <c r="M70" s="482" t="s">
        <v>420</v>
      </c>
      <c r="N70" s="398">
        <v>1.3</v>
      </c>
      <c r="O70" s="398">
        <v>64.6</v>
      </c>
      <c r="P70" s="410">
        <v>108.0</v>
      </c>
    </row>
    <row r="71">
      <c r="A71" s="402">
        <v>59.0</v>
      </c>
      <c r="B71" s="397" t="s">
        <v>367</v>
      </c>
      <c r="C71" s="397" t="s">
        <v>422</v>
      </c>
      <c r="D71" s="397" t="s">
        <v>479</v>
      </c>
      <c r="E71" s="479">
        <v>0.5833333333333334</v>
      </c>
      <c r="F71" s="479">
        <v>0.7493055555555556</v>
      </c>
      <c r="G71" s="481" t="s">
        <v>420</v>
      </c>
      <c r="H71" s="481" t="s">
        <v>420</v>
      </c>
      <c r="I71" s="481" t="s">
        <v>420</v>
      </c>
      <c r="J71" s="481" t="s">
        <v>420</v>
      </c>
      <c r="K71" s="481" t="s">
        <v>420</v>
      </c>
      <c r="L71" s="480"/>
      <c r="M71" s="480"/>
      <c r="N71" s="398">
        <v>1.3</v>
      </c>
      <c r="O71" s="398">
        <v>64.5</v>
      </c>
      <c r="P71" s="410">
        <v>162.0</v>
      </c>
    </row>
    <row r="72">
      <c r="A72" s="402">
        <v>60.0</v>
      </c>
      <c r="B72" s="403" t="s">
        <v>372</v>
      </c>
      <c r="C72" s="403" t="s">
        <v>463</v>
      </c>
      <c r="D72" s="403" t="s">
        <v>480</v>
      </c>
      <c r="E72" s="479">
        <v>0.625</v>
      </c>
      <c r="F72" s="479">
        <v>0.7076388888888889</v>
      </c>
      <c r="G72" s="480"/>
      <c r="H72" s="480"/>
      <c r="I72" s="480"/>
      <c r="J72" s="480"/>
      <c r="K72" s="480"/>
      <c r="L72" s="482" t="s">
        <v>420</v>
      </c>
      <c r="M72" s="480"/>
      <c r="N72" s="398">
        <v>1.3</v>
      </c>
      <c r="O72" s="398">
        <v>63.7</v>
      </c>
      <c r="P72" s="410">
        <v>260.0</v>
      </c>
    </row>
    <row r="73">
      <c r="A73" s="402">
        <v>61.0</v>
      </c>
      <c r="B73" s="397" t="s">
        <v>372</v>
      </c>
      <c r="C73" s="397" t="s">
        <v>463</v>
      </c>
      <c r="D73" s="397" t="s">
        <v>481</v>
      </c>
      <c r="E73" s="479">
        <v>0.7083333333333334</v>
      </c>
      <c r="F73" s="479">
        <v>0.8326388888888889</v>
      </c>
      <c r="G73" s="480"/>
      <c r="H73" s="480"/>
      <c r="I73" s="480"/>
      <c r="J73" s="480"/>
      <c r="K73" s="480"/>
      <c r="L73" s="481" t="s">
        <v>420</v>
      </c>
      <c r="M73" s="480"/>
      <c r="N73" s="398">
        <v>1.3</v>
      </c>
      <c r="O73" s="398">
        <v>63.4</v>
      </c>
      <c r="P73" s="410">
        <v>216.0</v>
      </c>
    </row>
    <row r="74">
      <c r="A74" s="402">
        <v>62.0</v>
      </c>
      <c r="B74" s="403" t="s">
        <v>363</v>
      </c>
      <c r="C74" s="403" t="s">
        <v>427</v>
      </c>
      <c r="D74" s="403" t="s">
        <v>482</v>
      </c>
      <c r="E74" s="479">
        <v>0.25</v>
      </c>
      <c r="F74" s="479">
        <v>0.4159722222222222</v>
      </c>
      <c r="G74" s="480"/>
      <c r="H74" s="480"/>
      <c r="I74" s="480"/>
      <c r="J74" s="480"/>
      <c r="K74" s="480"/>
      <c r="L74" s="480"/>
      <c r="M74" s="482" t="s">
        <v>420</v>
      </c>
      <c r="N74" s="398">
        <v>1.3</v>
      </c>
      <c r="O74" s="398">
        <v>63.3</v>
      </c>
      <c r="P74" s="410">
        <v>108.0</v>
      </c>
    </row>
    <row r="75">
      <c r="A75" s="402">
        <v>63.0</v>
      </c>
      <c r="B75" s="397" t="s">
        <v>363</v>
      </c>
      <c r="C75" s="397" t="s">
        <v>450</v>
      </c>
      <c r="D75" s="397" t="s">
        <v>483</v>
      </c>
      <c r="E75" s="479">
        <v>0.6666666666666666</v>
      </c>
      <c r="F75" s="479">
        <v>0.7493055555555556</v>
      </c>
      <c r="G75" s="481" t="s">
        <v>420</v>
      </c>
      <c r="H75" s="481" t="s">
        <v>420</v>
      </c>
      <c r="I75" s="481" t="s">
        <v>420</v>
      </c>
      <c r="J75" s="481" t="s">
        <v>420</v>
      </c>
      <c r="K75" s="481" t="s">
        <v>420</v>
      </c>
      <c r="L75" s="480"/>
      <c r="M75" s="480"/>
      <c r="N75" s="398">
        <v>1.3</v>
      </c>
      <c r="O75" s="398">
        <v>63.1</v>
      </c>
      <c r="P75" s="410">
        <v>162.0</v>
      </c>
    </row>
    <row r="76">
      <c r="A76" s="402">
        <v>64.0</v>
      </c>
      <c r="B76" s="403" t="s">
        <v>381</v>
      </c>
      <c r="C76" s="403" t="s">
        <v>484</v>
      </c>
      <c r="D76" s="403" t="s">
        <v>485</v>
      </c>
      <c r="E76" s="479">
        <v>0.4583333333333333</v>
      </c>
      <c r="F76" s="479">
        <v>0.4993055555555555</v>
      </c>
      <c r="G76" s="480"/>
      <c r="H76" s="480"/>
      <c r="I76" s="480"/>
      <c r="J76" s="480"/>
      <c r="K76" s="480"/>
      <c r="L76" s="480"/>
      <c r="M76" s="482" t="s">
        <v>420</v>
      </c>
      <c r="N76" s="398">
        <v>1.3</v>
      </c>
      <c r="O76" s="398">
        <v>62.8</v>
      </c>
      <c r="P76" s="410">
        <v>118.0</v>
      </c>
    </row>
    <row r="77">
      <c r="A77" s="402">
        <v>65.0</v>
      </c>
      <c r="B77" s="397" t="s">
        <v>358</v>
      </c>
      <c r="C77" s="397" t="s">
        <v>450</v>
      </c>
      <c r="D77" s="397" t="s">
        <v>486</v>
      </c>
      <c r="E77" s="479">
        <v>0.625</v>
      </c>
      <c r="F77" s="479">
        <v>0.6451388888888888</v>
      </c>
      <c r="G77" s="481" t="s">
        <v>420</v>
      </c>
      <c r="H77" s="481" t="s">
        <v>420</v>
      </c>
      <c r="I77" s="481" t="s">
        <v>420</v>
      </c>
      <c r="J77" s="481" t="s">
        <v>420</v>
      </c>
      <c r="K77" s="481" t="s">
        <v>420</v>
      </c>
      <c r="L77" s="480"/>
      <c r="M77" s="480"/>
      <c r="N77" s="398">
        <v>1.3</v>
      </c>
      <c r="O77" s="398">
        <v>62.3</v>
      </c>
      <c r="P77" s="410">
        <v>92.0</v>
      </c>
    </row>
    <row r="78">
      <c r="A78" s="402">
        <v>66.0</v>
      </c>
      <c r="B78" s="403" t="s">
        <v>382</v>
      </c>
      <c r="C78" s="403" t="s">
        <v>418</v>
      </c>
      <c r="D78" s="403" t="s">
        <v>487</v>
      </c>
      <c r="E78" s="479">
        <v>0.4166666666666667</v>
      </c>
      <c r="F78" s="479">
        <v>0.4993055555555555</v>
      </c>
      <c r="G78" s="480"/>
      <c r="H78" s="480"/>
      <c r="I78" s="480"/>
      <c r="J78" s="480"/>
      <c r="K78" s="480"/>
      <c r="L78" s="482" t="s">
        <v>420</v>
      </c>
      <c r="M78" s="480"/>
      <c r="N78" s="398">
        <v>1.3</v>
      </c>
      <c r="O78" s="398">
        <v>62.2</v>
      </c>
      <c r="P78" s="410">
        <v>118.0</v>
      </c>
    </row>
    <row r="79">
      <c r="A79" s="402">
        <v>67.0</v>
      </c>
      <c r="B79" s="397" t="s">
        <v>358</v>
      </c>
      <c r="C79" s="397" t="s">
        <v>458</v>
      </c>
      <c r="D79" s="397" t="s">
        <v>488</v>
      </c>
      <c r="E79" s="479">
        <v>0.7083333333333334</v>
      </c>
      <c r="F79" s="479">
        <v>0.7493055555555556</v>
      </c>
      <c r="G79" s="481" t="s">
        <v>420</v>
      </c>
      <c r="H79" s="481" t="s">
        <v>420</v>
      </c>
      <c r="I79" s="481" t="s">
        <v>420</v>
      </c>
      <c r="J79" s="481" t="s">
        <v>420</v>
      </c>
      <c r="K79" s="481" t="s">
        <v>420</v>
      </c>
      <c r="L79" s="480"/>
      <c r="M79" s="480"/>
      <c r="N79" s="398">
        <v>1.3</v>
      </c>
      <c r="O79" s="398">
        <v>61.7</v>
      </c>
      <c r="P79" s="410">
        <v>130.0</v>
      </c>
    </row>
    <row r="80">
      <c r="A80" s="402">
        <v>68.0</v>
      </c>
      <c r="B80" s="403" t="s">
        <v>358</v>
      </c>
      <c r="C80" s="403" t="s">
        <v>442</v>
      </c>
      <c r="D80" s="403" t="s">
        <v>489</v>
      </c>
      <c r="E80" s="479">
        <v>0.4166666666666667</v>
      </c>
      <c r="F80" s="479">
        <v>0.4368055555555555</v>
      </c>
      <c r="G80" s="480"/>
      <c r="H80" s="480"/>
      <c r="I80" s="480"/>
      <c r="J80" s="480"/>
      <c r="K80" s="480"/>
      <c r="L80" s="480"/>
      <c r="M80" s="482" t="s">
        <v>420</v>
      </c>
      <c r="N80" s="398">
        <v>1.3</v>
      </c>
      <c r="O80" s="398">
        <v>61.3</v>
      </c>
      <c r="P80" s="410">
        <v>118.0</v>
      </c>
    </row>
    <row r="81">
      <c r="A81" s="402">
        <v>69.0</v>
      </c>
      <c r="B81" s="397" t="s">
        <v>358</v>
      </c>
      <c r="C81" s="397" t="s">
        <v>490</v>
      </c>
      <c r="D81" s="397" t="s">
        <v>491</v>
      </c>
      <c r="E81" s="479">
        <v>0.625</v>
      </c>
      <c r="F81" s="479">
        <v>0.6659722222222222</v>
      </c>
      <c r="G81" s="480"/>
      <c r="H81" s="480"/>
      <c r="I81" s="480"/>
      <c r="J81" s="480"/>
      <c r="K81" s="480"/>
      <c r="L81" s="480"/>
      <c r="M81" s="481" t="s">
        <v>420</v>
      </c>
      <c r="N81" s="398">
        <v>1.3</v>
      </c>
      <c r="O81" s="398">
        <v>61.0</v>
      </c>
      <c r="P81" s="410">
        <v>130.0</v>
      </c>
    </row>
    <row r="82">
      <c r="A82" s="402">
        <v>70.0</v>
      </c>
      <c r="B82" s="403" t="s">
        <v>370</v>
      </c>
      <c r="C82" s="403" t="s">
        <v>422</v>
      </c>
      <c r="D82" s="403" t="s">
        <v>492</v>
      </c>
      <c r="E82" s="479">
        <v>0.5416666666666666</v>
      </c>
      <c r="F82" s="479">
        <v>0.5826388888888888</v>
      </c>
      <c r="G82" s="480"/>
      <c r="H82" s="480"/>
      <c r="I82" s="480"/>
      <c r="J82" s="480"/>
      <c r="K82" s="480"/>
      <c r="L82" s="482" t="s">
        <v>420</v>
      </c>
      <c r="M82" s="480"/>
      <c r="N82" s="398">
        <v>1.2</v>
      </c>
      <c r="O82" s="398">
        <v>60.1</v>
      </c>
      <c r="P82" s="410">
        <v>120.0</v>
      </c>
    </row>
    <row r="83">
      <c r="A83" s="402">
        <v>71.0</v>
      </c>
      <c r="B83" s="397" t="s">
        <v>370</v>
      </c>
      <c r="C83" s="397" t="s">
        <v>422</v>
      </c>
      <c r="D83" s="397" t="s">
        <v>493</v>
      </c>
      <c r="E83" s="479">
        <v>0.625</v>
      </c>
      <c r="F83" s="479">
        <v>0.6659722222222222</v>
      </c>
      <c r="G83" s="481" t="s">
        <v>420</v>
      </c>
      <c r="H83" s="481" t="s">
        <v>420</v>
      </c>
      <c r="I83" s="481" t="s">
        <v>420</v>
      </c>
      <c r="J83" s="481" t="s">
        <v>420</v>
      </c>
      <c r="K83" s="481" t="s">
        <v>420</v>
      </c>
      <c r="L83" s="480"/>
      <c r="M83" s="480"/>
      <c r="N83" s="398">
        <v>1.2</v>
      </c>
      <c r="O83" s="398">
        <v>60.0</v>
      </c>
      <c r="P83" s="410">
        <v>100.0</v>
      </c>
    </row>
    <row r="84">
      <c r="A84" s="402">
        <v>72.0</v>
      </c>
      <c r="B84" s="403" t="s">
        <v>358</v>
      </c>
      <c r="C84" s="403" t="s">
        <v>431</v>
      </c>
      <c r="D84" s="403" t="s">
        <v>494</v>
      </c>
      <c r="E84" s="479">
        <v>0.5416666666666666</v>
      </c>
      <c r="F84" s="479">
        <v>0.6243055555555556</v>
      </c>
      <c r="G84" s="482" t="s">
        <v>420</v>
      </c>
      <c r="H84" s="482" t="s">
        <v>420</v>
      </c>
      <c r="I84" s="482" t="s">
        <v>420</v>
      </c>
      <c r="J84" s="482" t="s">
        <v>420</v>
      </c>
      <c r="K84" s="482" t="s">
        <v>420</v>
      </c>
      <c r="L84" s="480"/>
      <c r="M84" s="480"/>
      <c r="N84" s="398">
        <v>1.2</v>
      </c>
      <c r="O84" s="398">
        <v>58.9</v>
      </c>
      <c r="P84" s="410">
        <v>100.0</v>
      </c>
    </row>
    <row r="85">
      <c r="A85" s="402">
        <v>73.0</v>
      </c>
      <c r="B85" s="397" t="s">
        <v>372</v>
      </c>
      <c r="C85" s="397" t="s">
        <v>463</v>
      </c>
      <c r="D85" s="397" t="s">
        <v>495</v>
      </c>
      <c r="E85" s="479">
        <v>0.6666666666666666</v>
      </c>
      <c r="F85" s="479">
        <v>0.7909722222222223</v>
      </c>
      <c r="G85" s="481" t="s">
        <v>420</v>
      </c>
      <c r="H85" s="481" t="s">
        <v>420</v>
      </c>
      <c r="I85" s="481" t="s">
        <v>420</v>
      </c>
      <c r="J85" s="481" t="s">
        <v>420</v>
      </c>
      <c r="K85" s="481" t="s">
        <v>420</v>
      </c>
      <c r="L85" s="480"/>
      <c r="M85" s="480"/>
      <c r="N85" s="398">
        <v>1.2</v>
      </c>
      <c r="O85" s="398">
        <v>58.6</v>
      </c>
      <c r="P85" s="410">
        <v>200.0</v>
      </c>
    </row>
    <row r="86">
      <c r="A86" s="402">
        <v>74.0</v>
      </c>
      <c r="B86" s="403" t="s">
        <v>363</v>
      </c>
      <c r="C86" s="403" t="s">
        <v>427</v>
      </c>
      <c r="D86" s="403" t="s">
        <v>496</v>
      </c>
      <c r="E86" s="479">
        <v>0.20833333333333334</v>
      </c>
      <c r="F86" s="479">
        <v>0.3326388888888889</v>
      </c>
      <c r="G86" s="482" t="s">
        <v>420</v>
      </c>
      <c r="H86" s="482" t="s">
        <v>420</v>
      </c>
      <c r="I86" s="482" t="s">
        <v>420</v>
      </c>
      <c r="J86" s="482" t="s">
        <v>420</v>
      </c>
      <c r="K86" s="482" t="s">
        <v>420</v>
      </c>
      <c r="L86" s="480"/>
      <c r="M86" s="480"/>
      <c r="N86" s="398">
        <v>1.2</v>
      </c>
      <c r="O86" s="398">
        <v>58.5</v>
      </c>
      <c r="P86" s="410">
        <v>109.0</v>
      </c>
    </row>
    <row r="87">
      <c r="A87" s="402">
        <v>75.0</v>
      </c>
      <c r="B87" s="397" t="s">
        <v>361</v>
      </c>
      <c r="C87" s="397" t="s">
        <v>418</v>
      </c>
      <c r="D87" s="397" t="s">
        <v>497</v>
      </c>
      <c r="E87" s="479">
        <v>0.25</v>
      </c>
      <c r="F87" s="479">
        <v>0.4993055555555555</v>
      </c>
      <c r="G87" s="480"/>
      <c r="H87" s="480"/>
      <c r="I87" s="480"/>
      <c r="J87" s="480"/>
      <c r="K87" s="480"/>
      <c r="L87" s="480"/>
      <c r="M87" s="481" t="s">
        <v>420</v>
      </c>
      <c r="N87" s="398">
        <v>1.2</v>
      </c>
      <c r="O87" s="398">
        <v>58.2</v>
      </c>
      <c r="P87" s="410">
        <v>109.0</v>
      </c>
    </row>
    <row r="88">
      <c r="A88" s="402">
        <v>76.0</v>
      </c>
      <c r="B88" s="403" t="s">
        <v>372</v>
      </c>
      <c r="C88" s="403" t="s">
        <v>463</v>
      </c>
      <c r="D88" s="403" t="s">
        <v>498</v>
      </c>
      <c r="E88" s="479">
        <v>0.5416666666666666</v>
      </c>
      <c r="F88" s="479">
        <v>0.5826388888888888</v>
      </c>
      <c r="G88" s="482" t="s">
        <v>420</v>
      </c>
      <c r="H88" s="482" t="s">
        <v>420</v>
      </c>
      <c r="I88" s="482" t="s">
        <v>420</v>
      </c>
      <c r="J88" s="482" t="s">
        <v>420</v>
      </c>
      <c r="K88" s="482" t="s">
        <v>420</v>
      </c>
      <c r="L88" s="480"/>
      <c r="M88" s="480"/>
      <c r="N88" s="398">
        <v>1.2</v>
      </c>
      <c r="O88" s="398">
        <v>58.0</v>
      </c>
      <c r="P88" s="410">
        <v>240.0</v>
      </c>
    </row>
    <row r="89">
      <c r="A89" s="402">
        <v>77.0</v>
      </c>
      <c r="B89" s="397" t="s">
        <v>379</v>
      </c>
      <c r="C89" s="397" t="s">
        <v>499</v>
      </c>
      <c r="D89" s="397" t="s">
        <v>500</v>
      </c>
      <c r="E89" s="479">
        <v>0.4166666666666667</v>
      </c>
      <c r="F89" s="479">
        <v>0.4993055555555555</v>
      </c>
      <c r="G89" s="480"/>
      <c r="H89" s="480"/>
      <c r="I89" s="480"/>
      <c r="J89" s="480"/>
      <c r="K89" s="480"/>
      <c r="L89" s="480"/>
      <c r="M89" s="481" t="s">
        <v>420</v>
      </c>
      <c r="N89" s="398">
        <v>1.2</v>
      </c>
      <c r="O89" s="398">
        <v>58.0</v>
      </c>
      <c r="P89" s="410">
        <v>133.0</v>
      </c>
    </row>
    <row r="90">
      <c r="A90" s="402">
        <v>78.0</v>
      </c>
      <c r="B90" s="403" t="s">
        <v>370</v>
      </c>
      <c r="C90" s="403" t="s">
        <v>422</v>
      </c>
      <c r="D90" s="403" t="s">
        <v>501</v>
      </c>
      <c r="E90" s="479">
        <v>0.5416666666666666</v>
      </c>
      <c r="F90" s="479">
        <v>0.5826388888888888</v>
      </c>
      <c r="G90" s="480"/>
      <c r="H90" s="480"/>
      <c r="I90" s="480"/>
      <c r="J90" s="480"/>
      <c r="K90" s="480"/>
      <c r="L90" s="480"/>
      <c r="M90" s="482" t="s">
        <v>420</v>
      </c>
      <c r="N90" s="398">
        <v>1.2</v>
      </c>
      <c r="O90" s="398">
        <v>57.5</v>
      </c>
      <c r="P90" s="410">
        <v>92.0</v>
      </c>
    </row>
    <row r="91">
      <c r="A91" s="402">
        <v>79.0</v>
      </c>
      <c r="B91" s="397" t="s">
        <v>375</v>
      </c>
      <c r="C91" s="397" t="s">
        <v>499</v>
      </c>
      <c r="D91" s="397" t="s">
        <v>502</v>
      </c>
      <c r="E91" s="479">
        <v>0.6666666666666666</v>
      </c>
      <c r="F91" s="479">
        <v>0.8326388888888889</v>
      </c>
      <c r="G91" s="481" t="s">
        <v>420</v>
      </c>
      <c r="H91" s="481" t="s">
        <v>420</v>
      </c>
      <c r="I91" s="481" t="s">
        <v>420</v>
      </c>
      <c r="J91" s="481" t="s">
        <v>420</v>
      </c>
      <c r="K91" s="481" t="s">
        <v>420</v>
      </c>
      <c r="L91" s="480"/>
      <c r="M91" s="480"/>
      <c r="N91" s="398">
        <v>1.2</v>
      </c>
      <c r="O91" s="398">
        <v>57.4</v>
      </c>
      <c r="P91" s="410">
        <v>120.0</v>
      </c>
    </row>
    <row r="92">
      <c r="A92" s="402">
        <v>80.0</v>
      </c>
      <c r="B92" s="403" t="s">
        <v>367</v>
      </c>
      <c r="C92" s="403" t="s">
        <v>422</v>
      </c>
      <c r="D92" s="403" t="s">
        <v>460</v>
      </c>
      <c r="E92" s="479">
        <v>0.4583333333333333</v>
      </c>
      <c r="F92" s="479">
        <v>0.5409722222222222</v>
      </c>
      <c r="G92" s="480"/>
      <c r="H92" s="480"/>
      <c r="I92" s="480"/>
      <c r="J92" s="480"/>
      <c r="K92" s="480"/>
      <c r="L92" s="480"/>
      <c r="M92" s="482" t="s">
        <v>420</v>
      </c>
      <c r="N92" s="398">
        <v>1.2</v>
      </c>
      <c r="O92" s="398">
        <v>56.9</v>
      </c>
      <c r="P92" s="410">
        <v>149.0</v>
      </c>
    </row>
    <row r="93">
      <c r="A93" s="402">
        <v>81.0</v>
      </c>
      <c r="B93" s="397" t="s">
        <v>378</v>
      </c>
      <c r="C93" s="397" t="s">
        <v>499</v>
      </c>
      <c r="D93" s="397" t="s">
        <v>503</v>
      </c>
      <c r="E93" s="479">
        <v>0.4166666666666667</v>
      </c>
      <c r="F93" s="479">
        <v>0.5409722222222222</v>
      </c>
      <c r="G93" s="481" t="s">
        <v>420</v>
      </c>
      <c r="H93" s="481" t="s">
        <v>420</v>
      </c>
      <c r="I93" s="481" t="s">
        <v>420</v>
      </c>
      <c r="J93" s="481" t="s">
        <v>420</v>
      </c>
      <c r="K93" s="481" t="s">
        <v>420</v>
      </c>
      <c r="L93" s="480"/>
      <c r="M93" s="480"/>
      <c r="N93" s="398">
        <v>1.2</v>
      </c>
      <c r="O93" s="398">
        <v>56.8</v>
      </c>
      <c r="P93" s="410">
        <v>149.0</v>
      </c>
    </row>
    <row r="94">
      <c r="A94" s="402">
        <v>82.0</v>
      </c>
      <c r="B94" s="403" t="s">
        <v>381</v>
      </c>
      <c r="C94" s="403" t="s">
        <v>418</v>
      </c>
      <c r="D94" s="403" t="s">
        <v>504</v>
      </c>
      <c r="E94" s="479">
        <v>0.4166666666666667</v>
      </c>
      <c r="F94" s="479">
        <v>0.4576388888888889</v>
      </c>
      <c r="G94" s="480"/>
      <c r="H94" s="480"/>
      <c r="I94" s="480"/>
      <c r="J94" s="480"/>
      <c r="K94" s="480"/>
      <c r="L94" s="480"/>
      <c r="M94" s="482" t="s">
        <v>420</v>
      </c>
      <c r="N94" s="398">
        <v>1.2</v>
      </c>
      <c r="O94" s="398">
        <v>56.7</v>
      </c>
      <c r="P94" s="410">
        <v>109.0</v>
      </c>
    </row>
    <row r="95">
      <c r="A95" s="402">
        <v>83.0</v>
      </c>
      <c r="B95" s="397" t="s">
        <v>372</v>
      </c>
      <c r="C95" s="397" t="s">
        <v>463</v>
      </c>
      <c r="D95" s="397" t="s">
        <v>505</v>
      </c>
      <c r="E95" s="479">
        <v>0.5833333333333334</v>
      </c>
      <c r="F95" s="479">
        <v>0.6659722222222222</v>
      </c>
      <c r="G95" s="481" t="s">
        <v>420</v>
      </c>
      <c r="H95" s="481" t="s">
        <v>420</v>
      </c>
      <c r="I95" s="481" t="s">
        <v>420</v>
      </c>
      <c r="J95" s="481" t="s">
        <v>420</v>
      </c>
      <c r="K95" s="481" t="s">
        <v>420</v>
      </c>
      <c r="L95" s="480"/>
      <c r="M95" s="480"/>
      <c r="N95" s="398">
        <v>1.2</v>
      </c>
      <c r="O95" s="398">
        <v>56.4</v>
      </c>
      <c r="P95" s="410">
        <v>200.0</v>
      </c>
    </row>
    <row r="96">
      <c r="A96" s="402">
        <v>84.0</v>
      </c>
      <c r="B96" s="403" t="s">
        <v>358</v>
      </c>
      <c r="C96" s="403" t="s">
        <v>425</v>
      </c>
      <c r="D96" s="403" t="s">
        <v>506</v>
      </c>
      <c r="E96" s="479">
        <v>0.3333333333333333</v>
      </c>
      <c r="F96" s="479">
        <v>0.4159722222222222</v>
      </c>
      <c r="G96" s="480"/>
      <c r="H96" s="480"/>
      <c r="I96" s="480"/>
      <c r="J96" s="480"/>
      <c r="K96" s="480"/>
      <c r="L96" s="480"/>
      <c r="M96" s="482" t="s">
        <v>420</v>
      </c>
      <c r="N96" s="398">
        <v>1.2</v>
      </c>
      <c r="O96" s="398">
        <v>56.4</v>
      </c>
      <c r="P96" s="410">
        <v>80.0</v>
      </c>
    </row>
    <row r="97">
      <c r="A97" s="402">
        <v>85.0</v>
      </c>
      <c r="B97" s="397" t="s">
        <v>358</v>
      </c>
      <c r="C97" s="397" t="s">
        <v>431</v>
      </c>
      <c r="D97" s="397" t="s">
        <v>449</v>
      </c>
      <c r="E97" s="479">
        <v>0.20833333333333334</v>
      </c>
      <c r="F97" s="479">
        <v>0.3326388888888889</v>
      </c>
      <c r="G97" s="480"/>
      <c r="H97" s="480"/>
      <c r="I97" s="480"/>
      <c r="J97" s="480"/>
      <c r="K97" s="480"/>
      <c r="L97" s="480"/>
      <c r="M97" s="481" t="s">
        <v>420</v>
      </c>
      <c r="N97" s="398">
        <v>1.2</v>
      </c>
      <c r="O97" s="398">
        <v>56.2</v>
      </c>
      <c r="P97" s="410">
        <v>80.0</v>
      </c>
    </row>
    <row r="98">
      <c r="A98" s="402">
        <v>86.0</v>
      </c>
      <c r="B98" s="403" t="s">
        <v>367</v>
      </c>
      <c r="C98" s="403" t="s">
        <v>422</v>
      </c>
      <c r="D98" s="403" t="s">
        <v>474</v>
      </c>
      <c r="E98" s="479">
        <v>0.5416666666666666</v>
      </c>
      <c r="F98" s="479">
        <v>0.5826388888888888</v>
      </c>
      <c r="G98" s="482" t="s">
        <v>420</v>
      </c>
      <c r="H98" s="482" t="s">
        <v>420</v>
      </c>
      <c r="I98" s="482" t="s">
        <v>420</v>
      </c>
      <c r="J98" s="482" t="s">
        <v>420</v>
      </c>
      <c r="K98" s="482" t="s">
        <v>420</v>
      </c>
      <c r="L98" s="480"/>
      <c r="M98" s="480"/>
      <c r="N98" s="398">
        <v>1.2</v>
      </c>
      <c r="O98" s="398">
        <v>55.4</v>
      </c>
      <c r="P98" s="410">
        <v>149.0</v>
      </c>
    </row>
    <row r="99">
      <c r="A99" s="402">
        <v>87.0</v>
      </c>
      <c r="B99" s="397" t="s">
        <v>365</v>
      </c>
      <c r="C99" s="397" t="s">
        <v>418</v>
      </c>
      <c r="D99" s="397" t="s">
        <v>507</v>
      </c>
      <c r="E99" s="479">
        <v>0.6666666666666666</v>
      </c>
      <c r="F99" s="479">
        <v>0.8326388888888889</v>
      </c>
      <c r="G99" s="481" t="s">
        <v>420</v>
      </c>
      <c r="H99" s="481" t="s">
        <v>420</v>
      </c>
      <c r="I99" s="481" t="s">
        <v>420</v>
      </c>
      <c r="J99" s="481" t="s">
        <v>420</v>
      </c>
      <c r="K99" s="481" t="s">
        <v>420</v>
      </c>
      <c r="L99" s="480"/>
      <c r="M99" s="480"/>
      <c r="N99" s="398">
        <v>1.1</v>
      </c>
      <c r="O99" s="398">
        <v>54.8</v>
      </c>
      <c r="P99" s="410">
        <v>183.0</v>
      </c>
    </row>
    <row r="100">
      <c r="A100" s="402">
        <v>88.0</v>
      </c>
      <c r="B100" s="403" t="s">
        <v>370</v>
      </c>
      <c r="C100" s="403" t="s">
        <v>422</v>
      </c>
      <c r="D100" s="403" t="s">
        <v>466</v>
      </c>
      <c r="E100" s="479">
        <v>0.5</v>
      </c>
      <c r="F100" s="479">
        <v>0.5409722222222222</v>
      </c>
      <c r="G100" s="482" t="s">
        <v>420</v>
      </c>
      <c r="H100" s="482" t="s">
        <v>420</v>
      </c>
      <c r="I100" s="482" t="s">
        <v>420</v>
      </c>
      <c r="J100" s="482" t="s">
        <v>420</v>
      </c>
      <c r="K100" s="482" t="s">
        <v>420</v>
      </c>
      <c r="L100" s="480"/>
      <c r="M100" s="480"/>
      <c r="N100" s="398">
        <v>1.1</v>
      </c>
      <c r="O100" s="398">
        <v>54.6</v>
      </c>
      <c r="P100" s="410">
        <v>110.0</v>
      </c>
    </row>
    <row r="101">
      <c r="A101" s="402">
        <v>89.0</v>
      </c>
      <c r="B101" s="397" t="s">
        <v>382</v>
      </c>
      <c r="C101" s="397" t="s">
        <v>418</v>
      </c>
      <c r="D101" s="397" t="s">
        <v>508</v>
      </c>
      <c r="E101" s="479">
        <v>0.4166666666666667</v>
      </c>
      <c r="F101" s="479">
        <v>0.5409722222222222</v>
      </c>
      <c r="G101" s="480"/>
      <c r="H101" s="480"/>
      <c r="I101" s="480"/>
      <c r="J101" s="480"/>
      <c r="K101" s="480"/>
      <c r="L101" s="480"/>
      <c r="M101" s="481" t="s">
        <v>420</v>
      </c>
      <c r="N101" s="398">
        <v>1.1</v>
      </c>
      <c r="O101" s="398">
        <v>54.2</v>
      </c>
      <c r="P101" s="410">
        <v>110.0</v>
      </c>
    </row>
    <row r="102">
      <c r="A102" s="402">
        <v>90.0</v>
      </c>
      <c r="B102" s="403" t="s">
        <v>365</v>
      </c>
      <c r="C102" s="403" t="s">
        <v>418</v>
      </c>
      <c r="D102" s="403" t="s">
        <v>509</v>
      </c>
      <c r="E102" s="479">
        <v>0.5</v>
      </c>
      <c r="F102" s="479">
        <v>0.5826388888888888</v>
      </c>
      <c r="G102" s="480"/>
      <c r="H102" s="480"/>
      <c r="I102" s="480"/>
      <c r="J102" s="480"/>
      <c r="K102" s="480"/>
      <c r="L102" s="480"/>
      <c r="M102" s="482" t="s">
        <v>420</v>
      </c>
      <c r="N102" s="398">
        <v>1.1</v>
      </c>
      <c r="O102" s="398">
        <v>53.6</v>
      </c>
      <c r="P102" s="410">
        <v>100.0</v>
      </c>
    </row>
    <row r="103">
      <c r="A103" s="402">
        <v>91.0</v>
      </c>
      <c r="B103" s="397" t="s">
        <v>363</v>
      </c>
      <c r="C103" s="397" t="s">
        <v>427</v>
      </c>
      <c r="D103" s="397" t="s">
        <v>496</v>
      </c>
      <c r="E103" s="479">
        <v>0.20833333333333334</v>
      </c>
      <c r="F103" s="479">
        <v>0.3326388888888889</v>
      </c>
      <c r="G103" s="480"/>
      <c r="H103" s="480"/>
      <c r="I103" s="480"/>
      <c r="J103" s="480"/>
      <c r="K103" s="480"/>
      <c r="L103" s="481" t="s">
        <v>420</v>
      </c>
      <c r="M103" s="480"/>
      <c r="N103" s="398">
        <v>1.1</v>
      </c>
      <c r="O103" s="398">
        <v>53.4</v>
      </c>
      <c r="P103" s="410">
        <v>122.0</v>
      </c>
    </row>
    <row r="104">
      <c r="A104" s="402">
        <v>92.0</v>
      </c>
      <c r="B104" s="403" t="s">
        <v>381</v>
      </c>
      <c r="C104" s="403" t="s">
        <v>435</v>
      </c>
      <c r="D104" s="403" t="s">
        <v>510</v>
      </c>
      <c r="E104" s="479">
        <v>0.5</v>
      </c>
      <c r="F104" s="479">
        <v>0.6243055555555556</v>
      </c>
      <c r="G104" s="480"/>
      <c r="H104" s="480"/>
      <c r="I104" s="480"/>
      <c r="J104" s="480"/>
      <c r="K104" s="480"/>
      <c r="L104" s="480"/>
      <c r="M104" s="482" t="s">
        <v>420</v>
      </c>
      <c r="N104" s="398">
        <v>1.1</v>
      </c>
      <c r="O104" s="398">
        <v>53.3</v>
      </c>
      <c r="P104" s="410">
        <v>100.0</v>
      </c>
    </row>
    <row r="105">
      <c r="A105" s="402">
        <v>93.0</v>
      </c>
      <c r="B105" s="397" t="s">
        <v>372</v>
      </c>
      <c r="C105" s="397" t="s">
        <v>463</v>
      </c>
      <c r="D105" s="397" t="s">
        <v>511</v>
      </c>
      <c r="E105" s="479">
        <v>0.2916666666666667</v>
      </c>
      <c r="F105" s="479">
        <v>0.4159722222222222</v>
      </c>
      <c r="G105" s="481" t="s">
        <v>420</v>
      </c>
      <c r="H105" s="481" t="s">
        <v>420</v>
      </c>
      <c r="I105" s="481" t="s">
        <v>420</v>
      </c>
      <c r="J105" s="481" t="s">
        <v>420</v>
      </c>
      <c r="K105" s="481" t="s">
        <v>420</v>
      </c>
      <c r="L105" s="480"/>
      <c r="M105" s="480"/>
      <c r="N105" s="398">
        <v>1.1</v>
      </c>
      <c r="O105" s="398">
        <v>52.9</v>
      </c>
      <c r="P105" s="410">
        <v>183.0</v>
      </c>
    </row>
    <row r="106">
      <c r="A106" s="402">
        <v>94.0</v>
      </c>
      <c r="B106" s="403" t="s">
        <v>370</v>
      </c>
      <c r="C106" s="403" t="s">
        <v>422</v>
      </c>
      <c r="D106" s="403" t="s">
        <v>478</v>
      </c>
      <c r="E106" s="479">
        <v>0.6666666666666666</v>
      </c>
      <c r="F106" s="479">
        <v>0.7076388888888889</v>
      </c>
      <c r="G106" s="482" t="s">
        <v>420</v>
      </c>
      <c r="H106" s="482" t="s">
        <v>420</v>
      </c>
      <c r="I106" s="482" t="s">
        <v>420</v>
      </c>
      <c r="J106" s="482" t="s">
        <v>420</v>
      </c>
      <c r="K106" s="482" t="s">
        <v>420</v>
      </c>
      <c r="L106" s="480"/>
      <c r="M106" s="480"/>
      <c r="N106" s="398">
        <v>1.1</v>
      </c>
      <c r="O106" s="398">
        <v>52.7</v>
      </c>
      <c r="P106" s="410">
        <v>100.0</v>
      </c>
    </row>
    <row r="107">
      <c r="A107" s="402">
        <v>95.0</v>
      </c>
      <c r="B107" s="397" t="s">
        <v>358</v>
      </c>
      <c r="C107" s="397" t="s">
        <v>490</v>
      </c>
      <c r="D107" s="397" t="s">
        <v>512</v>
      </c>
      <c r="E107" s="479">
        <v>0.5416666666666666</v>
      </c>
      <c r="F107" s="479">
        <v>0.5826388888888888</v>
      </c>
      <c r="G107" s="480"/>
      <c r="H107" s="480"/>
      <c r="I107" s="480"/>
      <c r="J107" s="480"/>
      <c r="K107" s="480"/>
      <c r="L107" s="480"/>
      <c r="M107" s="481" t="s">
        <v>420</v>
      </c>
      <c r="N107" s="398">
        <v>1.1</v>
      </c>
      <c r="O107" s="398">
        <v>52.6</v>
      </c>
      <c r="P107" s="410">
        <v>122.0</v>
      </c>
    </row>
    <row r="108">
      <c r="A108" s="402">
        <v>96.0</v>
      </c>
      <c r="B108" s="403" t="s">
        <v>375</v>
      </c>
      <c r="C108" s="403" t="s">
        <v>499</v>
      </c>
      <c r="D108" s="403" t="s">
        <v>513</v>
      </c>
      <c r="E108" s="479">
        <v>0.375</v>
      </c>
      <c r="F108" s="479">
        <v>0.4993055555555555</v>
      </c>
      <c r="G108" s="482" t="s">
        <v>420</v>
      </c>
      <c r="H108" s="482" t="s">
        <v>420</v>
      </c>
      <c r="I108" s="482" t="s">
        <v>420</v>
      </c>
      <c r="J108" s="482" t="s">
        <v>420</v>
      </c>
      <c r="K108" s="482" t="s">
        <v>420</v>
      </c>
      <c r="L108" s="480"/>
      <c r="M108" s="480"/>
      <c r="N108" s="398">
        <v>1.1</v>
      </c>
      <c r="O108" s="398">
        <v>52.6</v>
      </c>
      <c r="P108" s="410">
        <v>91.0</v>
      </c>
    </row>
    <row r="109">
      <c r="A109" s="402">
        <v>97.0</v>
      </c>
      <c r="B109" s="397" t="s">
        <v>382</v>
      </c>
      <c r="C109" s="397" t="s">
        <v>418</v>
      </c>
      <c r="D109" s="397" t="s">
        <v>514</v>
      </c>
      <c r="E109" s="479">
        <v>0.375</v>
      </c>
      <c r="F109" s="479">
        <v>0.4576388888888889</v>
      </c>
      <c r="G109" s="481" t="s">
        <v>420</v>
      </c>
      <c r="H109" s="481" t="s">
        <v>420</v>
      </c>
      <c r="I109" s="481" t="s">
        <v>420</v>
      </c>
      <c r="J109" s="481" t="s">
        <v>420</v>
      </c>
      <c r="K109" s="481" t="s">
        <v>420</v>
      </c>
      <c r="L109" s="480"/>
      <c r="M109" s="480"/>
      <c r="N109" s="398">
        <v>1.1</v>
      </c>
      <c r="O109" s="398">
        <v>52.4</v>
      </c>
      <c r="P109" s="410">
        <v>100.0</v>
      </c>
    </row>
    <row r="110">
      <c r="A110" s="402">
        <v>98.0</v>
      </c>
      <c r="B110" s="403" t="s">
        <v>370</v>
      </c>
      <c r="C110" s="403" t="s">
        <v>422</v>
      </c>
      <c r="D110" s="403" t="s">
        <v>515</v>
      </c>
      <c r="E110" s="479">
        <v>0.25</v>
      </c>
      <c r="F110" s="479">
        <v>0.3743055555555555</v>
      </c>
      <c r="G110" s="480"/>
      <c r="H110" s="480"/>
      <c r="I110" s="480"/>
      <c r="J110" s="480"/>
      <c r="K110" s="480"/>
      <c r="L110" s="482" t="s">
        <v>420</v>
      </c>
      <c r="M110" s="480"/>
      <c r="N110" s="398">
        <v>1.1</v>
      </c>
      <c r="O110" s="398">
        <v>51.9</v>
      </c>
      <c r="P110" s="410">
        <v>100.0</v>
      </c>
    </row>
    <row r="111">
      <c r="A111" s="402">
        <v>99.0</v>
      </c>
      <c r="B111" s="397" t="s">
        <v>370</v>
      </c>
      <c r="C111" s="397" t="s">
        <v>422</v>
      </c>
      <c r="D111" s="397" t="s">
        <v>492</v>
      </c>
      <c r="E111" s="479">
        <v>0.5416666666666666</v>
      </c>
      <c r="F111" s="479">
        <v>0.5826388888888888</v>
      </c>
      <c r="G111" s="481" t="s">
        <v>420</v>
      </c>
      <c r="H111" s="481" t="s">
        <v>420</v>
      </c>
      <c r="I111" s="481" t="s">
        <v>420</v>
      </c>
      <c r="J111" s="481" t="s">
        <v>420</v>
      </c>
      <c r="K111" s="481" t="s">
        <v>420</v>
      </c>
      <c r="L111" s="480"/>
      <c r="M111" s="480"/>
      <c r="N111" s="398">
        <v>1.1</v>
      </c>
      <c r="O111" s="398">
        <v>51.8</v>
      </c>
      <c r="P111" s="410">
        <v>110.0</v>
      </c>
    </row>
    <row r="112">
      <c r="A112" s="402">
        <v>100.0</v>
      </c>
      <c r="B112" s="403" t="s">
        <v>370</v>
      </c>
      <c r="C112" s="403" t="s">
        <v>422</v>
      </c>
      <c r="D112" s="403" t="s">
        <v>516</v>
      </c>
      <c r="E112" s="479">
        <v>0.7083333333333334</v>
      </c>
      <c r="F112" s="479">
        <v>0.7493055555555556</v>
      </c>
      <c r="G112" s="480"/>
      <c r="H112" s="480"/>
      <c r="I112" s="480"/>
      <c r="J112" s="480"/>
      <c r="K112" s="480"/>
      <c r="L112" s="480"/>
      <c r="M112" s="482" t="s">
        <v>420</v>
      </c>
      <c r="N112" s="398">
        <v>1.1</v>
      </c>
      <c r="O112" s="398">
        <v>50.8</v>
      </c>
      <c r="P112" s="410">
        <v>137.0</v>
      </c>
    </row>
    <row r="113">
      <c r="A113" s="402">
        <v>101.0</v>
      </c>
      <c r="B113" s="397" t="s">
        <v>375</v>
      </c>
      <c r="C113" s="397" t="s">
        <v>499</v>
      </c>
      <c r="D113" s="397" t="s">
        <v>517</v>
      </c>
      <c r="E113" s="479">
        <v>0.2916666666666667</v>
      </c>
      <c r="F113" s="479">
        <v>0.4993055555555555</v>
      </c>
      <c r="G113" s="480"/>
      <c r="H113" s="480"/>
      <c r="I113" s="480"/>
      <c r="J113" s="480"/>
      <c r="K113" s="480"/>
      <c r="L113" s="480"/>
      <c r="M113" s="481" t="s">
        <v>420</v>
      </c>
      <c r="N113" s="398">
        <v>1.0</v>
      </c>
      <c r="O113" s="398">
        <v>49.3</v>
      </c>
      <c r="P113" s="410">
        <v>90.0</v>
      </c>
    </row>
    <row r="114">
      <c r="A114" s="402">
        <v>102.0</v>
      </c>
      <c r="B114" s="403" t="s">
        <v>381</v>
      </c>
      <c r="C114" s="403" t="s">
        <v>435</v>
      </c>
      <c r="D114" s="403" t="s">
        <v>510</v>
      </c>
      <c r="E114" s="479">
        <v>0.5</v>
      </c>
      <c r="F114" s="479">
        <v>0.6243055555555556</v>
      </c>
      <c r="G114" s="480"/>
      <c r="H114" s="480"/>
      <c r="I114" s="480"/>
      <c r="J114" s="480"/>
      <c r="K114" s="480"/>
      <c r="L114" s="482" t="s">
        <v>420</v>
      </c>
      <c r="M114" s="480"/>
      <c r="N114" s="398">
        <v>1.0</v>
      </c>
      <c r="O114" s="398">
        <v>49.1</v>
      </c>
      <c r="P114" s="410">
        <v>90.0</v>
      </c>
    </row>
    <row r="115">
      <c r="A115" s="402">
        <v>103.0</v>
      </c>
      <c r="B115" s="397" t="s">
        <v>367</v>
      </c>
      <c r="C115" s="397" t="s">
        <v>422</v>
      </c>
      <c r="D115" s="397" t="s">
        <v>518</v>
      </c>
      <c r="E115" s="479">
        <v>0.6666666666666666</v>
      </c>
      <c r="F115" s="479">
        <v>0.8326388888888889</v>
      </c>
      <c r="G115" s="480"/>
      <c r="H115" s="480"/>
      <c r="I115" s="480"/>
      <c r="J115" s="480"/>
      <c r="K115" s="480"/>
      <c r="L115" s="481" t="s">
        <v>420</v>
      </c>
      <c r="M115" s="480"/>
      <c r="N115" s="398">
        <v>1.0</v>
      </c>
      <c r="O115" s="398">
        <v>48.9</v>
      </c>
      <c r="P115" s="410">
        <v>142.0</v>
      </c>
    </row>
    <row r="116">
      <c r="A116" s="402">
        <v>104.0</v>
      </c>
      <c r="B116" s="403" t="s">
        <v>372</v>
      </c>
      <c r="C116" s="403" t="s">
        <v>463</v>
      </c>
      <c r="D116" s="403" t="s">
        <v>505</v>
      </c>
      <c r="E116" s="479">
        <v>0.5</v>
      </c>
      <c r="F116" s="479">
        <v>0.5826388888888888</v>
      </c>
      <c r="G116" s="480"/>
      <c r="H116" s="480"/>
      <c r="I116" s="480"/>
      <c r="J116" s="480"/>
      <c r="K116" s="480"/>
      <c r="L116" s="482" t="s">
        <v>420</v>
      </c>
      <c r="M116" s="480"/>
      <c r="N116" s="398">
        <v>1.0</v>
      </c>
      <c r="O116" s="398">
        <v>48.8</v>
      </c>
      <c r="P116" s="410">
        <v>250.0</v>
      </c>
    </row>
    <row r="117">
      <c r="A117" s="402">
        <v>105.0</v>
      </c>
      <c r="B117" s="397" t="s">
        <v>381</v>
      </c>
      <c r="C117" s="397" t="s">
        <v>484</v>
      </c>
      <c r="D117" s="397" t="s">
        <v>519</v>
      </c>
      <c r="E117" s="479">
        <v>0.3333333333333333</v>
      </c>
      <c r="F117" s="479">
        <v>0.4159722222222222</v>
      </c>
      <c r="G117" s="480"/>
      <c r="H117" s="480"/>
      <c r="I117" s="480"/>
      <c r="J117" s="480"/>
      <c r="K117" s="480"/>
      <c r="L117" s="480"/>
      <c r="M117" s="481" t="s">
        <v>420</v>
      </c>
      <c r="N117" s="398">
        <v>1.0</v>
      </c>
      <c r="O117" s="398">
        <v>48.7</v>
      </c>
      <c r="P117" s="410">
        <v>142.0</v>
      </c>
    </row>
    <row r="118">
      <c r="A118" s="402">
        <v>106.0</v>
      </c>
      <c r="B118" s="403" t="s">
        <v>381</v>
      </c>
      <c r="C118" s="403" t="s">
        <v>484</v>
      </c>
      <c r="D118" s="403" t="s">
        <v>520</v>
      </c>
      <c r="E118" s="479">
        <v>0.3333333333333333</v>
      </c>
      <c r="F118" s="479">
        <v>0.4993055555555555</v>
      </c>
      <c r="G118" s="480"/>
      <c r="H118" s="480"/>
      <c r="I118" s="480"/>
      <c r="J118" s="480"/>
      <c r="K118" s="480"/>
      <c r="L118" s="482" t="s">
        <v>420</v>
      </c>
      <c r="M118" s="480"/>
      <c r="N118" s="398">
        <v>1.0</v>
      </c>
      <c r="O118" s="398">
        <v>48.6</v>
      </c>
      <c r="P118" s="410">
        <v>111.0</v>
      </c>
    </row>
    <row r="119">
      <c r="A119" s="402">
        <v>107.0</v>
      </c>
      <c r="B119" s="397" t="s">
        <v>375</v>
      </c>
      <c r="C119" s="397" t="s">
        <v>499</v>
      </c>
      <c r="D119" s="397" t="s">
        <v>502</v>
      </c>
      <c r="E119" s="479">
        <v>0.6666666666666666</v>
      </c>
      <c r="F119" s="479">
        <v>0.8326388888888889</v>
      </c>
      <c r="G119" s="480"/>
      <c r="H119" s="480"/>
      <c r="I119" s="480"/>
      <c r="J119" s="480"/>
      <c r="K119" s="480"/>
      <c r="L119" s="481" t="s">
        <v>420</v>
      </c>
      <c r="M119" s="480"/>
      <c r="N119" s="398">
        <v>1.0</v>
      </c>
      <c r="O119" s="398">
        <v>47.7</v>
      </c>
      <c r="P119" s="410">
        <v>125.0</v>
      </c>
    </row>
    <row r="120">
      <c r="A120" s="402">
        <v>108.0</v>
      </c>
      <c r="B120" s="403" t="s">
        <v>367</v>
      </c>
      <c r="C120" s="403" t="s">
        <v>422</v>
      </c>
      <c r="D120" s="403" t="s">
        <v>521</v>
      </c>
      <c r="E120" s="479">
        <v>0.5416666666666666</v>
      </c>
      <c r="F120" s="479">
        <v>0.7076388888888889</v>
      </c>
      <c r="G120" s="480"/>
      <c r="H120" s="480"/>
      <c r="I120" s="480"/>
      <c r="J120" s="480"/>
      <c r="K120" s="480"/>
      <c r="L120" s="480"/>
      <c r="M120" s="482" t="s">
        <v>420</v>
      </c>
      <c r="N120" s="398">
        <v>1.0</v>
      </c>
      <c r="O120" s="398">
        <v>47.1</v>
      </c>
      <c r="P120" s="410">
        <v>125.0</v>
      </c>
    </row>
    <row r="121">
      <c r="A121" s="402">
        <v>109.0</v>
      </c>
      <c r="B121" s="397" t="s">
        <v>361</v>
      </c>
      <c r="C121" s="397" t="s">
        <v>418</v>
      </c>
      <c r="D121" s="397" t="s">
        <v>522</v>
      </c>
      <c r="E121" s="479">
        <v>0.7291666666666666</v>
      </c>
      <c r="F121" s="479">
        <v>0.8326388888888889</v>
      </c>
      <c r="G121" s="481" t="s">
        <v>420</v>
      </c>
      <c r="H121" s="481" t="s">
        <v>420</v>
      </c>
      <c r="I121" s="481" t="s">
        <v>420</v>
      </c>
      <c r="J121" s="481" t="s">
        <v>420</v>
      </c>
      <c r="K121" s="481" t="s">
        <v>420</v>
      </c>
      <c r="L121" s="480"/>
      <c r="M121" s="480"/>
      <c r="N121" s="398">
        <v>1.0</v>
      </c>
      <c r="O121" s="398">
        <v>47.0</v>
      </c>
      <c r="P121" s="410">
        <v>111.0</v>
      </c>
    </row>
    <row r="122">
      <c r="A122" s="402">
        <v>110.0</v>
      </c>
      <c r="B122" s="403" t="s">
        <v>370</v>
      </c>
      <c r="C122" s="403" t="s">
        <v>422</v>
      </c>
      <c r="D122" s="403" t="s">
        <v>493</v>
      </c>
      <c r="E122" s="479">
        <v>0.625</v>
      </c>
      <c r="F122" s="479">
        <v>0.6659722222222222</v>
      </c>
      <c r="G122" s="480"/>
      <c r="H122" s="480"/>
      <c r="I122" s="480"/>
      <c r="J122" s="480"/>
      <c r="K122" s="480"/>
      <c r="L122" s="482" t="s">
        <v>420</v>
      </c>
      <c r="M122" s="480"/>
      <c r="N122" s="398">
        <v>1.0</v>
      </c>
      <c r="O122" s="398">
        <v>46.9</v>
      </c>
      <c r="P122" s="410">
        <v>111.0</v>
      </c>
    </row>
    <row r="123">
      <c r="A123" s="402">
        <v>111.0</v>
      </c>
      <c r="B123" s="397" t="s">
        <v>361</v>
      </c>
      <c r="C123" s="397" t="s">
        <v>418</v>
      </c>
      <c r="D123" s="397" t="s">
        <v>473</v>
      </c>
      <c r="E123" s="479">
        <v>0.25</v>
      </c>
      <c r="F123" s="479">
        <v>0.3743055555555555</v>
      </c>
      <c r="G123" s="480"/>
      <c r="H123" s="480"/>
      <c r="I123" s="480"/>
      <c r="J123" s="480"/>
      <c r="K123" s="480"/>
      <c r="L123" s="481" t="s">
        <v>420</v>
      </c>
      <c r="M123" s="480"/>
      <c r="N123" s="398">
        <v>1.0</v>
      </c>
      <c r="O123" s="398">
        <v>46.5</v>
      </c>
      <c r="P123" s="410">
        <v>111.0</v>
      </c>
    </row>
    <row r="124">
      <c r="A124" s="402">
        <v>112.0</v>
      </c>
      <c r="B124" s="403" t="s">
        <v>379</v>
      </c>
      <c r="C124" s="403" t="s">
        <v>435</v>
      </c>
      <c r="D124" s="403" t="s">
        <v>523</v>
      </c>
      <c r="E124" s="479">
        <v>0.5</v>
      </c>
      <c r="F124" s="479">
        <v>0.6243055555555556</v>
      </c>
      <c r="G124" s="482" t="s">
        <v>420</v>
      </c>
      <c r="H124" s="482" t="s">
        <v>420</v>
      </c>
      <c r="I124" s="482" t="s">
        <v>420</v>
      </c>
      <c r="J124" s="482" t="s">
        <v>420</v>
      </c>
      <c r="K124" s="482" t="s">
        <v>420</v>
      </c>
      <c r="L124" s="480"/>
      <c r="M124" s="480"/>
      <c r="N124" s="398">
        <v>1.0</v>
      </c>
      <c r="O124" s="398">
        <v>46.4</v>
      </c>
      <c r="P124" s="410">
        <v>142.0</v>
      </c>
    </row>
    <row r="125">
      <c r="A125" s="402">
        <v>113.0</v>
      </c>
      <c r="B125" s="397" t="s">
        <v>365</v>
      </c>
      <c r="C125" s="397" t="s">
        <v>418</v>
      </c>
      <c r="D125" s="397" t="s">
        <v>524</v>
      </c>
      <c r="E125" s="479">
        <v>0.25</v>
      </c>
      <c r="F125" s="479">
        <v>0.3743055555555555</v>
      </c>
      <c r="G125" s="481" t="s">
        <v>420</v>
      </c>
      <c r="H125" s="481" t="s">
        <v>420</v>
      </c>
      <c r="I125" s="481" t="s">
        <v>420</v>
      </c>
      <c r="J125" s="481" t="s">
        <v>420</v>
      </c>
      <c r="K125" s="481" t="s">
        <v>420</v>
      </c>
      <c r="L125" s="480"/>
      <c r="M125" s="480"/>
      <c r="N125" s="398">
        <v>1.0</v>
      </c>
      <c r="O125" s="398">
        <v>46.2</v>
      </c>
      <c r="P125" s="410">
        <v>142.0</v>
      </c>
    </row>
    <row r="126">
      <c r="A126" s="402">
        <v>114.0</v>
      </c>
      <c r="B126" s="403" t="s">
        <v>378</v>
      </c>
      <c r="C126" s="403" t="s">
        <v>467</v>
      </c>
      <c r="D126" s="403" t="s">
        <v>468</v>
      </c>
      <c r="E126" s="479">
        <v>0.375</v>
      </c>
      <c r="F126" s="479">
        <v>0.4159722222222222</v>
      </c>
      <c r="G126" s="480"/>
      <c r="H126" s="480"/>
      <c r="I126" s="480"/>
      <c r="J126" s="480"/>
      <c r="K126" s="480"/>
      <c r="L126" s="482" t="s">
        <v>420</v>
      </c>
      <c r="M126" s="480"/>
      <c r="N126" s="398">
        <v>1.0</v>
      </c>
      <c r="O126" s="398">
        <v>45.8</v>
      </c>
      <c r="P126" s="410">
        <v>111.0</v>
      </c>
    </row>
    <row r="127">
      <c r="A127" s="402">
        <v>115.0</v>
      </c>
      <c r="B127" s="397" t="s">
        <v>365</v>
      </c>
      <c r="C127" s="397" t="s">
        <v>418</v>
      </c>
      <c r="D127" s="397" t="s">
        <v>525</v>
      </c>
      <c r="E127" s="479">
        <v>0.25</v>
      </c>
      <c r="F127" s="479">
        <v>0.3743055555555555</v>
      </c>
      <c r="G127" s="480"/>
      <c r="H127" s="480"/>
      <c r="I127" s="480"/>
      <c r="J127" s="480"/>
      <c r="K127" s="480"/>
      <c r="L127" s="481" t="s">
        <v>420</v>
      </c>
      <c r="M127" s="480"/>
      <c r="N127" s="398">
        <v>1.0</v>
      </c>
      <c r="O127" s="398">
        <v>45.8</v>
      </c>
      <c r="P127" s="410">
        <v>111.0</v>
      </c>
    </row>
    <row r="128">
      <c r="A128" s="402">
        <v>116.0</v>
      </c>
      <c r="B128" s="403" t="s">
        <v>358</v>
      </c>
      <c r="C128" s="403" t="s">
        <v>452</v>
      </c>
      <c r="D128" s="403" t="s">
        <v>526</v>
      </c>
      <c r="E128" s="479">
        <v>0.75</v>
      </c>
      <c r="F128" s="479">
        <v>0.8326388888888889</v>
      </c>
      <c r="G128" s="482" t="s">
        <v>420</v>
      </c>
      <c r="H128" s="482" t="s">
        <v>420</v>
      </c>
      <c r="I128" s="482" t="s">
        <v>420</v>
      </c>
      <c r="J128" s="482" t="s">
        <v>420</v>
      </c>
      <c r="K128" s="482" t="s">
        <v>420</v>
      </c>
      <c r="L128" s="480"/>
      <c r="M128" s="480"/>
      <c r="N128" s="398">
        <v>0.9</v>
      </c>
      <c r="O128" s="398">
        <v>45.4</v>
      </c>
      <c r="P128" s="410">
        <v>100.0</v>
      </c>
    </row>
    <row r="129">
      <c r="A129" s="402">
        <v>117.0</v>
      </c>
      <c r="B129" s="397" t="s">
        <v>381</v>
      </c>
      <c r="C129" s="397" t="s">
        <v>484</v>
      </c>
      <c r="D129" s="397" t="s">
        <v>527</v>
      </c>
      <c r="E129" s="479">
        <v>0.3333333333333333</v>
      </c>
      <c r="F129" s="479">
        <v>0.4993055555555555</v>
      </c>
      <c r="G129" s="481" t="s">
        <v>420</v>
      </c>
      <c r="H129" s="481" t="s">
        <v>420</v>
      </c>
      <c r="I129" s="481" t="s">
        <v>420</v>
      </c>
      <c r="J129" s="481" t="s">
        <v>420</v>
      </c>
      <c r="K129" s="481" t="s">
        <v>420</v>
      </c>
      <c r="L129" s="480"/>
      <c r="M129" s="480"/>
      <c r="N129" s="398">
        <v>0.9</v>
      </c>
      <c r="O129" s="398">
        <v>45.2</v>
      </c>
      <c r="P129" s="410">
        <v>100.0</v>
      </c>
    </row>
    <row r="130">
      <c r="A130" s="402">
        <v>118.0</v>
      </c>
      <c r="B130" s="403" t="s">
        <v>379</v>
      </c>
      <c r="C130" s="403" t="s">
        <v>435</v>
      </c>
      <c r="D130" s="403" t="s">
        <v>523</v>
      </c>
      <c r="E130" s="479">
        <v>0.5</v>
      </c>
      <c r="F130" s="479">
        <v>0.6243055555555556</v>
      </c>
      <c r="G130" s="480"/>
      <c r="H130" s="480"/>
      <c r="I130" s="480"/>
      <c r="J130" s="480"/>
      <c r="K130" s="480"/>
      <c r="L130" s="480"/>
      <c r="M130" s="482" t="s">
        <v>420</v>
      </c>
      <c r="N130" s="398">
        <v>0.9</v>
      </c>
      <c r="O130" s="398">
        <v>44.6</v>
      </c>
      <c r="P130" s="410">
        <v>112.0</v>
      </c>
    </row>
    <row r="131">
      <c r="A131" s="402">
        <v>119.0</v>
      </c>
      <c r="B131" s="397" t="s">
        <v>379</v>
      </c>
      <c r="C131" s="397" t="s">
        <v>499</v>
      </c>
      <c r="D131" s="397" t="s">
        <v>528</v>
      </c>
      <c r="E131" s="479">
        <v>0.375</v>
      </c>
      <c r="F131" s="479">
        <v>0.4993055555555555</v>
      </c>
      <c r="G131" s="481" t="s">
        <v>420</v>
      </c>
      <c r="H131" s="481" t="s">
        <v>420</v>
      </c>
      <c r="I131" s="481" t="s">
        <v>420</v>
      </c>
      <c r="J131" s="481" t="s">
        <v>420</v>
      </c>
      <c r="K131" s="481" t="s">
        <v>420</v>
      </c>
      <c r="L131" s="480"/>
      <c r="M131" s="480"/>
      <c r="N131" s="398">
        <v>0.9</v>
      </c>
      <c r="O131" s="398">
        <v>44.3</v>
      </c>
      <c r="P131" s="410">
        <v>112.0</v>
      </c>
    </row>
    <row r="132">
      <c r="A132" s="402">
        <v>120.0</v>
      </c>
      <c r="B132" s="403" t="s">
        <v>358</v>
      </c>
      <c r="C132" s="403" t="s">
        <v>452</v>
      </c>
      <c r="D132" s="403" t="s">
        <v>529</v>
      </c>
      <c r="E132" s="479">
        <v>0.4375</v>
      </c>
      <c r="F132" s="479">
        <v>0.5409722222222222</v>
      </c>
      <c r="G132" s="480"/>
      <c r="H132" s="480"/>
      <c r="I132" s="480"/>
      <c r="J132" s="480"/>
      <c r="K132" s="480"/>
      <c r="L132" s="480"/>
      <c r="M132" s="482" t="s">
        <v>420</v>
      </c>
      <c r="N132" s="398">
        <v>0.9</v>
      </c>
      <c r="O132" s="398">
        <v>44.0</v>
      </c>
      <c r="P132" s="410">
        <v>90.0</v>
      </c>
    </row>
    <row r="133">
      <c r="A133" s="402">
        <v>121.0</v>
      </c>
      <c r="B133" s="397" t="s">
        <v>358</v>
      </c>
      <c r="C133" s="397" t="s">
        <v>458</v>
      </c>
      <c r="D133" s="397" t="s">
        <v>488</v>
      </c>
      <c r="E133" s="479">
        <v>0.625</v>
      </c>
      <c r="F133" s="479">
        <v>0.7909722222222223</v>
      </c>
      <c r="G133" s="480"/>
      <c r="H133" s="480"/>
      <c r="I133" s="480"/>
      <c r="J133" s="480"/>
      <c r="K133" s="480"/>
      <c r="L133" s="481" t="s">
        <v>420</v>
      </c>
      <c r="M133" s="480"/>
      <c r="N133" s="398">
        <v>0.9</v>
      </c>
      <c r="O133" s="398">
        <v>43.9</v>
      </c>
      <c r="P133" s="410">
        <v>90.0</v>
      </c>
    </row>
    <row r="134">
      <c r="A134" s="402">
        <v>122.0</v>
      </c>
      <c r="B134" s="403" t="s">
        <v>372</v>
      </c>
      <c r="C134" s="403" t="s">
        <v>463</v>
      </c>
      <c r="D134" s="403" t="s">
        <v>530</v>
      </c>
      <c r="E134" s="479">
        <v>0.5833333333333334</v>
      </c>
      <c r="F134" s="479">
        <v>0.6243055555555556</v>
      </c>
      <c r="G134" s="480"/>
      <c r="H134" s="480"/>
      <c r="I134" s="480"/>
      <c r="J134" s="480"/>
      <c r="K134" s="480"/>
      <c r="L134" s="482" t="s">
        <v>420</v>
      </c>
      <c r="M134" s="480"/>
      <c r="N134" s="398">
        <v>0.9</v>
      </c>
      <c r="O134" s="398">
        <v>43.2</v>
      </c>
      <c r="P134" s="410">
        <v>225.0</v>
      </c>
    </row>
    <row r="135">
      <c r="A135" s="402">
        <v>123.0</v>
      </c>
      <c r="B135" s="397" t="s">
        <v>378</v>
      </c>
      <c r="C135" s="397" t="s">
        <v>499</v>
      </c>
      <c r="D135" s="397" t="s">
        <v>531</v>
      </c>
      <c r="E135" s="479">
        <v>0.5416666666666666</v>
      </c>
      <c r="F135" s="479">
        <v>0.7493055555555556</v>
      </c>
      <c r="G135" s="480"/>
      <c r="H135" s="480"/>
      <c r="I135" s="480"/>
      <c r="J135" s="480"/>
      <c r="K135" s="480"/>
      <c r="L135" s="481" t="s">
        <v>420</v>
      </c>
      <c r="M135" s="480"/>
      <c r="N135" s="398">
        <v>0.9</v>
      </c>
      <c r="O135" s="398">
        <v>43.2</v>
      </c>
      <c r="P135" s="410">
        <v>150.0</v>
      </c>
    </row>
    <row r="136">
      <c r="A136" s="402">
        <v>124.0</v>
      </c>
      <c r="B136" s="403" t="s">
        <v>363</v>
      </c>
      <c r="C136" s="403" t="s">
        <v>427</v>
      </c>
      <c r="D136" s="403" t="s">
        <v>532</v>
      </c>
      <c r="E136" s="479">
        <v>0.5</v>
      </c>
      <c r="F136" s="479">
        <v>0.5409722222222222</v>
      </c>
      <c r="G136" s="480"/>
      <c r="H136" s="480"/>
      <c r="I136" s="480"/>
      <c r="J136" s="480"/>
      <c r="K136" s="480"/>
      <c r="L136" s="482" t="s">
        <v>420</v>
      </c>
      <c r="M136" s="480"/>
      <c r="N136" s="398">
        <v>0.9</v>
      </c>
      <c r="O136" s="398">
        <v>43.0</v>
      </c>
      <c r="P136" s="410">
        <v>100.0</v>
      </c>
    </row>
    <row r="137">
      <c r="A137" s="402">
        <v>125.0</v>
      </c>
      <c r="B137" s="397" t="s">
        <v>378</v>
      </c>
      <c r="C137" s="397" t="s">
        <v>499</v>
      </c>
      <c r="D137" s="397" t="s">
        <v>533</v>
      </c>
      <c r="E137" s="479">
        <v>0.7916666666666666</v>
      </c>
      <c r="F137" s="479">
        <v>0.9993055555555556</v>
      </c>
      <c r="G137" s="481" t="s">
        <v>420</v>
      </c>
      <c r="H137" s="481" t="s">
        <v>420</v>
      </c>
      <c r="I137" s="481" t="s">
        <v>420</v>
      </c>
      <c r="J137" s="481" t="s">
        <v>420</v>
      </c>
      <c r="K137" s="481" t="s">
        <v>420</v>
      </c>
      <c r="L137" s="480"/>
      <c r="M137" s="480"/>
      <c r="N137" s="398">
        <v>0.9</v>
      </c>
      <c r="O137" s="398">
        <v>43.0</v>
      </c>
      <c r="P137" s="410">
        <v>180.0</v>
      </c>
    </row>
    <row r="138">
      <c r="A138" s="402">
        <v>126.0</v>
      </c>
      <c r="B138" s="403" t="s">
        <v>378</v>
      </c>
      <c r="C138" s="403" t="s">
        <v>452</v>
      </c>
      <c r="D138" s="403" t="s">
        <v>534</v>
      </c>
      <c r="E138" s="479">
        <v>0.25</v>
      </c>
      <c r="F138" s="479">
        <v>0.3743055555555555</v>
      </c>
      <c r="G138" s="482" t="s">
        <v>420</v>
      </c>
      <c r="H138" s="482" t="s">
        <v>420</v>
      </c>
      <c r="I138" s="482" t="s">
        <v>420</v>
      </c>
      <c r="J138" s="482" t="s">
        <v>420</v>
      </c>
      <c r="K138" s="482" t="s">
        <v>420</v>
      </c>
      <c r="L138" s="480"/>
      <c r="M138" s="480"/>
      <c r="N138" s="398">
        <v>0.9</v>
      </c>
      <c r="O138" s="398">
        <v>42.8</v>
      </c>
      <c r="P138" s="410">
        <v>180.0</v>
      </c>
    </row>
    <row r="139">
      <c r="A139" s="402">
        <v>127.0</v>
      </c>
      <c r="B139" s="397" t="s">
        <v>370</v>
      </c>
      <c r="C139" s="397" t="s">
        <v>422</v>
      </c>
      <c r="D139" s="397" t="s">
        <v>516</v>
      </c>
      <c r="E139" s="479">
        <v>0.7083333333333334</v>
      </c>
      <c r="F139" s="479">
        <v>0.7493055555555556</v>
      </c>
      <c r="G139" s="481" t="s">
        <v>420</v>
      </c>
      <c r="H139" s="481" t="s">
        <v>420</v>
      </c>
      <c r="I139" s="481" t="s">
        <v>420</v>
      </c>
      <c r="J139" s="481" t="s">
        <v>420</v>
      </c>
      <c r="K139" s="481" t="s">
        <v>420</v>
      </c>
      <c r="L139" s="480"/>
      <c r="M139" s="480"/>
      <c r="N139" s="398">
        <v>0.9</v>
      </c>
      <c r="O139" s="398">
        <v>41.9</v>
      </c>
      <c r="P139" s="410">
        <v>112.0</v>
      </c>
    </row>
    <row r="140">
      <c r="A140" s="402">
        <v>128.0</v>
      </c>
      <c r="B140" s="403" t="s">
        <v>378</v>
      </c>
      <c r="C140" s="403" t="s">
        <v>499</v>
      </c>
      <c r="D140" s="403" t="s">
        <v>535</v>
      </c>
      <c r="E140" s="479">
        <v>0.6666666666666666</v>
      </c>
      <c r="F140" s="479">
        <v>0.7493055555555556</v>
      </c>
      <c r="G140" s="482" t="s">
        <v>420</v>
      </c>
      <c r="H140" s="482" t="s">
        <v>420</v>
      </c>
      <c r="I140" s="482" t="s">
        <v>420</v>
      </c>
      <c r="J140" s="482" t="s">
        <v>420</v>
      </c>
      <c r="K140" s="482" t="s">
        <v>420</v>
      </c>
      <c r="L140" s="480"/>
      <c r="M140" s="480"/>
      <c r="N140" s="398">
        <v>0.9</v>
      </c>
      <c r="O140" s="398">
        <v>41.3</v>
      </c>
      <c r="P140" s="410">
        <v>128.0</v>
      </c>
    </row>
    <row r="141">
      <c r="A141" s="402">
        <v>129.0</v>
      </c>
      <c r="B141" s="397" t="s">
        <v>375</v>
      </c>
      <c r="C141" s="397" t="s">
        <v>499</v>
      </c>
      <c r="D141" s="397" t="s">
        <v>531</v>
      </c>
      <c r="E141" s="479">
        <v>0.5833333333333334</v>
      </c>
      <c r="F141" s="479">
        <v>0.6659722222222222</v>
      </c>
      <c r="G141" s="480"/>
      <c r="H141" s="480"/>
      <c r="I141" s="480"/>
      <c r="J141" s="480"/>
      <c r="K141" s="480"/>
      <c r="L141" s="480"/>
      <c r="M141" s="481" t="s">
        <v>420</v>
      </c>
      <c r="N141" s="398">
        <v>0.9</v>
      </c>
      <c r="O141" s="398">
        <v>41.3</v>
      </c>
      <c r="P141" s="410">
        <v>112.0</v>
      </c>
    </row>
    <row r="142">
      <c r="A142" s="402">
        <v>130.0</v>
      </c>
      <c r="B142" s="403" t="s">
        <v>370</v>
      </c>
      <c r="C142" s="403" t="s">
        <v>422</v>
      </c>
      <c r="D142" s="403" t="s">
        <v>456</v>
      </c>
      <c r="E142" s="479">
        <v>0.5833333333333334</v>
      </c>
      <c r="F142" s="479">
        <v>0.6243055555555556</v>
      </c>
      <c r="G142" s="480"/>
      <c r="H142" s="480"/>
      <c r="I142" s="480"/>
      <c r="J142" s="480"/>
      <c r="K142" s="480"/>
      <c r="L142" s="480"/>
      <c r="M142" s="482" t="s">
        <v>420</v>
      </c>
      <c r="N142" s="398">
        <v>0.9</v>
      </c>
      <c r="O142" s="398">
        <v>40.9</v>
      </c>
      <c r="P142" s="410">
        <v>81.0</v>
      </c>
    </row>
    <row r="143">
      <c r="A143" s="402">
        <v>131.0</v>
      </c>
      <c r="B143" s="397" t="s">
        <v>375</v>
      </c>
      <c r="C143" s="397" t="s">
        <v>499</v>
      </c>
      <c r="D143" s="397" t="s">
        <v>502</v>
      </c>
      <c r="E143" s="479">
        <v>0.6666666666666666</v>
      </c>
      <c r="F143" s="479">
        <v>0.8326388888888889</v>
      </c>
      <c r="G143" s="480"/>
      <c r="H143" s="480"/>
      <c r="I143" s="480"/>
      <c r="J143" s="480"/>
      <c r="K143" s="480"/>
      <c r="L143" s="480"/>
      <c r="M143" s="481" t="s">
        <v>420</v>
      </c>
      <c r="N143" s="398">
        <v>0.8</v>
      </c>
      <c r="O143" s="398">
        <v>40.5</v>
      </c>
      <c r="P143" s="410">
        <v>100.0</v>
      </c>
    </row>
    <row r="144">
      <c r="A144" s="402">
        <v>132.0</v>
      </c>
      <c r="B144" s="403" t="s">
        <v>363</v>
      </c>
      <c r="C144" s="403" t="s">
        <v>427</v>
      </c>
      <c r="D144" s="403" t="s">
        <v>536</v>
      </c>
      <c r="E144" s="479">
        <v>0.4166666666666667</v>
      </c>
      <c r="F144" s="479">
        <v>0.4993055555555555</v>
      </c>
      <c r="G144" s="480"/>
      <c r="H144" s="480"/>
      <c r="I144" s="480"/>
      <c r="J144" s="480"/>
      <c r="K144" s="480"/>
      <c r="L144" s="480"/>
      <c r="M144" s="482" t="s">
        <v>420</v>
      </c>
      <c r="N144" s="398">
        <v>0.8</v>
      </c>
      <c r="O144" s="398">
        <v>40.3</v>
      </c>
      <c r="P144" s="410">
        <v>80.0</v>
      </c>
    </row>
    <row r="145">
      <c r="A145" s="402">
        <v>133.0</v>
      </c>
      <c r="B145" s="397" t="s">
        <v>363</v>
      </c>
      <c r="C145" s="397" t="s">
        <v>458</v>
      </c>
      <c r="D145" s="397" t="s">
        <v>459</v>
      </c>
      <c r="E145" s="479">
        <v>0.5416666666666666</v>
      </c>
      <c r="F145" s="479">
        <v>0.6243055555555556</v>
      </c>
      <c r="G145" s="480"/>
      <c r="H145" s="480"/>
      <c r="I145" s="480"/>
      <c r="J145" s="480"/>
      <c r="K145" s="480"/>
      <c r="L145" s="481" t="s">
        <v>420</v>
      </c>
      <c r="M145" s="480"/>
      <c r="N145" s="398">
        <v>0.8</v>
      </c>
      <c r="O145" s="398">
        <v>40.0</v>
      </c>
      <c r="P145" s="410">
        <v>100.0</v>
      </c>
    </row>
    <row r="146">
      <c r="A146" s="402">
        <v>134.0</v>
      </c>
      <c r="B146" s="403" t="s">
        <v>381</v>
      </c>
      <c r="C146" s="403" t="s">
        <v>484</v>
      </c>
      <c r="D146" s="403" t="s">
        <v>537</v>
      </c>
      <c r="E146" s="479">
        <v>0.625</v>
      </c>
      <c r="F146" s="479">
        <v>0.7493055555555556</v>
      </c>
      <c r="G146" s="482" t="s">
        <v>420</v>
      </c>
      <c r="H146" s="482" t="s">
        <v>420</v>
      </c>
      <c r="I146" s="482" t="s">
        <v>420</v>
      </c>
      <c r="J146" s="482" t="s">
        <v>420</v>
      </c>
      <c r="K146" s="482" t="s">
        <v>420</v>
      </c>
      <c r="L146" s="480"/>
      <c r="M146" s="480"/>
      <c r="N146" s="398">
        <v>0.8</v>
      </c>
      <c r="O146" s="398">
        <v>40.0</v>
      </c>
      <c r="P146" s="410">
        <v>133.0</v>
      </c>
    </row>
    <row r="147">
      <c r="A147" s="402">
        <v>135.0</v>
      </c>
      <c r="B147" s="397" t="s">
        <v>370</v>
      </c>
      <c r="C147" s="397" t="s">
        <v>422</v>
      </c>
      <c r="D147" s="397" t="s">
        <v>478</v>
      </c>
      <c r="E147" s="479">
        <v>0.6666666666666666</v>
      </c>
      <c r="F147" s="479">
        <v>0.7076388888888889</v>
      </c>
      <c r="G147" s="480"/>
      <c r="H147" s="480"/>
      <c r="I147" s="480"/>
      <c r="J147" s="480"/>
      <c r="K147" s="480"/>
      <c r="L147" s="481" t="s">
        <v>420</v>
      </c>
      <c r="M147" s="480"/>
      <c r="N147" s="398">
        <v>0.8</v>
      </c>
      <c r="O147" s="398">
        <v>39.9</v>
      </c>
      <c r="P147" s="410">
        <v>88.0</v>
      </c>
    </row>
    <row r="148">
      <c r="A148" s="402">
        <v>136.0</v>
      </c>
      <c r="B148" s="403" t="s">
        <v>375</v>
      </c>
      <c r="C148" s="403" t="s">
        <v>499</v>
      </c>
      <c r="D148" s="403" t="s">
        <v>513</v>
      </c>
      <c r="E148" s="479">
        <v>0.375</v>
      </c>
      <c r="F148" s="479">
        <v>0.4993055555555555</v>
      </c>
      <c r="G148" s="480"/>
      <c r="H148" s="480"/>
      <c r="I148" s="480"/>
      <c r="J148" s="480"/>
      <c r="K148" s="480"/>
      <c r="L148" s="482" t="s">
        <v>420</v>
      </c>
      <c r="M148" s="480"/>
      <c r="N148" s="398">
        <v>0.8</v>
      </c>
      <c r="O148" s="398">
        <v>39.3</v>
      </c>
      <c r="P148" s="410">
        <v>66.0</v>
      </c>
    </row>
    <row r="149">
      <c r="A149" s="402">
        <v>137.0</v>
      </c>
      <c r="B149" s="397" t="s">
        <v>370</v>
      </c>
      <c r="C149" s="397" t="s">
        <v>422</v>
      </c>
      <c r="D149" s="397" t="s">
        <v>493</v>
      </c>
      <c r="E149" s="479">
        <v>0.625</v>
      </c>
      <c r="F149" s="479">
        <v>0.6659722222222222</v>
      </c>
      <c r="G149" s="480"/>
      <c r="H149" s="480"/>
      <c r="I149" s="480"/>
      <c r="J149" s="480"/>
      <c r="K149" s="480"/>
      <c r="L149" s="480"/>
      <c r="M149" s="481" t="s">
        <v>420</v>
      </c>
      <c r="N149" s="398">
        <v>0.8</v>
      </c>
      <c r="O149" s="398">
        <v>39.1</v>
      </c>
      <c r="P149" s="410">
        <v>66.0</v>
      </c>
    </row>
    <row r="150">
      <c r="A150" s="402">
        <v>138.0</v>
      </c>
      <c r="B150" s="403" t="s">
        <v>370</v>
      </c>
      <c r="C150" s="403" t="s">
        <v>422</v>
      </c>
      <c r="D150" s="403" t="s">
        <v>515</v>
      </c>
      <c r="E150" s="479">
        <v>0.25</v>
      </c>
      <c r="F150" s="479">
        <v>0.3743055555555555</v>
      </c>
      <c r="G150" s="482" t="s">
        <v>420</v>
      </c>
      <c r="H150" s="482" t="s">
        <v>420</v>
      </c>
      <c r="I150" s="482" t="s">
        <v>420</v>
      </c>
      <c r="J150" s="482" t="s">
        <v>420</v>
      </c>
      <c r="K150" s="482" t="s">
        <v>420</v>
      </c>
      <c r="L150" s="480"/>
      <c r="M150" s="480"/>
      <c r="N150" s="398">
        <v>0.8</v>
      </c>
      <c r="O150" s="398">
        <v>38.9</v>
      </c>
      <c r="P150" s="410">
        <v>72.0</v>
      </c>
    </row>
    <row r="151">
      <c r="A151" s="402">
        <v>139.0</v>
      </c>
      <c r="B151" s="397" t="s">
        <v>358</v>
      </c>
      <c r="C151" s="397" t="s">
        <v>470</v>
      </c>
      <c r="D151" s="397" t="s">
        <v>538</v>
      </c>
      <c r="E151" s="479">
        <v>0.5833333333333334</v>
      </c>
      <c r="F151" s="479">
        <v>0.6243055555555556</v>
      </c>
      <c r="G151" s="480"/>
      <c r="H151" s="480"/>
      <c r="I151" s="480"/>
      <c r="J151" s="480"/>
      <c r="K151" s="480"/>
      <c r="L151" s="480"/>
      <c r="M151" s="481" t="s">
        <v>420</v>
      </c>
      <c r="N151" s="398">
        <v>0.8</v>
      </c>
      <c r="O151" s="398">
        <v>38.4</v>
      </c>
      <c r="P151" s="410">
        <v>88.0</v>
      </c>
    </row>
    <row r="152">
      <c r="A152" s="402">
        <v>140.0</v>
      </c>
      <c r="B152" s="403" t="s">
        <v>375</v>
      </c>
      <c r="C152" s="403" t="s">
        <v>499</v>
      </c>
      <c r="D152" s="403" t="s">
        <v>531</v>
      </c>
      <c r="E152" s="479">
        <v>0.5833333333333334</v>
      </c>
      <c r="F152" s="479">
        <v>0.6659722222222222</v>
      </c>
      <c r="G152" s="482" t="s">
        <v>420</v>
      </c>
      <c r="H152" s="482" t="s">
        <v>420</v>
      </c>
      <c r="I152" s="482" t="s">
        <v>420</v>
      </c>
      <c r="J152" s="482" t="s">
        <v>420</v>
      </c>
      <c r="K152" s="482" t="s">
        <v>420</v>
      </c>
      <c r="L152" s="480"/>
      <c r="M152" s="480"/>
      <c r="N152" s="398">
        <v>0.8</v>
      </c>
      <c r="O152" s="398">
        <v>38.4</v>
      </c>
      <c r="P152" s="410">
        <v>114.0</v>
      </c>
    </row>
    <row r="153">
      <c r="A153" s="402">
        <v>141.0</v>
      </c>
      <c r="B153" s="397" t="s">
        <v>378</v>
      </c>
      <c r="C153" s="397" t="s">
        <v>499</v>
      </c>
      <c r="D153" s="397" t="s">
        <v>539</v>
      </c>
      <c r="E153" s="479">
        <v>0.75</v>
      </c>
      <c r="F153" s="479">
        <v>0.7909722222222223</v>
      </c>
      <c r="G153" s="480"/>
      <c r="H153" s="480"/>
      <c r="I153" s="480"/>
      <c r="J153" s="480"/>
      <c r="K153" s="480"/>
      <c r="L153" s="480"/>
      <c r="M153" s="481" t="s">
        <v>420</v>
      </c>
      <c r="N153" s="398">
        <v>0.8</v>
      </c>
      <c r="O153" s="398">
        <v>38.3</v>
      </c>
      <c r="P153" s="410">
        <v>160.0</v>
      </c>
    </row>
    <row r="154">
      <c r="A154" s="402">
        <v>142.0</v>
      </c>
      <c r="B154" s="403" t="s">
        <v>375</v>
      </c>
      <c r="C154" s="403" t="s">
        <v>499</v>
      </c>
      <c r="D154" s="403" t="s">
        <v>540</v>
      </c>
      <c r="E154" s="479">
        <v>0.25</v>
      </c>
      <c r="F154" s="479">
        <v>0.3743055555555555</v>
      </c>
      <c r="G154" s="482" t="s">
        <v>420</v>
      </c>
      <c r="H154" s="482" t="s">
        <v>420</v>
      </c>
      <c r="I154" s="482" t="s">
        <v>420</v>
      </c>
      <c r="J154" s="482" t="s">
        <v>420</v>
      </c>
      <c r="K154" s="482" t="s">
        <v>420</v>
      </c>
      <c r="L154" s="480"/>
      <c r="M154" s="480"/>
      <c r="N154" s="398">
        <v>0.8</v>
      </c>
      <c r="O154" s="398">
        <v>37.9</v>
      </c>
      <c r="P154" s="410">
        <v>80.0</v>
      </c>
    </row>
    <row r="155">
      <c r="A155" s="402">
        <v>143.0</v>
      </c>
      <c r="B155" s="397" t="s">
        <v>379</v>
      </c>
      <c r="C155" s="397" t="s">
        <v>499</v>
      </c>
      <c r="D155" s="397" t="s">
        <v>541</v>
      </c>
      <c r="E155" s="479">
        <v>0.375</v>
      </c>
      <c r="F155" s="479">
        <v>0.4993055555555555</v>
      </c>
      <c r="G155" s="480"/>
      <c r="H155" s="480"/>
      <c r="I155" s="480"/>
      <c r="J155" s="480"/>
      <c r="K155" s="480"/>
      <c r="L155" s="481" t="s">
        <v>420</v>
      </c>
      <c r="M155" s="480"/>
      <c r="N155" s="398">
        <v>0.8</v>
      </c>
      <c r="O155" s="398">
        <v>37.8</v>
      </c>
      <c r="P155" s="410">
        <v>100.0</v>
      </c>
    </row>
    <row r="156">
      <c r="A156" s="402">
        <v>144.0</v>
      </c>
      <c r="B156" s="403" t="s">
        <v>372</v>
      </c>
      <c r="C156" s="403" t="s">
        <v>463</v>
      </c>
      <c r="D156" s="403" t="s">
        <v>542</v>
      </c>
      <c r="E156" s="479">
        <v>0.7916666666666666</v>
      </c>
      <c r="F156" s="479">
        <v>0.8326388888888889</v>
      </c>
      <c r="G156" s="482" t="s">
        <v>420</v>
      </c>
      <c r="H156" s="482" t="s">
        <v>420</v>
      </c>
      <c r="I156" s="482" t="s">
        <v>420</v>
      </c>
      <c r="J156" s="482" t="s">
        <v>420</v>
      </c>
      <c r="K156" s="482" t="s">
        <v>420</v>
      </c>
      <c r="L156" s="480"/>
      <c r="M156" s="480"/>
      <c r="N156" s="398">
        <v>0.8</v>
      </c>
      <c r="O156" s="398">
        <v>37.7</v>
      </c>
      <c r="P156" s="410">
        <v>200.0</v>
      </c>
    </row>
    <row r="157">
      <c r="A157" s="402">
        <v>145.0</v>
      </c>
      <c r="B157" s="397" t="s">
        <v>383</v>
      </c>
      <c r="C157" s="397" t="s">
        <v>418</v>
      </c>
      <c r="D157" s="397" t="s">
        <v>543</v>
      </c>
      <c r="E157" s="479">
        <v>0.4166666666666667</v>
      </c>
      <c r="F157" s="479">
        <v>0.4993055555555555</v>
      </c>
      <c r="G157" s="480"/>
      <c r="H157" s="480"/>
      <c r="I157" s="480"/>
      <c r="J157" s="480"/>
      <c r="K157" s="480"/>
      <c r="L157" s="481" t="s">
        <v>420</v>
      </c>
      <c r="M157" s="480"/>
      <c r="N157" s="398">
        <v>0.8</v>
      </c>
      <c r="O157" s="398">
        <v>37.3</v>
      </c>
      <c r="P157" s="410">
        <v>61.0</v>
      </c>
    </row>
    <row r="158">
      <c r="A158" s="402">
        <v>146.0</v>
      </c>
      <c r="B158" s="403" t="s">
        <v>378</v>
      </c>
      <c r="C158" s="403" t="s">
        <v>499</v>
      </c>
      <c r="D158" s="403" t="s">
        <v>533</v>
      </c>
      <c r="E158" s="479">
        <v>0.7916666666666666</v>
      </c>
      <c r="F158" s="479">
        <v>0.9993055555555556</v>
      </c>
      <c r="G158" s="480"/>
      <c r="H158" s="480"/>
      <c r="I158" s="480"/>
      <c r="J158" s="480"/>
      <c r="K158" s="480"/>
      <c r="L158" s="482" t="s">
        <v>420</v>
      </c>
      <c r="M158" s="480"/>
      <c r="N158" s="398">
        <v>0.8</v>
      </c>
      <c r="O158" s="398">
        <v>37.3</v>
      </c>
      <c r="P158" s="410">
        <v>160.0</v>
      </c>
    </row>
    <row r="159">
      <c r="A159" s="402">
        <v>147.0</v>
      </c>
      <c r="B159" s="397" t="s">
        <v>379</v>
      </c>
      <c r="C159" s="397" t="s">
        <v>435</v>
      </c>
      <c r="D159" s="397" t="s">
        <v>523</v>
      </c>
      <c r="E159" s="479">
        <v>0.5</v>
      </c>
      <c r="F159" s="479">
        <v>0.6243055555555556</v>
      </c>
      <c r="G159" s="480"/>
      <c r="H159" s="480"/>
      <c r="I159" s="480"/>
      <c r="J159" s="480"/>
      <c r="K159" s="480"/>
      <c r="L159" s="481" t="s">
        <v>420</v>
      </c>
      <c r="M159" s="480"/>
      <c r="N159" s="398">
        <v>0.8</v>
      </c>
      <c r="O159" s="398">
        <v>37.3</v>
      </c>
      <c r="P159" s="410">
        <v>114.0</v>
      </c>
    </row>
    <row r="160">
      <c r="A160" s="402">
        <v>148.0</v>
      </c>
      <c r="B160" s="403" t="s">
        <v>358</v>
      </c>
      <c r="C160" s="403" t="s">
        <v>458</v>
      </c>
      <c r="D160" s="403" t="s">
        <v>488</v>
      </c>
      <c r="E160" s="479">
        <v>0.6666666666666666</v>
      </c>
      <c r="F160" s="479">
        <v>0.7909722222222223</v>
      </c>
      <c r="G160" s="480"/>
      <c r="H160" s="480"/>
      <c r="I160" s="480"/>
      <c r="J160" s="480"/>
      <c r="K160" s="480"/>
      <c r="L160" s="480"/>
      <c r="M160" s="482" t="s">
        <v>420</v>
      </c>
      <c r="N160" s="398">
        <v>0.8</v>
      </c>
      <c r="O160" s="398">
        <v>36.9</v>
      </c>
      <c r="P160" s="410">
        <v>100.0</v>
      </c>
    </row>
    <row r="161">
      <c r="A161" s="402">
        <v>149.0</v>
      </c>
      <c r="B161" s="397" t="s">
        <v>370</v>
      </c>
      <c r="C161" s="397" t="s">
        <v>422</v>
      </c>
      <c r="D161" s="397" t="s">
        <v>466</v>
      </c>
      <c r="E161" s="479">
        <v>0.5</v>
      </c>
      <c r="F161" s="479">
        <v>0.5409722222222222</v>
      </c>
      <c r="G161" s="480"/>
      <c r="H161" s="480"/>
      <c r="I161" s="480"/>
      <c r="J161" s="480"/>
      <c r="K161" s="480"/>
      <c r="L161" s="480"/>
      <c r="M161" s="481" t="s">
        <v>420</v>
      </c>
      <c r="N161" s="398">
        <v>0.8</v>
      </c>
      <c r="O161" s="398">
        <v>36.9</v>
      </c>
      <c r="P161" s="410">
        <v>72.0</v>
      </c>
    </row>
    <row r="162">
      <c r="A162" s="402">
        <v>150.0</v>
      </c>
      <c r="B162" s="403" t="s">
        <v>358</v>
      </c>
      <c r="C162" s="403" t="s">
        <v>490</v>
      </c>
      <c r="D162" s="403" t="s">
        <v>544</v>
      </c>
      <c r="E162" s="479">
        <v>0.7916666666666666</v>
      </c>
      <c r="F162" s="479">
        <v>0.8326388888888889</v>
      </c>
      <c r="G162" s="480"/>
      <c r="H162" s="480"/>
      <c r="I162" s="480"/>
      <c r="J162" s="480"/>
      <c r="K162" s="480"/>
      <c r="L162" s="482" t="s">
        <v>420</v>
      </c>
      <c r="M162" s="480"/>
      <c r="N162" s="398">
        <v>0.8</v>
      </c>
      <c r="O162" s="398">
        <v>36.7</v>
      </c>
      <c r="P162" s="410">
        <v>133.0</v>
      </c>
    </row>
    <row r="163">
      <c r="A163" s="402">
        <v>151.0</v>
      </c>
      <c r="B163" s="397" t="s">
        <v>378</v>
      </c>
      <c r="C163" s="397" t="s">
        <v>499</v>
      </c>
      <c r="D163" s="397" t="s">
        <v>545</v>
      </c>
      <c r="E163" s="479">
        <v>0.8333333333333334</v>
      </c>
      <c r="F163" s="479">
        <v>0.9993055555555556</v>
      </c>
      <c r="G163" s="480"/>
      <c r="H163" s="480"/>
      <c r="I163" s="480"/>
      <c r="J163" s="480"/>
      <c r="K163" s="480"/>
      <c r="L163" s="480"/>
      <c r="M163" s="481" t="s">
        <v>420</v>
      </c>
      <c r="N163" s="398">
        <v>0.7</v>
      </c>
      <c r="O163" s="398">
        <v>36.0</v>
      </c>
      <c r="P163" s="410">
        <v>174.0</v>
      </c>
    </row>
    <row r="164">
      <c r="A164" s="402">
        <v>152.0</v>
      </c>
      <c r="B164" s="403" t="s">
        <v>365</v>
      </c>
      <c r="C164" s="403" t="s">
        <v>418</v>
      </c>
      <c r="D164" s="403" t="s">
        <v>531</v>
      </c>
      <c r="E164" s="479">
        <v>0.5833333333333334</v>
      </c>
      <c r="F164" s="479">
        <v>0.8326388888888889</v>
      </c>
      <c r="G164" s="480"/>
      <c r="H164" s="480"/>
      <c r="I164" s="480"/>
      <c r="J164" s="480"/>
      <c r="K164" s="480"/>
      <c r="L164" s="480"/>
      <c r="M164" s="482" t="s">
        <v>420</v>
      </c>
      <c r="N164" s="398">
        <v>0.7</v>
      </c>
      <c r="O164" s="398">
        <v>35.7</v>
      </c>
      <c r="P164" s="410">
        <v>116.0</v>
      </c>
    </row>
    <row r="165">
      <c r="A165" s="402">
        <v>153.0</v>
      </c>
      <c r="B165" s="397" t="s">
        <v>358</v>
      </c>
      <c r="C165" s="397" t="s">
        <v>490</v>
      </c>
      <c r="D165" s="397" t="s">
        <v>546</v>
      </c>
      <c r="E165" s="479">
        <v>0.7916666666666666</v>
      </c>
      <c r="F165" s="479">
        <v>0.8326388888888889</v>
      </c>
      <c r="G165" s="480"/>
      <c r="H165" s="480"/>
      <c r="I165" s="480"/>
      <c r="J165" s="480"/>
      <c r="K165" s="480"/>
      <c r="L165" s="480"/>
      <c r="M165" s="481" t="s">
        <v>420</v>
      </c>
      <c r="N165" s="398">
        <v>0.7</v>
      </c>
      <c r="O165" s="398">
        <v>35.4</v>
      </c>
      <c r="P165" s="410">
        <v>87.0</v>
      </c>
    </row>
    <row r="166">
      <c r="A166" s="402">
        <v>154.0</v>
      </c>
      <c r="B166" s="403" t="s">
        <v>367</v>
      </c>
      <c r="C166" s="403" t="s">
        <v>422</v>
      </c>
      <c r="D166" s="403" t="s">
        <v>547</v>
      </c>
      <c r="E166" s="479">
        <v>0.25</v>
      </c>
      <c r="F166" s="479">
        <v>0.29097222222222224</v>
      </c>
      <c r="G166" s="482" t="s">
        <v>420</v>
      </c>
      <c r="H166" s="482" t="s">
        <v>420</v>
      </c>
      <c r="I166" s="482" t="s">
        <v>420</v>
      </c>
      <c r="J166" s="482" t="s">
        <v>420</v>
      </c>
      <c r="K166" s="482" t="s">
        <v>420</v>
      </c>
      <c r="L166" s="480"/>
      <c r="M166" s="480"/>
      <c r="N166" s="398">
        <v>0.7</v>
      </c>
      <c r="O166" s="398">
        <v>35.2</v>
      </c>
      <c r="P166" s="410">
        <v>116.0</v>
      </c>
    </row>
    <row r="167">
      <c r="A167" s="402">
        <v>155.0</v>
      </c>
      <c r="B167" s="397" t="s">
        <v>361</v>
      </c>
      <c r="C167" s="397" t="s">
        <v>418</v>
      </c>
      <c r="D167" s="397" t="s">
        <v>469</v>
      </c>
      <c r="E167" s="479">
        <v>0.6666666666666666</v>
      </c>
      <c r="F167" s="479">
        <v>0.8326388888888889</v>
      </c>
      <c r="G167" s="480"/>
      <c r="H167" s="480"/>
      <c r="I167" s="480"/>
      <c r="J167" s="480"/>
      <c r="K167" s="480"/>
      <c r="L167" s="480"/>
      <c r="M167" s="481" t="s">
        <v>420</v>
      </c>
      <c r="N167" s="398">
        <v>0.7</v>
      </c>
      <c r="O167" s="398">
        <v>35.1</v>
      </c>
      <c r="P167" s="410">
        <v>63.0</v>
      </c>
    </row>
    <row r="168">
      <c r="A168" s="402">
        <v>156.0</v>
      </c>
      <c r="B168" s="403" t="s">
        <v>379</v>
      </c>
      <c r="C168" s="403" t="s">
        <v>499</v>
      </c>
      <c r="D168" s="403" t="s">
        <v>548</v>
      </c>
      <c r="E168" s="479">
        <v>0.75</v>
      </c>
      <c r="F168" s="479">
        <v>0.7909722222222223</v>
      </c>
      <c r="G168" s="482" t="s">
        <v>420</v>
      </c>
      <c r="H168" s="482" t="s">
        <v>420</v>
      </c>
      <c r="I168" s="482" t="s">
        <v>420</v>
      </c>
      <c r="J168" s="482" t="s">
        <v>420</v>
      </c>
      <c r="K168" s="482" t="s">
        <v>420</v>
      </c>
      <c r="L168" s="480"/>
      <c r="M168" s="480"/>
      <c r="N168" s="398">
        <v>0.7</v>
      </c>
      <c r="O168" s="398">
        <v>35.1</v>
      </c>
      <c r="P168" s="410">
        <v>140.0</v>
      </c>
    </row>
    <row r="169">
      <c r="A169" s="402">
        <v>157.0</v>
      </c>
      <c r="B169" s="397" t="s">
        <v>382</v>
      </c>
      <c r="C169" s="397" t="s">
        <v>418</v>
      </c>
      <c r="D169" s="397" t="s">
        <v>549</v>
      </c>
      <c r="E169" s="479">
        <v>0.4583333333333333</v>
      </c>
      <c r="F169" s="479">
        <v>0.5826388888888888</v>
      </c>
      <c r="G169" s="481" t="s">
        <v>420</v>
      </c>
      <c r="H169" s="481" t="s">
        <v>420</v>
      </c>
      <c r="I169" s="481" t="s">
        <v>420</v>
      </c>
      <c r="J169" s="481" t="s">
        <v>420</v>
      </c>
      <c r="K169" s="481" t="s">
        <v>420</v>
      </c>
      <c r="L169" s="480"/>
      <c r="M169" s="480"/>
      <c r="N169" s="398">
        <v>0.7</v>
      </c>
      <c r="O169" s="398">
        <v>34.6</v>
      </c>
      <c r="P169" s="410">
        <v>100.0</v>
      </c>
    </row>
    <row r="170">
      <c r="A170" s="402">
        <v>158.0</v>
      </c>
      <c r="B170" s="403" t="s">
        <v>365</v>
      </c>
      <c r="C170" s="403" t="s">
        <v>418</v>
      </c>
      <c r="D170" s="403" t="s">
        <v>531</v>
      </c>
      <c r="E170" s="479">
        <v>0.5833333333333334</v>
      </c>
      <c r="F170" s="479">
        <v>0.9159722222222223</v>
      </c>
      <c r="G170" s="480"/>
      <c r="H170" s="480"/>
      <c r="I170" s="480"/>
      <c r="J170" s="480"/>
      <c r="K170" s="480"/>
      <c r="L170" s="482" t="s">
        <v>420</v>
      </c>
      <c r="M170" s="480"/>
      <c r="N170" s="398">
        <v>0.7</v>
      </c>
      <c r="O170" s="398">
        <v>33.8</v>
      </c>
      <c r="P170" s="410">
        <v>140.0</v>
      </c>
    </row>
    <row r="171">
      <c r="A171" s="402">
        <v>159.0</v>
      </c>
      <c r="B171" s="397" t="s">
        <v>372</v>
      </c>
      <c r="C171" s="397" t="s">
        <v>463</v>
      </c>
      <c r="D171" s="397" t="s">
        <v>550</v>
      </c>
      <c r="E171" s="479">
        <v>0.25</v>
      </c>
      <c r="F171" s="479">
        <v>0.6243055555555556</v>
      </c>
      <c r="G171" s="480"/>
      <c r="H171" s="480"/>
      <c r="I171" s="480"/>
      <c r="J171" s="480"/>
      <c r="K171" s="480"/>
      <c r="L171" s="480"/>
      <c r="M171" s="481" t="s">
        <v>420</v>
      </c>
      <c r="N171" s="398">
        <v>0.7</v>
      </c>
      <c r="O171" s="398">
        <v>33.8</v>
      </c>
      <c r="P171" s="410">
        <v>174.0</v>
      </c>
    </row>
    <row r="172">
      <c r="A172" s="402">
        <v>160.0</v>
      </c>
      <c r="B172" s="403" t="s">
        <v>382</v>
      </c>
      <c r="C172" s="403" t="s">
        <v>418</v>
      </c>
      <c r="D172" s="403" t="s">
        <v>551</v>
      </c>
      <c r="E172" s="479">
        <v>0.625</v>
      </c>
      <c r="F172" s="479">
        <v>0.7076388888888889</v>
      </c>
      <c r="G172" s="480"/>
      <c r="H172" s="480"/>
      <c r="I172" s="480"/>
      <c r="J172" s="480"/>
      <c r="K172" s="480"/>
      <c r="L172" s="480"/>
      <c r="M172" s="482" t="s">
        <v>420</v>
      </c>
      <c r="N172" s="398">
        <v>0.7</v>
      </c>
      <c r="O172" s="398">
        <v>33.6</v>
      </c>
      <c r="P172" s="410">
        <v>77.0</v>
      </c>
    </row>
    <row r="173">
      <c r="A173" s="402">
        <v>161.0</v>
      </c>
      <c r="B173" s="397" t="s">
        <v>379</v>
      </c>
      <c r="C173" s="397" t="s">
        <v>470</v>
      </c>
      <c r="D173" s="397" t="s">
        <v>552</v>
      </c>
      <c r="E173" s="479">
        <v>0.16666666666666666</v>
      </c>
      <c r="F173" s="479">
        <v>0.3743055555555555</v>
      </c>
      <c r="G173" s="481" t="s">
        <v>420</v>
      </c>
      <c r="H173" s="481" t="s">
        <v>420</v>
      </c>
      <c r="I173" s="481" t="s">
        <v>420</v>
      </c>
      <c r="J173" s="481" t="s">
        <v>420</v>
      </c>
      <c r="K173" s="481" t="s">
        <v>420</v>
      </c>
      <c r="L173" s="480"/>
      <c r="M173" s="480"/>
      <c r="N173" s="398">
        <v>0.7</v>
      </c>
      <c r="O173" s="398">
        <v>33.6</v>
      </c>
      <c r="P173" s="410">
        <v>174.0</v>
      </c>
    </row>
    <row r="174">
      <c r="A174" s="402">
        <v>162.0</v>
      </c>
      <c r="B174" s="403" t="s">
        <v>383</v>
      </c>
      <c r="C174" s="403" t="s">
        <v>418</v>
      </c>
      <c r="D174" s="403" t="s">
        <v>553</v>
      </c>
      <c r="E174" s="479">
        <v>0.6666666666666666</v>
      </c>
      <c r="F174" s="479">
        <v>0.7076388888888889</v>
      </c>
      <c r="G174" s="480"/>
      <c r="H174" s="480"/>
      <c r="I174" s="480"/>
      <c r="J174" s="480"/>
      <c r="K174" s="480"/>
      <c r="L174" s="482" t="s">
        <v>420</v>
      </c>
      <c r="M174" s="480"/>
      <c r="N174" s="398">
        <v>0.7</v>
      </c>
      <c r="O174" s="398">
        <v>33.5</v>
      </c>
      <c r="P174" s="410">
        <v>58.0</v>
      </c>
    </row>
    <row r="175">
      <c r="A175" s="402">
        <v>163.0</v>
      </c>
      <c r="B175" s="397" t="s">
        <v>358</v>
      </c>
      <c r="C175" s="397" t="s">
        <v>452</v>
      </c>
      <c r="D175" s="397" t="s">
        <v>554</v>
      </c>
      <c r="E175" s="479">
        <v>0.5416666666666666</v>
      </c>
      <c r="F175" s="479">
        <v>0.6243055555555556</v>
      </c>
      <c r="G175" s="480"/>
      <c r="H175" s="480"/>
      <c r="I175" s="480"/>
      <c r="J175" s="480"/>
      <c r="K175" s="480"/>
      <c r="L175" s="481" t="s">
        <v>420</v>
      </c>
      <c r="M175" s="480"/>
      <c r="N175" s="398">
        <v>0.7</v>
      </c>
      <c r="O175" s="398">
        <v>33.0</v>
      </c>
      <c r="P175" s="410">
        <v>87.0</v>
      </c>
    </row>
    <row r="176">
      <c r="A176" s="402">
        <v>164.0</v>
      </c>
      <c r="B176" s="403" t="s">
        <v>384</v>
      </c>
      <c r="C176" s="403" t="s">
        <v>463</v>
      </c>
      <c r="D176" s="403" t="s">
        <v>555</v>
      </c>
      <c r="E176" s="479">
        <v>0.7083333333333334</v>
      </c>
      <c r="F176" s="479">
        <v>0.8326388888888889</v>
      </c>
      <c r="G176" s="480"/>
      <c r="H176" s="480"/>
      <c r="I176" s="480"/>
      <c r="J176" s="480"/>
      <c r="K176" s="480"/>
      <c r="L176" s="482" t="s">
        <v>420</v>
      </c>
      <c r="M176" s="480"/>
      <c r="N176" s="398">
        <v>0.7</v>
      </c>
      <c r="O176" s="398">
        <v>32.9</v>
      </c>
      <c r="P176" s="410">
        <v>174.0</v>
      </c>
    </row>
    <row r="177">
      <c r="A177" s="402">
        <v>165.0</v>
      </c>
      <c r="B177" s="397" t="s">
        <v>378</v>
      </c>
      <c r="C177" s="397" t="s">
        <v>499</v>
      </c>
      <c r="D177" s="397" t="s">
        <v>535</v>
      </c>
      <c r="E177" s="479">
        <v>0.6666666666666666</v>
      </c>
      <c r="F177" s="479">
        <v>0.7493055555555556</v>
      </c>
      <c r="G177" s="480"/>
      <c r="H177" s="480"/>
      <c r="I177" s="480"/>
      <c r="J177" s="480"/>
      <c r="K177" s="480"/>
      <c r="L177" s="480"/>
      <c r="M177" s="481" t="s">
        <v>420</v>
      </c>
      <c r="N177" s="398">
        <v>0.7</v>
      </c>
      <c r="O177" s="398">
        <v>32.8</v>
      </c>
      <c r="P177" s="410">
        <v>140.0</v>
      </c>
    </row>
    <row r="178">
      <c r="A178" s="402">
        <v>166.0</v>
      </c>
      <c r="B178" s="403" t="s">
        <v>378</v>
      </c>
      <c r="C178" s="403" t="s">
        <v>467</v>
      </c>
      <c r="D178" s="403" t="s">
        <v>556</v>
      </c>
      <c r="E178" s="479">
        <v>0.375</v>
      </c>
      <c r="F178" s="479">
        <v>0.4159722222222222</v>
      </c>
      <c r="G178" s="480"/>
      <c r="H178" s="480"/>
      <c r="I178" s="480"/>
      <c r="J178" s="480"/>
      <c r="K178" s="480"/>
      <c r="L178" s="480"/>
      <c r="M178" s="482" t="s">
        <v>420</v>
      </c>
      <c r="N178" s="398">
        <v>0.7</v>
      </c>
      <c r="O178" s="398">
        <v>32.7</v>
      </c>
      <c r="P178" s="410">
        <v>77.0</v>
      </c>
    </row>
    <row r="179">
      <c r="A179" s="402">
        <v>167.0</v>
      </c>
      <c r="B179" s="397" t="s">
        <v>383</v>
      </c>
      <c r="C179" s="397" t="s">
        <v>418</v>
      </c>
      <c r="D179" s="397" t="s">
        <v>557</v>
      </c>
      <c r="E179" s="479">
        <v>0.5833333333333334</v>
      </c>
      <c r="F179" s="479">
        <v>0.7076388888888889</v>
      </c>
      <c r="G179" s="480"/>
      <c r="H179" s="480"/>
      <c r="I179" s="480"/>
      <c r="J179" s="480"/>
      <c r="K179" s="480"/>
      <c r="L179" s="480"/>
      <c r="M179" s="481" t="s">
        <v>420</v>
      </c>
      <c r="N179" s="398">
        <v>0.7</v>
      </c>
      <c r="O179" s="398">
        <v>32.5</v>
      </c>
      <c r="P179" s="410">
        <v>70.0</v>
      </c>
    </row>
    <row r="180">
      <c r="A180" s="402">
        <v>168.0</v>
      </c>
      <c r="B180" s="403" t="s">
        <v>361</v>
      </c>
      <c r="C180" s="403" t="s">
        <v>418</v>
      </c>
      <c r="D180" s="403" t="s">
        <v>446</v>
      </c>
      <c r="E180" s="479">
        <v>0.7916666666666666</v>
      </c>
      <c r="F180" s="479">
        <v>0.8326388888888889</v>
      </c>
      <c r="G180" s="480"/>
      <c r="H180" s="480"/>
      <c r="I180" s="480"/>
      <c r="J180" s="480"/>
      <c r="K180" s="480"/>
      <c r="L180" s="482" t="s">
        <v>420</v>
      </c>
      <c r="M180" s="480"/>
      <c r="N180" s="398">
        <v>0.7</v>
      </c>
      <c r="O180" s="398">
        <v>32.4</v>
      </c>
      <c r="P180" s="410">
        <v>87.0</v>
      </c>
    </row>
    <row r="181">
      <c r="A181" s="402">
        <v>169.0</v>
      </c>
      <c r="B181" s="397" t="s">
        <v>381</v>
      </c>
      <c r="C181" s="397" t="s">
        <v>435</v>
      </c>
      <c r="D181" s="397" t="s">
        <v>510</v>
      </c>
      <c r="E181" s="479">
        <v>0.5</v>
      </c>
      <c r="F181" s="479">
        <v>0.6243055555555556</v>
      </c>
      <c r="G181" s="481" t="s">
        <v>420</v>
      </c>
      <c r="H181" s="481" t="s">
        <v>420</v>
      </c>
      <c r="I181" s="481" t="s">
        <v>420</v>
      </c>
      <c r="J181" s="481" t="s">
        <v>420</v>
      </c>
      <c r="K181" s="481" t="s">
        <v>420</v>
      </c>
      <c r="L181" s="480"/>
      <c r="M181" s="480"/>
      <c r="N181" s="398">
        <v>0.7</v>
      </c>
      <c r="O181" s="398">
        <v>32.3</v>
      </c>
      <c r="P181" s="410">
        <v>70.0</v>
      </c>
    </row>
    <row r="182">
      <c r="A182" s="402">
        <v>170.0</v>
      </c>
      <c r="B182" s="403" t="s">
        <v>384</v>
      </c>
      <c r="C182" s="403" t="s">
        <v>463</v>
      </c>
      <c r="D182" s="403" t="s">
        <v>558</v>
      </c>
      <c r="E182" s="479">
        <v>0.4166666666666667</v>
      </c>
      <c r="F182" s="479">
        <v>0.4993055555555555</v>
      </c>
      <c r="G182" s="480"/>
      <c r="H182" s="480"/>
      <c r="I182" s="480"/>
      <c r="J182" s="480"/>
      <c r="K182" s="480"/>
      <c r="L182" s="480"/>
      <c r="M182" s="482" t="s">
        <v>420</v>
      </c>
      <c r="N182" s="398">
        <v>0.7</v>
      </c>
      <c r="O182" s="398">
        <v>32.3</v>
      </c>
      <c r="P182" s="410">
        <v>140.0</v>
      </c>
    </row>
    <row r="183">
      <c r="A183" s="402">
        <v>171.0</v>
      </c>
      <c r="B183" s="397" t="s">
        <v>379</v>
      </c>
      <c r="C183" s="397" t="s">
        <v>470</v>
      </c>
      <c r="D183" s="397" t="s">
        <v>559</v>
      </c>
      <c r="E183" s="479">
        <v>0.16666666666666666</v>
      </c>
      <c r="F183" s="479">
        <v>0.4159722222222222</v>
      </c>
      <c r="G183" s="480"/>
      <c r="H183" s="480"/>
      <c r="I183" s="480"/>
      <c r="J183" s="480"/>
      <c r="K183" s="480"/>
      <c r="L183" s="480"/>
      <c r="M183" s="481" t="s">
        <v>420</v>
      </c>
      <c r="N183" s="398">
        <v>0.7</v>
      </c>
      <c r="O183" s="398">
        <v>32.0</v>
      </c>
      <c r="P183" s="410">
        <v>140.0</v>
      </c>
    </row>
    <row r="184">
      <c r="A184" s="402">
        <v>172.0</v>
      </c>
      <c r="B184" s="403" t="s">
        <v>367</v>
      </c>
      <c r="C184" s="403" t="s">
        <v>422</v>
      </c>
      <c r="D184" s="403" t="s">
        <v>560</v>
      </c>
      <c r="E184" s="479">
        <v>0.20833333333333334</v>
      </c>
      <c r="F184" s="479">
        <v>0.3743055555555555</v>
      </c>
      <c r="G184" s="480"/>
      <c r="H184" s="480"/>
      <c r="I184" s="480"/>
      <c r="J184" s="480"/>
      <c r="K184" s="480"/>
      <c r="L184" s="480"/>
      <c r="M184" s="482" t="s">
        <v>420</v>
      </c>
      <c r="N184" s="398">
        <v>0.7</v>
      </c>
      <c r="O184" s="398">
        <v>31.9</v>
      </c>
      <c r="P184" s="410">
        <v>100.0</v>
      </c>
    </row>
    <row r="185">
      <c r="A185" s="402">
        <v>173.0</v>
      </c>
      <c r="B185" s="397" t="s">
        <v>363</v>
      </c>
      <c r="C185" s="397" t="s">
        <v>470</v>
      </c>
      <c r="D185" s="397" t="s">
        <v>561</v>
      </c>
      <c r="E185" s="479">
        <v>0.75</v>
      </c>
      <c r="F185" s="479">
        <v>0.8326388888888889</v>
      </c>
      <c r="G185" s="481" t="s">
        <v>420</v>
      </c>
      <c r="H185" s="481" t="s">
        <v>420</v>
      </c>
      <c r="I185" s="481" t="s">
        <v>420</v>
      </c>
      <c r="J185" s="481" t="s">
        <v>420</v>
      </c>
      <c r="K185" s="481" t="s">
        <v>420</v>
      </c>
      <c r="L185" s="480"/>
      <c r="M185" s="480"/>
      <c r="N185" s="398">
        <v>0.7</v>
      </c>
      <c r="O185" s="398">
        <v>31.7</v>
      </c>
      <c r="P185" s="410">
        <v>100.0</v>
      </c>
    </row>
    <row r="186">
      <c r="A186" s="402">
        <v>174.0</v>
      </c>
      <c r="B186" s="403" t="s">
        <v>378</v>
      </c>
      <c r="C186" s="403" t="s">
        <v>499</v>
      </c>
      <c r="D186" s="403" t="s">
        <v>539</v>
      </c>
      <c r="E186" s="479">
        <v>0.75</v>
      </c>
      <c r="F186" s="479">
        <v>0.7909722222222223</v>
      </c>
      <c r="G186" s="482" t="s">
        <v>420</v>
      </c>
      <c r="H186" s="482" t="s">
        <v>420</v>
      </c>
      <c r="I186" s="482" t="s">
        <v>420</v>
      </c>
      <c r="J186" s="482" t="s">
        <v>420</v>
      </c>
      <c r="K186" s="482" t="s">
        <v>420</v>
      </c>
      <c r="L186" s="480"/>
      <c r="M186" s="480"/>
      <c r="N186" s="398">
        <v>0.7</v>
      </c>
      <c r="O186" s="398">
        <v>31.4</v>
      </c>
      <c r="P186" s="410">
        <v>174.0</v>
      </c>
    </row>
    <row r="187">
      <c r="A187" s="402">
        <v>175.0</v>
      </c>
      <c r="B187" s="397" t="s">
        <v>363</v>
      </c>
      <c r="C187" s="397" t="s">
        <v>427</v>
      </c>
      <c r="D187" s="397" t="s">
        <v>562</v>
      </c>
      <c r="E187" s="479">
        <v>0.625</v>
      </c>
      <c r="F187" s="479">
        <v>0.7493055555555556</v>
      </c>
      <c r="G187" s="480"/>
      <c r="H187" s="480"/>
      <c r="I187" s="480"/>
      <c r="J187" s="480"/>
      <c r="K187" s="480"/>
      <c r="L187" s="481" t="s">
        <v>420</v>
      </c>
      <c r="M187" s="480"/>
      <c r="N187" s="398">
        <v>0.6</v>
      </c>
      <c r="O187" s="398">
        <v>31.2</v>
      </c>
      <c r="P187" s="410">
        <v>74.0</v>
      </c>
    </row>
    <row r="188">
      <c r="A188" s="402">
        <v>176.0</v>
      </c>
      <c r="B188" s="403" t="s">
        <v>382</v>
      </c>
      <c r="C188" s="403" t="s">
        <v>418</v>
      </c>
      <c r="D188" s="403" t="s">
        <v>563</v>
      </c>
      <c r="E188" s="479">
        <v>0.625</v>
      </c>
      <c r="F188" s="479">
        <v>0.7493055555555556</v>
      </c>
      <c r="G188" s="480"/>
      <c r="H188" s="480"/>
      <c r="I188" s="480"/>
      <c r="J188" s="480"/>
      <c r="K188" s="480"/>
      <c r="L188" s="482" t="s">
        <v>420</v>
      </c>
      <c r="M188" s="480"/>
      <c r="N188" s="398">
        <v>0.6</v>
      </c>
      <c r="O188" s="398">
        <v>30.8</v>
      </c>
      <c r="P188" s="410">
        <v>85.0</v>
      </c>
    </row>
    <row r="189">
      <c r="A189" s="402">
        <v>177.0</v>
      </c>
      <c r="B189" s="397" t="s">
        <v>382</v>
      </c>
      <c r="C189" s="397" t="s">
        <v>418</v>
      </c>
      <c r="D189" s="397" t="s">
        <v>564</v>
      </c>
      <c r="E189" s="479">
        <v>0.2916666666666667</v>
      </c>
      <c r="F189" s="479">
        <v>0.3743055555555555</v>
      </c>
      <c r="G189" s="481" t="s">
        <v>420</v>
      </c>
      <c r="H189" s="481" t="s">
        <v>420</v>
      </c>
      <c r="I189" s="481" t="s">
        <v>420</v>
      </c>
      <c r="J189" s="481" t="s">
        <v>420</v>
      </c>
      <c r="K189" s="481" t="s">
        <v>420</v>
      </c>
      <c r="L189" s="480"/>
      <c r="M189" s="480"/>
      <c r="N189" s="398">
        <v>0.6</v>
      </c>
      <c r="O189" s="398">
        <v>30.8</v>
      </c>
      <c r="P189" s="410">
        <v>85.0</v>
      </c>
    </row>
    <row r="190">
      <c r="A190" s="402">
        <v>178.0</v>
      </c>
      <c r="B190" s="403" t="s">
        <v>358</v>
      </c>
      <c r="C190" s="403" t="s">
        <v>431</v>
      </c>
      <c r="D190" s="403" t="s">
        <v>565</v>
      </c>
      <c r="E190" s="479">
        <v>0.8333333333333334</v>
      </c>
      <c r="F190" s="479">
        <v>0.8743055555555556</v>
      </c>
      <c r="G190" s="482" t="s">
        <v>420</v>
      </c>
      <c r="H190" s="482" t="s">
        <v>420</v>
      </c>
      <c r="I190" s="482" t="s">
        <v>420</v>
      </c>
      <c r="J190" s="482" t="s">
        <v>420</v>
      </c>
      <c r="K190" s="482" t="s">
        <v>420</v>
      </c>
      <c r="L190" s="480"/>
      <c r="M190" s="480"/>
      <c r="N190" s="398">
        <v>0.6</v>
      </c>
      <c r="O190" s="398">
        <v>30.8</v>
      </c>
      <c r="P190" s="410">
        <v>85.0</v>
      </c>
    </row>
    <row r="191">
      <c r="A191" s="402">
        <v>179.0</v>
      </c>
      <c r="B191" s="397" t="s">
        <v>378</v>
      </c>
      <c r="C191" s="397" t="s">
        <v>499</v>
      </c>
      <c r="D191" s="397" t="s">
        <v>566</v>
      </c>
      <c r="E191" s="479">
        <v>0.5833333333333334</v>
      </c>
      <c r="F191" s="479">
        <v>0.6659722222222222</v>
      </c>
      <c r="G191" s="481" t="s">
        <v>420</v>
      </c>
      <c r="H191" s="481" t="s">
        <v>420</v>
      </c>
      <c r="I191" s="481" t="s">
        <v>420</v>
      </c>
      <c r="J191" s="481" t="s">
        <v>420</v>
      </c>
      <c r="K191" s="481" t="s">
        <v>420</v>
      </c>
      <c r="L191" s="480"/>
      <c r="M191" s="480"/>
      <c r="N191" s="398">
        <v>0.6</v>
      </c>
      <c r="O191" s="398">
        <v>30.6</v>
      </c>
      <c r="P191" s="410">
        <v>120.0</v>
      </c>
    </row>
    <row r="192">
      <c r="A192" s="402">
        <v>180.0</v>
      </c>
      <c r="B192" s="403" t="s">
        <v>378</v>
      </c>
      <c r="C192" s="403" t="s">
        <v>499</v>
      </c>
      <c r="D192" s="403" t="s">
        <v>503</v>
      </c>
      <c r="E192" s="479">
        <v>0.4166666666666667</v>
      </c>
      <c r="F192" s="479">
        <v>0.5409722222222222</v>
      </c>
      <c r="G192" s="480"/>
      <c r="H192" s="480"/>
      <c r="I192" s="480"/>
      <c r="J192" s="480"/>
      <c r="K192" s="480"/>
      <c r="L192" s="482" t="s">
        <v>420</v>
      </c>
      <c r="M192" s="480"/>
      <c r="N192" s="398">
        <v>0.6</v>
      </c>
      <c r="O192" s="398">
        <v>30.5</v>
      </c>
      <c r="P192" s="410">
        <v>100.0</v>
      </c>
    </row>
    <row r="193">
      <c r="A193" s="402">
        <v>181.0</v>
      </c>
      <c r="B193" s="397" t="s">
        <v>382</v>
      </c>
      <c r="C193" s="397" t="s">
        <v>418</v>
      </c>
      <c r="D193" s="397" t="s">
        <v>563</v>
      </c>
      <c r="E193" s="479">
        <v>0.5833333333333334</v>
      </c>
      <c r="F193" s="479">
        <v>0.6659722222222222</v>
      </c>
      <c r="G193" s="481" t="s">
        <v>420</v>
      </c>
      <c r="H193" s="481" t="s">
        <v>420</v>
      </c>
      <c r="I193" s="481" t="s">
        <v>420</v>
      </c>
      <c r="J193" s="481" t="s">
        <v>420</v>
      </c>
      <c r="K193" s="481" t="s">
        <v>420</v>
      </c>
      <c r="L193" s="480"/>
      <c r="M193" s="480"/>
      <c r="N193" s="398">
        <v>0.6</v>
      </c>
      <c r="O193" s="398">
        <v>30.5</v>
      </c>
      <c r="P193" s="410">
        <v>74.0</v>
      </c>
    </row>
    <row r="194">
      <c r="A194" s="402">
        <v>182.0</v>
      </c>
      <c r="B194" s="403" t="s">
        <v>383</v>
      </c>
      <c r="C194" s="403" t="s">
        <v>418</v>
      </c>
      <c r="D194" s="403" t="s">
        <v>567</v>
      </c>
      <c r="E194" s="479">
        <v>0.625</v>
      </c>
      <c r="F194" s="479">
        <v>0.6659722222222222</v>
      </c>
      <c r="G194" s="480"/>
      <c r="H194" s="480"/>
      <c r="I194" s="480"/>
      <c r="J194" s="480"/>
      <c r="K194" s="480"/>
      <c r="L194" s="482" t="s">
        <v>420</v>
      </c>
      <c r="M194" s="480"/>
      <c r="N194" s="398">
        <v>0.6</v>
      </c>
      <c r="O194" s="398">
        <v>30.2</v>
      </c>
      <c r="P194" s="410">
        <v>50.0</v>
      </c>
    </row>
    <row r="195">
      <c r="A195" s="402">
        <v>183.0</v>
      </c>
      <c r="B195" s="397" t="s">
        <v>378</v>
      </c>
      <c r="C195" s="397" t="s">
        <v>499</v>
      </c>
      <c r="D195" s="397" t="s">
        <v>568</v>
      </c>
      <c r="E195" s="479">
        <v>0.4166666666666667</v>
      </c>
      <c r="F195" s="479">
        <v>0.5826388888888888</v>
      </c>
      <c r="G195" s="480"/>
      <c r="H195" s="480"/>
      <c r="I195" s="480"/>
      <c r="J195" s="480"/>
      <c r="K195" s="480"/>
      <c r="L195" s="480"/>
      <c r="M195" s="481" t="s">
        <v>420</v>
      </c>
      <c r="N195" s="398">
        <v>0.6</v>
      </c>
      <c r="O195" s="398">
        <v>30.0</v>
      </c>
      <c r="P195" s="410">
        <v>100.0</v>
      </c>
    </row>
    <row r="196">
      <c r="A196" s="402">
        <v>184.0</v>
      </c>
      <c r="B196" s="403" t="s">
        <v>379</v>
      </c>
      <c r="C196" s="403" t="s">
        <v>499</v>
      </c>
      <c r="D196" s="403" t="s">
        <v>569</v>
      </c>
      <c r="E196" s="479">
        <v>0.625</v>
      </c>
      <c r="F196" s="479">
        <v>0.7493055555555556</v>
      </c>
      <c r="G196" s="480"/>
      <c r="H196" s="480"/>
      <c r="I196" s="480"/>
      <c r="J196" s="480"/>
      <c r="K196" s="480"/>
      <c r="L196" s="482" t="s">
        <v>420</v>
      </c>
      <c r="M196" s="480"/>
      <c r="N196" s="398">
        <v>0.6</v>
      </c>
      <c r="O196" s="398">
        <v>29.5</v>
      </c>
      <c r="P196" s="410">
        <v>149.0</v>
      </c>
    </row>
    <row r="197">
      <c r="A197" s="402">
        <v>185.0</v>
      </c>
      <c r="B197" s="397" t="s">
        <v>379</v>
      </c>
      <c r="C197" s="397" t="s">
        <v>499</v>
      </c>
      <c r="D197" s="397" t="s">
        <v>570</v>
      </c>
      <c r="E197" s="479">
        <v>0.625</v>
      </c>
      <c r="F197" s="479">
        <v>0.6659722222222222</v>
      </c>
      <c r="G197" s="480"/>
      <c r="H197" s="480"/>
      <c r="I197" s="480"/>
      <c r="J197" s="480"/>
      <c r="K197" s="480"/>
      <c r="L197" s="480"/>
      <c r="M197" s="481" t="s">
        <v>420</v>
      </c>
      <c r="N197" s="398">
        <v>0.6</v>
      </c>
      <c r="O197" s="398">
        <v>29.4</v>
      </c>
      <c r="P197" s="410">
        <v>120.0</v>
      </c>
    </row>
    <row r="198">
      <c r="A198" s="402">
        <v>186.0</v>
      </c>
      <c r="B198" s="403" t="s">
        <v>367</v>
      </c>
      <c r="C198" s="403" t="s">
        <v>422</v>
      </c>
      <c r="D198" s="403" t="s">
        <v>571</v>
      </c>
      <c r="E198" s="479">
        <v>0.75</v>
      </c>
      <c r="F198" s="479">
        <v>0.8743055555555556</v>
      </c>
      <c r="G198" s="482" t="s">
        <v>420</v>
      </c>
      <c r="H198" s="482" t="s">
        <v>420</v>
      </c>
      <c r="I198" s="482" t="s">
        <v>420</v>
      </c>
      <c r="J198" s="482" t="s">
        <v>420</v>
      </c>
      <c r="K198" s="482" t="s">
        <v>420</v>
      </c>
      <c r="L198" s="480"/>
      <c r="M198" s="480"/>
      <c r="N198" s="398">
        <v>0.6</v>
      </c>
      <c r="O198" s="398">
        <v>29.0</v>
      </c>
      <c r="P198" s="410">
        <v>200.0</v>
      </c>
    </row>
    <row r="199">
      <c r="A199" s="402">
        <v>187.0</v>
      </c>
      <c r="B199" s="397" t="s">
        <v>384</v>
      </c>
      <c r="C199" s="397" t="s">
        <v>463</v>
      </c>
      <c r="D199" s="397" t="s">
        <v>558</v>
      </c>
      <c r="E199" s="479">
        <v>0.4166666666666667</v>
      </c>
      <c r="F199" s="479">
        <v>0.4993055555555555</v>
      </c>
      <c r="G199" s="480"/>
      <c r="H199" s="480"/>
      <c r="I199" s="480"/>
      <c r="J199" s="480"/>
      <c r="K199" s="480"/>
      <c r="L199" s="481" t="s">
        <v>420</v>
      </c>
      <c r="M199" s="480"/>
      <c r="N199" s="398">
        <v>0.6</v>
      </c>
      <c r="O199" s="398">
        <v>28.9</v>
      </c>
      <c r="P199" s="410">
        <v>149.0</v>
      </c>
    </row>
    <row r="200">
      <c r="A200" s="402">
        <v>188.0</v>
      </c>
      <c r="B200" s="403" t="s">
        <v>372</v>
      </c>
      <c r="C200" s="403" t="s">
        <v>463</v>
      </c>
      <c r="D200" s="403" t="s">
        <v>572</v>
      </c>
      <c r="E200" s="479">
        <v>0.7083333333333334</v>
      </c>
      <c r="F200" s="479">
        <v>0.9993055555555556</v>
      </c>
      <c r="G200" s="480"/>
      <c r="H200" s="480"/>
      <c r="I200" s="480"/>
      <c r="J200" s="480"/>
      <c r="K200" s="480"/>
      <c r="L200" s="480"/>
      <c r="M200" s="482" t="s">
        <v>420</v>
      </c>
      <c r="N200" s="398">
        <v>0.6</v>
      </c>
      <c r="O200" s="398">
        <v>28.5</v>
      </c>
      <c r="P200" s="410">
        <v>200.0</v>
      </c>
    </row>
    <row r="201">
      <c r="A201" s="402">
        <v>189.0</v>
      </c>
      <c r="B201" s="397" t="s">
        <v>363</v>
      </c>
      <c r="C201" s="397" t="s">
        <v>427</v>
      </c>
      <c r="D201" s="397" t="s">
        <v>573</v>
      </c>
      <c r="E201" s="479">
        <v>0.625</v>
      </c>
      <c r="F201" s="479">
        <v>0.6659722222222222</v>
      </c>
      <c r="G201" s="480"/>
      <c r="H201" s="480"/>
      <c r="I201" s="480"/>
      <c r="J201" s="480"/>
      <c r="K201" s="480"/>
      <c r="L201" s="480"/>
      <c r="M201" s="481" t="s">
        <v>420</v>
      </c>
      <c r="N201" s="398">
        <v>0.6</v>
      </c>
      <c r="O201" s="398">
        <v>28.2</v>
      </c>
      <c r="P201" s="410">
        <v>100.0</v>
      </c>
    </row>
    <row r="202">
      <c r="A202" s="402">
        <v>190.0</v>
      </c>
      <c r="B202" s="403" t="s">
        <v>383</v>
      </c>
      <c r="C202" s="403" t="s">
        <v>418</v>
      </c>
      <c r="D202" s="403" t="s">
        <v>574</v>
      </c>
      <c r="E202" s="479">
        <v>0.5</v>
      </c>
      <c r="F202" s="479">
        <v>0.5826388888888888</v>
      </c>
      <c r="G202" s="480"/>
      <c r="H202" s="480"/>
      <c r="I202" s="480"/>
      <c r="J202" s="480"/>
      <c r="K202" s="480"/>
      <c r="L202" s="482" t="s">
        <v>420</v>
      </c>
      <c r="M202" s="480"/>
      <c r="N202" s="398">
        <v>0.6</v>
      </c>
      <c r="O202" s="398">
        <v>27.9</v>
      </c>
      <c r="P202" s="410">
        <v>50.0</v>
      </c>
    </row>
    <row r="203">
      <c r="A203" s="402">
        <v>191.0</v>
      </c>
      <c r="B203" s="397" t="s">
        <v>384</v>
      </c>
      <c r="C203" s="397" t="s">
        <v>463</v>
      </c>
      <c r="D203" s="397" t="s">
        <v>575</v>
      </c>
      <c r="E203" s="479">
        <v>0.5833333333333334</v>
      </c>
      <c r="F203" s="479">
        <v>0.6659722222222222</v>
      </c>
      <c r="G203" s="481" t="s">
        <v>420</v>
      </c>
      <c r="H203" s="481" t="s">
        <v>420</v>
      </c>
      <c r="I203" s="481" t="s">
        <v>420</v>
      </c>
      <c r="J203" s="481" t="s">
        <v>420</v>
      </c>
      <c r="K203" s="481" t="s">
        <v>420</v>
      </c>
      <c r="L203" s="480"/>
      <c r="M203" s="480"/>
      <c r="N203" s="398">
        <v>0.6</v>
      </c>
      <c r="O203" s="398">
        <v>27.6</v>
      </c>
      <c r="P203" s="410">
        <v>200.0</v>
      </c>
    </row>
    <row r="204">
      <c r="A204" s="402">
        <v>192.0</v>
      </c>
      <c r="B204" s="403" t="s">
        <v>372</v>
      </c>
      <c r="C204" s="403" t="s">
        <v>463</v>
      </c>
      <c r="D204" s="403" t="s">
        <v>480</v>
      </c>
      <c r="E204" s="479">
        <v>0.625</v>
      </c>
      <c r="F204" s="479">
        <v>0.7076388888888889</v>
      </c>
      <c r="G204" s="480"/>
      <c r="H204" s="480"/>
      <c r="I204" s="480"/>
      <c r="J204" s="480"/>
      <c r="K204" s="480"/>
      <c r="L204" s="480"/>
      <c r="M204" s="482" t="s">
        <v>420</v>
      </c>
      <c r="N204" s="398">
        <v>0.6</v>
      </c>
      <c r="O204" s="398">
        <v>27.5</v>
      </c>
      <c r="P204" s="410">
        <v>149.0</v>
      </c>
    </row>
    <row r="205">
      <c r="A205" s="402">
        <v>193.0</v>
      </c>
      <c r="B205" s="397" t="s">
        <v>384</v>
      </c>
      <c r="C205" s="397" t="s">
        <v>463</v>
      </c>
      <c r="D205" s="397" t="s">
        <v>576</v>
      </c>
      <c r="E205" s="479">
        <v>0.6666666666666666</v>
      </c>
      <c r="F205" s="479">
        <v>0.7909722222222223</v>
      </c>
      <c r="G205" s="481" t="s">
        <v>420</v>
      </c>
      <c r="H205" s="481" t="s">
        <v>420</v>
      </c>
      <c r="I205" s="481" t="s">
        <v>420</v>
      </c>
      <c r="J205" s="481" t="s">
        <v>420</v>
      </c>
      <c r="K205" s="481" t="s">
        <v>420</v>
      </c>
      <c r="L205" s="480"/>
      <c r="M205" s="480"/>
      <c r="N205" s="398">
        <v>0.6</v>
      </c>
      <c r="O205" s="398">
        <v>27.4</v>
      </c>
      <c r="P205" s="410">
        <v>149.0</v>
      </c>
    </row>
    <row r="206">
      <c r="A206" s="402">
        <v>194.0</v>
      </c>
      <c r="B206" s="403" t="s">
        <v>383</v>
      </c>
      <c r="C206" s="403" t="s">
        <v>418</v>
      </c>
      <c r="D206" s="403" t="s">
        <v>577</v>
      </c>
      <c r="E206" s="479">
        <v>0.4166666666666667</v>
      </c>
      <c r="F206" s="479">
        <v>0.5409722222222222</v>
      </c>
      <c r="G206" s="482" t="s">
        <v>420</v>
      </c>
      <c r="H206" s="482" t="s">
        <v>420</v>
      </c>
      <c r="I206" s="482" t="s">
        <v>420</v>
      </c>
      <c r="J206" s="482" t="s">
        <v>420</v>
      </c>
      <c r="K206" s="482" t="s">
        <v>420</v>
      </c>
      <c r="L206" s="480"/>
      <c r="M206" s="480"/>
      <c r="N206" s="398">
        <v>0.6</v>
      </c>
      <c r="O206" s="398">
        <v>27.4</v>
      </c>
      <c r="P206" s="410">
        <v>54.0</v>
      </c>
    </row>
    <row r="207">
      <c r="A207" s="402">
        <v>195.0</v>
      </c>
      <c r="B207" s="397" t="s">
        <v>382</v>
      </c>
      <c r="C207" s="397" t="s">
        <v>418</v>
      </c>
      <c r="D207" s="397" t="s">
        <v>578</v>
      </c>
      <c r="E207" s="479">
        <v>0.5416666666666666</v>
      </c>
      <c r="F207" s="479">
        <v>0.6243055555555556</v>
      </c>
      <c r="G207" s="480"/>
      <c r="H207" s="480"/>
      <c r="I207" s="480"/>
      <c r="J207" s="480"/>
      <c r="K207" s="480"/>
      <c r="L207" s="480"/>
      <c r="M207" s="481" t="s">
        <v>420</v>
      </c>
      <c r="N207" s="398">
        <v>0.6</v>
      </c>
      <c r="O207" s="398">
        <v>27.2</v>
      </c>
      <c r="P207" s="410">
        <v>74.0</v>
      </c>
    </row>
    <row r="208">
      <c r="A208" s="402">
        <v>196.0</v>
      </c>
      <c r="B208" s="403" t="s">
        <v>378</v>
      </c>
      <c r="C208" s="403" t="s">
        <v>499</v>
      </c>
      <c r="D208" s="403" t="s">
        <v>566</v>
      </c>
      <c r="E208" s="479">
        <v>0.5833333333333334</v>
      </c>
      <c r="F208" s="479">
        <v>0.6659722222222222</v>
      </c>
      <c r="G208" s="480"/>
      <c r="H208" s="480"/>
      <c r="I208" s="480"/>
      <c r="J208" s="480"/>
      <c r="K208" s="480"/>
      <c r="L208" s="480"/>
      <c r="M208" s="482" t="s">
        <v>420</v>
      </c>
      <c r="N208" s="398">
        <v>0.6</v>
      </c>
      <c r="O208" s="398">
        <v>27.2</v>
      </c>
      <c r="P208" s="410">
        <v>149.0</v>
      </c>
    </row>
    <row r="209">
      <c r="A209" s="402">
        <v>197.0</v>
      </c>
      <c r="B209" s="397" t="s">
        <v>382</v>
      </c>
      <c r="C209" s="397" t="s">
        <v>418</v>
      </c>
      <c r="D209" s="397" t="s">
        <v>579</v>
      </c>
      <c r="E209" s="479">
        <v>0.5</v>
      </c>
      <c r="F209" s="479">
        <v>0.5409722222222222</v>
      </c>
      <c r="G209" s="480"/>
      <c r="H209" s="480"/>
      <c r="I209" s="480"/>
      <c r="J209" s="480"/>
      <c r="K209" s="480"/>
      <c r="L209" s="481" t="s">
        <v>420</v>
      </c>
      <c r="M209" s="480"/>
      <c r="N209" s="398">
        <v>0.6</v>
      </c>
      <c r="O209" s="398">
        <v>27.0</v>
      </c>
      <c r="P209" s="410">
        <v>85.0</v>
      </c>
    </row>
    <row r="210">
      <c r="A210" s="402">
        <v>198.0</v>
      </c>
      <c r="B210" s="403" t="s">
        <v>370</v>
      </c>
      <c r="C210" s="403" t="s">
        <v>422</v>
      </c>
      <c r="D210" s="403" t="s">
        <v>516</v>
      </c>
      <c r="E210" s="479">
        <v>0.7083333333333334</v>
      </c>
      <c r="F210" s="479">
        <v>0.7493055555555556</v>
      </c>
      <c r="G210" s="480"/>
      <c r="H210" s="480"/>
      <c r="I210" s="480"/>
      <c r="J210" s="480"/>
      <c r="K210" s="480"/>
      <c r="L210" s="482" t="s">
        <v>420</v>
      </c>
      <c r="M210" s="480"/>
      <c r="N210" s="398">
        <v>0.6</v>
      </c>
      <c r="O210" s="398">
        <v>27.0</v>
      </c>
      <c r="P210" s="410">
        <v>100.0</v>
      </c>
    </row>
    <row r="211">
      <c r="A211" s="402">
        <v>199.0</v>
      </c>
      <c r="B211" s="397" t="s">
        <v>383</v>
      </c>
      <c r="C211" s="397" t="s">
        <v>418</v>
      </c>
      <c r="D211" s="397" t="s">
        <v>580</v>
      </c>
      <c r="E211" s="479">
        <v>0.2916666666666667</v>
      </c>
      <c r="F211" s="479">
        <v>0.4993055555555555</v>
      </c>
      <c r="G211" s="480"/>
      <c r="H211" s="480"/>
      <c r="I211" s="480"/>
      <c r="J211" s="480"/>
      <c r="K211" s="480"/>
      <c r="L211" s="480"/>
      <c r="M211" s="481" t="s">
        <v>420</v>
      </c>
      <c r="N211" s="398">
        <v>0.6</v>
      </c>
      <c r="O211" s="398">
        <v>26.9</v>
      </c>
      <c r="P211" s="410">
        <v>66.0</v>
      </c>
    </row>
    <row r="212">
      <c r="A212" s="402">
        <v>200.0</v>
      </c>
      <c r="B212" s="403" t="s">
        <v>382</v>
      </c>
      <c r="C212" s="403" t="s">
        <v>418</v>
      </c>
      <c r="D212" s="403" t="s">
        <v>581</v>
      </c>
      <c r="E212" s="479">
        <v>0.7083333333333334</v>
      </c>
      <c r="F212" s="479">
        <v>0.7493055555555556</v>
      </c>
      <c r="G212" s="480"/>
      <c r="H212" s="480"/>
      <c r="I212" s="480"/>
      <c r="J212" s="480"/>
      <c r="K212" s="480"/>
      <c r="L212" s="480"/>
      <c r="M212" s="482" t="s">
        <v>420</v>
      </c>
      <c r="N212" s="398">
        <v>0.6</v>
      </c>
      <c r="O212" s="398">
        <v>26.8</v>
      </c>
      <c r="P212" s="410">
        <v>100.0</v>
      </c>
    </row>
    <row r="213">
      <c r="A213" s="402">
        <v>201.0</v>
      </c>
      <c r="B213" s="397" t="s">
        <v>375</v>
      </c>
      <c r="C213" s="397" t="s">
        <v>499</v>
      </c>
      <c r="D213" s="397" t="s">
        <v>531</v>
      </c>
      <c r="E213" s="479">
        <v>0.5833333333333334</v>
      </c>
      <c r="F213" s="479">
        <v>0.6659722222222222</v>
      </c>
      <c r="G213" s="480"/>
      <c r="H213" s="480"/>
      <c r="I213" s="480"/>
      <c r="J213" s="480"/>
      <c r="K213" s="480"/>
      <c r="L213" s="481" t="s">
        <v>420</v>
      </c>
      <c r="M213" s="480"/>
      <c r="N213" s="398">
        <v>0.6</v>
      </c>
      <c r="O213" s="398">
        <v>26.5</v>
      </c>
      <c r="P213" s="410">
        <v>74.0</v>
      </c>
    </row>
    <row r="214">
      <c r="A214" s="402">
        <v>202.0</v>
      </c>
      <c r="B214" s="403" t="s">
        <v>379</v>
      </c>
      <c r="C214" s="403" t="s">
        <v>499</v>
      </c>
      <c r="D214" s="403" t="s">
        <v>582</v>
      </c>
      <c r="E214" s="479">
        <v>0.75</v>
      </c>
      <c r="F214" s="479">
        <v>0.9993055555555556</v>
      </c>
      <c r="G214" s="480"/>
      <c r="H214" s="480"/>
      <c r="I214" s="480"/>
      <c r="J214" s="480"/>
      <c r="K214" s="480"/>
      <c r="L214" s="480"/>
      <c r="M214" s="482" t="s">
        <v>420</v>
      </c>
      <c r="N214" s="398">
        <v>0.6</v>
      </c>
      <c r="O214" s="398">
        <v>26.5</v>
      </c>
      <c r="P214" s="410">
        <v>200.0</v>
      </c>
    </row>
    <row r="215">
      <c r="A215" s="402">
        <v>203.0</v>
      </c>
      <c r="B215" s="397" t="s">
        <v>365</v>
      </c>
      <c r="C215" s="397" t="s">
        <v>418</v>
      </c>
      <c r="D215" s="397" t="s">
        <v>583</v>
      </c>
      <c r="E215" s="479">
        <v>0.8333333333333334</v>
      </c>
      <c r="F215" s="479">
        <v>0.9576388888888889</v>
      </c>
      <c r="G215" s="480"/>
      <c r="H215" s="480"/>
      <c r="I215" s="480"/>
      <c r="J215" s="480"/>
      <c r="K215" s="481" t="s">
        <v>420</v>
      </c>
      <c r="L215" s="480"/>
      <c r="M215" s="480"/>
      <c r="N215" s="398">
        <v>0.5</v>
      </c>
      <c r="O215" s="398">
        <v>26.3</v>
      </c>
      <c r="P215" s="410">
        <v>166.0</v>
      </c>
    </row>
    <row r="216">
      <c r="A216" s="402">
        <v>204.0</v>
      </c>
      <c r="B216" s="403" t="s">
        <v>381</v>
      </c>
      <c r="C216" s="403" t="s">
        <v>584</v>
      </c>
      <c r="D216" s="403" t="s">
        <v>585</v>
      </c>
      <c r="E216" s="479">
        <v>0.75</v>
      </c>
      <c r="F216" s="479">
        <v>0.8326388888888889</v>
      </c>
      <c r="G216" s="482" t="s">
        <v>420</v>
      </c>
      <c r="H216" s="482" t="s">
        <v>420</v>
      </c>
      <c r="I216" s="482" t="s">
        <v>420</v>
      </c>
      <c r="J216" s="482" t="s">
        <v>420</v>
      </c>
      <c r="K216" s="482" t="s">
        <v>420</v>
      </c>
      <c r="L216" s="480"/>
      <c r="M216" s="480"/>
      <c r="N216" s="398">
        <v>0.5</v>
      </c>
      <c r="O216" s="398">
        <v>26.2</v>
      </c>
      <c r="P216" s="410">
        <v>125.0</v>
      </c>
    </row>
    <row r="217">
      <c r="A217" s="402">
        <v>205.0</v>
      </c>
      <c r="B217" s="397" t="s">
        <v>363</v>
      </c>
      <c r="C217" s="397" t="s">
        <v>427</v>
      </c>
      <c r="D217" s="397" t="s">
        <v>586</v>
      </c>
      <c r="E217" s="479">
        <v>0.5833333333333334</v>
      </c>
      <c r="F217" s="479">
        <v>0.6243055555555556</v>
      </c>
      <c r="G217" s="480"/>
      <c r="H217" s="480"/>
      <c r="I217" s="480"/>
      <c r="J217" s="480"/>
      <c r="K217" s="480"/>
      <c r="L217" s="480"/>
      <c r="M217" s="481" t="s">
        <v>420</v>
      </c>
      <c r="N217" s="398">
        <v>0.5</v>
      </c>
      <c r="O217" s="398">
        <v>26.1</v>
      </c>
      <c r="P217" s="410">
        <v>100.0</v>
      </c>
    </row>
    <row r="218">
      <c r="A218" s="402">
        <v>206.0</v>
      </c>
      <c r="B218" s="403" t="s">
        <v>363</v>
      </c>
      <c r="C218" s="403" t="s">
        <v>470</v>
      </c>
      <c r="D218" s="403" t="s">
        <v>561</v>
      </c>
      <c r="E218" s="479">
        <v>0.75</v>
      </c>
      <c r="F218" s="479">
        <v>0.8326388888888889</v>
      </c>
      <c r="G218" s="480"/>
      <c r="H218" s="480"/>
      <c r="I218" s="480"/>
      <c r="J218" s="480"/>
      <c r="K218" s="480"/>
      <c r="L218" s="482" t="s">
        <v>420</v>
      </c>
      <c r="M218" s="480"/>
      <c r="N218" s="398">
        <v>0.5</v>
      </c>
      <c r="O218" s="398">
        <v>26.1</v>
      </c>
      <c r="P218" s="410">
        <v>100.0</v>
      </c>
    </row>
    <row r="219">
      <c r="A219" s="402">
        <v>207.0</v>
      </c>
      <c r="B219" s="397" t="s">
        <v>384</v>
      </c>
      <c r="C219" s="397" t="s">
        <v>463</v>
      </c>
      <c r="D219" s="397" t="s">
        <v>587</v>
      </c>
      <c r="E219" s="479">
        <v>0.4166666666666667</v>
      </c>
      <c r="F219" s="479">
        <v>0.5409722222222222</v>
      </c>
      <c r="G219" s="481" t="s">
        <v>420</v>
      </c>
      <c r="H219" s="481" t="s">
        <v>420</v>
      </c>
      <c r="I219" s="481" t="s">
        <v>420</v>
      </c>
      <c r="J219" s="481" t="s">
        <v>420</v>
      </c>
      <c r="K219" s="481" t="s">
        <v>420</v>
      </c>
      <c r="L219" s="480"/>
      <c r="M219" s="480"/>
      <c r="N219" s="398">
        <v>0.5</v>
      </c>
      <c r="O219" s="398">
        <v>26.0</v>
      </c>
      <c r="P219" s="410">
        <v>166.0</v>
      </c>
    </row>
    <row r="220">
      <c r="A220" s="402">
        <v>208.0</v>
      </c>
      <c r="B220" s="403" t="s">
        <v>370</v>
      </c>
      <c r="C220" s="403" t="s">
        <v>422</v>
      </c>
      <c r="D220" s="403" t="s">
        <v>588</v>
      </c>
      <c r="E220" s="479">
        <v>0.75</v>
      </c>
      <c r="F220" s="479">
        <v>0.7909722222222223</v>
      </c>
      <c r="G220" s="480"/>
      <c r="H220" s="480"/>
      <c r="I220" s="480"/>
      <c r="J220" s="480"/>
      <c r="K220" s="480"/>
      <c r="L220" s="482" t="s">
        <v>420</v>
      </c>
      <c r="M220" s="480"/>
      <c r="N220" s="398">
        <v>0.5</v>
      </c>
      <c r="O220" s="398">
        <v>26.0</v>
      </c>
      <c r="P220" s="410">
        <v>100.0</v>
      </c>
    </row>
    <row r="221">
      <c r="A221" s="402">
        <v>209.0</v>
      </c>
      <c r="B221" s="397" t="s">
        <v>387</v>
      </c>
      <c r="C221" s="397" t="s">
        <v>463</v>
      </c>
      <c r="D221" s="397" t="s">
        <v>589</v>
      </c>
      <c r="E221" s="479">
        <v>0.4166666666666667</v>
      </c>
      <c r="F221" s="479">
        <v>0.4993055555555555</v>
      </c>
      <c r="G221" s="480"/>
      <c r="H221" s="480"/>
      <c r="I221" s="480"/>
      <c r="J221" s="480"/>
      <c r="K221" s="480"/>
      <c r="L221" s="481" t="s">
        <v>420</v>
      </c>
      <c r="M221" s="480"/>
      <c r="N221" s="398">
        <v>0.5</v>
      </c>
      <c r="O221" s="398">
        <v>25.8</v>
      </c>
      <c r="P221" s="410">
        <v>166.0</v>
      </c>
    </row>
    <row r="222">
      <c r="A222" s="402">
        <v>210.0</v>
      </c>
      <c r="B222" s="403" t="s">
        <v>370</v>
      </c>
      <c r="C222" s="403" t="s">
        <v>422</v>
      </c>
      <c r="D222" s="403" t="s">
        <v>590</v>
      </c>
      <c r="E222" s="479">
        <v>0.25</v>
      </c>
      <c r="F222" s="479">
        <v>0.3743055555555555</v>
      </c>
      <c r="G222" s="480"/>
      <c r="H222" s="480"/>
      <c r="I222" s="480"/>
      <c r="J222" s="480"/>
      <c r="K222" s="480"/>
      <c r="L222" s="480"/>
      <c r="M222" s="482" t="s">
        <v>420</v>
      </c>
      <c r="N222" s="398">
        <v>0.5</v>
      </c>
      <c r="O222" s="398">
        <v>25.7</v>
      </c>
      <c r="P222" s="410">
        <v>62.0</v>
      </c>
    </row>
    <row r="223">
      <c r="A223" s="402">
        <v>211.0</v>
      </c>
      <c r="B223" s="397" t="s">
        <v>358</v>
      </c>
      <c r="C223" s="397" t="s">
        <v>431</v>
      </c>
      <c r="D223" s="397" t="s">
        <v>591</v>
      </c>
      <c r="E223" s="479">
        <v>0.8333333333333334</v>
      </c>
      <c r="F223" s="479">
        <v>0.9159722222222223</v>
      </c>
      <c r="G223" s="480"/>
      <c r="H223" s="480"/>
      <c r="I223" s="480"/>
      <c r="J223" s="480"/>
      <c r="K223" s="480"/>
      <c r="L223" s="480"/>
      <c r="M223" s="481" t="s">
        <v>420</v>
      </c>
      <c r="N223" s="398">
        <v>0.5</v>
      </c>
      <c r="O223" s="398">
        <v>25.5</v>
      </c>
      <c r="P223" s="410">
        <v>100.0</v>
      </c>
    </row>
    <row r="224">
      <c r="A224" s="402">
        <v>212.0</v>
      </c>
      <c r="B224" s="403" t="s">
        <v>375</v>
      </c>
      <c r="C224" s="403" t="s">
        <v>499</v>
      </c>
      <c r="D224" s="403" t="s">
        <v>540</v>
      </c>
      <c r="E224" s="479">
        <v>0.25</v>
      </c>
      <c r="F224" s="479">
        <v>0.3743055555555555</v>
      </c>
      <c r="G224" s="480"/>
      <c r="H224" s="480"/>
      <c r="I224" s="480"/>
      <c r="J224" s="480"/>
      <c r="K224" s="480"/>
      <c r="L224" s="482" t="s">
        <v>420</v>
      </c>
      <c r="M224" s="480"/>
      <c r="N224" s="398">
        <v>0.5</v>
      </c>
      <c r="O224" s="398">
        <v>25.4</v>
      </c>
      <c r="P224" s="410">
        <v>62.0</v>
      </c>
    </row>
    <row r="225">
      <c r="A225" s="402">
        <v>213.0</v>
      </c>
      <c r="B225" s="397" t="s">
        <v>384</v>
      </c>
      <c r="C225" s="397" t="s">
        <v>463</v>
      </c>
      <c r="D225" s="397" t="s">
        <v>592</v>
      </c>
      <c r="E225" s="479">
        <v>0.8333333333333334</v>
      </c>
      <c r="F225" s="479">
        <v>0.8743055555555556</v>
      </c>
      <c r="G225" s="480"/>
      <c r="H225" s="480"/>
      <c r="I225" s="481" t="s">
        <v>420</v>
      </c>
      <c r="J225" s="480"/>
      <c r="K225" s="480"/>
      <c r="L225" s="480"/>
      <c r="M225" s="480"/>
      <c r="N225" s="398">
        <v>0.5</v>
      </c>
      <c r="O225" s="398">
        <v>25.3</v>
      </c>
      <c r="P225" s="410">
        <v>250.0</v>
      </c>
    </row>
    <row r="226">
      <c r="A226" s="402">
        <v>214.0</v>
      </c>
      <c r="B226" s="403" t="s">
        <v>382</v>
      </c>
      <c r="C226" s="403" t="s">
        <v>418</v>
      </c>
      <c r="D226" s="403" t="s">
        <v>593</v>
      </c>
      <c r="E226" s="479">
        <v>0.6666666666666666</v>
      </c>
      <c r="F226" s="479">
        <v>0.7909722222222223</v>
      </c>
      <c r="G226" s="482" t="s">
        <v>420</v>
      </c>
      <c r="H226" s="482" t="s">
        <v>420</v>
      </c>
      <c r="I226" s="482" t="s">
        <v>420</v>
      </c>
      <c r="J226" s="482" t="s">
        <v>420</v>
      </c>
      <c r="K226" s="482" t="s">
        <v>420</v>
      </c>
      <c r="L226" s="480"/>
      <c r="M226" s="480"/>
      <c r="N226" s="398">
        <v>0.5</v>
      </c>
      <c r="O226" s="398">
        <v>25.3</v>
      </c>
      <c r="P226" s="410">
        <v>62.0</v>
      </c>
    </row>
    <row r="227">
      <c r="A227" s="402">
        <v>215.0</v>
      </c>
      <c r="B227" s="397" t="s">
        <v>365</v>
      </c>
      <c r="C227" s="397" t="s">
        <v>418</v>
      </c>
      <c r="D227" s="397" t="s">
        <v>594</v>
      </c>
      <c r="E227" s="479">
        <v>0.8333333333333334</v>
      </c>
      <c r="F227" s="479">
        <v>0.9159722222222223</v>
      </c>
      <c r="G227" s="480"/>
      <c r="H227" s="480"/>
      <c r="I227" s="480"/>
      <c r="J227" s="480"/>
      <c r="K227" s="480"/>
      <c r="L227" s="480"/>
      <c r="M227" s="481" t="s">
        <v>420</v>
      </c>
      <c r="N227" s="398">
        <v>0.5</v>
      </c>
      <c r="O227" s="398">
        <v>24.8</v>
      </c>
      <c r="P227" s="410">
        <v>250.0</v>
      </c>
    </row>
    <row r="228">
      <c r="A228" s="402">
        <v>216.0</v>
      </c>
      <c r="B228" s="403" t="s">
        <v>383</v>
      </c>
      <c r="C228" s="403" t="s">
        <v>418</v>
      </c>
      <c r="D228" s="403" t="s">
        <v>595</v>
      </c>
      <c r="E228" s="479">
        <v>0.7083333333333334</v>
      </c>
      <c r="F228" s="479">
        <v>0.7493055555555556</v>
      </c>
      <c r="G228" s="480"/>
      <c r="H228" s="480"/>
      <c r="I228" s="480"/>
      <c r="J228" s="480"/>
      <c r="K228" s="480"/>
      <c r="L228" s="482" t="s">
        <v>420</v>
      </c>
      <c r="M228" s="480"/>
      <c r="N228" s="398">
        <v>0.5</v>
      </c>
      <c r="O228" s="398">
        <v>24.7</v>
      </c>
      <c r="P228" s="410">
        <v>62.0</v>
      </c>
    </row>
    <row r="229">
      <c r="A229" s="402">
        <v>217.0</v>
      </c>
      <c r="B229" s="397" t="s">
        <v>358</v>
      </c>
      <c r="C229" s="397" t="s">
        <v>431</v>
      </c>
      <c r="D229" s="397" t="s">
        <v>596</v>
      </c>
      <c r="E229" s="479">
        <v>0.8333333333333334</v>
      </c>
      <c r="F229" s="479">
        <v>0.8743055555555556</v>
      </c>
      <c r="G229" s="480"/>
      <c r="H229" s="480"/>
      <c r="I229" s="480"/>
      <c r="J229" s="480"/>
      <c r="K229" s="480"/>
      <c r="L229" s="481" t="s">
        <v>420</v>
      </c>
      <c r="M229" s="480"/>
      <c r="N229" s="398">
        <v>0.5</v>
      </c>
      <c r="O229" s="398">
        <v>24.7</v>
      </c>
      <c r="P229" s="410">
        <v>83.0</v>
      </c>
    </row>
    <row r="230">
      <c r="A230" s="402">
        <v>218.0</v>
      </c>
      <c r="B230" s="403" t="s">
        <v>367</v>
      </c>
      <c r="C230" s="403" t="s">
        <v>422</v>
      </c>
      <c r="D230" s="403" t="s">
        <v>597</v>
      </c>
      <c r="E230" s="479">
        <v>0.7083333333333334</v>
      </c>
      <c r="F230" s="479">
        <v>0.8326388888888889</v>
      </c>
      <c r="G230" s="480"/>
      <c r="H230" s="480"/>
      <c r="I230" s="480"/>
      <c r="J230" s="480"/>
      <c r="K230" s="480"/>
      <c r="L230" s="480"/>
      <c r="M230" s="482" t="s">
        <v>420</v>
      </c>
      <c r="N230" s="398">
        <v>0.5</v>
      </c>
      <c r="O230" s="398">
        <v>24.4</v>
      </c>
      <c r="P230" s="410">
        <v>125.0</v>
      </c>
    </row>
    <row r="231">
      <c r="A231" s="402">
        <v>219.0</v>
      </c>
      <c r="B231" s="397" t="s">
        <v>370</v>
      </c>
      <c r="C231" s="397" t="s">
        <v>422</v>
      </c>
      <c r="D231" s="397" t="s">
        <v>598</v>
      </c>
      <c r="E231" s="479">
        <v>0.8333333333333334</v>
      </c>
      <c r="F231" s="479">
        <v>0.8743055555555556</v>
      </c>
      <c r="G231" s="480"/>
      <c r="H231" s="480"/>
      <c r="I231" s="480"/>
      <c r="J231" s="480"/>
      <c r="K231" s="480"/>
      <c r="L231" s="481" t="s">
        <v>420</v>
      </c>
      <c r="M231" s="480"/>
      <c r="N231" s="398">
        <v>0.5</v>
      </c>
      <c r="O231" s="398">
        <v>24.3</v>
      </c>
      <c r="P231" s="410">
        <v>125.0</v>
      </c>
    </row>
    <row r="232">
      <c r="A232" s="402">
        <v>220.0</v>
      </c>
      <c r="B232" s="403" t="s">
        <v>381</v>
      </c>
      <c r="C232" s="403" t="s">
        <v>418</v>
      </c>
      <c r="D232" s="403" t="s">
        <v>599</v>
      </c>
      <c r="E232" s="479">
        <v>0.625</v>
      </c>
      <c r="F232" s="479">
        <v>0.9993055555555556</v>
      </c>
      <c r="G232" s="480"/>
      <c r="H232" s="480"/>
      <c r="I232" s="480"/>
      <c r="J232" s="480"/>
      <c r="K232" s="480"/>
      <c r="L232" s="482" t="s">
        <v>420</v>
      </c>
      <c r="M232" s="480"/>
      <c r="N232" s="398">
        <v>0.5</v>
      </c>
      <c r="O232" s="398">
        <v>24.1</v>
      </c>
      <c r="P232" s="410">
        <v>125.0</v>
      </c>
    </row>
    <row r="233">
      <c r="A233" s="402">
        <v>221.0</v>
      </c>
      <c r="B233" s="397" t="s">
        <v>378</v>
      </c>
      <c r="C233" s="397" t="s">
        <v>499</v>
      </c>
      <c r="D233" s="397" t="s">
        <v>539</v>
      </c>
      <c r="E233" s="479">
        <v>0.75</v>
      </c>
      <c r="F233" s="479">
        <v>0.7909722222222223</v>
      </c>
      <c r="G233" s="480"/>
      <c r="H233" s="480"/>
      <c r="I233" s="480"/>
      <c r="J233" s="480"/>
      <c r="K233" s="480"/>
      <c r="L233" s="481" t="s">
        <v>420</v>
      </c>
      <c r="M233" s="480"/>
      <c r="N233" s="398">
        <v>0.5</v>
      </c>
      <c r="O233" s="398">
        <v>23.9</v>
      </c>
      <c r="P233" s="410">
        <v>166.0</v>
      </c>
    </row>
    <row r="234">
      <c r="A234" s="402">
        <v>222.0</v>
      </c>
      <c r="B234" s="403" t="s">
        <v>383</v>
      </c>
      <c r="C234" s="403" t="s">
        <v>418</v>
      </c>
      <c r="D234" s="403" t="s">
        <v>600</v>
      </c>
      <c r="E234" s="479">
        <v>0.25</v>
      </c>
      <c r="F234" s="479">
        <v>0.4159722222222222</v>
      </c>
      <c r="G234" s="482" t="s">
        <v>420</v>
      </c>
      <c r="H234" s="482" t="s">
        <v>420</v>
      </c>
      <c r="I234" s="482" t="s">
        <v>420</v>
      </c>
      <c r="J234" s="482" t="s">
        <v>420</v>
      </c>
      <c r="K234" s="482" t="s">
        <v>420</v>
      </c>
      <c r="L234" s="480"/>
      <c r="M234" s="480"/>
      <c r="N234" s="398">
        <v>0.5</v>
      </c>
      <c r="O234" s="398">
        <v>23.7</v>
      </c>
      <c r="P234" s="410">
        <v>71.0</v>
      </c>
    </row>
    <row r="235">
      <c r="A235" s="402">
        <v>223.0</v>
      </c>
      <c r="B235" s="397" t="s">
        <v>382</v>
      </c>
      <c r="C235" s="397" t="s">
        <v>418</v>
      </c>
      <c r="D235" s="397" t="s">
        <v>601</v>
      </c>
      <c r="E235" s="479">
        <v>0.25</v>
      </c>
      <c r="F235" s="479">
        <v>0.4159722222222222</v>
      </c>
      <c r="G235" s="480"/>
      <c r="H235" s="480"/>
      <c r="I235" s="480"/>
      <c r="J235" s="480"/>
      <c r="K235" s="480"/>
      <c r="L235" s="481" t="s">
        <v>420</v>
      </c>
      <c r="M235" s="480"/>
      <c r="N235" s="398">
        <v>0.5</v>
      </c>
      <c r="O235" s="398">
        <v>23.6</v>
      </c>
      <c r="P235" s="410">
        <v>83.0</v>
      </c>
    </row>
    <row r="236">
      <c r="A236" s="402">
        <v>224.0</v>
      </c>
      <c r="B236" s="403" t="s">
        <v>379</v>
      </c>
      <c r="C236" s="403" t="s">
        <v>499</v>
      </c>
      <c r="D236" s="403" t="s">
        <v>602</v>
      </c>
      <c r="E236" s="479">
        <v>0.75</v>
      </c>
      <c r="F236" s="479">
        <v>0.8743055555555556</v>
      </c>
      <c r="G236" s="480"/>
      <c r="H236" s="480"/>
      <c r="I236" s="480"/>
      <c r="J236" s="480"/>
      <c r="K236" s="480"/>
      <c r="L236" s="482" t="s">
        <v>420</v>
      </c>
      <c r="M236" s="480"/>
      <c r="N236" s="398">
        <v>0.5</v>
      </c>
      <c r="O236" s="398">
        <v>23.3</v>
      </c>
      <c r="P236" s="410">
        <v>166.0</v>
      </c>
    </row>
    <row r="237">
      <c r="A237" s="402">
        <v>225.0</v>
      </c>
      <c r="B237" s="397" t="s">
        <v>381</v>
      </c>
      <c r="C237" s="397" t="s">
        <v>584</v>
      </c>
      <c r="D237" s="397" t="s">
        <v>603</v>
      </c>
      <c r="E237" s="479">
        <v>0.20833333333333334</v>
      </c>
      <c r="F237" s="479">
        <v>0.3326388888888889</v>
      </c>
      <c r="G237" s="481" t="s">
        <v>420</v>
      </c>
      <c r="H237" s="481" t="s">
        <v>420</v>
      </c>
      <c r="I237" s="481" t="s">
        <v>420</v>
      </c>
      <c r="J237" s="481" t="s">
        <v>420</v>
      </c>
      <c r="K237" s="481" t="s">
        <v>420</v>
      </c>
      <c r="L237" s="480"/>
      <c r="M237" s="480"/>
      <c r="N237" s="398">
        <v>0.5</v>
      </c>
      <c r="O237" s="398">
        <v>23.3</v>
      </c>
      <c r="P237" s="410">
        <v>100.0</v>
      </c>
    </row>
    <row r="238">
      <c r="A238" s="402">
        <v>226.0</v>
      </c>
      <c r="B238" s="403" t="s">
        <v>378</v>
      </c>
      <c r="C238" s="403" t="s">
        <v>452</v>
      </c>
      <c r="D238" s="403" t="s">
        <v>534</v>
      </c>
      <c r="E238" s="479">
        <v>0.25</v>
      </c>
      <c r="F238" s="479">
        <v>0.3743055555555555</v>
      </c>
      <c r="G238" s="480"/>
      <c r="H238" s="480"/>
      <c r="I238" s="480"/>
      <c r="J238" s="480"/>
      <c r="K238" s="480"/>
      <c r="L238" s="482" t="s">
        <v>420</v>
      </c>
      <c r="M238" s="480"/>
      <c r="N238" s="398">
        <v>0.5</v>
      </c>
      <c r="O238" s="398">
        <v>23.0</v>
      </c>
      <c r="P238" s="410">
        <v>166.0</v>
      </c>
    </row>
    <row r="239">
      <c r="A239" s="402">
        <v>227.0</v>
      </c>
      <c r="B239" s="397" t="s">
        <v>370</v>
      </c>
      <c r="C239" s="397" t="s">
        <v>422</v>
      </c>
      <c r="D239" s="397" t="s">
        <v>604</v>
      </c>
      <c r="E239" s="479">
        <v>0.75</v>
      </c>
      <c r="F239" s="479">
        <v>0.7909722222222223</v>
      </c>
      <c r="G239" s="481" t="s">
        <v>420</v>
      </c>
      <c r="H239" s="481" t="s">
        <v>420</v>
      </c>
      <c r="I239" s="481" t="s">
        <v>420</v>
      </c>
      <c r="J239" s="481" t="s">
        <v>420</v>
      </c>
      <c r="K239" s="481" t="s">
        <v>420</v>
      </c>
      <c r="L239" s="480"/>
      <c r="M239" s="480"/>
      <c r="N239" s="398">
        <v>0.5</v>
      </c>
      <c r="O239" s="398">
        <v>22.9</v>
      </c>
      <c r="P239" s="410">
        <v>100.0</v>
      </c>
    </row>
    <row r="240">
      <c r="A240" s="402">
        <v>228.0</v>
      </c>
      <c r="B240" s="403" t="s">
        <v>379</v>
      </c>
      <c r="C240" s="403" t="s">
        <v>499</v>
      </c>
      <c r="D240" s="403" t="s">
        <v>569</v>
      </c>
      <c r="E240" s="479">
        <v>0.625</v>
      </c>
      <c r="F240" s="479">
        <v>0.7493055555555556</v>
      </c>
      <c r="G240" s="482" t="s">
        <v>420</v>
      </c>
      <c r="H240" s="482" t="s">
        <v>420</v>
      </c>
      <c r="I240" s="482" t="s">
        <v>420</v>
      </c>
      <c r="J240" s="482" t="s">
        <v>420</v>
      </c>
      <c r="K240" s="482" t="s">
        <v>420</v>
      </c>
      <c r="L240" s="480"/>
      <c r="M240" s="480"/>
      <c r="N240" s="398">
        <v>0.5</v>
      </c>
      <c r="O240" s="398">
        <v>22.9</v>
      </c>
      <c r="P240" s="410">
        <v>125.0</v>
      </c>
    </row>
    <row r="241">
      <c r="A241" s="402">
        <v>229.0</v>
      </c>
      <c r="B241" s="397" t="s">
        <v>382</v>
      </c>
      <c r="C241" s="397" t="s">
        <v>418</v>
      </c>
      <c r="D241" s="397" t="s">
        <v>605</v>
      </c>
      <c r="E241" s="479">
        <v>0.75</v>
      </c>
      <c r="F241" s="479">
        <v>0.7909722222222223</v>
      </c>
      <c r="G241" s="480"/>
      <c r="H241" s="480"/>
      <c r="I241" s="480"/>
      <c r="J241" s="480"/>
      <c r="K241" s="480"/>
      <c r="L241" s="480"/>
      <c r="M241" s="481" t="s">
        <v>420</v>
      </c>
      <c r="N241" s="398">
        <v>0.5</v>
      </c>
      <c r="O241" s="398">
        <v>22.8</v>
      </c>
      <c r="P241" s="410">
        <v>83.0</v>
      </c>
    </row>
    <row r="242">
      <c r="A242" s="402">
        <v>230.0</v>
      </c>
      <c r="B242" s="403" t="s">
        <v>370</v>
      </c>
      <c r="C242" s="403" t="s">
        <v>422</v>
      </c>
      <c r="D242" s="403" t="s">
        <v>606</v>
      </c>
      <c r="E242" s="479">
        <v>0.75</v>
      </c>
      <c r="F242" s="479">
        <v>0.7909722222222223</v>
      </c>
      <c r="G242" s="480"/>
      <c r="H242" s="480"/>
      <c r="I242" s="480"/>
      <c r="J242" s="480"/>
      <c r="K242" s="480"/>
      <c r="L242" s="480"/>
      <c r="M242" s="482" t="s">
        <v>420</v>
      </c>
      <c r="N242" s="398">
        <v>0.5</v>
      </c>
      <c r="O242" s="398">
        <v>22.7</v>
      </c>
      <c r="P242" s="410">
        <v>125.0</v>
      </c>
    </row>
    <row r="243">
      <c r="A243" s="402">
        <v>231.0</v>
      </c>
      <c r="B243" s="397" t="s">
        <v>379</v>
      </c>
      <c r="C243" s="397" t="s">
        <v>499</v>
      </c>
      <c r="D243" s="397" t="s">
        <v>607</v>
      </c>
      <c r="E243" s="479">
        <v>0.7083333333333334</v>
      </c>
      <c r="F243" s="479">
        <v>0.7493055555555556</v>
      </c>
      <c r="G243" s="480"/>
      <c r="H243" s="480"/>
      <c r="I243" s="480"/>
      <c r="J243" s="480"/>
      <c r="K243" s="480"/>
      <c r="L243" s="480"/>
      <c r="M243" s="481" t="s">
        <v>420</v>
      </c>
      <c r="N243" s="398">
        <v>0.5</v>
      </c>
      <c r="O243" s="398">
        <v>22.6</v>
      </c>
      <c r="P243" s="410">
        <v>166.0</v>
      </c>
    </row>
    <row r="244">
      <c r="A244" s="402">
        <v>232.0</v>
      </c>
      <c r="B244" s="403" t="s">
        <v>379</v>
      </c>
      <c r="C244" s="403" t="s">
        <v>499</v>
      </c>
      <c r="D244" s="403" t="s">
        <v>608</v>
      </c>
      <c r="E244" s="479">
        <v>0.6666666666666666</v>
      </c>
      <c r="F244" s="479">
        <v>0.7076388888888889</v>
      </c>
      <c r="G244" s="480"/>
      <c r="H244" s="480"/>
      <c r="I244" s="480"/>
      <c r="J244" s="480"/>
      <c r="K244" s="480"/>
      <c r="L244" s="480"/>
      <c r="M244" s="482" t="s">
        <v>420</v>
      </c>
      <c r="N244" s="398">
        <v>0.5</v>
      </c>
      <c r="O244" s="398">
        <v>22.6</v>
      </c>
      <c r="P244" s="410">
        <v>166.0</v>
      </c>
    </row>
    <row r="245">
      <c r="A245" s="402">
        <v>233.0</v>
      </c>
      <c r="B245" s="397" t="s">
        <v>384</v>
      </c>
      <c r="C245" s="397" t="s">
        <v>463</v>
      </c>
      <c r="D245" s="397" t="s">
        <v>609</v>
      </c>
      <c r="E245" s="479">
        <v>0.7083333333333334</v>
      </c>
      <c r="F245" s="479">
        <v>0.7493055555555556</v>
      </c>
      <c r="G245" s="480"/>
      <c r="H245" s="480"/>
      <c r="I245" s="480"/>
      <c r="J245" s="480"/>
      <c r="K245" s="480"/>
      <c r="L245" s="480"/>
      <c r="M245" s="481" t="s">
        <v>420</v>
      </c>
      <c r="N245" s="398">
        <v>0.5</v>
      </c>
      <c r="O245" s="398">
        <v>22.5</v>
      </c>
      <c r="P245" s="410">
        <v>166.0</v>
      </c>
    </row>
    <row r="246">
      <c r="A246" s="402">
        <v>234.0</v>
      </c>
      <c r="B246" s="403" t="s">
        <v>384</v>
      </c>
      <c r="C246" s="403" t="s">
        <v>463</v>
      </c>
      <c r="D246" s="403" t="s">
        <v>610</v>
      </c>
      <c r="E246" s="479">
        <v>0.5</v>
      </c>
      <c r="F246" s="479">
        <v>0.6243055555555556</v>
      </c>
      <c r="G246" s="480"/>
      <c r="H246" s="480"/>
      <c r="I246" s="480"/>
      <c r="J246" s="480"/>
      <c r="K246" s="480"/>
      <c r="L246" s="482" t="s">
        <v>420</v>
      </c>
      <c r="M246" s="480"/>
      <c r="N246" s="398">
        <v>0.5</v>
      </c>
      <c r="O246" s="398">
        <v>22.5</v>
      </c>
      <c r="P246" s="410">
        <v>250.0</v>
      </c>
    </row>
    <row r="247">
      <c r="A247" s="402">
        <v>235.0</v>
      </c>
      <c r="B247" s="397" t="s">
        <v>382</v>
      </c>
      <c r="C247" s="397" t="s">
        <v>418</v>
      </c>
      <c r="D247" s="397" t="s">
        <v>508</v>
      </c>
      <c r="E247" s="479">
        <v>0.5416666666666666</v>
      </c>
      <c r="F247" s="479">
        <v>0.6243055555555556</v>
      </c>
      <c r="G247" s="480"/>
      <c r="H247" s="480"/>
      <c r="I247" s="480"/>
      <c r="J247" s="480"/>
      <c r="K247" s="480"/>
      <c r="L247" s="481" t="s">
        <v>420</v>
      </c>
      <c r="M247" s="480"/>
      <c r="N247" s="398">
        <v>0.5</v>
      </c>
      <c r="O247" s="398">
        <v>22.2</v>
      </c>
      <c r="P247" s="410">
        <v>100.0</v>
      </c>
    </row>
    <row r="248">
      <c r="A248" s="402">
        <v>236.0</v>
      </c>
      <c r="B248" s="403" t="s">
        <v>372</v>
      </c>
      <c r="C248" s="403" t="s">
        <v>463</v>
      </c>
      <c r="D248" s="403" t="s">
        <v>611</v>
      </c>
      <c r="E248" s="479">
        <v>0.8333333333333334</v>
      </c>
      <c r="F248" s="479">
        <v>0.9993055555555556</v>
      </c>
      <c r="G248" s="482" t="s">
        <v>420</v>
      </c>
      <c r="H248" s="482" t="s">
        <v>420</v>
      </c>
      <c r="I248" s="482" t="s">
        <v>420</v>
      </c>
      <c r="J248" s="482" t="s">
        <v>420</v>
      </c>
      <c r="K248" s="482" t="s">
        <v>420</v>
      </c>
      <c r="L248" s="480"/>
      <c r="M248" s="480"/>
      <c r="N248" s="398">
        <v>0.5</v>
      </c>
      <c r="O248" s="398">
        <v>22.0</v>
      </c>
      <c r="P248" s="410">
        <v>250.0</v>
      </c>
    </row>
    <row r="249">
      <c r="A249" s="402">
        <v>237.0</v>
      </c>
      <c r="B249" s="397" t="s">
        <v>383</v>
      </c>
      <c r="C249" s="397" t="s">
        <v>418</v>
      </c>
      <c r="D249" s="397" t="s">
        <v>577</v>
      </c>
      <c r="E249" s="479">
        <v>0.3333333333333333</v>
      </c>
      <c r="F249" s="479">
        <v>0.4159722222222222</v>
      </c>
      <c r="G249" s="480"/>
      <c r="H249" s="480"/>
      <c r="I249" s="480"/>
      <c r="J249" s="480"/>
      <c r="K249" s="480"/>
      <c r="L249" s="481" t="s">
        <v>420</v>
      </c>
      <c r="M249" s="480"/>
      <c r="N249" s="398">
        <v>0.5</v>
      </c>
      <c r="O249" s="398">
        <v>21.9</v>
      </c>
      <c r="P249" s="410">
        <v>45.0</v>
      </c>
    </row>
    <row r="250">
      <c r="A250" s="402">
        <v>238.0</v>
      </c>
      <c r="B250" s="403" t="s">
        <v>378</v>
      </c>
      <c r="C250" s="403" t="s">
        <v>499</v>
      </c>
      <c r="D250" s="403" t="s">
        <v>531</v>
      </c>
      <c r="E250" s="479">
        <v>0.5416666666666666</v>
      </c>
      <c r="F250" s="479">
        <v>0.5826388888888888</v>
      </c>
      <c r="G250" s="482" t="s">
        <v>420</v>
      </c>
      <c r="H250" s="482" t="s">
        <v>420</v>
      </c>
      <c r="I250" s="482" t="s">
        <v>420</v>
      </c>
      <c r="J250" s="482" t="s">
        <v>420</v>
      </c>
      <c r="K250" s="482" t="s">
        <v>420</v>
      </c>
      <c r="L250" s="480"/>
      <c r="M250" s="480"/>
      <c r="N250" s="398">
        <v>0.5</v>
      </c>
      <c r="O250" s="398">
        <v>21.8</v>
      </c>
      <c r="P250" s="410">
        <v>125.0</v>
      </c>
    </row>
    <row r="251">
      <c r="A251" s="402">
        <v>239.0</v>
      </c>
      <c r="B251" s="397" t="s">
        <v>381</v>
      </c>
      <c r="C251" s="397" t="s">
        <v>484</v>
      </c>
      <c r="D251" s="397" t="s">
        <v>612</v>
      </c>
      <c r="E251" s="479">
        <v>0.625</v>
      </c>
      <c r="F251" s="479">
        <v>0.7493055555555556</v>
      </c>
      <c r="G251" s="480"/>
      <c r="H251" s="480"/>
      <c r="I251" s="480"/>
      <c r="J251" s="480"/>
      <c r="K251" s="480"/>
      <c r="L251" s="480"/>
      <c r="M251" s="481" t="s">
        <v>420</v>
      </c>
      <c r="N251" s="398">
        <v>0.5</v>
      </c>
      <c r="O251" s="398">
        <v>21.8</v>
      </c>
      <c r="P251" s="410">
        <v>71.0</v>
      </c>
    </row>
    <row r="252">
      <c r="A252" s="402">
        <v>240.0</v>
      </c>
      <c r="B252" s="403" t="s">
        <v>363</v>
      </c>
      <c r="C252" s="403" t="s">
        <v>427</v>
      </c>
      <c r="D252" s="403" t="s">
        <v>613</v>
      </c>
      <c r="E252" s="479">
        <v>0.6666666666666666</v>
      </c>
      <c r="F252" s="479">
        <v>0.7076388888888889</v>
      </c>
      <c r="G252" s="480"/>
      <c r="H252" s="480"/>
      <c r="I252" s="480"/>
      <c r="J252" s="480"/>
      <c r="K252" s="480"/>
      <c r="L252" s="480"/>
      <c r="M252" s="482" t="s">
        <v>420</v>
      </c>
      <c r="N252" s="398">
        <v>0.4</v>
      </c>
      <c r="O252" s="398">
        <v>21.5</v>
      </c>
      <c r="P252" s="410">
        <v>66.0</v>
      </c>
    </row>
    <row r="253">
      <c r="A253" s="402">
        <v>241.0</v>
      </c>
      <c r="B253" s="397" t="s">
        <v>370</v>
      </c>
      <c r="C253" s="397" t="s">
        <v>422</v>
      </c>
      <c r="D253" s="397" t="s">
        <v>614</v>
      </c>
      <c r="E253" s="479">
        <v>0.7916666666666666</v>
      </c>
      <c r="F253" s="479">
        <v>0.8326388888888889</v>
      </c>
      <c r="G253" s="480"/>
      <c r="H253" s="480"/>
      <c r="I253" s="480"/>
      <c r="J253" s="480"/>
      <c r="K253" s="480"/>
      <c r="L253" s="481" t="s">
        <v>420</v>
      </c>
      <c r="M253" s="480"/>
      <c r="N253" s="398">
        <v>0.4</v>
      </c>
      <c r="O253" s="398">
        <v>21.0</v>
      </c>
      <c r="P253" s="410">
        <v>80.0</v>
      </c>
    </row>
    <row r="254">
      <c r="A254" s="402">
        <v>242.0</v>
      </c>
      <c r="B254" s="403" t="s">
        <v>378</v>
      </c>
      <c r="C254" s="403" t="s">
        <v>499</v>
      </c>
      <c r="D254" s="403" t="s">
        <v>615</v>
      </c>
      <c r="E254" s="479">
        <v>0.7916666666666666</v>
      </c>
      <c r="F254" s="479">
        <v>0.8326388888888889</v>
      </c>
      <c r="G254" s="480"/>
      <c r="H254" s="480"/>
      <c r="I254" s="480"/>
      <c r="J254" s="480"/>
      <c r="K254" s="480"/>
      <c r="L254" s="480"/>
      <c r="M254" s="482" t="s">
        <v>420</v>
      </c>
      <c r="N254" s="398">
        <v>0.4</v>
      </c>
      <c r="O254" s="398">
        <v>20.9</v>
      </c>
      <c r="P254" s="410">
        <v>80.0</v>
      </c>
    </row>
    <row r="255">
      <c r="A255" s="402">
        <v>243.0</v>
      </c>
      <c r="B255" s="397" t="s">
        <v>358</v>
      </c>
      <c r="C255" s="397" t="s">
        <v>431</v>
      </c>
      <c r="D255" s="397" t="s">
        <v>616</v>
      </c>
      <c r="E255" s="479">
        <v>0.875</v>
      </c>
      <c r="F255" s="479">
        <v>0.9159722222222223</v>
      </c>
      <c r="G255" s="481" t="s">
        <v>420</v>
      </c>
      <c r="H255" s="481" t="s">
        <v>420</v>
      </c>
      <c r="I255" s="481" t="s">
        <v>420</v>
      </c>
      <c r="J255" s="481" t="s">
        <v>420</v>
      </c>
      <c r="K255" s="481" t="s">
        <v>420</v>
      </c>
      <c r="L255" s="480"/>
      <c r="M255" s="480"/>
      <c r="N255" s="398">
        <v>0.4</v>
      </c>
      <c r="O255" s="398">
        <v>20.9</v>
      </c>
      <c r="P255" s="410">
        <v>80.0</v>
      </c>
    </row>
    <row r="256">
      <c r="A256" s="402">
        <v>244.0</v>
      </c>
      <c r="B256" s="403" t="s">
        <v>383</v>
      </c>
      <c r="C256" s="403" t="s">
        <v>418</v>
      </c>
      <c r="D256" s="403" t="s">
        <v>617</v>
      </c>
      <c r="E256" s="479">
        <v>0.5833333333333334</v>
      </c>
      <c r="F256" s="479">
        <v>0.6243055555555556</v>
      </c>
      <c r="G256" s="482" t="s">
        <v>420</v>
      </c>
      <c r="H256" s="482" t="s">
        <v>420</v>
      </c>
      <c r="I256" s="482" t="s">
        <v>420</v>
      </c>
      <c r="J256" s="482" t="s">
        <v>420</v>
      </c>
      <c r="K256" s="482" t="s">
        <v>420</v>
      </c>
      <c r="L256" s="480"/>
      <c r="M256" s="480"/>
      <c r="N256" s="398">
        <v>0.4</v>
      </c>
      <c r="O256" s="398">
        <v>20.4</v>
      </c>
      <c r="P256" s="410">
        <v>44.0</v>
      </c>
    </row>
    <row r="257">
      <c r="A257" s="402">
        <v>245.0</v>
      </c>
      <c r="B257" s="397" t="s">
        <v>384</v>
      </c>
      <c r="C257" s="397" t="s">
        <v>463</v>
      </c>
      <c r="D257" s="397" t="s">
        <v>618</v>
      </c>
      <c r="E257" s="479">
        <v>0.625</v>
      </c>
      <c r="F257" s="479">
        <v>0.7076388888888889</v>
      </c>
      <c r="G257" s="480"/>
      <c r="H257" s="480"/>
      <c r="I257" s="480"/>
      <c r="J257" s="480"/>
      <c r="K257" s="480"/>
      <c r="L257" s="481" t="s">
        <v>420</v>
      </c>
      <c r="M257" s="480"/>
      <c r="N257" s="398">
        <v>0.4</v>
      </c>
      <c r="O257" s="398">
        <v>20.3</v>
      </c>
      <c r="P257" s="410">
        <v>100.0</v>
      </c>
    </row>
    <row r="258">
      <c r="A258" s="402">
        <v>246.0</v>
      </c>
      <c r="B258" s="403" t="s">
        <v>370</v>
      </c>
      <c r="C258" s="403" t="s">
        <v>422</v>
      </c>
      <c r="D258" s="403" t="s">
        <v>614</v>
      </c>
      <c r="E258" s="479">
        <v>0.7916666666666666</v>
      </c>
      <c r="F258" s="479">
        <v>0.8326388888888889</v>
      </c>
      <c r="G258" s="482" t="s">
        <v>420</v>
      </c>
      <c r="H258" s="482" t="s">
        <v>420</v>
      </c>
      <c r="I258" s="482" t="s">
        <v>420</v>
      </c>
      <c r="J258" s="482" t="s">
        <v>420</v>
      </c>
      <c r="K258" s="482" t="s">
        <v>420</v>
      </c>
      <c r="L258" s="480"/>
      <c r="M258" s="480"/>
      <c r="N258" s="398">
        <v>0.4</v>
      </c>
      <c r="O258" s="398">
        <v>20.0</v>
      </c>
      <c r="P258" s="410">
        <v>100.0</v>
      </c>
    </row>
    <row r="259">
      <c r="A259" s="402">
        <v>247.0</v>
      </c>
      <c r="B259" s="397" t="s">
        <v>383</v>
      </c>
      <c r="C259" s="397" t="s">
        <v>418</v>
      </c>
      <c r="D259" s="397" t="s">
        <v>619</v>
      </c>
      <c r="E259" s="479">
        <v>0.6666666666666666</v>
      </c>
      <c r="F259" s="479">
        <v>0.7493055555555556</v>
      </c>
      <c r="G259" s="481" t="s">
        <v>420</v>
      </c>
      <c r="H259" s="481" t="s">
        <v>420</v>
      </c>
      <c r="I259" s="481" t="s">
        <v>420</v>
      </c>
      <c r="J259" s="481" t="s">
        <v>420</v>
      </c>
      <c r="K259" s="481" t="s">
        <v>420</v>
      </c>
      <c r="L259" s="480"/>
      <c r="M259" s="480"/>
      <c r="N259" s="398">
        <v>0.4</v>
      </c>
      <c r="O259" s="398">
        <v>19.9</v>
      </c>
      <c r="P259" s="410">
        <v>44.0</v>
      </c>
    </row>
    <row r="260">
      <c r="A260" s="402">
        <v>248.0</v>
      </c>
      <c r="B260" s="403" t="s">
        <v>365</v>
      </c>
      <c r="C260" s="403" t="s">
        <v>418</v>
      </c>
      <c r="D260" s="403" t="s">
        <v>620</v>
      </c>
      <c r="E260" s="479">
        <v>0.8333333333333334</v>
      </c>
      <c r="F260" s="479">
        <v>0.9576388888888889</v>
      </c>
      <c r="G260" s="482" t="s">
        <v>420</v>
      </c>
      <c r="H260" s="482" t="s">
        <v>420</v>
      </c>
      <c r="I260" s="482" t="s">
        <v>420</v>
      </c>
      <c r="J260" s="482" t="s">
        <v>420</v>
      </c>
      <c r="K260" s="480"/>
      <c r="L260" s="480"/>
      <c r="M260" s="480"/>
      <c r="N260" s="398">
        <v>0.4</v>
      </c>
      <c r="O260" s="398">
        <v>19.9</v>
      </c>
      <c r="P260" s="410">
        <v>133.0</v>
      </c>
    </row>
    <row r="261">
      <c r="A261" s="402">
        <v>249.0</v>
      </c>
      <c r="B261" s="397" t="s">
        <v>387</v>
      </c>
      <c r="C261" s="397" t="s">
        <v>463</v>
      </c>
      <c r="D261" s="397" t="s">
        <v>621</v>
      </c>
      <c r="E261" s="479">
        <v>0.6666666666666666</v>
      </c>
      <c r="F261" s="479">
        <v>0.7076388888888889</v>
      </c>
      <c r="G261" s="481" t="s">
        <v>420</v>
      </c>
      <c r="H261" s="481" t="s">
        <v>420</v>
      </c>
      <c r="I261" s="481" t="s">
        <v>420</v>
      </c>
      <c r="J261" s="481" t="s">
        <v>420</v>
      </c>
      <c r="K261" s="481" t="s">
        <v>420</v>
      </c>
      <c r="L261" s="480"/>
      <c r="M261" s="480"/>
      <c r="N261" s="398">
        <v>0.4</v>
      </c>
      <c r="O261" s="398">
        <v>19.8</v>
      </c>
      <c r="P261" s="410">
        <v>133.0</v>
      </c>
    </row>
    <row r="262">
      <c r="A262" s="402">
        <v>250.0</v>
      </c>
      <c r="B262" s="403" t="s">
        <v>387</v>
      </c>
      <c r="C262" s="403" t="s">
        <v>463</v>
      </c>
      <c r="D262" s="403" t="s">
        <v>622</v>
      </c>
      <c r="E262" s="479">
        <v>0.4166666666666667</v>
      </c>
      <c r="F262" s="479">
        <v>0.5409722222222222</v>
      </c>
      <c r="G262" s="482" t="s">
        <v>420</v>
      </c>
      <c r="H262" s="482" t="s">
        <v>420</v>
      </c>
      <c r="I262" s="482" t="s">
        <v>420</v>
      </c>
      <c r="J262" s="482" t="s">
        <v>420</v>
      </c>
      <c r="K262" s="482" t="s">
        <v>420</v>
      </c>
      <c r="L262" s="480"/>
      <c r="M262" s="480"/>
      <c r="N262" s="398">
        <v>0.4</v>
      </c>
      <c r="O262" s="398">
        <v>19.7</v>
      </c>
      <c r="P262" s="410">
        <v>133.0</v>
      </c>
    </row>
    <row r="263">
      <c r="A263" s="402">
        <v>251.0</v>
      </c>
      <c r="B263" s="397" t="s">
        <v>383</v>
      </c>
      <c r="C263" s="397" t="s">
        <v>418</v>
      </c>
      <c r="D263" s="397" t="s">
        <v>574</v>
      </c>
      <c r="E263" s="479">
        <v>0.5416666666666666</v>
      </c>
      <c r="F263" s="479">
        <v>0.5826388888888888</v>
      </c>
      <c r="G263" s="481" t="s">
        <v>420</v>
      </c>
      <c r="H263" s="481" t="s">
        <v>420</v>
      </c>
      <c r="I263" s="481" t="s">
        <v>420</v>
      </c>
      <c r="J263" s="481" t="s">
        <v>420</v>
      </c>
      <c r="K263" s="481" t="s">
        <v>420</v>
      </c>
      <c r="L263" s="480"/>
      <c r="M263" s="480"/>
      <c r="N263" s="398">
        <v>0.4</v>
      </c>
      <c r="O263" s="398">
        <v>19.7</v>
      </c>
      <c r="P263" s="410">
        <v>50.0</v>
      </c>
    </row>
    <row r="264">
      <c r="A264" s="402">
        <v>252.0</v>
      </c>
      <c r="B264" s="403" t="s">
        <v>361</v>
      </c>
      <c r="C264" s="403" t="s">
        <v>418</v>
      </c>
      <c r="D264" s="403" t="s">
        <v>623</v>
      </c>
      <c r="E264" s="479">
        <v>0.75</v>
      </c>
      <c r="F264" s="479">
        <v>0.7909722222222223</v>
      </c>
      <c r="G264" s="480"/>
      <c r="H264" s="480"/>
      <c r="I264" s="480"/>
      <c r="J264" s="480"/>
      <c r="K264" s="480"/>
      <c r="L264" s="482" t="s">
        <v>420</v>
      </c>
      <c r="M264" s="480"/>
      <c r="N264" s="398">
        <v>0.4</v>
      </c>
      <c r="O264" s="398">
        <v>19.6</v>
      </c>
      <c r="P264" s="410">
        <v>57.0</v>
      </c>
    </row>
    <row r="265">
      <c r="A265" s="402">
        <v>253.0</v>
      </c>
      <c r="B265" s="397" t="s">
        <v>383</v>
      </c>
      <c r="C265" s="397" t="s">
        <v>418</v>
      </c>
      <c r="D265" s="397" t="s">
        <v>624</v>
      </c>
      <c r="E265" s="479">
        <v>0.75</v>
      </c>
      <c r="F265" s="479">
        <v>0.8326388888888889</v>
      </c>
      <c r="G265" s="480"/>
      <c r="H265" s="480"/>
      <c r="I265" s="480"/>
      <c r="J265" s="480"/>
      <c r="K265" s="480"/>
      <c r="L265" s="481" t="s">
        <v>420</v>
      </c>
      <c r="M265" s="480"/>
      <c r="N265" s="398">
        <v>0.4</v>
      </c>
      <c r="O265" s="398">
        <v>19.4</v>
      </c>
      <c r="P265" s="410">
        <v>80.0</v>
      </c>
    </row>
    <row r="266">
      <c r="A266" s="402">
        <v>254.0</v>
      </c>
      <c r="B266" s="403" t="s">
        <v>375</v>
      </c>
      <c r="C266" s="403" t="s">
        <v>499</v>
      </c>
      <c r="D266" s="403" t="s">
        <v>583</v>
      </c>
      <c r="E266" s="479">
        <v>0.8333333333333334</v>
      </c>
      <c r="F266" s="479">
        <v>0.9993055555555556</v>
      </c>
      <c r="G266" s="480"/>
      <c r="H266" s="480"/>
      <c r="I266" s="480"/>
      <c r="J266" s="480"/>
      <c r="K266" s="480"/>
      <c r="L266" s="482" t="s">
        <v>420</v>
      </c>
      <c r="M266" s="480"/>
      <c r="N266" s="398">
        <v>0.4</v>
      </c>
      <c r="O266" s="398">
        <v>19.3</v>
      </c>
      <c r="P266" s="410">
        <v>133.0</v>
      </c>
    </row>
    <row r="267">
      <c r="A267" s="402">
        <v>255.0</v>
      </c>
      <c r="B267" s="397" t="s">
        <v>383</v>
      </c>
      <c r="C267" s="397" t="s">
        <v>418</v>
      </c>
      <c r="D267" s="397" t="s">
        <v>567</v>
      </c>
      <c r="E267" s="479">
        <v>0.625</v>
      </c>
      <c r="F267" s="479">
        <v>0.6659722222222222</v>
      </c>
      <c r="G267" s="481" t="s">
        <v>420</v>
      </c>
      <c r="H267" s="481" t="s">
        <v>420</v>
      </c>
      <c r="I267" s="481" t="s">
        <v>420</v>
      </c>
      <c r="J267" s="481" t="s">
        <v>420</v>
      </c>
      <c r="K267" s="481" t="s">
        <v>420</v>
      </c>
      <c r="L267" s="480"/>
      <c r="M267" s="480"/>
      <c r="N267" s="398">
        <v>0.4</v>
      </c>
      <c r="O267" s="398">
        <v>18.9</v>
      </c>
      <c r="P267" s="410">
        <v>33.0</v>
      </c>
    </row>
    <row r="268">
      <c r="A268" s="402">
        <v>256.0</v>
      </c>
      <c r="B268" s="403" t="s">
        <v>384</v>
      </c>
      <c r="C268" s="403" t="s">
        <v>463</v>
      </c>
      <c r="D268" s="403" t="s">
        <v>583</v>
      </c>
      <c r="E268" s="479">
        <v>0.75</v>
      </c>
      <c r="F268" s="479">
        <v>0.9993055555555556</v>
      </c>
      <c r="G268" s="480"/>
      <c r="H268" s="480"/>
      <c r="I268" s="480"/>
      <c r="J268" s="480"/>
      <c r="K268" s="480"/>
      <c r="L268" s="480"/>
      <c r="M268" s="482" t="s">
        <v>420</v>
      </c>
      <c r="N268" s="398">
        <v>0.4</v>
      </c>
      <c r="O268" s="398">
        <v>18.8</v>
      </c>
      <c r="P268" s="410">
        <v>200.0</v>
      </c>
    </row>
    <row r="269">
      <c r="A269" s="402">
        <v>257.0</v>
      </c>
      <c r="B269" s="397" t="s">
        <v>372</v>
      </c>
      <c r="C269" s="397" t="s">
        <v>463</v>
      </c>
      <c r="D269" s="397" t="s">
        <v>625</v>
      </c>
      <c r="E269" s="479">
        <v>0.8333333333333334</v>
      </c>
      <c r="F269" s="479">
        <v>0.9993055555555556</v>
      </c>
      <c r="G269" s="480"/>
      <c r="H269" s="480"/>
      <c r="I269" s="480"/>
      <c r="J269" s="480"/>
      <c r="K269" s="480"/>
      <c r="L269" s="481" t="s">
        <v>420</v>
      </c>
      <c r="M269" s="480"/>
      <c r="N269" s="398">
        <v>0.4</v>
      </c>
      <c r="O269" s="398">
        <v>18.7</v>
      </c>
      <c r="P269" s="410">
        <v>200.0</v>
      </c>
    </row>
    <row r="270">
      <c r="A270" s="402">
        <v>258.0</v>
      </c>
      <c r="B270" s="403" t="s">
        <v>383</v>
      </c>
      <c r="C270" s="403" t="s">
        <v>418</v>
      </c>
      <c r="D270" s="403" t="s">
        <v>574</v>
      </c>
      <c r="E270" s="479">
        <v>0.5</v>
      </c>
      <c r="F270" s="479">
        <v>0.5826388888888888</v>
      </c>
      <c r="G270" s="480"/>
      <c r="H270" s="480"/>
      <c r="I270" s="480"/>
      <c r="J270" s="480"/>
      <c r="K270" s="480"/>
      <c r="L270" s="480"/>
      <c r="M270" s="482" t="s">
        <v>420</v>
      </c>
      <c r="N270" s="398">
        <v>0.4</v>
      </c>
      <c r="O270" s="398">
        <v>18.6</v>
      </c>
      <c r="P270" s="410">
        <v>57.0</v>
      </c>
    </row>
    <row r="271">
      <c r="A271" s="402">
        <v>259.0</v>
      </c>
      <c r="B271" s="397" t="s">
        <v>361</v>
      </c>
      <c r="C271" s="397" t="s">
        <v>418</v>
      </c>
      <c r="D271" s="397" t="s">
        <v>626</v>
      </c>
      <c r="E271" s="479">
        <v>0.25</v>
      </c>
      <c r="F271" s="479">
        <v>0.29097222222222224</v>
      </c>
      <c r="G271" s="481" t="s">
        <v>420</v>
      </c>
      <c r="H271" s="481" t="s">
        <v>420</v>
      </c>
      <c r="I271" s="481" t="s">
        <v>420</v>
      </c>
      <c r="J271" s="481" t="s">
        <v>420</v>
      </c>
      <c r="K271" s="481" t="s">
        <v>420</v>
      </c>
      <c r="L271" s="480"/>
      <c r="M271" s="480"/>
      <c r="N271" s="398">
        <v>0.4</v>
      </c>
      <c r="O271" s="398">
        <v>18.5</v>
      </c>
      <c r="P271" s="410">
        <v>80.0</v>
      </c>
    </row>
    <row r="272">
      <c r="A272" s="402">
        <v>260.0</v>
      </c>
      <c r="B272" s="403" t="s">
        <v>384</v>
      </c>
      <c r="C272" s="403" t="s">
        <v>463</v>
      </c>
      <c r="D272" s="403" t="s">
        <v>610</v>
      </c>
      <c r="E272" s="479">
        <v>0.5416666666666666</v>
      </c>
      <c r="F272" s="479">
        <v>0.5826388888888888</v>
      </c>
      <c r="G272" s="482" t="s">
        <v>420</v>
      </c>
      <c r="H272" s="482" t="s">
        <v>420</v>
      </c>
      <c r="I272" s="482" t="s">
        <v>420</v>
      </c>
      <c r="J272" s="482" t="s">
        <v>420</v>
      </c>
      <c r="K272" s="482" t="s">
        <v>420</v>
      </c>
      <c r="L272" s="480"/>
      <c r="M272" s="480"/>
      <c r="N272" s="398">
        <v>0.4</v>
      </c>
      <c r="O272" s="398">
        <v>18.5</v>
      </c>
      <c r="P272" s="410">
        <v>200.0</v>
      </c>
    </row>
    <row r="273">
      <c r="A273" s="402">
        <v>261.0</v>
      </c>
      <c r="B273" s="397" t="s">
        <v>387</v>
      </c>
      <c r="C273" s="397" t="s">
        <v>463</v>
      </c>
      <c r="D273" s="397" t="s">
        <v>627</v>
      </c>
      <c r="E273" s="479">
        <v>0.75</v>
      </c>
      <c r="F273" s="479">
        <v>0.8326388888888889</v>
      </c>
      <c r="G273" s="480"/>
      <c r="H273" s="480"/>
      <c r="I273" s="480"/>
      <c r="J273" s="480"/>
      <c r="K273" s="480"/>
      <c r="L273" s="480"/>
      <c r="M273" s="481" t="s">
        <v>420</v>
      </c>
      <c r="N273" s="398">
        <v>0.4</v>
      </c>
      <c r="O273" s="398">
        <v>18.4</v>
      </c>
      <c r="P273" s="410">
        <v>200.0</v>
      </c>
    </row>
    <row r="274">
      <c r="A274" s="402">
        <v>262.0</v>
      </c>
      <c r="B274" s="403" t="s">
        <v>379</v>
      </c>
      <c r="C274" s="403" t="s">
        <v>499</v>
      </c>
      <c r="D274" s="403" t="s">
        <v>628</v>
      </c>
      <c r="E274" s="479">
        <v>0.7916666666666666</v>
      </c>
      <c r="F274" s="479">
        <v>0.9576388888888889</v>
      </c>
      <c r="G274" s="482" t="s">
        <v>420</v>
      </c>
      <c r="H274" s="482" t="s">
        <v>420</v>
      </c>
      <c r="I274" s="482" t="s">
        <v>420</v>
      </c>
      <c r="J274" s="482" t="s">
        <v>420</v>
      </c>
      <c r="K274" s="482" t="s">
        <v>420</v>
      </c>
      <c r="L274" s="480"/>
      <c r="M274" s="480"/>
      <c r="N274" s="398">
        <v>0.4</v>
      </c>
      <c r="O274" s="398">
        <v>18.4</v>
      </c>
      <c r="P274" s="410">
        <v>200.0</v>
      </c>
    </row>
    <row r="275">
      <c r="A275" s="402">
        <v>263.0</v>
      </c>
      <c r="B275" s="397" t="s">
        <v>372</v>
      </c>
      <c r="C275" s="397" t="s">
        <v>463</v>
      </c>
      <c r="D275" s="397" t="s">
        <v>629</v>
      </c>
      <c r="E275" s="479">
        <v>0.0</v>
      </c>
      <c r="F275" s="479">
        <v>0.4159722222222222</v>
      </c>
      <c r="G275" s="480"/>
      <c r="H275" s="480"/>
      <c r="I275" s="480"/>
      <c r="J275" s="480"/>
      <c r="K275" s="480"/>
      <c r="L275" s="481" t="s">
        <v>420</v>
      </c>
      <c r="M275" s="480"/>
      <c r="N275" s="398">
        <v>0.4</v>
      </c>
      <c r="O275" s="398">
        <v>18.3</v>
      </c>
      <c r="P275" s="410">
        <v>200.0</v>
      </c>
    </row>
    <row r="276">
      <c r="A276" s="402">
        <v>264.0</v>
      </c>
      <c r="B276" s="403" t="s">
        <v>387</v>
      </c>
      <c r="C276" s="403" t="s">
        <v>463</v>
      </c>
      <c r="D276" s="403" t="s">
        <v>630</v>
      </c>
      <c r="E276" s="479">
        <v>0.7083333333333334</v>
      </c>
      <c r="F276" s="479">
        <v>0.8326388888888889</v>
      </c>
      <c r="G276" s="482" t="s">
        <v>420</v>
      </c>
      <c r="H276" s="482" t="s">
        <v>420</v>
      </c>
      <c r="I276" s="482" t="s">
        <v>420</v>
      </c>
      <c r="J276" s="482" t="s">
        <v>420</v>
      </c>
      <c r="K276" s="482" t="s">
        <v>420</v>
      </c>
      <c r="L276" s="480"/>
      <c r="M276" s="480"/>
      <c r="N276" s="398">
        <v>0.4</v>
      </c>
      <c r="O276" s="398">
        <v>18.2</v>
      </c>
      <c r="P276" s="410">
        <v>200.0</v>
      </c>
    </row>
    <row r="277">
      <c r="A277" s="402">
        <v>265.0</v>
      </c>
      <c r="B277" s="397" t="s">
        <v>381</v>
      </c>
      <c r="C277" s="397" t="s">
        <v>584</v>
      </c>
      <c r="D277" s="397" t="s">
        <v>603</v>
      </c>
      <c r="E277" s="479">
        <v>0.20833333333333334</v>
      </c>
      <c r="F277" s="479">
        <v>0.3326388888888889</v>
      </c>
      <c r="G277" s="480"/>
      <c r="H277" s="480"/>
      <c r="I277" s="480"/>
      <c r="J277" s="480"/>
      <c r="K277" s="480"/>
      <c r="L277" s="481" t="s">
        <v>420</v>
      </c>
      <c r="M277" s="480"/>
      <c r="N277" s="398">
        <v>0.4</v>
      </c>
      <c r="O277" s="398">
        <v>18.2</v>
      </c>
      <c r="P277" s="410">
        <v>100.0</v>
      </c>
    </row>
    <row r="278">
      <c r="A278" s="402">
        <v>266.0</v>
      </c>
      <c r="B278" s="403" t="s">
        <v>365</v>
      </c>
      <c r="C278" s="403" t="s">
        <v>418</v>
      </c>
      <c r="D278" s="403" t="s">
        <v>631</v>
      </c>
      <c r="E278" s="479">
        <v>0.25</v>
      </c>
      <c r="F278" s="479">
        <v>0.3743055555555555</v>
      </c>
      <c r="G278" s="480"/>
      <c r="H278" s="480"/>
      <c r="I278" s="480"/>
      <c r="J278" s="480"/>
      <c r="K278" s="480"/>
      <c r="L278" s="480"/>
      <c r="M278" s="482" t="s">
        <v>420</v>
      </c>
      <c r="N278" s="398">
        <v>0.4</v>
      </c>
      <c r="O278" s="398">
        <v>18.1</v>
      </c>
      <c r="P278" s="410">
        <v>100.0</v>
      </c>
    </row>
    <row r="279">
      <c r="A279" s="402">
        <v>267.0</v>
      </c>
      <c r="B279" s="397" t="s">
        <v>358</v>
      </c>
      <c r="C279" s="397" t="s">
        <v>467</v>
      </c>
      <c r="D279" s="397" t="s">
        <v>632</v>
      </c>
      <c r="E279" s="479">
        <v>0.875</v>
      </c>
      <c r="F279" s="479">
        <v>0.9993055555555556</v>
      </c>
      <c r="G279" s="480"/>
      <c r="H279" s="480"/>
      <c r="I279" s="480"/>
      <c r="J279" s="480"/>
      <c r="K279" s="480"/>
      <c r="L279" s="481" t="s">
        <v>420</v>
      </c>
      <c r="M279" s="480"/>
      <c r="N279" s="398">
        <v>0.4</v>
      </c>
      <c r="O279" s="398">
        <v>18.1</v>
      </c>
      <c r="P279" s="410">
        <v>133.0</v>
      </c>
    </row>
    <row r="280">
      <c r="A280" s="402">
        <v>268.0</v>
      </c>
      <c r="B280" s="403" t="s">
        <v>367</v>
      </c>
      <c r="C280" s="403" t="s">
        <v>422</v>
      </c>
      <c r="D280" s="403" t="s">
        <v>547</v>
      </c>
      <c r="E280" s="479">
        <v>0.25</v>
      </c>
      <c r="F280" s="479">
        <v>0.29097222222222224</v>
      </c>
      <c r="G280" s="480"/>
      <c r="H280" s="480"/>
      <c r="I280" s="480"/>
      <c r="J280" s="480"/>
      <c r="K280" s="480"/>
      <c r="L280" s="482" t="s">
        <v>420</v>
      </c>
      <c r="M280" s="480"/>
      <c r="N280" s="398">
        <v>0.4</v>
      </c>
      <c r="O280" s="398">
        <v>18.1</v>
      </c>
      <c r="P280" s="410">
        <v>66.0</v>
      </c>
    </row>
    <row r="281">
      <c r="A281" s="402">
        <v>269.0</v>
      </c>
      <c r="B281" s="397" t="s">
        <v>384</v>
      </c>
      <c r="C281" s="397" t="s">
        <v>463</v>
      </c>
      <c r="D281" s="397" t="s">
        <v>633</v>
      </c>
      <c r="E281" s="479">
        <v>0.20833333333333334</v>
      </c>
      <c r="F281" s="479">
        <v>0.4159722222222222</v>
      </c>
      <c r="G281" s="480"/>
      <c r="H281" s="480"/>
      <c r="I281" s="480"/>
      <c r="J281" s="480"/>
      <c r="K281" s="480"/>
      <c r="L281" s="481" t="s">
        <v>420</v>
      </c>
      <c r="M281" s="480"/>
      <c r="N281" s="398">
        <v>0.4</v>
      </c>
      <c r="O281" s="398">
        <v>18.0</v>
      </c>
      <c r="P281" s="410">
        <v>400.0</v>
      </c>
    </row>
    <row r="282">
      <c r="A282" s="402">
        <v>270.0</v>
      </c>
      <c r="B282" s="403" t="s">
        <v>387</v>
      </c>
      <c r="C282" s="403" t="s">
        <v>463</v>
      </c>
      <c r="D282" s="403" t="s">
        <v>634</v>
      </c>
      <c r="E282" s="479">
        <v>0.5416666666666666</v>
      </c>
      <c r="F282" s="479">
        <v>0.6659722222222222</v>
      </c>
      <c r="G282" s="482" t="s">
        <v>420</v>
      </c>
      <c r="H282" s="482" t="s">
        <v>420</v>
      </c>
      <c r="I282" s="482" t="s">
        <v>420</v>
      </c>
      <c r="J282" s="482" t="s">
        <v>420</v>
      </c>
      <c r="K282" s="482" t="s">
        <v>420</v>
      </c>
      <c r="L282" s="480"/>
      <c r="M282" s="480"/>
      <c r="N282" s="398">
        <v>0.4</v>
      </c>
      <c r="O282" s="398">
        <v>17.9</v>
      </c>
      <c r="P282" s="410">
        <v>133.0</v>
      </c>
    </row>
    <row r="283">
      <c r="A283" s="402">
        <v>271.0</v>
      </c>
      <c r="B283" s="397" t="s">
        <v>365</v>
      </c>
      <c r="C283" s="397" t="s">
        <v>418</v>
      </c>
      <c r="D283" s="397" t="s">
        <v>635</v>
      </c>
      <c r="E283" s="479">
        <v>0.9166666666666666</v>
      </c>
      <c r="F283" s="479">
        <v>0.9993055555555556</v>
      </c>
      <c r="G283" s="480"/>
      <c r="H283" s="480"/>
      <c r="I283" s="480"/>
      <c r="J283" s="480"/>
      <c r="K283" s="480"/>
      <c r="L283" s="481" t="s">
        <v>420</v>
      </c>
      <c r="M283" s="480"/>
      <c r="N283" s="398">
        <v>0.4</v>
      </c>
      <c r="O283" s="398">
        <v>17.9</v>
      </c>
      <c r="P283" s="410">
        <v>200.0</v>
      </c>
    </row>
    <row r="284">
      <c r="A284" s="402">
        <v>272.0</v>
      </c>
      <c r="B284" s="403" t="s">
        <v>384</v>
      </c>
      <c r="C284" s="403" t="s">
        <v>463</v>
      </c>
      <c r="D284" s="403" t="s">
        <v>636</v>
      </c>
      <c r="E284" s="479">
        <v>0.2916666666666667</v>
      </c>
      <c r="F284" s="479">
        <v>0.4159722222222222</v>
      </c>
      <c r="G284" s="482" t="s">
        <v>420</v>
      </c>
      <c r="H284" s="482" t="s">
        <v>420</v>
      </c>
      <c r="I284" s="482" t="s">
        <v>420</v>
      </c>
      <c r="J284" s="482" t="s">
        <v>420</v>
      </c>
      <c r="K284" s="482" t="s">
        <v>420</v>
      </c>
      <c r="L284" s="480"/>
      <c r="M284" s="480"/>
      <c r="N284" s="398">
        <v>0.4</v>
      </c>
      <c r="O284" s="398">
        <v>17.8</v>
      </c>
      <c r="P284" s="410">
        <v>133.0</v>
      </c>
    </row>
    <row r="285">
      <c r="A285" s="402">
        <v>273.0</v>
      </c>
      <c r="B285" s="397" t="s">
        <v>387</v>
      </c>
      <c r="C285" s="397" t="s">
        <v>463</v>
      </c>
      <c r="D285" s="397" t="s">
        <v>637</v>
      </c>
      <c r="E285" s="479">
        <v>0.5416666666666666</v>
      </c>
      <c r="F285" s="479">
        <v>0.6243055555555556</v>
      </c>
      <c r="G285" s="480"/>
      <c r="H285" s="480"/>
      <c r="I285" s="480"/>
      <c r="J285" s="480"/>
      <c r="K285" s="480"/>
      <c r="L285" s="481" t="s">
        <v>420</v>
      </c>
      <c r="M285" s="480"/>
      <c r="N285" s="398">
        <v>0.4</v>
      </c>
      <c r="O285" s="398">
        <v>17.5</v>
      </c>
      <c r="P285" s="410">
        <v>200.0</v>
      </c>
    </row>
    <row r="286">
      <c r="A286" s="402">
        <v>274.0</v>
      </c>
      <c r="B286" s="403" t="s">
        <v>378</v>
      </c>
      <c r="C286" s="403" t="s">
        <v>499</v>
      </c>
      <c r="D286" s="403" t="s">
        <v>638</v>
      </c>
      <c r="E286" s="479">
        <v>0.25</v>
      </c>
      <c r="F286" s="479">
        <v>0.3743055555555555</v>
      </c>
      <c r="G286" s="480"/>
      <c r="H286" s="480"/>
      <c r="I286" s="480"/>
      <c r="J286" s="480"/>
      <c r="K286" s="480"/>
      <c r="L286" s="480"/>
      <c r="M286" s="482" t="s">
        <v>420</v>
      </c>
      <c r="N286" s="398">
        <v>0.4</v>
      </c>
      <c r="O286" s="398">
        <v>17.2</v>
      </c>
      <c r="P286" s="410">
        <v>100.0</v>
      </c>
    </row>
    <row r="287">
      <c r="A287" s="402">
        <v>275.0</v>
      </c>
      <c r="B287" s="397" t="s">
        <v>375</v>
      </c>
      <c r="C287" s="397" t="s">
        <v>499</v>
      </c>
      <c r="D287" s="397" t="s">
        <v>639</v>
      </c>
      <c r="E287" s="479">
        <v>0.8333333333333334</v>
      </c>
      <c r="F287" s="479">
        <v>0.9159722222222223</v>
      </c>
      <c r="G287" s="480"/>
      <c r="H287" s="480"/>
      <c r="I287" s="480"/>
      <c r="J287" s="480"/>
      <c r="K287" s="480"/>
      <c r="L287" s="480"/>
      <c r="M287" s="481" t="s">
        <v>420</v>
      </c>
      <c r="N287" s="398">
        <v>0.4</v>
      </c>
      <c r="O287" s="398">
        <v>17.2</v>
      </c>
      <c r="P287" s="410">
        <v>200.0</v>
      </c>
    </row>
    <row r="288">
      <c r="A288" s="402">
        <v>276.0</v>
      </c>
      <c r="B288" s="403" t="s">
        <v>363</v>
      </c>
      <c r="C288" s="403" t="s">
        <v>427</v>
      </c>
      <c r="D288" s="403" t="s">
        <v>640</v>
      </c>
      <c r="E288" s="479">
        <v>0.8333333333333334</v>
      </c>
      <c r="F288" s="479">
        <v>0.9576388888888889</v>
      </c>
      <c r="G288" s="482" t="s">
        <v>420</v>
      </c>
      <c r="H288" s="482" t="s">
        <v>420</v>
      </c>
      <c r="I288" s="482" t="s">
        <v>420</v>
      </c>
      <c r="J288" s="482" t="s">
        <v>420</v>
      </c>
      <c r="K288" s="482" t="s">
        <v>420</v>
      </c>
      <c r="L288" s="480"/>
      <c r="M288" s="480"/>
      <c r="N288" s="398">
        <v>0.4</v>
      </c>
      <c r="O288" s="398">
        <v>17.1</v>
      </c>
      <c r="P288" s="410">
        <v>133.0</v>
      </c>
    </row>
    <row r="289">
      <c r="A289" s="402">
        <v>277.0</v>
      </c>
      <c r="B289" s="397" t="s">
        <v>381</v>
      </c>
      <c r="C289" s="397" t="s">
        <v>422</v>
      </c>
      <c r="D289" s="397" t="s">
        <v>641</v>
      </c>
      <c r="E289" s="479">
        <v>0.16666666666666666</v>
      </c>
      <c r="F289" s="479">
        <v>0.3326388888888889</v>
      </c>
      <c r="G289" s="480"/>
      <c r="H289" s="480"/>
      <c r="I289" s="480"/>
      <c r="J289" s="480"/>
      <c r="K289" s="480"/>
      <c r="L289" s="480"/>
      <c r="M289" s="481" t="s">
        <v>420</v>
      </c>
      <c r="N289" s="398">
        <v>0.4</v>
      </c>
      <c r="O289" s="398">
        <v>16.9</v>
      </c>
      <c r="P289" s="410">
        <v>133.0</v>
      </c>
    </row>
    <row r="290">
      <c r="A290" s="402">
        <v>278.0</v>
      </c>
      <c r="B290" s="403" t="s">
        <v>387</v>
      </c>
      <c r="C290" s="403" t="s">
        <v>463</v>
      </c>
      <c r="D290" s="403" t="s">
        <v>589</v>
      </c>
      <c r="E290" s="479">
        <v>0.4166666666666667</v>
      </c>
      <c r="F290" s="479">
        <v>0.4993055555555555</v>
      </c>
      <c r="G290" s="480"/>
      <c r="H290" s="480"/>
      <c r="I290" s="480"/>
      <c r="J290" s="480"/>
      <c r="K290" s="480"/>
      <c r="L290" s="480"/>
      <c r="M290" s="482" t="s">
        <v>420</v>
      </c>
      <c r="N290" s="398">
        <v>0.3</v>
      </c>
      <c r="O290" s="398">
        <v>16.8</v>
      </c>
      <c r="P290" s="410">
        <v>149.0</v>
      </c>
    </row>
    <row r="291">
      <c r="A291" s="402">
        <v>279.0</v>
      </c>
      <c r="B291" s="397" t="s">
        <v>375</v>
      </c>
      <c r="C291" s="397" t="s">
        <v>499</v>
      </c>
      <c r="D291" s="397" t="s">
        <v>642</v>
      </c>
      <c r="E291" s="479">
        <v>0.25</v>
      </c>
      <c r="F291" s="479">
        <v>0.29097222222222224</v>
      </c>
      <c r="G291" s="480"/>
      <c r="H291" s="480"/>
      <c r="I291" s="480"/>
      <c r="J291" s="480"/>
      <c r="K291" s="480"/>
      <c r="L291" s="480"/>
      <c r="M291" s="481" t="s">
        <v>420</v>
      </c>
      <c r="N291" s="398">
        <v>0.3</v>
      </c>
      <c r="O291" s="398">
        <v>16.8</v>
      </c>
      <c r="P291" s="410">
        <v>42.0</v>
      </c>
    </row>
    <row r="292">
      <c r="A292" s="402">
        <v>280.0</v>
      </c>
      <c r="B292" s="403" t="s">
        <v>358</v>
      </c>
      <c r="C292" s="403" t="s">
        <v>467</v>
      </c>
      <c r="D292" s="403" t="s">
        <v>632</v>
      </c>
      <c r="E292" s="479">
        <v>0.9166666666666666</v>
      </c>
      <c r="F292" s="479">
        <v>0.9993055555555556</v>
      </c>
      <c r="G292" s="480"/>
      <c r="H292" s="480"/>
      <c r="I292" s="480"/>
      <c r="J292" s="480"/>
      <c r="K292" s="480"/>
      <c r="L292" s="480"/>
      <c r="M292" s="482" t="s">
        <v>420</v>
      </c>
      <c r="N292" s="398">
        <v>0.3</v>
      </c>
      <c r="O292" s="398">
        <v>16.6</v>
      </c>
      <c r="P292" s="410">
        <v>149.0</v>
      </c>
    </row>
    <row r="293">
      <c r="A293" s="402">
        <v>281.0</v>
      </c>
      <c r="B293" s="397" t="s">
        <v>379</v>
      </c>
      <c r="C293" s="397" t="s">
        <v>470</v>
      </c>
      <c r="D293" s="397" t="s">
        <v>552</v>
      </c>
      <c r="E293" s="479">
        <v>0.16666666666666666</v>
      </c>
      <c r="F293" s="479">
        <v>0.3743055555555555</v>
      </c>
      <c r="G293" s="480"/>
      <c r="H293" s="480"/>
      <c r="I293" s="480"/>
      <c r="J293" s="480"/>
      <c r="K293" s="480"/>
      <c r="L293" s="481" t="s">
        <v>420</v>
      </c>
      <c r="M293" s="480"/>
      <c r="N293" s="398">
        <v>0.3</v>
      </c>
      <c r="O293" s="398">
        <v>16.6</v>
      </c>
      <c r="P293" s="410">
        <v>74.0</v>
      </c>
    </row>
    <row r="294">
      <c r="A294" s="402">
        <v>282.0</v>
      </c>
      <c r="B294" s="403" t="s">
        <v>372</v>
      </c>
      <c r="C294" s="403" t="s">
        <v>463</v>
      </c>
      <c r="D294" s="403" t="s">
        <v>643</v>
      </c>
      <c r="E294" s="479">
        <v>0.25</v>
      </c>
      <c r="F294" s="479">
        <v>0.29097222222222224</v>
      </c>
      <c r="G294" s="482" t="s">
        <v>420</v>
      </c>
      <c r="H294" s="482" t="s">
        <v>420</v>
      </c>
      <c r="I294" s="482" t="s">
        <v>420</v>
      </c>
      <c r="J294" s="482" t="s">
        <v>420</v>
      </c>
      <c r="K294" s="482" t="s">
        <v>420</v>
      </c>
      <c r="L294" s="480"/>
      <c r="M294" s="480"/>
      <c r="N294" s="398">
        <v>0.3</v>
      </c>
      <c r="O294" s="398">
        <v>16.5</v>
      </c>
      <c r="P294" s="410">
        <v>149.0</v>
      </c>
    </row>
    <row r="295">
      <c r="A295" s="402">
        <v>283.0</v>
      </c>
      <c r="B295" s="397" t="s">
        <v>361</v>
      </c>
      <c r="C295" s="397" t="s">
        <v>418</v>
      </c>
      <c r="D295" s="397" t="s">
        <v>644</v>
      </c>
      <c r="E295" s="479">
        <v>0.8333333333333334</v>
      </c>
      <c r="F295" s="479">
        <v>0.9993055555555556</v>
      </c>
      <c r="G295" s="480"/>
      <c r="H295" s="480"/>
      <c r="I295" s="480"/>
      <c r="J295" s="480"/>
      <c r="K295" s="480"/>
      <c r="L295" s="481" t="s">
        <v>420</v>
      </c>
      <c r="M295" s="480"/>
      <c r="N295" s="398">
        <v>0.3</v>
      </c>
      <c r="O295" s="398">
        <v>16.3</v>
      </c>
      <c r="P295" s="410">
        <v>100.0</v>
      </c>
    </row>
    <row r="296">
      <c r="A296" s="402">
        <v>284.0</v>
      </c>
      <c r="B296" s="403" t="s">
        <v>361</v>
      </c>
      <c r="C296" s="403" t="s">
        <v>418</v>
      </c>
      <c r="D296" s="403" t="s">
        <v>645</v>
      </c>
      <c r="E296" s="479">
        <v>0.8333333333333334</v>
      </c>
      <c r="F296" s="479">
        <v>0.9576388888888889</v>
      </c>
      <c r="G296" s="482" t="s">
        <v>420</v>
      </c>
      <c r="H296" s="482" t="s">
        <v>420</v>
      </c>
      <c r="I296" s="482" t="s">
        <v>420</v>
      </c>
      <c r="J296" s="482" t="s">
        <v>420</v>
      </c>
      <c r="K296" s="482" t="s">
        <v>420</v>
      </c>
      <c r="L296" s="480"/>
      <c r="M296" s="480"/>
      <c r="N296" s="398">
        <v>0.3</v>
      </c>
      <c r="O296" s="398">
        <v>15.5</v>
      </c>
      <c r="P296" s="410">
        <v>74.0</v>
      </c>
    </row>
    <row r="297">
      <c r="A297" s="402">
        <v>285.0</v>
      </c>
      <c r="B297" s="397" t="s">
        <v>384</v>
      </c>
      <c r="C297" s="397" t="s">
        <v>463</v>
      </c>
      <c r="D297" s="397" t="s">
        <v>555</v>
      </c>
      <c r="E297" s="479">
        <v>0.7916666666666666</v>
      </c>
      <c r="F297" s="479">
        <v>0.8326388888888889</v>
      </c>
      <c r="G297" s="480"/>
      <c r="H297" s="480"/>
      <c r="I297" s="481" t="s">
        <v>420</v>
      </c>
      <c r="J297" s="480"/>
      <c r="K297" s="480"/>
      <c r="L297" s="480"/>
      <c r="M297" s="480"/>
      <c r="N297" s="398">
        <v>0.3</v>
      </c>
      <c r="O297" s="398">
        <v>15.3</v>
      </c>
      <c r="P297" s="410">
        <v>149.0</v>
      </c>
    </row>
    <row r="298">
      <c r="A298" s="402">
        <v>286.0</v>
      </c>
      <c r="B298" s="403" t="s">
        <v>370</v>
      </c>
      <c r="C298" s="403" t="s">
        <v>422</v>
      </c>
      <c r="D298" s="403" t="s">
        <v>646</v>
      </c>
      <c r="E298" s="479">
        <v>0.9166666666666666</v>
      </c>
      <c r="F298" s="479">
        <v>0.9993055555555556</v>
      </c>
      <c r="G298" s="480"/>
      <c r="H298" s="480"/>
      <c r="I298" s="480"/>
      <c r="J298" s="480"/>
      <c r="K298" s="480"/>
      <c r="L298" s="480"/>
      <c r="M298" s="482" t="s">
        <v>420</v>
      </c>
      <c r="N298" s="398">
        <v>0.3</v>
      </c>
      <c r="O298" s="398">
        <v>15.2</v>
      </c>
      <c r="P298" s="410">
        <v>299.0</v>
      </c>
    </row>
    <row r="299">
      <c r="A299" s="402">
        <v>287.0</v>
      </c>
      <c r="B299" s="397" t="s">
        <v>383</v>
      </c>
      <c r="C299" s="397" t="s">
        <v>418</v>
      </c>
      <c r="D299" s="397" t="s">
        <v>647</v>
      </c>
      <c r="E299" s="479">
        <v>0.75</v>
      </c>
      <c r="F299" s="479">
        <v>0.8743055555555556</v>
      </c>
      <c r="G299" s="481" t="s">
        <v>420</v>
      </c>
      <c r="H299" s="481" t="s">
        <v>420</v>
      </c>
      <c r="I299" s="481" t="s">
        <v>420</v>
      </c>
      <c r="J299" s="481" t="s">
        <v>420</v>
      </c>
      <c r="K299" s="481" t="s">
        <v>420</v>
      </c>
      <c r="L299" s="480"/>
      <c r="M299" s="480"/>
      <c r="N299" s="398">
        <v>0.3</v>
      </c>
      <c r="O299" s="398">
        <v>15.0</v>
      </c>
      <c r="P299" s="410">
        <v>60.0</v>
      </c>
    </row>
    <row r="300">
      <c r="A300" s="402">
        <v>288.0</v>
      </c>
      <c r="B300" s="403" t="s">
        <v>384</v>
      </c>
      <c r="C300" s="403" t="s">
        <v>463</v>
      </c>
      <c r="D300" s="403" t="s">
        <v>555</v>
      </c>
      <c r="E300" s="479">
        <v>0.7916666666666666</v>
      </c>
      <c r="F300" s="479">
        <v>0.9993055555555556</v>
      </c>
      <c r="G300" s="482" t="s">
        <v>420</v>
      </c>
      <c r="H300" s="482" t="s">
        <v>420</v>
      </c>
      <c r="I300" s="480"/>
      <c r="J300" s="480"/>
      <c r="K300" s="480"/>
      <c r="L300" s="480"/>
      <c r="M300" s="480"/>
      <c r="N300" s="398">
        <v>0.3</v>
      </c>
      <c r="O300" s="398">
        <v>14.9</v>
      </c>
      <c r="P300" s="410">
        <v>149.0</v>
      </c>
    </row>
    <row r="301">
      <c r="A301" s="402">
        <v>289.0</v>
      </c>
      <c r="B301" s="397" t="s">
        <v>375</v>
      </c>
      <c r="C301" s="397" t="s">
        <v>499</v>
      </c>
      <c r="D301" s="397" t="s">
        <v>648</v>
      </c>
      <c r="E301" s="479">
        <v>0.8333333333333334</v>
      </c>
      <c r="F301" s="479">
        <v>0.9993055555555556</v>
      </c>
      <c r="G301" s="481" t="s">
        <v>420</v>
      </c>
      <c r="H301" s="481" t="s">
        <v>420</v>
      </c>
      <c r="I301" s="481" t="s">
        <v>420</v>
      </c>
      <c r="J301" s="481" t="s">
        <v>420</v>
      </c>
      <c r="K301" s="481" t="s">
        <v>420</v>
      </c>
      <c r="L301" s="480"/>
      <c r="M301" s="480"/>
      <c r="N301" s="398">
        <v>0.3</v>
      </c>
      <c r="O301" s="398">
        <v>14.6</v>
      </c>
      <c r="P301" s="410">
        <v>100.0</v>
      </c>
    </row>
    <row r="302">
      <c r="A302" s="402">
        <v>290.0</v>
      </c>
      <c r="B302" s="403" t="s">
        <v>384</v>
      </c>
      <c r="C302" s="403" t="s">
        <v>463</v>
      </c>
      <c r="D302" s="403" t="s">
        <v>649</v>
      </c>
      <c r="E302" s="479">
        <v>0.8333333333333334</v>
      </c>
      <c r="F302" s="479">
        <v>0.9993055555555556</v>
      </c>
      <c r="G302" s="480"/>
      <c r="H302" s="480"/>
      <c r="I302" s="480"/>
      <c r="J302" s="480"/>
      <c r="K302" s="480"/>
      <c r="L302" s="482" t="s">
        <v>420</v>
      </c>
      <c r="M302" s="480"/>
      <c r="N302" s="398">
        <v>0.3</v>
      </c>
      <c r="O302" s="398">
        <v>14.4</v>
      </c>
      <c r="P302" s="410">
        <v>299.0</v>
      </c>
    </row>
    <row r="303">
      <c r="A303" s="402">
        <v>291.0</v>
      </c>
      <c r="B303" s="397" t="s">
        <v>383</v>
      </c>
      <c r="C303" s="397" t="s">
        <v>418</v>
      </c>
      <c r="D303" s="397" t="s">
        <v>583</v>
      </c>
      <c r="E303" s="479">
        <v>0.7083333333333334</v>
      </c>
      <c r="F303" s="479">
        <v>0.9993055555555556</v>
      </c>
      <c r="G303" s="480"/>
      <c r="H303" s="480"/>
      <c r="I303" s="480"/>
      <c r="J303" s="480"/>
      <c r="K303" s="480"/>
      <c r="L303" s="480"/>
      <c r="M303" s="481" t="s">
        <v>420</v>
      </c>
      <c r="N303" s="398">
        <v>0.3</v>
      </c>
      <c r="O303" s="398">
        <v>14.3</v>
      </c>
      <c r="P303" s="410">
        <v>74.0</v>
      </c>
    </row>
    <row r="304">
      <c r="A304" s="402">
        <v>292.0</v>
      </c>
      <c r="B304" s="403" t="s">
        <v>382</v>
      </c>
      <c r="C304" s="403" t="s">
        <v>418</v>
      </c>
      <c r="D304" s="403" t="s">
        <v>601</v>
      </c>
      <c r="E304" s="479">
        <v>0.20833333333333334</v>
      </c>
      <c r="F304" s="479">
        <v>0.29097222222222224</v>
      </c>
      <c r="G304" s="482" t="s">
        <v>420</v>
      </c>
      <c r="H304" s="482" t="s">
        <v>420</v>
      </c>
      <c r="I304" s="482" t="s">
        <v>420</v>
      </c>
      <c r="J304" s="482" t="s">
        <v>420</v>
      </c>
      <c r="K304" s="482" t="s">
        <v>420</v>
      </c>
      <c r="L304" s="480"/>
      <c r="M304" s="480"/>
      <c r="N304" s="398">
        <v>0.3</v>
      </c>
      <c r="O304" s="398">
        <v>14.2</v>
      </c>
      <c r="P304" s="410">
        <v>149.0</v>
      </c>
    </row>
    <row r="305">
      <c r="A305" s="402">
        <v>293.0</v>
      </c>
      <c r="B305" s="397" t="s">
        <v>383</v>
      </c>
      <c r="C305" s="397" t="s">
        <v>418</v>
      </c>
      <c r="D305" s="397" t="s">
        <v>617</v>
      </c>
      <c r="E305" s="479">
        <v>0.5833333333333334</v>
      </c>
      <c r="F305" s="479">
        <v>0.6243055555555556</v>
      </c>
      <c r="G305" s="480"/>
      <c r="H305" s="480"/>
      <c r="I305" s="480"/>
      <c r="J305" s="480"/>
      <c r="K305" s="480"/>
      <c r="L305" s="481" t="s">
        <v>420</v>
      </c>
      <c r="M305" s="480"/>
      <c r="N305" s="398">
        <v>0.3</v>
      </c>
      <c r="O305" s="398">
        <v>14.1</v>
      </c>
      <c r="P305" s="410">
        <v>30.0</v>
      </c>
    </row>
    <row r="306">
      <c r="A306" s="402">
        <v>294.0</v>
      </c>
      <c r="B306" s="403" t="s">
        <v>387</v>
      </c>
      <c r="C306" s="403" t="s">
        <v>463</v>
      </c>
      <c r="D306" s="403" t="s">
        <v>627</v>
      </c>
      <c r="E306" s="479">
        <v>0.75</v>
      </c>
      <c r="F306" s="479">
        <v>0.8326388888888889</v>
      </c>
      <c r="G306" s="480"/>
      <c r="H306" s="480"/>
      <c r="I306" s="480"/>
      <c r="J306" s="480"/>
      <c r="K306" s="480"/>
      <c r="L306" s="482" t="s">
        <v>420</v>
      </c>
      <c r="M306" s="480"/>
      <c r="N306" s="398">
        <v>0.3</v>
      </c>
      <c r="O306" s="398">
        <v>14.1</v>
      </c>
      <c r="P306" s="410">
        <v>149.0</v>
      </c>
    </row>
    <row r="307">
      <c r="A307" s="402">
        <v>295.0</v>
      </c>
      <c r="B307" s="397" t="s">
        <v>387</v>
      </c>
      <c r="C307" s="397" t="s">
        <v>463</v>
      </c>
      <c r="D307" s="397" t="s">
        <v>650</v>
      </c>
      <c r="E307" s="479">
        <v>0.5</v>
      </c>
      <c r="F307" s="479">
        <v>0.5409722222222222</v>
      </c>
      <c r="G307" s="480"/>
      <c r="H307" s="480"/>
      <c r="I307" s="480"/>
      <c r="J307" s="480"/>
      <c r="K307" s="480"/>
      <c r="L307" s="481" t="s">
        <v>420</v>
      </c>
      <c r="M307" s="480"/>
      <c r="N307" s="398">
        <v>0.3</v>
      </c>
      <c r="O307" s="398">
        <v>13.9</v>
      </c>
      <c r="P307" s="410">
        <v>149.0</v>
      </c>
    </row>
    <row r="308">
      <c r="A308" s="402">
        <v>296.0</v>
      </c>
      <c r="B308" s="403" t="s">
        <v>363</v>
      </c>
      <c r="C308" s="403" t="s">
        <v>427</v>
      </c>
      <c r="D308" s="403" t="s">
        <v>651</v>
      </c>
      <c r="E308" s="479">
        <v>0.8333333333333334</v>
      </c>
      <c r="F308" s="479">
        <v>0.9159722222222223</v>
      </c>
      <c r="G308" s="480"/>
      <c r="H308" s="480"/>
      <c r="I308" s="480"/>
      <c r="J308" s="480"/>
      <c r="K308" s="480"/>
      <c r="L308" s="482" t="s">
        <v>420</v>
      </c>
      <c r="M308" s="480"/>
      <c r="N308" s="398">
        <v>0.3</v>
      </c>
      <c r="O308" s="398">
        <v>13.6</v>
      </c>
      <c r="P308" s="410">
        <v>100.0</v>
      </c>
    </row>
    <row r="309">
      <c r="A309" s="402">
        <v>297.0</v>
      </c>
      <c r="B309" s="397" t="s">
        <v>381</v>
      </c>
      <c r="C309" s="397" t="s">
        <v>584</v>
      </c>
      <c r="D309" s="397" t="s">
        <v>585</v>
      </c>
      <c r="E309" s="479">
        <v>0.75</v>
      </c>
      <c r="F309" s="479">
        <v>0.8326388888888889</v>
      </c>
      <c r="G309" s="480"/>
      <c r="H309" s="480"/>
      <c r="I309" s="480"/>
      <c r="J309" s="480"/>
      <c r="K309" s="480"/>
      <c r="L309" s="480"/>
      <c r="M309" s="481" t="s">
        <v>420</v>
      </c>
      <c r="N309" s="398">
        <v>0.3</v>
      </c>
      <c r="O309" s="398">
        <v>13.5</v>
      </c>
      <c r="P309" s="410">
        <v>100.0</v>
      </c>
    </row>
    <row r="310">
      <c r="A310" s="402">
        <v>298.0</v>
      </c>
      <c r="B310" s="403" t="s">
        <v>387</v>
      </c>
      <c r="C310" s="403" t="s">
        <v>463</v>
      </c>
      <c r="D310" s="403" t="s">
        <v>652</v>
      </c>
      <c r="E310" s="479">
        <v>0.25</v>
      </c>
      <c r="F310" s="479">
        <v>0.4159722222222222</v>
      </c>
      <c r="G310" s="482" t="s">
        <v>420</v>
      </c>
      <c r="H310" s="482" t="s">
        <v>420</v>
      </c>
      <c r="I310" s="482" t="s">
        <v>420</v>
      </c>
      <c r="J310" s="482" t="s">
        <v>420</v>
      </c>
      <c r="K310" s="482" t="s">
        <v>420</v>
      </c>
      <c r="L310" s="480"/>
      <c r="M310" s="480"/>
      <c r="N310" s="398">
        <v>0.3</v>
      </c>
      <c r="O310" s="398">
        <v>13.2</v>
      </c>
      <c r="P310" s="410">
        <v>149.0</v>
      </c>
    </row>
    <row r="311">
      <c r="A311" s="402">
        <v>299.0</v>
      </c>
      <c r="B311" s="397" t="s">
        <v>370</v>
      </c>
      <c r="C311" s="397" t="s">
        <v>422</v>
      </c>
      <c r="D311" s="397" t="s">
        <v>614</v>
      </c>
      <c r="E311" s="479">
        <v>0.7916666666666666</v>
      </c>
      <c r="F311" s="479">
        <v>0.8326388888888889</v>
      </c>
      <c r="G311" s="480"/>
      <c r="H311" s="480"/>
      <c r="I311" s="480"/>
      <c r="J311" s="480"/>
      <c r="K311" s="480"/>
      <c r="L311" s="480"/>
      <c r="M311" s="481" t="s">
        <v>420</v>
      </c>
      <c r="N311" s="398">
        <v>0.3</v>
      </c>
      <c r="O311" s="398">
        <v>12.9</v>
      </c>
      <c r="P311" s="410">
        <v>100.0</v>
      </c>
    </row>
    <row r="312">
      <c r="A312" s="402">
        <v>300.0</v>
      </c>
      <c r="B312" s="403" t="s">
        <v>370</v>
      </c>
      <c r="C312" s="403" t="s">
        <v>422</v>
      </c>
      <c r="D312" s="403" t="s">
        <v>653</v>
      </c>
      <c r="E312" s="479">
        <v>0.875</v>
      </c>
      <c r="F312" s="479">
        <v>0.9993055555555556</v>
      </c>
      <c r="G312" s="480"/>
      <c r="H312" s="480"/>
      <c r="I312" s="480"/>
      <c r="J312" s="480"/>
      <c r="K312" s="480"/>
      <c r="L312" s="482" t="s">
        <v>420</v>
      </c>
      <c r="M312" s="480"/>
      <c r="N312" s="398">
        <v>0.3</v>
      </c>
      <c r="O312" s="398">
        <v>12.9</v>
      </c>
      <c r="P312" s="410">
        <v>299.0</v>
      </c>
    </row>
    <row r="313">
      <c r="A313" s="402">
        <v>301.0</v>
      </c>
      <c r="B313" s="397" t="s">
        <v>358</v>
      </c>
      <c r="C313" s="397" t="s">
        <v>452</v>
      </c>
      <c r="D313" s="397" t="s">
        <v>654</v>
      </c>
      <c r="E313" s="479">
        <v>0.9166666666666666</v>
      </c>
      <c r="F313" s="479">
        <v>0.9993055555555556</v>
      </c>
      <c r="G313" s="481" t="s">
        <v>420</v>
      </c>
      <c r="H313" s="481" t="s">
        <v>420</v>
      </c>
      <c r="I313" s="481" t="s">
        <v>420</v>
      </c>
      <c r="J313" s="481" t="s">
        <v>420</v>
      </c>
      <c r="K313" s="481" t="s">
        <v>420</v>
      </c>
      <c r="L313" s="480"/>
      <c r="M313" s="480"/>
      <c r="N313" s="398">
        <v>0.3</v>
      </c>
      <c r="O313" s="398">
        <v>12.9</v>
      </c>
      <c r="P313" s="410">
        <v>100.0</v>
      </c>
    </row>
    <row r="314">
      <c r="A314" s="402">
        <v>302.0</v>
      </c>
      <c r="B314" s="403" t="s">
        <v>384</v>
      </c>
      <c r="C314" s="403" t="s">
        <v>463</v>
      </c>
      <c r="D314" s="403" t="s">
        <v>649</v>
      </c>
      <c r="E314" s="479">
        <v>0.7916666666666666</v>
      </c>
      <c r="F314" s="479">
        <v>0.9993055555555556</v>
      </c>
      <c r="G314" s="480"/>
      <c r="H314" s="480"/>
      <c r="I314" s="480"/>
      <c r="J314" s="482" t="s">
        <v>420</v>
      </c>
      <c r="K314" s="482" t="s">
        <v>420</v>
      </c>
      <c r="L314" s="480"/>
      <c r="M314" s="480"/>
      <c r="N314" s="398">
        <v>0.3</v>
      </c>
      <c r="O314" s="398">
        <v>12.7</v>
      </c>
      <c r="P314" s="410">
        <v>149.0</v>
      </c>
    </row>
    <row r="315">
      <c r="A315" s="402">
        <v>303.0</v>
      </c>
      <c r="B315" s="397" t="s">
        <v>384</v>
      </c>
      <c r="C315" s="397" t="s">
        <v>463</v>
      </c>
      <c r="D315" s="397" t="s">
        <v>618</v>
      </c>
      <c r="E315" s="479">
        <v>0.625</v>
      </c>
      <c r="F315" s="479">
        <v>0.7076388888888889</v>
      </c>
      <c r="G315" s="480"/>
      <c r="H315" s="480"/>
      <c r="I315" s="480"/>
      <c r="J315" s="480"/>
      <c r="K315" s="480"/>
      <c r="L315" s="480"/>
      <c r="M315" s="481" t="s">
        <v>420</v>
      </c>
      <c r="N315" s="398">
        <v>0.3</v>
      </c>
      <c r="O315" s="398">
        <v>12.3</v>
      </c>
      <c r="P315" s="410">
        <v>149.0</v>
      </c>
    </row>
    <row r="316">
      <c r="A316" s="402">
        <v>304.0</v>
      </c>
      <c r="B316" s="403" t="s">
        <v>384</v>
      </c>
      <c r="C316" s="403" t="s">
        <v>463</v>
      </c>
      <c r="D316" s="403" t="s">
        <v>655</v>
      </c>
      <c r="E316" s="479">
        <v>0.875</v>
      </c>
      <c r="F316" s="479">
        <v>0.9993055555555556</v>
      </c>
      <c r="G316" s="480"/>
      <c r="H316" s="480"/>
      <c r="I316" s="482" t="s">
        <v>420</v>
      </c>
      <c r="J316" s="480"/>
      <c r="K316" s="480"/>
      <c r="L316" s="480"/>
      <c r="M316" s="480"/>
      <c r="N316" s="398">
        <v>0.3</v>
      </c>
      <c r="O316" s="398">
        <v>12.3</v>
      </c>
      <c r="P316" s="410">
        <v>149.0</v>
      </c>
    </row>
    <row r="317">
      <c r="A317" s="402">
        <v>305.0</v>
      </c>
      <c r="B317" s="397" t="s">
        <v>363</v>
      </c>
      <c r="C317" s="397" t="s">
        <v>427</v>
      </c>
      <c r="D317" s="397" t="s">
        <v>656</v>
      </c>
      <c r="E317" s="479">
        <v>0.5416666666666666</v>
      </c>
      <c r="F317" s="479">
        <v>0.5826388888888888</v>
      </c>
      <c r="G317" s="480"/>
      <c r="H317" s="480"/>
      <c r="I317" s="480"/>
      <c r="J317" s="480"/>
      <c r="K317" s="480"/>
      <c r="L317" s="480"/>
      <c r="M317" s="481" t="s">
        <v>420</v>
      </c>
      <c r="N317" s="398">
        <v>0.3</v>
      </c>
      <c r="O317" s="398">
        <v>12.2</v>
      </c>
      <c r="P317" s="410">
        <v>60.0</v>
      </c>
    </row>
    <row r="318">
      <c r="A318" s="402">
        <v>306.0</v>
      </c>
      <c r="B318" s="403" t="s">
        <v>387</v>
      </c>
      <c r="C318" s="403" t="s">
        <v>463</v>
      </c>
      <c r="D318" s="403" t="s">
        <v>657</v>
      </c>
      <c r="E318" s="479">
        <v>0.625</v>
      </c>
      <c r="F318" s="479">
        <v>0.7493055555555556</v>
      </c>
      <c r="G318" s="480"/>
      <c r="H318" s="480"/>
      <c r="I318" s="480"/>
      <c r="J318" s="480"/>
      <c r="K318" s="480"/>
      <c r="L318" s="482" t="s">
        <v>420</v>
      </c>
      <c r="M318" s="480"/>
      <c r="N318" s="398">
        <v>0.3</v>
      </c>
      <c r="O318" s="398">
        <v>12.1</v>
      </c>
      <c r="P318" s="410">
        <v>100.0</v>
      </c>
    </row>
    <row r="319">
      <c r="A319" s="402">
        <v>307.0</v>
      </c>
      <c r="B319" s="397" t="s">
        <v>382</v>
      </c>
      <c r="C319" s="397" t="s">
        <v>418</v>
      </c>
      <c r="D319" s="397" t="s">
        <v>658</v>
      </c>
      <c r="E319" s="479">
        <v>0.8333333333333334</v>
      </c>
      <c r="F319" s="479">
        <v>0.8951388888888889</v>
      </c>
      <c r="G319" s="480"/>
      <c r="H319" s="480"/>
      <c r="I319" s="480"/>
      <c r="J319" s="480"/>
      <c r="K319" s="480"/>
      <c r="L319" s="481" t="s">
        <v>420</v>
      </c>
      <c r="M319" s="480"/>
      <c r="N319" s="398">
        <v>0.2</v>
      </c>
      <c r="O319" s="398">
        <v>11.9</v>
      </c>
      <c r="P319" s="410">
        <v>40.0</v>
      </c>
    </row>
    <row r="320">
      <c r="A320" s="402">
        <v>308.0</v>
      </c>
      <c r="B320" s="403" t="s">
        <v>381</v>
      </c>
      <c r="C320" s="403" t="s">
        <v>484</v>
      </c>
      <c r="D320" s="403" t="s">
        <v>659</v>
      </c>
      <c r="E320" s="479">
        <v>0.8333333333333334</v>
      </c>
      <c r="F320" s="479">
        <v>0.9993055555555556</v>
      </c>
      <c r="G320" s="482" t="s">
        <v>420</v>
      </c>
      <c r="H320" s="482" t="s">
        <v>420</v>
      </c>
      <c r="I320" s="482" t="s">
        <v>420</v>
      </c>
      <c r="J320" s="482" t="s">
        <v>420</v>
      </c>
      <c r="K320" s="482" t="s">
        <v>420</v>
      </c>
      <c r="L320" s="480"/>
      <c r="M320" s="480"/>
      <c r="N320" s="398">
        <v>0.2</v>
      </c>
      <c r="O320" s="398">
        <v>11.8</v>
      </c>
      <c r="P320" s="410">
        <v>200.0</v>
      </c>
    </row>
    <row r="321">
      <c r="A321" s="402">
        <v>309.0</v>
      </c>
      <c r="B321" s="397" t="s">
        <v>383</v>
      </c>
      <c r="C321" s="397" t="s">
        <v>418</v>
      </c>
      <c r="D321" s="397" t="s">
        <v>660</v>
      </c>
      <c r="E321" s="479">
        <v>0.8333333333333334</v>
      </c>
      <c r="F321" s="479">
        <v>0.9993055555555556</v>
      </c>
      <c r="G321" s="480"/>
      <c r="H321" s="480"/>
      <c r="I321" s="480"/>
      <c r="J321" s="480"/>
      <c r="K321" s="480"/>
      <c r="L321" s="481" t="s">
        <v>420</v>
      </c>
      <c r="M321" s="480"/>
      <c r="N321" s="398">
        <v>0.2</v>
      </c>
      <c r="O321" s="398">
        <v>11.4</v>
      </c>
      <c r="P321" s="410">
        <v>66.0</v>
      </c>
    </row>
    <row r="322">
      <c r="A322" s="402">
        <v>310.0</v>
      </c>
      <c r="B322" s="403" t="s">
        <v>363</v>
      </c>
      <c r="C322" s="403" t="s">
        <v>427</v>
      </c>
      <c r="D322" s="403" t="s">
        <v>661</v>
      </c>
      <c r="E322" s="479">
        <v>0.7083333333333334</v>
      </c>
      <c r="F322" s="479">
        <v>0.7493055555555556</v>
      </c>
      <c r="G322" s="480"/>
      <c r="H322" s="480"/>
      <c r="I322" s="480"/>
      <c r="J322" s="480"/>
      <c r="K322" s="480"/>
      <c r="L322" s="480"/>
      <c r="M322" s="482" t="s">
        <v>420</v>
      </c>
      <c r="N322" s="398">
        <v>0.2</v>
      </c>
      <c r="O322" s="398">
        <v>11.3</v>
      </c>
      <c r="P322" s="410">
        <v>40.0</v>
      </c>
    </row>
    <row r="323">
      <c r="A323" s="402">
        <v>311.0</v>
      </c>
      <c r="B323" s="397" t="s">
        <v>389</v>
      </c>
      <c r="C323" s="397" t="s">
        <v>422</v>
      </c>
      <c r="D323" s="397" t="s">
        <v>662</v>
      </c>
      <c r="E323" s="479">
        <v>0.375</v>
      </c>
      <c r="F323" s="479">
        <v>0.4993055555555555</v>
      </c>
      <c r="G323" s="481" t="s">
        <v>420</v>
      </c>
      <c r="H323" s="481" t="s">
        <v>420</v>
      </c>
      <c r="I323" s="481" t="s">
        <v>420</v>
      </c>
      <c r="J323" s="481" t="s">
        <v>420</v>
      </c>
      <c r="K323" s="481" t="s">
        <v>420</v>
      </c>
      <c r="L323" s="480"/>
      <c r="M323" s="480"/>
      <c r="N323" s="398">
        <v>0.2</v>
      </c>
      <c r="O323" s="398">
        <v>11.0</v>
      </c>
      <c r="P323" s="410">
        <v>66.0</v>
      </c>
    </row>
    <row r="324">
      <c r="A324" s="402">
        <v>312.0</v>
      </c>
      <c r="B324" s="403" t="s">
        <v>370</v>
      </c>
      <c r="C324" s="403" t="s">
        <v>422</v>
      </c>
      <c r="D324" s="403" t="s">
        <v>663</v>
      </c>
      <c r="E324" s="479">
        <v>0.875</v>
      </c>
      <c r="F324" s="479">
        <v>0.9159722222222223</v>
      </c>
      <c r="G324" s="480"/>
      <c r="H324" s="480"/>
      <c r="I324" s="480"/>
      <c r="J324" s="480"/>
      <c r="K324" s="480"/>
      <c r="L324" s="480"/>
      <c r="M324" s="482" t="s">
        <v>420</v>
      </c>
      <c r="N324" s="398">
        <v>0.2</v>
      </c>
      <c r="O324" s="398">
        <v>10.9</v>
      </c>
      <c r="P324" s="410">
        <v>100.0</v>
      </c>
    </row>
    <row r="325">
      <c r="A325" s="402">
        <v>313.0</v>
      </c>
      <c r="B325" s="397" t="s">
        <v>387</v>
      </c>
      <c r="C325" s="397" t="s">
        <v>463</v>
      </c>
      <c r="D325" s="397" t="s">
        <v>642</v>
      </c>
      <c r="E325" s="479">
        <v>0.25</v>
      </c>
      <c r="F325" s="479">
        <v>0.4159722222222222</v>
      </c>
      <c r="G325" s="480"/>
      <c r="H325" s="480"/>
      <c r="I325" s="480"/>
      <c r="J325" s="480"/>
      <c r="K325" s="480"/>
      <c r="L325" s="481" t="s">
        <v>420</v>
      </c>
      <c r="M325" s="480"/>
      <c r="N325" s="398">
        <v>0.2</v>
      </c>
      <c r="O325" s="398">
        <v>10.8</v>
      </c>
      <c r="P325" s="410">
        <v>200.0</v>
      </c>
    </row>
    <row r="326">
      <c r="A326" s="402">
        <v>314.0</v>
      </c>
      <c r="B326" s="403" t="s">
        <v>387</v>
      </c>
      <c r="C326" s="403" t="s">
        <v>463</v>
      </c>
      <c r="D326" s="403" t="s">
        <v>657</v>
      </c>
      <c r="E326" s="479">
        <v>0.5416666666666666</v>
      </c>
      <c r="F326" s="479">
        <v>0.6243055555555556</v>
      </c>
      <c r="G326" s="480"/>
      <c r="H326" s="480"/>
      <c r="I326" s="480"/>
      <c r="J326" s="480"/>
      <c r="K326" s="480"/>
      <c r="L326" s="480"/>
      <c r="M326" s="482" t="s">
        <v>420</v>
      </c>
      <c r="N326" s="398">
        <v>0.2</v>
      </c>
      <c r="O326" s="398">
        <v>10.8</v>
      </c>
      <c r="P326" s="410">
        <v>100.0</v>
      </c>
    </row>
    <row r="327">
      <c r="A327" s="402">
        <v>315.0</v>
      </c>
      <c r="B327" s="397" t="s">
        <v>389</v>
      </c>
      <c r="C327" s="397" t="s">
        <v>422</v>
      </c>
      <c r="D327" s="397" t="s">
        <v>664</v>
      </c>
      <c r="E327" s="479">
        <v>0.5</v>
      </c>
      <c r="F327" s="479">
        <v>0.6659722222222222</v>
      </c>
      <c r="G327" s="481" t="s">
        <v>420</v>
      </c>
      <c r="H327" s="481" t="s">
        <v>420</v>
      </c>
      <c r="I327" s="481" t="s">
        <v>420</v>
      </c>
      <c r="J327" s="481" t="s">
        <v>420</v>
      </c>
      <c r="K327" s="481" t="s">
        <v>420</v>
      </c>
      <c r="L327" s="480"/>
      <c r="M327" s="480"/>
      <c r="N327" s="398">
        <v>0.2</v>
      </c>
      <c r="O327" s="398">
        <v>10.7</v>
      </c>
      <c r="P327" s="410">
        <v>100.0</v>
      </c>
    </row>
    <row r="328">
      <c r="A328" s="402">
        <v>316.0</v>
      </c>
      <c r="B328" s="403" t="s">
        <v>389</v>
      </c>
      <c r="C328" s="403" t="s">
        <v>422</v>
      </c>
      <c r="D328" s="403" t="s">
        <v>665</v>
      </c>
      <c r="E328" s="479">
        <v>0.6666666666666666</v>
      </c>
      <c r="F328" s="479">
        <v>0.7493055555555556</v>
      </c>
      <c r="G328" s="482" t="s">
        <v>420</v>
      </c>
      <c r="H328" s="482" t="s">
        <v>420</v>
      </c>
      <c r="I328" s="482" t="s">
        <v>420</v>
      </c>
      <c r="J328" s="482" t="s">
        <v>420</v>
      </c>
      <c r="K328" s="482" t="s">
        <v>420</v>
      </c>
      <c r="L328" s="480"/>
      <c r="M328" s="480"/>
      <c r="N328" s="398">
        <v>0.2</v>
      </c>
      <c r="O328" s="398">
        <v>10.7</v>
      </c>
      <c r="P328" s="410">
        <v>66.0</v>
      </c>
    </row>
    <row r="329">
      <c r="A329" s="402">
        <v>317.0</v>
      </c>
      <c r="B329" s="397" t="s">
        <v>363</v>
      </c>
      <c r="C329" s="397" t="s">
        <v>467</v>
      </c>
      <c r="D329" s="397" t="s">
        <v>666</v>
      </c>
      <c r="E329" s="479">
        <v>0.9166666666666666</v>
      </c>
      <c r="F329" s="479">
        <v>0.9993055555555556</v>
      </c>
      <c r="G329" s="480"/>
      <c r="H329" s="480"/>
      <c r="I329" s="480"/>
      <c r="J329" s="480"/>
      <c r="K329" s="480"/>
      <c r="L329" s="480"/>
      <c r="M329" s="481" t="s">
        <v>420</v>
      </c>
      <c r="N329" s="398">
        <v>0.2</v>
      </c>
      <c r="O329" s="398">
        <v>10.5</v>
      </c>
      <c r="P329" s="410">
        <v>100.0</v>
      </c>
    </row>
    <row r="330">
      <c r="A330" s="402">
        <v>318.0</v>
      </c>
      <c r="B330" s="403" t="s">
        <v>361</v>
      </c>
      <c r="C330" s="403" t="s">
        <v>418</v>
      </c>
      <c r="D330" s="403" t="s">
        <v>623</v>
      </c>
      <c r="E330" s="479">
        <v>0.8333333333333334</v>
      </c>
      <c r="F330" s="479">
        <v>0.8743055555555556</v>
      </c>
      <c r="G330" s="480"/>
      <c r="H330" s="480"/>
      <c r="I330" s="480"/>
      <c r="J330" s="480"/>
      <c r="K330" s="480"/>
      <c r="L330" s="480"/>
      <c r="M330" s="482" t="s">
        <v>420</v>
      </c>
      <c r="N330" s="398">
        <v>0.2</v>
      </c>
      <c r="O330" s="398">
        <v>10.2</v>
      </c>
      <c r="P330" s="410">
        <v>50.0</v>
      </c>
    </row>
    <row r="331">
      <c r="A331" s="402">
        <v>319.0</v>
      </c>
      <c r="B331" s="397" t="s">
        <v>387</v>
      </c>
      <c r="C331" s="397" t="s">
        <v>463</v>
      </c>
      <c r="D331" s="397" t="s">
        <v>583</v>
      </c>
      <c r="E331" s="479">
        <v>0.8333333333333334</v>
      </c>
      <c r="F331" s="479">
        <v>0.9993055555555556</v>
      </c>
      <c r="G331" s="481" t="s">
        <v>420</v>
      </c>
      <c r="H331" s="481" t="s">
        <v>420</v>
      </c>
      <c r="I331" s="481" t="s">
        <v>420</v>
      </c>
      <c r="J331" s="481" t="s">
        <v>420</v>
      </c>
      <c r="K331" s="480"/>
      <c r="L331" s="480"/>
      <c r="M331" s="480"/>
      <c r="N331" s="398">
        <v>0.2</v>
      </c>
      <c r="O331" s="398">
        <v>10.1</v>
      </c>
      <c r="P331" s="410">
        <v>200.0</v>
      </c>
    </row>
    <row r="332">
      <c r="A332" s="402">
        <v>320.0</v>
      </c>
      <c r="B332" s="403" t="s">
        <v>367</v>
      </c>
      <c r="C332" s="403" t="s">
        <v>422</v>
      </c>
      <c r="D332" s="403" t="s">
        <v>667</v>
      </c>
      <c r="E332" s="479">
        <v>0.875</v>
      </c>
      <c r="F332" s="479">
        <v>0.9993055555555556</v>
      </c>
      <c r="G332" s="482" t="s">
        <v>420</v>
      </c>
      <c r="H332" s="482" t="s">
        <v>420</v>
      </c>
      <c r="I332" s="482" t="s">
        <v>420</v>
      </c>
      <c r="J332" s="482" t="s">
        <v>420</v>
      </c>
      <c r="K332" s="482" t="s">
        <v>420</v>
      </c>
      <c r="L332" s="480"/>
      <c r="M332" s="480"/>
      <c r="N332" s="398">
        <v>0.2</v>
      </c>
      <c r="O332" s="398">
        <v>10.1</v>
      </c>
      <c r="P332" s="410">
        <v>200.0</v>
      </c>
    </row>
    <row r="333">
      <c r="A333" s="402">
        <v>321.0</v>
      </c>
      <c r="B333" s="397" t="s">
        <v>363</v>
      </c>
      <c r="C333" s="397" t="s">
        <v>427</v>
      </c>
      <c r="D333" s="397" t="s">
        <v>668</v>
      </c>
      <c r="E333" s="479">
        <v>0.5</v>
      </c>
      <c r="F333" s="479">
        <v>0.5409722222222222</v>
      </c>
      <c r="G333" s="480"/>
      <c r="H333" s="480"/>
      <c r="I333" s="480"/>
      <c r="J333" s="480"/>
      <c r="K333" s="480"/>
      <c r="L333" s="480"/>
      <c r="M333" s="481" t="s">
        <v>420</v>
      </c>
      <c r="N333" s="398">
        <v>0.2</v>
      </c>
      <c r="O333" s="398">
        <v>9.9</v>
      </c>
      <c r="P333" s="410">
        <v>40.0</v>
      </c>
    </row>
    <row r="334">
      <c r="A334" s="402">
        <v>322.0</v>
      </c>
      <c r="B334" s="403" t="s">
        <v>365</v>
      </c>
      <c r="C334" s="403" t="s">
        <v>418</v>
      </c>
      <c r="D334" s="403" t="s">
        <v>635</v>
      </c>
      <c r="E334" s="479">
        <v>0.9583333333333334</v>
      </c>
      <c r="F334" s="479">
        <v>0.9993055555555556</v>
      </c>
      <c r="G334" s="482" t="s">
        <v>420</v>
      </c>
      <c r="H334" s="482" t="s">
        <v>420</v>
      </c>
      <c r="I334" s="482" t="s">
        <v>420</v>
      </c>
      <c r="J334" s="482" t="s">
        <v>420</v>
      </c>
      <c r="K334" s="482" t="s">
        <v>420</v>
      </c>
      <c r="L334" s="480"/>
      <c r="M334" s="480"/>
      <c r="N334" s="398">
        <v>0.2</v>
      </c>
      <c r="O334" s="398">
        <v>9.9</v>
      </c>
      <c r="P334" s="410">
        <v>100.0</v>
      </c>
    </row>
    <row r="335">
      <c r="A335" s="402">
        <v>323.0</v>
      </c>
      <c r="B335" s="397" t="s">
        <v>361</v>
      </c>
      <c r="C335" s="397" t="s">
        <v>418</v>
      </c>
      <c r="D335" s="397" t="s">
        <v>644</v>
      </c>
      <c r="E335" s="479">
        <v>0.875</v>
      </c>
      <c r="F335" s="479">
        <v>0.9993055555555556</v>
      </c>
      <c r="G335" s="480"/>
      <c r="H335" s="480"/>
      <c r="I335" s="480"/>
      <c r="J335" s="480"/>
      <c r="K335" s="480"/>
      <c r="L335" s="480"/>
      <c r="M335" s="481" t="s">
        <v>420</v>
      </c>
      <c r="N335" s="398">
        <v>0.2</v>
      </c>
      <c r="O335" s="398">
        <v>9.7</v>
      </c>
      <c r="P335" s="410">
        <v>100.0</v>
      </c>
    </row>
    <row r="336">
      <c r="A336" s="402">
        <v>324.0</v>
      </c>
      <c r="B336" s="403" t="s">
        <v>387</v>
      </c>
      <c r="C336" s="403" t="s">
        <v>463</v>
      </c>
      <c r="D336" s="403" t="s">
        <v>583</v>
      </c>
      <c r="E336" s="479">
        <v>0.8333333333333334</v>
      </c>
      <c r="F336" s="479">
        <v>0.9993055555555556</v>
      </c>
      <c r="G336" s="480"/>
      <c r="H336" s="480"/>
      <c r="I336" s="480"/>
      <c r="J336" s="480"/>
      <c r="K336" s="480"/>
      <c r="L336" s="480"/>
      <c r="M336" s="482" t="s">
        <v>420</v>
      </c>
      <c r="N336" s="398">
        <v>0.2</v>
      </c>
      <c r="O336" s="398">
        <v>9.6</v>
      </c>
      <c r="P336" s="410">
        <v>200.0</v>
      </c>
    </row>
    <row r="337">
      <c r="A337" s="402">
        <v>325.0</v>
      </c>
      <c r="B337" s="397" t="s">
        <v>363</v>
      </c>
      <c r="C337" s="397" t="s">
        <v>427</v>
      </c>
      <c r="D337" s="397" t="s">
        <v>496</v>
      </c>
      <c r="E337" s="479">
        <v>0.7916666666666666</v>
      </c>
      <c r="F337" s="479">
        <v>0.9159722222222223</v>
      </c>
      <c r="G337" s="480"/>
      <c r="H337" s="480"/>
      <c r="I337" s="480"/>
      <c r="J337" s="480"/>
      <c r="K337" s="480"/>
      <c r="L337" s="480"/>
      <c r="M337" s="481" t="s">
        <v>420</v>
      </c>
      <c r="N337" s="398">
        <v>0.2</v>
      </c>
      <c r="O337" s="398">
        <v>9.6</v>
      </c>
      <c r="P337" s="410">
        <v>100.0</v>
      </c>
    </row>
    <row r="338">
      <c r="A338" s="402">
        <v>326.0</v>
      </c>
      <c r="B338" s="403" t="s">
        <v>389</v>
      </c>
      <c r="C338" s="403" t="s">
        <v>422</v>
      </c>
      <c r="D338" s="403" t="s">
        <v>669</v>
      </c>
      <c r="E338" s="479">
        <v>0.25</v>
      </c>
      <c r="F338" s="479">
        <v>0.4159722222222222</v>
      </c>
      <c r="G338" s="480"/>
      <c r="H338" s="480"/>
      <c r="I338" s="480"/>
      <c r="J338" s="480"/>
      <c r="K338" s="480"/>
      <c r="L338" s="482" t="s">
        <v>420</v>
      </c>
      <c r="M338" s="480"/>
      <c r="N338" s="398">
        <v>0.2</v>
      </c>
      <c r="O338" s="398">
        <v>9.4</v>
      </c>
      <c r="P338" s="410">
        <v>100.0</v>
      </c>
    </row>
    <row r="339">
      <c r="A339" s="402">
        <v>327.0</v>
      </c>
      <c r="B339" s="397" t="s">
        <v>382</v>
      </c>
      <c r="C339" s="397" t="s">
        <v>418</v>
      </c>
      <c r="D339" s="397" t="s">
        <v>670</v>
      </c>
      <c r="E339" s="479">
        <v>0.75</v>
      </c>
      <c r="F339" s="479">
        <v>0.8326388888888889</v>
      </c>
      <c r="G339" s="480"/>
      <c r="H339" s="480"/>
      <c r="I339" s="480"/>
      <c r="J339" s="480"/>
      <c r="K339" s="480"/>
      <c r="L339" s="481" t="s">
        <v>420</v>
      </c>
      <c r="M339" s="480"/>
      <c r="N339" s="398">
        <v>0.2</v>
      </c>
      <c r="O339" s="398">
        <v>9.2</v>
      </c>
      <c r="P339" s="410">
        <v>28.0</v>
      </c>
    </row>
    <row r="340">
      <c r="A340" s="402">
        <v>328.0</v>
      </c>
      <c r="B340" s="403" t="s">
        <v>384</v>
      </c>
      <c r="C340" s="403" t="s">
        <v>463</v>
      </c>
      <c r="D340" s="403" t="s">
        <v>671</v>
      </c>
      <c r="E340" s="479">
        <v>0.20833333333333334</v>
      </c>
      <c r="F340" s="479">
        <v>0.4159722222222222</v>
      </c>
      <c r="G340" s="480"/>
      <c r="H340" s="480"/>
      <c r="I340" s="480"/>
      <c r="J340" s="480"/>
      <c r="K340" s="480"/>
      <c r="L340" s="480"/>
      <c r="M340" s="482" t="s">
        <v>420</v>
      </c>
      <c r="N340" s="398">
        <v>0.2</v>
      </c>
      <c r="O340" s="398">
        <v>8.9</v>
      </c>
      <c r="P340" s="410">
        <v>200.0</v>
      </c>
    </row>
    <row r="341">
      <c r="A341" s="402">
        <v>329.0</v>
      </c>
      <c r="B341" s="397" t="s">
        <v>370</v>
      </c>
      <c r="C341" s="397" t="s">
        <v>422</v>
      </c>
      <c r="D341" s="397" t="s">
        <v>663</v>
      </c>
      <c r="E341" s="479">
        <v>0.8333333333333334</v>
      </c>
      <c r="F341" s="479">
        <v>0.8743055555555556</v>
      </c>
      <c r="G341" s="481" t="s">
        <v>420</v>
      </c>
      <c r="H341" s="481" t="s">
        <v>420</v>
      </c>
      <c r="I341" s="481" t="s">
        <v>420</v>
      </c>
      <c r="J341" s="481" t="s">
        <v>420</v>
      </c>
      <c r="K341" s="481" t="s">
        <v>420</v>
      </c>
      <c r="L341" s="480"/>
      <c r="M341" s="480"/>
      <c r="N341" s="398">
        <v>0.2</v>
      </c>
      <c r="O341" s="398">
        <v>8.7</v>
      </c>
      <c r="P341" s="410">
        <v>66.0</v>
      </c>
    </row>
    <row r="342">
      <c r="A342" s="402">
        <v>330.0</v>
      </c>
      <c r="B342" s="403" t="s">
        <v>363</v>
      </c>
      <c r="C342" s="403" t="s">
        <v>467</v>
      </c>
      <c r="D342" s="403" t="s">
        <v>672</v>
      </c>
      <c r="E342" s="479">
        <v>0.9583333333333334</v>
      </c>
      <c r="F342" s="479">
        <v>0.9993055555555556</v>
      </c>
      <c r="G342" s="482" t="s">
        <v>420</v>
      </c>
      <c r="H342" s="482" t="s">
        <v>420</v>
      </c>
      <c r="I342" s="482" t="s">
        <v>420</v>
      </c>
      <c r="J342" s="482" t="s">
        <v>420</v>
      </c>
      <c r="K342" s="482" t="s">
        <v>420</v>
      </c>
      <c r="L342" s="480"/>
      <c r="M342" s="480"/>
      <c r="N342" s="398">
        <v>0.2</v>
      </c>
      <c r="O342" s="398">
        <v>8.7</v>
      </c>
      <c r="P342" s="410">
        <v>200.0</v>
      </c>
    </row>
    <row r="343">
      <c r="A343" s="402">
        <v>331.0</v>
      </c>
      <c r="B343" s="397" t="s">
        <v>382</v>
      </c>
      <c r="C343" s="397" t="s">
        <v>418</v>
      </c>
      <c r="D343" s="397" t="s">
        <v>673</v>
      </c>
      <c r="E343" s="479">
        <v>0.8958333333333334</v>
      </c>
      <c r="F343" s="479">
        <v>0.9993055555555556</v>
      </c>
      <c r="G343" s="480"/>
      <c r="H343" s="480"/>
      <c r="I343" s="480"/>
      <c r="J343" s="480"/>
      <c r="K343" s="480"/>
      <c r="L343" s="481" t="s">
        <v>420</v>
      </c>
      <c r="M343" s="480"/>
      <c r="N343" s="398">
        <v>0.2</v>
      </c>
      <c r="O343" s="398">
        <v>8.7</v>
      </c>
      <c r="P343" s="410">
        <v>100.0</v>
      </c>
    </row>
    <row r="344">
      <c r="A344" s="402">
        <v>332.0</v>
      </c>
      <c r="B344" s="403" t="s">
        <v>382</v>
      </c>
      <c r="C344" s="403" t="s">
        <v>418</v>
      </c>
      <c r="D344" s="403" t="s">
        <v>674</v>
      </c>
      <c r="E344" s="479">
        <v>0.7916666666666666</v>
      </c>
      <c r="F344" s="479">
        <v>0.8743055555555556</v>
      </c>
      <c r="G344" s="482" t="s">
        <v>420</v>
      </c>
      <c r="H344" s="482" t="s">
        <v>420</v>
      </c>
      <c r="I344" s="482" t="s">
        <v>420</v>
      </c>
      <c r="J344" s="482" t="s">
        <v>420</v>
      </c>
      <c r="K344" s="482" t="s">
        <v>420</v>
      </c>
      <c r="L344" s="480"/>
      <c r="M344" s="480"/>
      <c r="N344" s="398">
        <v>0.2</v>
      </c>
      <c r="O344" s="398">
        <v>8.6</v>
      </c>
      <c r="P344" s="410">
        <v>50.0</v>
      </c>
    </row>
    <row r="345">
      <c r="A345" s="402">
        <v>333.0</v>
      </c>
      <c r="B345" s="397" t="s">
        <v>384</v>
      </c>
      <c r="C345" s="397" t="s">
        <v>463</v>
      </c>
      <c r="D345" s="397" t="s">
        <v>610</v>
      </c>
      <c r="E345" s="479">
        <v>0.5</v>
      </c>
      <c r="F345" s="479">
        <v>0.6243055555555556</v>
      </c>
      <c r="G345" s="480"/>
      <c r="H345" s="480"/>
      <c r="I345" s="480"/>
      <c r="J345" s="480"/>
      <c r="K345" s="480"/>
      <c r="L345" s="480"/>
      <c r="M345" s="481" t="s">
        <v>420</v>
      </c>
      <c r="N345" s="398">
        <v>0.2</v>
      </c>
      <c r="O345" s="398">
        <v>8.5</v>
      </c>
      <c r="P345" s="410">
        <v>100.0</v>
      </c>
    </row>
    <row r="346">
      <c r="A346" s="402">
        <v>334.0</v>
      </c>
      <c r="B346" s="403" t="s">
        <v>384</v>
      </c>
      <c r="C346" s="403" t="s">
        <v>463</v>
      </c>
      <c r="D346" s="403" t="s">
        <v>671</v>
      </c>
      <c r="E346" s="479">
        <v>0.25</v>
      </c>
      <c r="F346" s="479">
        <v>0.29097222222222224</v>
      </c>
      <c r="G346" s="482" t="s">
        <v>420</v>
      </c>
      <c r="H346" s="482" t="s">
        <v>420</v>
      </c>
      <c r="I346" s="482" t="s">
        <v>420</v>
      </c>
      <c r="J346" s="482" t="s">
        <v>420</v>
      </c>
      <c r="K346" s="482" t="s">
        <v>420</v>
      </c>
      <c r="L346" s="480"/>
      <c r="M346" s="480"/>
      <c r="N346" s="398">
        <v>0.2</v>
      </c>
      <c r="O346" s="398">
        <v>8.5</v>
      </c>
      <c r="P346" s="410">
        <v>200.0</v>
      </c>
    </row>
    <row r="347">
      <c r="A347" s="402">
        <v>335.0</v>
      </c>
      <c r="B347" s="397" t="s">
        <v>387</v>
      </c>
      <c r="C347" s="397" t="s">
        <v>463</v>
      </c>
      <c r="D347" s="397" t="s">
        <v>650</v>
      </c>
      <c r="E347" s="479">
        <v>0.5</v>
      </c>
      <c r="F347" s="479">
        <v>0.5409722222222222</v>
      </c>
      <c r="G347" s="480"/>
      <c r="H347" s="480"/>
      <c r="I347" s="480"/>
      <c r="J347" s="480"/>
      <c r="K347" s="480"/>
      <c r="L347" s="480"/>
      <c r="M347" s="481" t="s">
        <v>420</v>
      </c>
      <c r="N347" s="398">
        <v>0.2</v>
      </c>
      <c r="O347" s="398">
        <v>8.2</v>
      </c>
      <c r="P347" s="410">
        <v>200.0</v>
      </c>
    </row>
    <row r="348">
      <c r="A348" s="402">
        <v>336.0</v>
      </c>
      <c r="B348" s="403" t="s">
        <v>379</v>
      </c>
      <c r="C348" s="403" t="s">
        <v>499</v>
      </c>
      <c r="D348" s="403" t="s">
        <v>582</v>
      </c>
      <c r="E348" s="479">
        <v>0.9583333333333334</v>
      </c>
      <c r="F348" s="479">
        <v>0.9993055555555556</v>
      </c>
      <c r="G348" s="482" t="s">
        <v>420</v>
      </c>
      <c r="H348" s="482" t="s">
        <v>420</v>
      </c>
      <c r="I348" s="482" t="s">
        <v>420</v>
      </c>
      <c r="J348" s="482" t="s">
        <v>420</v>
      </c>
      <c r="K348" s="482" t="s">
        <v>420</v>
      </c>
      <c r="L348" s="480"/>
      <c r="M348" s="480"/>
      <c r="N348" s="398">
        <v>0.2</v>
      </c>
      <c r="O348" s="398">
        <v>8.0</v>
      </c>
      <c r="P348" s="410">
        <v>200.0</v>
      </c>
    </row>
    <row r="349">
      <c r="A349" s="402">
        <v>337.0</v>
      </c>
      <c r="B349" s="397" t="s">
        <v>382</v>
      </c>
      <c r="C349" s="397" t="s">
        <v>418</v>
      </c>
      <c r="D349" s="397" t="s">
        <v>673</v>
      </c>
      <c r="E349" s="479">
        <v>0.7916666666666666</v>
      </c>
      <c r="F349" s="479">
        <v>0.9993055555555556</v>
      </c>
      <c r="G349" s="480"/>
      <c r="H349" s="480"/>
      <c r="I349" s="480"/>
      <c r="J349" s="480"/>
      <c r="K349" s="480"/>
      <c r="L349" s="480"/>
      <c r="M349" s="481" t="s">
        <v>420</v>
      </c>
      <c r="N349" s="398">
        <v>0.2</v>
      </c>
      <c r="O349" s="398">
        <v>7.8</v>
      </c>
      <c r="P349" s="410">
        <v>66.0</v>
      </c>
    </row>
    <row r="350">
      <c r="A350" s="402">
        <v>338.0</v>
      </c>
      <c r="B350" s="403" t="s">
        <v>383</v>
      </c>
      <c r="C350" s="403" t="s">
        <v>418</v>
      </c>
      <c r="D350" s="403" t="s">
        <v>675</v>
      </c>
      <c r="E350" s="479">
        <v>0.875</v>
      </c>
      <c r="F350" s="479">
        <v>0.9993055555555556</v>
      </c>
      <c r="G350" s="482" t="s">
        <v>420</v>
      </c>
      <c r="H350" s="482" t="s">
        <v>420</v>
      </c>
      <c r="I350" s="482" t="s">
        <v>420</v>
      </c>
      <c r="J350" s="482" t="s">
        <v>420</v>
      </c>
      <c r="K350" s="482" t="s">
        <v>420</v>
      </c>
      <c r="L350" s="480"/>
      <c r="M350" s="480"/>
      <c r="N350" s="398">
        <v>0.2</v>
      </c>
      <c r="O350" s="398">
        <v>7.7</v>
      </c>
      <c r="P350" s="410">
        <v>100.0</v>
      </c>
    </row>
    <row r="351">
      <c r="A351" s="402">
        <v>339.0</v>
      </c>
      <c r="B351" s="397" t="s">
        <v>382</v>
      </c>
      <c r="C351" s="397" t="s">
        <v>418</v>
      </c>
      <c r="D351" s="397" t="s">
        <v>658</v>
      </c>
      <c r="E351" s="479">
        <v>0.875</v>
      </c>
      <c r="F351" s="479">
        <v>0.9159722222222223</v>
      </c>
      <c r="G351" s="480"/>
      <c r="H351" s="480"/>
      <c r="I351" s="480"/>
      <c r="J351" s="480"/>
      <c r="K351" s="481" t="s">
        <v>420</v>
      </c>
      <c r="L351" s="480"/>
      <c r="M351" s="480"/>
      <c r="N351" s="398">
        <v>0.2</v>
      </c>
      <c r="O351" s="398">
        <v>7.7</v>
      </c>
      <c r="P351" s="410">
        <v>100.0</v>
      </c>
    </row>
    <row r="352">
      <c r="A352" s="402">
        <v>340.0</v>
      </c>
      <c r="B352" s="403" t="s">
        <v>383</v>
      </c>
      <c r="C352" s="403" t="s">
        <v>418</v>
      </c>
      <c r="D352" s="403" t="s">
        <v>676</v>
      </c>
      <c r="E352" s="479">
        <v>0.2916666666666667</v>
      </c>
      <c r="F352" s="479">
        <v>0.3326388888888889</v>
      </c>
      <c r="G352" s="480"/>
      <c r="H352" s="480"/>
      <c r="I352" s="480"/>
      <c r="J352" s="480"/>
      <c r="K352" s="480"/>
      <c r="L352" s="482" t="s">
        <v>420</v>
      </c>
      <c r="M352" s="480"/>
      <c r="N352" s="398">
        <v>0.2</v>
      </c>
      <c r="O352" s="398">
        <v>7.5</v>
      </c>
      <c r="P352" s="410">
        <v>50.0</v>
      </c>
    </row>
    <row r="353">
      <c r="A353" s="402">
        <v>341.0</v>
      </c>
      <c r="B353" s="397" t="s">
        <v>358</v>
      </c>
      <c r="C353" s="397" t="s">
        <v>431</v>
      </c>
      <c r="D353" s="397" t="s">
        <v>677</v>
      </c>
      <c r="E353" s="479">
        <v>0.16666666666666666</v>
      </c>
      <c r="F353" s="479">
        <v>0.2076388888888889</v>
      </c>
      <c r="G353" s="480"/>
      <c r="H353" s="480"/>
      <c r="I353" s="480"/>
      <c r="J353" s="480"/>
      <c r="K353" s="480"/>
      <c r="L353" s="481" t="s">
        <v>420</v>
      </c>
      <c r="M353" s="480"/>
      <c r="N353" s="398">
        <v>0.2</v>
      </c>
      <c r="O353" s="398">
        <v>7.5</v>
      </c>
      <c r="P353" s="410">
        <v>50.0</v>
      </c>
    </row>
    <row r="354">
      <c r="A354" s="402">
        <v>342.0</v>
      </c>
      <c r="B354" s="403" t="s">
        <v>363</v>
      </c>
      <c r="C354" s="403" t="s">
        <v>427</v>
      </c>
      <c r="D354" s="403" t="s">
        <v>678</v>
      </c>
      <c r="E354" s="479">
        <v>0.16666666666666666</v>
      </c>
      <c r="F354" s="479">
        <v>0.24930555555555556</v>
      </c>
      <c r="G354" s="480"/>
      <c r="H354" s="480"/>
      <c r="I354" s="480"/>
      <c r="J354" s="480"/>
      <c r="K354" s="480"/>
      <c r="L354" s="480"/>
      <c r="M354" s="482" t="s">
        <v>420</v>
      </c>
      <c r="N354" s="398">
        <v>0.2</v>
      </c>
      <c r="O354" s="398">
        <v>7.4</v>
      </c>
      <c r="P354" s="410">
        <v>100.0</v>
      </c>
    </row>
    <row r="355">
      <c r="A355" s="402">
        <v>343.0</v>
      </c>
      <c r="B355" s="397" t="s">
        <v>365</v>
      </c>
      <c r="C355" s="397" t="s">
        <v>418</v>
      </c>
      <c r="D355" s="397" t="s">
        <v>583</v>
      </c>
      <c r="E355" s="479">
        <v>0.9166666666666666</v>
      </c>
      <c r="F355" s="479">
        <v>0.9576388888888889</v>
      </c>
      <c r="G355" s="480"/>
      <c r="H355" s="480"/>
      <c r="I355" s="480"/>
      <c r="J355" s="480"/>
      <c r="K355" s="480"/>
      <c r="L355" s="480"/>
      <c r="M355" s="481" t="s">
        <v>420</v>
      </c>
      <c r="N355" s="398">
        <v>0.2</v>
      </c>
      <c r="O355" s="398">
        <v>7.3</v>
      </c>
      <c r="P355" s="410">
        <v>200.0</v>
      </c>
    </row>
    <row r="356">
      <c r="A356" s="402">
        <v>344.0</v>
      </c>
      <c r="B356" s="403" t="s">
        <v>382</v>
      </c>
      <c r="C356" s="403" t="s">
        <v>418</v>
      </c>
      <c r="D356" s="403" t="s">
        <v>679</v>
      </c>
      <c r="E356" s="479">
        <v>0.0</v>
      </c>
      <c r="F356" s="479">
        <v>0.24930555555555556</v>
      </c>
      <c r="G356" s="480"/>
      <c r="H356" s="480"/>
      <c r="I356" s="480"/>
      <c r="J356" s="480"/>
      <c r="K356" s="480"/>
      <c r="L356" s="482" t="s">
        <v>420</v>
      </c>
      <c r="M356" s="480"/>
      <c r="N356" s="398">
        <v>0.1</v>
      </c>
      <c r="O356" s="398">
        <v>7.2</v>
      </c>
      <c r="P356" s="410">
        <v>100.0</v>
      </c>
    </row>
    <row r="357">
      <c r="A357" s="402">
        <v>345.0</v>
      </c>
      <c r="B357" s="397" t="s">
        <v>379</v>
      </c>
      <c r="C357" s="397" t="s">
        <v>499</v>
      </c>
      <c r="D357" s="397" t="s">
        <v>680</v>
      </c>
      <c r="E357" s="479">
        <v>0.875</v>
      </c>
      <c r="F357" s="479">
        <v>0.9993055555555556</v>
      </c>
      <c r="G357" s="480"/>
      <c r="H357" s="480"/>
      <c r="I357" s="480"/>
      <c r="J357" s="480"/>
      <c r="K357" s="480"/>
      <c r="L357" s="481" t="s">
        <v>420</v>
      </c>
      <c r="M357" s="480"/>
      <c r="N357" s="398">
        <v>0.1</v>
      </c>
      <c r="O357" s="398">
        <v>7.1</v>
      </c>
      <c r="P357" s="410">
        <v>100.0</v>
      </c>
    </row>
    <row r="358">
      <c r="A358" s="402">
        <v>346.0</v>
      </c>
      <c r="B358" s="403" t="s">
        <v>387</v>
      </c>
      <c r="C358" s="403" t="s">
        <v>463</v>
      </c>
      <c r="D358" s="403" t="s">
        <v>681</v>
      </c>
      <c r="E358" s="479">
        <v>0.8333333333333334</v>
      </c>
      <c r="F358" s="479">
        <v>0.9993055555555556</v>
      </c>
      <c r="G358" s="480"/>
      <c r="H358" s="480"/>
      <c r="I358" s="480"/>
      <c r="J358" s="480"/>
      <c r="K358" s="480"/>
      <c r="L358" s="482" t="s">
        <v>420</v>
      </c>
      <c r="M358" s="480"/>
      <c r="N358" s="398">
        <v>0.1</v>
      </c>
      <c r="O358" s="398">
        <v>7.1</v>
      </c>
      <c r="P358" s="410">
        <v>100.0</v>
      </c>
    </row>
    <row r="359">
      <c r="A359" s="402">
        <v>347.0</v>
      </c>
      <c r="B359" s="397" t="s">
        <v>370</v>
      </c>
      <c r="C359" s="397" t="s">
        <v>422</v>
      </c>
      <c r="D359" s="397" t="s">
        <v>682</v>
      </c>
      <c r="E359" s="479">
        <v>0.8333333333333334</v>
      </c>
      <c r="F359" s="479">
        <v>0.8743055555555556</v>
      </c>
      <c r="G359" s="480"/>
      <c r="H359" s="480"/>
      <c r="I359" s="480"/>
      <c r="J359" s="480"/>
      <c r="K359" s="480"/>
      <c r="L359" s="480"/>
      <c r="M359" s="481" t="s">
        <v>420</v>
      </c>
      <c r="N359" s="398">
        <v>0.1</v>
      </c>
      <c r="O359" s="398">
        <v>6.9</v>
      </c>
      <c r="P359" s="410">
        <v>50.0</v>
      </c>
    </row>
    <row r="360">
      <c r="A360" s="402">
        <v>348.0</v>
      </c>
      <c r="B360" s="403" t="s">
        <v>358</v>
      </c>
      <c r="C360" s="403" t="s">
        <v>431</v>
      </c>
      <c r="D360" s="403" t="s">
        <v>683</v>
      </c>
      <c r="E360" s="479">
        <v>0.125</v>
      </c>
      <c r="F360" s="479">
        <v>0.2076388888888889</v>
      </c>
      <c r="G360" s="482" t="s">
        <v>420</v>
      </c>
      <c r="H360" s="482" t="s">
        <v>420</v>
      </c>
      <c r="I360" s="482" t="s">
        <v>420</v>
      </c>
      <c r="J360" s="482" t="s">
        <v>420</v>
      </c>
      <c r="K360" s="482" t="s">
        <v>420</v>
      </c>
      <c r="L360" s="480"/>
      <c r="M360" s="480"/>
      <c r="N360" s="398">
        <v>0.1</v>
      </c>
      <c r="O360" s="398">
        <v>6.4</v>
      </c>
      <c r="P360" s="410">
        <v>33.0</v>
      </c>
    </row>
    <row r="361">
      <c r="A361" s="402">
        <v>349.0</v>
      </c>
      <c r="B361" s="397" t="s">
        <v>389</v>
      </c>
      <c r="C361" s="397" t="s">
        <v>422</v>
      </c>
      <c r="D361" s="397" t="s">
        <v>684</v>
      </c>
      <c r="E361" s="479">
        <v>0.5</v>
      </c>
      <c r="F361" s="479">
        <v>0.7493055555555556</v>
      </c>
      <c r="G361" s="480"/>
      <c r="H361" s="480"/>
      <c r="I361" s="480"/>
      <c r="J361" s="480"/>
      <c r="K361" s="480"/>
      <c r="L361" s="480"/>
      <c r="M361" s="481" t="s">
        <v>420</v>
      </c>
      <c r="N361" s="398">
        <v>0.1</v>
      </c>
      <c r="O361" s="398">
        <v>6.1</v>
      </c>
      <c r="P361" s="410">
        <v>50.0</v>
      </c>
    </row>
    <row r="362">
      <c r="A362" s="402">
        <v>350.0</v>
      </c>
      <c r="B362" s="403" t="s">
        <v>361</v>
      </c>
      <c r="C362" s="403" t="s">
        <v>418</v>
      </c>
      <c r="D362" s="403" t="s">
        <v>685</v>
      </c>
      <c r="E362" s="479">
        <v>0.9583333333333334</v>
      </c>
      <c r="F362" s="479">
        <v>0.9993055555555556</v>
      </c>
      <c r="G362" s="482" t="s">
        <v>420</v>
      </c>
      <c r="H362" s="482" t="s">
        <v>420</v>
      </c>
      <c r="I362" s="482" t="s">
        <v>420</v>
      </c>
      <c r="J362" s="482" t="s">
        <v>420</v>
      </c>
      <c r="K362" s="482" t="s">
        <v>420</v>
      </c>
      <c r="L362" s="480"/>
      <c r="M362" s="480"/>
      <c r="N362" s="398">
        <v>0.1</v>
      </c>
      <c r="O362" s="398">
        <v>6.1</v>
      </c>
      <c r="P362" s="410">
        <v>100.0</v>
      </c>
    </row>
    <row r="363">
      <c r="A363" s="402">
        <v>351.0</v>
      </c>
      <c r="B363" s="397" t="s">
        <v>387</v>
      </c>
      <c r="C363" s="397" t="s">
        <v>463</v>
      </c>
      <c r="D363" s="397" t="s">
        <v>630</v>
      </c>
      <c r="E363" s="479">
        <v>0.625</v>
      </c>
      <c r="F363" s="479">
        <v>0.7493055555555556</v>
      </c>
      <c r="G363" s="480"/>
      <c r="H363" s="480"/>
      <c r="I363" s="480"/>
      <c r="J363" s="480"/>
      <c r="K363" s="480"/>
      <c r="L363" s="480"/>
      <c r="M363" s="481" t="s">
        <v>420</v>
      </c>
      <c r="N363" s="398">
        <v>0.1</v>
      </c>
      <c r="O363" s="398">
        <v>6.1</v>
      </c>
      <c r="P363" s="410">
        <v>50.0</v>
      </c>
    </row>
    <row r="364">
      <c r="A364" s="402">
        <v>352.0</v>
      </c>
      <c r="B364" s="403" t="s">
        <v>370</v>
      </c>
      <c r="C364" s="403" t="s">
        <v>422</v>
      </c>
      <c r="D364" s="403" t="s">
        <v>686</v>
      </c>
      <c r="E364" s="479">
        <v>0.08333333333333333</v>
      </c>
      <c r="F364" s="479">
        <v>0.24930555555555556</v>
      </c>
      <c r="G364" s="482" t="s">
        <v>420</v>
      </c>
      <c r="H364" s="482" t="s">
        <v>420</v>
      </c>
      <c r="I364" s="482" t="s">
        <v>420</v>
      </c>
      <c r="J364" s="482" t="s">
        <v>420</v>
      </c>
      <c r="K364" s="482" t="s">
        <v>420</v>
      </c>
      <c r="L364" s="480"/>
      <c r="M364" s="480"/>
      <c r="N364" s="398">
        <v>0.1</v>
      </c>
      <c r="O364" s="398">
        <v>6.1</v>
      </c>
      <c r="P364" s="410">
        <v>50.0</v>
      </c>
    </row>
    <row r="365">
      <c r="A365" s="402">
        <v>353.0</v>
      </c>
      <c r="B365" s="397" t="s">
        <v>363</v>
      </c>
      <c r="C365" s="397" t="s">
        <v>470</v>
      </c>
      <c r="D365" s="397" t="s">
        <v>561</v>
      </c>
      <c r="E365" s="479">
        <v>0.75</v>
      </c>
      <c r="F365" s="479">
        <v>0.7909722222222223</v>
      </c>
      <c r="G365" s="480"/>
      <c r="H365" s="480"/>
      <c r="I365" s="480"/>
      <c r="J365" s="480"/>
      <c r="K365" s="480"/>
      <c r="L365" s="480"/>
      <c r="M365" s="481" t="s">
        <v>420</v>
      </c>
      <c r="N365" s="398">
        <v>0.1</v>
      </c>
      <c r="O365" s="398">
        <v>6.1</v>
      </c>
      <c r="P365" s="410">
        <v>33.0</v>
      </c>
    </row>
    <row r="366">
      <c r="A366" s="402">
        <v>354.0</v>
      </c>
      <c r="B366" s="403" t="s">
        <v>382</v>
      </c>
      <c r="C366" s="403" t="s">
        <v>418</v>
      </c>
      <c r="D366" s="403" t="s">
        <v>687</v>
      </c>
      <c r="E366" s="479">
        <v>0.0</v>
      </c>
      <c r="F366" s="479">
        <v>0.4159722222222222</v>
      </c>
      <c r="G366" s="480"/>
      <c r="H366" s="480"/>
      <c r="I366" s="480"/>
      <c r="J366" s="480"/>
      <c r="K366" s="480"/>
      <c r="L366" s="480"/>
      <c r="M366" s="482" t="s">
        <v>420</v>
      </c>
      <c r="N366" s="398">
        <v>0.1</v>
      </c>
      <c r="O366" s="398">
        <v>6.0</v>
      </c>
      <c r="P366" s="410">
        <v>50.0</v>
      </c>
    </row>
    <row r="367">
      <c r="A367" s="402">
        <v>355.0</v>
      </c>
      <c r="B367" s="397" t="s">
        <v>389</v>
      </c>
      <c r="C367" s="397" t="s">
        <v>422</v>
      </c>
      <c r="D367" s="397" t="s">
        <v>688</v>
      </c>
      <c r="E367" s="479">
        <v>0.4166666666666667</v>
      </c>
      <c r="F367" s="479">
        <v>0.4576388888888889</v>
      </c>
      <c r="G367" s="480"/>
      <c r="H367" s="480"/>
      <c r="I367" s="480"/>
      <c r="J367" s="480"/>
      <c r="K367" s="480"/>
      <c r="L367" s="481" t="s">
        <v>420</v>
      </c>
      <c r="M367" s="480"/>
      <c r="N367" s="398">
        <v>0.1</v>
      </c>
      <c r="O367" s="398">
        <v>5.8</v>
      </c>
      <c r="P367" s="410">
        <v>33.0</v>
      </c>
    </row>
    <row r="368">
      <c r="A368" s="402">
        <v>356.0</v>
      </c>
      <c r="B368" s="403" t="s">
        <v>370</v>
      </c>
      <c r="C368" s="403" t="s">
        <v>422</v>
      </c>
      <c r="D368" s="403" t="s">
        <v>686</v>
      </c>
      <c r="E368" s="479">
        <v>0.08333333333333333</v>
      </c>
      <c r="F368" s="479">
        <v>0.24930555555555556</v>
      </c>
      <c r="G368" s="480"/>
      <c r="H368" s="480"/>
      <c r="I368" s="480"/>
      <c r="J368" s="480"/>
      <c r="K368" s="480"/>
      <c r="L368" s="482" t="s">
        <v>420</v>
      </c>
      <c r="M368" s="480"/>
      <c r="N368" s="398">
        <v>0.1</v>
      </c>
      <c r="O368" s="398">
        <v>5.8</v>
      </c>
      <c r="P368" s="410">
        <v>100.0</v>
      </c>
    </row>
    <row r="369">
      <c r="A369" s="402">
        <v>357.0</v>
      </c>
      <c r="B369" s="397" t="s">
        <v>381</v>
      </c>
      <c r="C369" s="397" t="s">
        <v>418</v>
      </c>
      <c r="D369" s="397" t="s">
        <v>689</v>
      </c>
      <c r="E369" s="479">
        <v>0.0</v>
      </c>
      <c r="F369" s="479">
        <v>0.16597222222222222</v>
      </c>
      <c r="G369" s="480"/>
      <c r="H369" s="480"/>
      <c r="I369" s="480"/>
      <c r="J369" s="480"/>
      <c r="K369" s="480"/>
      <c r="L369" s="480"/>
      <c r="M369" s="481" t="s">
        <v>420</v>
      </c>
      <c r="N369" s="398">
        <v>0.1</v>
      </c>
      <c r="O369" s="398">
        <v>5.8</v>
      </c>
      <c r="P369" s="410">
        <v>0.0</v>
      </c>
    </row>
    <row r="370">
      <c r="A370" s="402">
        <v>358.0</v>
      </c>
      <c r="B370" s="403" t="s">
        <v>378</v>
      </c>
      <c r="C370" s="403" t="s">
        <v>499</v>
      </c>
      <c r="D370" s="403" t="s">
        <v>638</v>
      </c>
      <c r="E370" s="479">
        <v>0.041666666666666664</v>
      </c>
      <c r="F370" s="479">
        <v>0.24930555555555556</v>
      </c>
      <c r="G370" s="482" t="s">
        <v>420</v>
      </c>
      <c r="H370" s="480"/>
      <c r="I370" s="480"/>
      <c r="J370" s="480"/>
      <c r="K370" s="480"/>
      <c r="L370" s="480"/>
      <c r="M370" s="480"/>
      <c r="N370" s="398">
        <v>0.1</v>
      </c>
      <c r="O370" s="398">
        <v>5.7</v>
      </c>
      <c r="P370" s="410">
        <v>100.0</v>
      </c>
    </row>
    <row r="371">
      <c r="A371" s="402">
        <v>359.0</v>
      </c>
      <c r="B371" s="397" t="s">
        <v>365</v>
      </c>
      <c r="C371" s="397" t="s">
        <v>418</v>
      </c>
      <c r="D371" s="397" t="s">
        <v>690</v>
      </c>
      <c r="E371" s="479">
        <v>0.0</v>
      </c>
      <c r="F371" s="479">
        <v>0.08263888888888889</v>
      </c>
      <c r="G371" s="480"/>
      <c r="H371" s="480"/>
      <c r="I371" s="480"/>
      <c r="J371" s="480"/>
      <c r="K371" s="480"/>
      <c r="L371" s="480"/>
      <c r="M371" s="481" t="s">
        <v>420</v>
      </c>
      <c r="N371" s="398">
        <v>0.1</v>
      </c>
      <c r="O371" s="398">
        <v>5.7</v>
      </c>
      <c r="P371" s="410">
        <v>100.0</v>
      </c>
    </row>
    <row r="372">
      <c r="A372" s="402">
        <v>360.0</v>
      </c>
      <c r="B372" s="403" t="s">
        <v>389</v>
      </c>
      <c r="C372" s="403" t="s">
        <v>422</v>
      </c>
      <c r="D372" s="403" t="s">
        <v>669</v>
      </c>
      <c r="E372" s="479">
        <v>0.25</v>
      </c>
      <c r="F372" s="479">
        <v>0.3743055555555555</v>
      </c>
      <c r="G372" s="482" t="s">
        <v>420</v>
      </c>
      <c r="H372" s="482" t="s">
        <v>420</v>
      </c>
      <c r="I372" s="482" t="s">
        <v>420</v>
      </c>
      <c r="J372" s="482" t="s">
        <v>420</v>
      </c>
      <c r="K372" s="482" t="s">
        <v>420</v>
      </c>
      <c r="L372" s="480"/>
      <c r="M372" s="480"/>
      <c r="N372" s="398">
        <v>0.1</v>
      </c>
      <c r="O372" s="398">
        <v>5.6</v>
      </c>
      <c r="P372" s="410">
        <v>50.0</v>
      </c>
    </row>
    <row r="373">
      <c r="A373" s="402">
        <v>361.0</v>
      </c>
      <c r="B373" s="397" t="s">
        <v>367</v>
      </c>
      <c r="C373" s="397" t="s">
        <v>422</v>
      </c>
      <c r="D373" s="397" t="s">
        <v>691</v>
      </c>
      <c r="E373" s="479">
        <v>0.041666666666666664</v>
      </c>
      <c r="F373" s="479">
        <v>0.24930555555555556</v>
      </c>
      <c r="G373" s="480"/>
      <c r="H373" s="480"/>
      <c r="I373" s="480"/>
      <c r="J373" s="480"/>
      <c r="K373" s="480"/>
      <c r="L373" s="481" t="s">
        <v>420</v>
      </c>
      <c r="M373" s="480"/>
      <c r="N373" s="398">
        <v>0.1</v>
      </c>
      <c r="O373" s="398">
        <v>5.6</v>
      </c>
      <c r="P373" s="410">
        <v>100.0</v>
      </c>
    </row>
    <row r="374">
      <c r="A374" s="402">
        <v>362.0</v>
      </c>
      <c r="B374" s="403" t="s">
        <v>363</v>
      </c>
      <c r="C374" s="403" t="s">
        <v>427</v>
      </c>
      <c r="D374" s="403" t="s">
        <v>692</v>
      </c>
      <c r="E374" s="479">
        <v>0.041666666666666664</v>
      </c>
      <c r="F374" s="479">
        <v>0.08263888888888889</v>
      </c>
      <c r="G374" s="482" t="s">
        <v>420</v>
      </c>
      <c r="H374" s="482" t="s">
        <v>420</v>
      </c>
      <c r="I374" s="482" t="s">
        <v>420</v>
      </c>
      <c r="J374" s="482" t="s">
        <v>420</v>
      </c>
      <c r="K374" s="482" t="s">
        <v>420</v>
      </c>
      <c r="L374" s="480"/>
      <c r="M374" s="480"/>
      <c r="N374" s="398">
        <v>0.1</v>
      </c>
      <c r="O374" s="398">
        <v>5.6</v>
      </c>
      <c r="P374" s="410">
        <v>100.0</v>
      </c>
    </row>
    <row r="375">
      <c r="A375" s="402">
        <v>363.0</v>
      </c>
      <c r="B375" s="397" t="s">
        <v>389</v>
      </c>
      <c r="C375" s="397" t="s">
        <v>422</v>
      </c>
      <c r="D375" s="397" t="s">
        <v>664</v>
      </c>
      <c r="E375" s="479">
        <v>0.5</v>
      </c>
      <c r="F375" s="479">
        <v>0.7493055555555556</v>
      </c>
      <c r="G375" s="480"/>
      <c r="H375" s="480"/>
      <c r="I375" s="480"/>
      <c r="J375" s="480"/>
      <c r="K375" s="480"/>
      <c r="L375" s="481" t="s">
        <v>420</v>
      </c>
      <c r="M375" s="480"/>
      <c r="N375" s="398">
        <v>0.1</v>
      </c>
      <c r="O375" s="398">
        <v>5.6</v>
      </c>
      <c r="P375" s="410">
        <v>50.0</v>
      </c>
    </row>
    <row r="376">
      <c r="A376" s="402">
        <v>364.0</v>
      </c>
      <c r="B376" s="403" t="s">
        <v>382</v>
      </c>
      <c r="C376" s="403" t="s">
        <v>418</v>
      </c>
      <c r="D376" s="403" t="s">
        <v>687</v>
      </c>
      <c r="E376" s="479">
        <v>0.875</v>
      </c>
      <c r="F376" s="479">
        <v>0.9159722222222223</v>
      </c>
      <c r="G376" s="482" t="s">
        <v>420</v>
      </c>
      <c r="H376" s="482" t="s">
        <v>420</v>
      </c>
      <c r="I376" s="482" t="s">
        <v>420</v>
      </c>
      <c r="J376" s="482" t="s">
        <v>420</v>
      </c>
      <c r="K376" s="480"/>
      <c r="L376" s="480"/>
      <c r="M376" s="480"/>
      <c r="N376" s="398">
        <v>0.1</v>
      </c>
      <c r="O376" s="398">
        <v>5.5</v>
      </c>
      <c r="P376" s="410">
        <v>33.0</v>
      </c>
    </row>
    <row r="377">
      <c r="A377" s="402">
        <v>365.0</v>
      </c>
      <c r="B377" s="397" t="s">
        <v>367</v>
      </c>
      <c r="C377" s="397" t="s">
        <v>422</v>
      </c>
      <c r="D377" s="397" t="s">
        <v>583</v>
      </c>
      <c r="E377" s="479">
        <v>0.8333333333333334</v>
      </c>
      <c r="F377" s="479">
        <v>0.9993055555555556</v>
      </c>
      <c r="G377" s="480"/>
      <c r="H377" s="480"/>
      <c r="I377" s="480"/>
      <c r="J377" s="480"/>
      <c r="K377" s="480"/>
      <c r="L377" s="480"/>
      <c r="M377" s="481" t="s">
        <v>420</v>
      </c>
      <c r="N377" s="398">
        <v>0.1</v>
      </c>
      <c r="O377" s="398">
        <v>5.4</v>
      </c>
      <c r="P377" s="410">
        <v>50.0</v>
      </c>
    </row>
    <row r="378">
      <c r="A378" s="402">
        <v>366.0</v>
      </c>
      <c r="B378" s="403" t="s">
        <v>378</v>
      </c>
      <c r="C378" s="403" t="s">
        <v>499</v>
      </c>
      <c r="D378" s="403" t="s">
        <v>545</v>
      </c>
      <c r="E378" s="479">
        <v>0.0</v>
      </c>
      <c r="F378" s="479">
        <v>0.04097222222222222</v>
      </c>
      <c r="G378" s="482" t="s">
        <v>420</v>
      </c>
      <c r="H378" s="480"/>
      <c r="I378" s="480"/>
      <c r="J378" s="480"/>
      <c r="K378" s="480"/>
      <c r="L378" s="480"/>
      <c r="M378" s="480"/>
      <c r="N378" s="398">
        <v>0.1</v>
      </c>
      <c r="O378" s="398">
        <v>5.3</v>
      </c>
      <c r="P378" s="410">
        <v>100.0</v>
      </c>
    </row>
    <row r="379">
      <c r="A379" s="402">
        <v>367.0</v>
      </c>
      <c r="B379" s="397" t="s">
        <v>387</v>
      </c>
      <c r="C379" s="397" t="s">
        <v>463</v>
      </c>
      <c r="D379" s="397" t="s">
        <v>693</v>
      </c>
      <c r="E379" s="479">
        <v>0.08333333333333333</v>
      </c>
      <c r="F379" s="479">
        <v>0.4159722222222222</v>
      </c>
      <c r="G379" s="480"/>
      <c r="H379" s="480"/>
      <c r="I379" s="480"/>
      <c r="J379" s="480"/>
      <c r="K379" s="480"/>
      <c r="L379" s="480"/>
      <c r="M379" s="481" t="s">
        <v>420</v>
      </c>
      <c r="N379" s="398">
        <v>0.1</v>
      </c>
      <c r="O379" s="398">
        <v>5.3</v>
      </c>
      <c r="P379" s="410">
        <v>100.0</v>
      </c>
    </row>
    <row r="380">
      <c r="A380" s="402">
        <v>368.0</v>
      </c>
      <c r="B380" s="403" t="s">
        <v>365</v>
      </c>
      <c r="C380" s="403" t="s">
        <v>418</v>
      </c>
      <c r="D380" s="403" t="s">
        <v>635</v>
      </c>
      <c r="E380" s="479">
        <v>0.9583333333333334</v>
      </c>
      <c r="F380" s="479">
        <v>0.9993055555555556</v>
      </c>
      <c r="G380" s="480"/>
      <c r="H380" s="480"/>
      <c r="I380" s="480"/>
      <c r="J380" s="480"/>
      <c r="K380" s="480"/>
      <c r="L380" s="480"/>
      <c r="M380" s="482" t="s">
        <v>420</v>
      </c>
      <c r="N380" s="398">
        <v>0.1</v>
      </c>
      <c r="O380" s="398">
        <v>5.3</v>
      </c>
      <c r="P380" s="410">
        <v>100.0</v>
      </c>
    </row>
    <row r="381">
      <c r="A381" s="402">
        <v>369.0</v>
      </c>
      <c r="B381" s="397" t="s">
        <v>381</v>
      </c>
      <c r="C381" s="397" t="s">
        <v>484</v>
      </c>
      <c r="D381" s="397" t="s">
        <v>694</v>
      </c>
      <c r="E381" s="479">
        <v>0.8333333333333334</v>
      </c>
      <c r="F381" s="479">
        <v>0.9993055555555556</v>
      </c>
      <c r="G381" s="480"/>
      <c r="H381" s="480"/>
      <c r="I381" s="480"/>
      <c r="J381" s="480"/>
      <c r="K381" s="480"/>
      <c r="L381" s="480"/>
      <c r="M381" s="481" t="s">
        <v>420</v>
      </c>
      <c r="N381" s="398">
        <v>0.1</v>
      </c>
      <c r="O381" s="398">
        <v>5.1</v>
      </c>
      <c r="P381" s="410">
        <v>100.0</v>
      </c>
    </row>
    <row r="382">
      <c r="A382" s="402">
        <v>370.0</v>
      </c>
      <c r="B382" s="403" t="s">
        <v>363</v>
      </c>
      <c r="C382" s="403" t="s">
        <v>467</v>
      </c>
      <c r="D382" s="403" t="s">
        <v>666</v>
      </c>
      <c r="E382" s="479">
        <v>0.9166666666666666</v>
      </c>
      <c r="F382" s="479">
        <v>0.9993055555555556</v>
      </c>
      <c r="G382" s="480"/>
      <c r="H382" s="480"/>
      <c r="I382" s="480"/>
      <c r="J382" s="480"/>
      <c r="K382" s="480"/>
      <c r="L382" s="482" t="s">
        <v>420</v>
      </c>
      <c r="M382" s="480"/>
      <c r="N382" s="398">
        <v>0.1</v>
      </c>
      <c r="O382" s="398">
        <v>5.1</v>
      </c>
      <c r="P382" s="410">
        <v>50.0</v>
      </c>
    </row>
    <row r="383">
      <c r="A383" s="402">
        <v>371.0</v>
      </c>
      <c r="B383" s="397" t="s">
        <v>367</v>
      </c>
      <c r="C383" s="397" t="s">
        <v>422</v>
      </c>
      <c r="D383" s="397" t="s">
        <v>695</v>
      </c>
      <c r="E383" s="479">
        <v>0.8333333333333334</v>
      </c>
      <c r="F383" s="479">
        <v>0.9993055555555556</v>
      </c>
      <c r="G383" s="480"/>
      <c r="H383" s="480"/>
      <c r="I383" s="480"/>
      <c r="J383" s="480"/>
      <c r="K383" s="480"/>
      <c r="L383" s="481" t="s">
        <v>420</v>
      </c>
      <c r="M383" s="480"/>
      <c r="N383" s="398">
        <v>0.1</v>
      </c>
      <c r="O383" s="398">
        <v>5.1</v>
      </c>
      <c r="P383" s="410">
        <v>50.0</v>
      </c>
    </row>
    <row r="384">
      <c r="A384" s="402">
        <v>372.0</v>
      </c>
      <c r="B384" s="403" t="s">
        <v>382</v>
      </c>
      <c r="C384" s="403" t="s">
        <v>418</v>
      </c>
      <c r="D384" s="403" t="s">
        <v>696</v>
      </c>
      <c r="E384" s="479">
        <v>0.9166666666666666</v>
      </c>
      <c r="F384" s="479">
        <v>0.9993055555555556</v>
      </c>
      <c r="G384" s="482" t="s">
        <v>420</v>
      </c>
      <c r="H384" s="482" t="s">
        <v>420</v>
      </c>
      <c r="I384" s="482" t="s">
        <v>420</v>
      </c>
      <c r="J384" s="482" t="s">
        <v>420</v>
      </c>
      <c r="K384" s="482" t="s">
        <v>420</v>
      </c>
      <c r="L384" s="480"/>
      <c r="M384" s="480"/>
      <c r="N384" s="398">
        <v>0.1</v>
      </c>
      <c r="O384" s="398">
        <v>4.8</v>
      </c>
      <c r="P384" s="410">
        <v>50.0</v>
      </c>
    </row>
    <row r="385">
      <c r="A385" s="402">
        <v>373.0</v>
      </c>
      <c r="B385" s="397" t="s">
        <v>370</v>
      </c>
      <c r="C385" s="397" t="s">
        <v>422</v>
      </c>
      <c r="D385" s="397" t="s">
        <v>697</v>
      </c>
      <c r="E385" s="479">
        <v>0.875</v>
      </c>
      <c r="F385" s="479">
        <v>0.9993055555555556</v>
      </c>
      <c r="G385" s="481" t="s">
        <v>420</v>
      </c>
      <c r="H385" s="481" t="s">
        <v>420</v>
      </c>
      <c r="I385" s="481" t="s">
        <v>420</v>
      </c>
      <c r="J385" s="481" t="s">
        <v>420</v>
      </c>
      <c r="K385" s="481" t="s">
        <v>420</v>
      </c>
      <c r="L385" s="480"/>
      <c r="M385" s="480"/>
      <c r="N385" s="398">
        <v>0.1</v>
      </c>
      <c r="O385" s="398">
        <v>4.7</v>
      </c>
      <c r="P385" s="410">
        <v>100.0</v>
      </c>
    </row>
    <row r="386">
      <c r="A386" s="402">
        <v>374.0</v>
      </c>
      <c r="B386" s="403" t="s">
        <v>389</v>
      </c>
      <c r="C386" s="403" t="s">
        <v>422</v>
      </c>
      <c r="D386" s="403" t="s">
        <v>698</v>
      </c>
      <c r="E386" s="479">
        <v>0.75</v>
      </c>
      <c r="F386" s="479">
        <v>0.9993055555555556</v>
      </c>
      <c r="G386" s="480"/>
      <c r="H386" s="480"/>
      <c r="I386" s="480"/>
      <c r="J386" s="480"/>
      <c r="K386" s="480"/>
      <c r="L386" s="480"/>
      <c r="M386" s="482" t="s">
        <v>420</v>
      </c>
      <c r="N386" s="398">
        <v>0.1</v>
      </c>
      <c r="O386" s="398">
        <v>4.6</v>
      </c>
      <c r="P386" s="410">
        <v>100.0</v>
      </c>
    </row>
    <row r="387">
      <c r="A387" s="402">
        <v>375.0</v>
      </c>
      <c r="B387" s="397" t="s">
        <v>387</v>
      </c>
      <c r="C387" s="397" t="s">
        <v>463</v>
      </c>
      <c r="D387" s="397" t="s">
        <v>699</v>
      </c>
      <c r="E387" s="479">
        <v>0.8333333333333334</v>
      </c>
      <c r="F387" s="479">
        <v>0.9993055555555556</v>
      </c>
      <c r="G387" s="480"/>
      <c r="H387" s="480"/>
      <c r="I387" s="480"/>
      <c r="J387" s="480"/>
      <c r="K387" s="481" t="s">
        <v>420</v>
      </c>
      <c r="L387" s="480"/>
      <c r="M387" s="480"/>
      <c r="N387" s="398">
        <v>0.1</v>
      </c>
      <c r="O387" s="398">
        <v>4.2</v>
      </c>
      <c r="P387" s="410">
        <v>100.0</v>
      </c>
    </row>
    <row r="388">
      <c r="A388" s="402">
        <v>376.0</v>
      </c>
      <c r="B388" s="403" t="s">
        <v>367</v>
      </c>
      <c r="C388" s="403" t="s">
        <v>422</v>
      </c>
      <c r="D388" s="403" t="s">
        <v>695</v>
      </c>
      <c r="E388" s="479">
        <v>0.0</v>
      </c>
      <c r="F388" s="479">
        <v>0.2076388888888889</v>
      </c>
      <c r="G388" s="480"/>
      <c r="H388" s="480"/>
      <c r="I388" s="480"/>
      <c r="J388" s="480"/>
      <c r="K388" s="480"/>
      <c r="L388" s="480"/>
      <c r="M388" s="482" t="s">
        <v>420</v>
      </c>
      <c r="N388" s="398">
        <v>0.1</v>
      </c>
      <c r="O388" s="398">
        <v>4.0</v>
      </c>
      <c r="P388" s="410">
        <v>100.0</v>
      </c>
    </row>
    <row r="389">
      <c r="A389" s="402">
        <v>377.0</v>
      </c>
      <c r="B389" s="397" t="s">
        <v>375</v>
      </c>
      <c r="C389" s="397" t="s">
        <v>452</v>
      </c>
      <c r="D389" s="397" t="s">
        <v>700</v>
      </c>
      <c r="E389" s="479">
        <v>0.9166666666666666</v>
      </c>
      <c r="F389" s="479">
        <v>0.9993055555555556</v>
      </c>
      <c r="G389" s="480"/>
      <c r="H389" s="480"/>
      <c r="I389" s="480"/>
      <c r="J389" s="480"/>
      <c r="K389" s="480"/>
      <c r="L389" s="480"/>
      <c r="M389" s="481" t="s">
        <v>420</v>
      </c>
      <c r="N389" s="398">
        <v>0.1</v>
      </c>
      <c r="O389" s="398">
        <v>4.0</v>
      </c>
      <c r="P389" s="410">
        <v>50.0</v>
      </c>
    </row>
    <row r="390">
      <c r="A390" s="402">
        <v>378.0</v>
      </c>
      <c r="B390" s="403" t="s">
        <v>378</v>
      </c>
      <c r="C390" s="403" t="s">
        <v>499</v>
      </c>
      <c r="D390" s="403" t="s">
        <v>693</v>
      </c>
      <c r="E390" s="479">
        <v>0.0</v>
      </c>
      <c r="F390" s="479">
        <v>0.24930555555555556</v>
      </c>
      <c r="G390" s="480"/>
      <c r="H390" s="480"/>
      <c r="I390" s="480"/>
      <c r="J390" s="480"/>
      <c r="K390" s="480"/>
      <c r="L390" s="482" t="s">
        <v>420</v>
      </c>
      <c r="M390" s="480"/>
      <c r="N390" s="398">
        <v>0.1</v>
      </c>
      <c r="O390" s="398">
        <v>4.0</v>
      </c>
      <c r="P390" s="410">
        <v>0.0</v>
      </c>
    </row>
    <row r="391">
      <c r="A391" s="402">
        <v>379.0</v>
      </c>
      <c r="B391" s="397" t="s">
        <v>389</v>
      </c>
      <c r="C391" s="397" t="s">
        <v>422</v>
      </c>
      <c r="D391" s="397" t="s">
        <v>701</v>
      </c>
      <c r="E391" s="479">
        <v>0.25</v>
      </c>
      <c r="F391" s="479">
        <v>0.4159722222222222</v>
      </c>
      <c r="G391" s="480"/>
      <c r="H391" s="480"/>
      <c r="I391" s="480"/>
      <c r="J391" s="480"/>
      <c r="K391" s="480"/>
      <c r="L391" s="480"/>
      <c r="M391" s="481" t="s">
        <v>420</v>
      </c>
      <c r="N391" s="398">
        <v>0.1</v>
      </c>
      <c r="O391" s="398">
        <v>3.8</v>
      </c>
      <c r="P391" s="410">
        <v>50.0</v>
      </c>
    </row>
    <row r="392">
      <c r="A392" s="402">
        <v>380.0</v>
      </c>
      <c r="B392" s="403" t="s">
        <v>378</v>
      </c>
      <c r="C392" s="403" t="s">
        <v>499</v>
      </c>
      <c r="D392" s="403" t="s">
        <v>568</v>
      </c>
      <c r="E392" s="479">
        <v>0.0</v>
      </c>
      <c r="F392" s="479">
        <v>0.24930555555555556</v>
      </c>
      <c r="G392" s="480"/>
      <c r="H392" s="482" t="s">
        <v>420</v>
      </c>
      <c r="I392" s="482" t="s">
        <v>420</v>
      </c>
      <c r="J392" s="482" t="s">
        <v>420</v>
      </c>
      <c r="K392" s="482" t="s">
        <v>420</v>
      </c>
      <c r="L392" s="480"/>
      <c r="M392" s="480"/>
      <c r="N392" s="398">
        <v>0.1</v>
      </c>
      <c r="O392" s="398">
        <v>3.8</v>
      </c>
      <c r="P392" s="410">
        <v>0.0</v>
      </c>
    </row>
    <row r="393">
      <c r="A393" s="402">
        <v>381.0</v>
      </c>
      <c r="B393" s="397" t="s">
        <v>389</v>
      </c>
      <c r="C393" s="397" t="s">
        <v>422</v>
      </c>
      <c r="D393" s="397" t="s">
        <v>702</v>
      </c>
      <c r="E393" s="479">
        <v>0.4583333333333333</v>
      </c>
      <c r="F393" s="479">
        <v>0.4993055555555555</v>
      </c>
      <c r="G393" s="480"/>
      <c r="H393" s="480"/>
      <c r="I393" s="480"/>
      <c r="J393" s="480"/>
      <c r="K393" s="480"/>
      <c r="L393" s="481" t="s">
        <v>420</v>
      </c>
      <c r="M393" s="480"/>
      <c r="N393" s="398">
        <v>0.1</v>
      </c>
      <c r="O393" s="398">
        <v>3.8</v>
      </c>
      <c r="P393" s="410">
        <v>33.0</v>
      </c>
    </row>
    <row r="394">
      <c r="A394" s="402">
        <v>382.0</v>
      </c>
      <c r="B394" s="403" t="s">
        <v>379</v>
      </c>
      <c r="C394" s="403" t="s">
        <v>499</v>
      </c>
      <c r="D394" s="403" t="s">
        <v>703</v>
      </c>
      <c r="E394" s="479">
        <v>0.0</v>
      </c>
      <c r="F394" s="479">
        <v>0.16597222222222222</v>
      </c>
      <c r="G394" s="482" t="s">
        <v>420</v>
      </c>
      <c r="H394" s="482" t="s">
        <v>420</v>
      </c>
      <c r="I394" s="482" t="s">
        <v>420</v>
      </c>
      <c r="J394" s="482" t="s">
        <v>420</v>
      </c>
      <c r="K394" s="482" t="s">
        <v>420</v>
      </c>
      <c r="L394" s="480"/>
      <c r="M394" s="480"/>
      <c r="N394" s="398">
        <v>0.1</v>
      </c>
      <c r="O394" s="398">
        <v>3.7</v>
      </c>
      <c r="P394" s="410">
        <v>0.0</v>
      </c>
    </row>
    <row r="395">
      <c r="A395" s="402">
        <v>383.0</v>
      </c>
      <c r="B395" s="397" t="s">
        <v>383</v>
      </c>
      <c r="C395" s="397" t="s">
        <v>418</v>
      </c>
      <c r="D395" s="397" t="s">
        <v>704</v>
      </c>
      <c r="E395" s="479">
        <v>0.20833333333333334</v>
      </c>
      <c r="F395" s="479">
        <v>0.29097222222222224</v>
      </c>
      <c r="G395" s="480"/>
      <c r="H395" s="480"/>
      <c r="I395" s="480"/>
      <c r="J395" s="480"/>
      <c r="K395" s="480"/>
      <c r="L395" s="481" t="s">
        <v>420</v>
      </c>
      <c r="M395" s="480"/>
      <c r="N395" s="398">
        <v>0.1</v>
      </c>
      <c r="O395" s="398">
        <v>3.6</v>
      </c>
      <c r="P395" s="410">
        <v>100.0</v>
      </c>
    </row>
    <row r="396">
      <c r="A396" s="402">
        <v>384.0</v>
      </c>
      <c r="B396" s="403" t="s">
        <v>370</v>
      </c>
      <c r="C396" s="403" t="s">
        <v>422</v>
      </c>
      <c r="D396" s="403" t="s">
        <v>705</v>
      </c>
      <c r="E396" s="479">
        <v>0.0</v>
      </c>
      <c r="F396" s="479">
        <v>0.08263888888888889</v>
      </c>
      <c r="G396" s="482" t="s">
        <v>420</v>
      </c>
      <c r="H396" s="482" t="s">
        <v>420</v>
      </c>
      <c r="I396" s="482" t="s">
        <v>420</v>
      </c>
      <c r="J396" s="482" t="s">
        <v>420</v>
      </c>
      <c r="K396" s="482" t="s">
        <v>420</v>
      </c>
      <c r="L396" s="480"/>
      <c r="M396" s="480"/>
      <c r="N396" s="398">
        <v>0.1</v>
      </c>
      <c r="O396" s="398">
        <v>3.6</v>
      </c>
      <c r="P396" s="410">
        <v>0.0</v>
      </c>
    </row>
    <row r="397">
      <c r="A397" s="402">
        <v>385.0</v>
      </c>
      <c r="B397" s="397" t="s">
        <v>363</v>
      </c>
      <c r="C397" s="397" t="s">
        <v>427</v>
      </c>
      <c r="D397" s="397" t="s">
        <v>706</v>
      </c>
      <c r="E397" s="479">
        <v>0.08333333333333333</v>
      </c>
      <c r="F397" s="479">
        <v>0.2076388888888889</v>
      </c>
      <c r="G397" s="481" t="s">
        <v>420</v>
      </c>
      <c r="H397" s="481" t="s">
        <v>420</v>
      </c>
      <c r="I397" s="481" t="s">
        <v>420</v>
      </c>
      <c r="J397" s="481" t="s">
        <v>420</v>
      </c>
      <c r="K397" s="481" t="s">
        <v>420</v>
      </c>
      <c r="L397" s="480"/>
      <c r="M397" s="480"/>
      <c r="N397" s="398">
        <v>0.1</v>
      </c>
      <c r="O397" s="398">
        <v>3.3</v>
      </c>
      <c r="P397" s="410">
        <v>100.0</v>
      </c>
    </row>
    <row r="398">
      <c r="A398" s="402">
        <v>386.0</v>
      </c>
      <c r="B398" s="403" t="s">
        <v>358</v>
      </c>
      <c r="C398" s="403" t="s">
        <v>431</v>
      </c>
      <c r="D398" s="403" t="s">
        <v>707</v>
      </c>
      <c r="E398" s="479">
        <v>0.0</v>
      </c>
      <c r="F398" s="479">
        <v>0.2076388888888889</v>
      </c>
      <c r="G398" s="480"/>
      <c r="H398" s="480"/>
      <c r="I398" s="480"/>
      <c r="J398" s="480"/>
      <c r="K398" s="480"/>
      <c r="L398" s="480"/>
      <c r="M398" s="482" t="s">
        <v>420</v>
      </c>
      <c r="N398" s="398">
        <v>0.1</v>
      </c>
      <c r="O398" s="398">
        <v>3.3</v>
      </c>
      <c r="P398" s="410">
        <v>50.0</v>
      </c>
    </row>
    <row r="399">
      <c r="A399" s="402">
        <v>387.0</v>
      </c>
      <c r="B399" s="397" t="s">
        <v>383</v>
      </c>
      <c r="C399" s="397" t="s">
        <v>418</v>
      </c>
      <c r="D399" s="397" t="s">
        <v>704</v>
      </c>
      <c r="E399" s="479">
        <v>0.20833333333333334</v>
      </c>
      <c r="F399" s="479">
        <v>0.24930555555555556</v>
      </c>
      <c r="G399" s="481" t="s">
        <v>420</v>
      </c>
      <c r="H399" s="481" t="s">
        <v>420</v>
      </c>
      <c r="I399" s="481" t="s">
        <v>420</v>
      </c>
      <c r="J399" s="481" t="s">
        <v>420</v>
      </c>
      <c r="K399" s="481" t="s">
        <v>420</v>
      </c>
      <c r="L399" s="480"/>
      <c r="M399" s="480"/>
      <c r="N399" s="398">
        <v>0.1</v>
      </c>
      <c r="O399" s="398">
        <v>3.3</v>
      </c>
      <c r="P399" s="410">
        <v>100.0</v>
      </c>
    </row>
    <row r="400">
      <c r="A400" s="402">
        <v>388.0</v>
      </c>
      <c r="B400" s="403" t="s">
        <v>365</v>
      </c>
      <c r="C400" s="403" t="s">
        <v>418</v>
      </c>
      <c r="D400" s="403" t="s">
        <v>693</v>
      </c>
      <c r="E400" s="479">
        <v>0.0</v>
      </c>
      <c r="F400" s="479">
        <v>0.24930555555555556</v>
      </c>
      <c r="G400" s="482" t="s">
        <v>420</v>
      </c>
      <c r="H400" s="482" t="s">
        <v>420</v>
      </c>
      <c r="I400" s="482" t="s">
        <v>420</v>
      </c>
      <c r="J400" s="482" t="s">
        <v>420</v>
      </c>
      <c r="K400" s="482" t="s">
        <v>420</v>
      </c>
      <c r="L400" s="480"/>
      <c r="M400" s="480"/>
      <c r="N400" s="398">
        <v>0.1</v>
      </c>
      <c r="O400" s="398">
        <v>3.3</v>
      </c>
      <c r="P400" s="410">
        <v>100.0</v>
      </c>
    </row>
    <row r="401">
      <c r="A401" s="402">
        <v>389.0</v>
      </c>
      <c r="B401" s="397" t="s">
        <v>389</v>
      </c>
      <c r="C401" s="397" t="s">
        <v>422</v>
      </c>
      <c r="D401" s="397" t="s">
        <v>688</v>
      </c>
      <c r="E401" s="479">
        <v>0.75</v>
      </c>
      <c r="F401" s="479">
        <v>0.7909722222222223</v>
      </c>
      <c r="G401" s="481" t="s">
        <v>420</v>
      </c>
      <c r="H401" s="481" t="s">
        <v>420</v>
      </c>
      <c r="I401" s="481" t="s">
        <v>420</v>
      </c>
      <c r="J401" s="481" t="s">
        <v>420</v>
      </c>
      <c r="K401" s="481" t="s">
        <v>420</v>
      </c>
      <c r="L401" s="480"/>
      <c r="M401" s="480"/>
      <c r="N401" s="398">
        <v>0.1</v>
      </c>
      <c r="O401" s="398">
        <v>3.3</v>
      </c>
      <c r="P401" s="410">
        <v>100.0</v>
      </c>
    </row>
    <row r="402">
      <c r="A402" s="402">
        <v>390.0</v>
      </c>
      <c r="B402" s="403" t="s">
        <v>389</v>
      </c>
      <c r="C402" s="403" t="s">
        <v>422</v>
      </c>
      <c r="D402" s="403" t="s">
        <v>708</v>
      </c>
      <c r="E402" s="479">
        <v>0.0</v>
      </c>
      <c r="F402" s="479">
        <v>0.16597222222222222</v>
      </c>
      <c r="G402" s="480"/>
      <c r="H402" s="480"/>
      <c r="I402" s="480"/>
      <c r="J402" s="480"/>
      <c r="K402" s="480"/>
      <c r="L402" s="480"/>
      <c r="M402" s="482" t="s">
        <v>420</v>
      </c>
      <c r="N402" s="398">
        <v>0.1</v>
      </c>
      <c r="O402" s="398">
        <v>3.3</v>
      </c>
      <c r="P402" s="410">
        <v>0.0</v>
      </c>
    </row>
    <row r="403">
      <c r="A403" s="402">
        <v>391.0</v>
      </c>
      <c r="B403" s="397" t="s">
        <v>358</v>
      </c>
      <c r="C403" s="397" t="s">
        <v>452</v>
      </c>
      <c r="D403" s="397" t="s">
        <v>709</v>
      </c>
      <c r="E403" s="479">
        <v>0.0</v>
      </c>
      <c r="F403" s="479">
        <v>0.04097222222222222</v>
      </c>
      <c r="G403" s="480"/>
      <c r="H403" s="480"/>
      <c r="I403" s="480"/>
      <c r="J403" s="480"/>
      <c r="K403" s="480"/>
      <c r="L403" s="481" t="s">
        <v>420</v>
      </c>
      <c r="M403" s="480"/>
      <c r="N403" s="398">
        <v>0.1</v>
      </c>
      <c r="O403" s="398">
        <v>3.2</v>
      </c>
      <c r="P403" s="410">
        <v>100.0</v>
      </c>
    </row>
    <row r="404">
      <c r="A404" s="402">
        <v>392.0</v>
      </c>
      <c r="B404" s="403" t="s">
        <v>372</v>
      </c>
      <c r="C404" s="403" t="s">
        <v>463</v>
      </c>
      <c r="D404" s="403" t="s">
        <v>629</v>
      </c>
      <c r="E404" s="479">
        <v>0.0</v>
      </c>
      <c r="F404" s="479">
        <v>0.24930555555555556</v>
      </c>
      <c r="G404" s="482" t="s">
        <v>420</v>
      </c>
      <c r="H404" s="482" t="s">
        <v>420</v>
      </c>
      <c r="I404" s="482" t="s">
        <v>420</v>
      </c>
      <c r="J404" s="482" t="s">
        <v>420</v>
      </c>
      <c r="K404" s="482" t="s">
        <v>420</v>
      </c>
      <c r="L404" s="480"/>
      <c r="M404" s="480"/>
      <c r="N404" s="398">
        <v>0.1</v>
      </c>
      <c r="O404" s="398">
        <v>3.0</v>
      </c>
      <c r="P404" s="410">
        <v>0.0</v>
      </c>
    </row>
    <row r="405">
      <c r="A405" s="402">
        <v>393.0</v>
      </c>
      <c r="B405" s="397" t="s">
        <v>363</v>
      </c>
      <c r="C405" s="397" t="s">
        <v>427</v>
      </c>
      <c r="D405" s="397" t="s">
        <v>710</v>
      </c>
      <c r="E405" s="479">
        <v>0.0</v>
      </c>
      <c r="F405" s="479">
        <v>0.2076388888888889</v>
      </c>
      <c r="G405" s="480"/>
      <c r="H405" s="480"/>
      <c r="I405" s="480"/>
      <c r="J405" s="480"/>
      <c r="K405" s="480"/>
      <c r="L405" s="481" t="s">
        <v>420</v>
      </c>
      <c r="M405" s="480"/>
      <c r="N405" s="398">
        <v>0.1</v>
      </c>
      <c r="O405" s="398">
        <v>2.9</v>
      </c>
      <c r="P405" s="410">
        <v>0.0</v>
      </c>
    </row>
    <row r="406">
      <c r="A406" s="402">
        <v>394.0</v>
      </c>
      <c r="B406" s="403" t="s">
        <v>387</v>
      </c>
      <c r="C406" s="403" t="s">
        <v>463</v>
      </c>
      <c r="D406" s="403" t="s">
        <v>711</v>
      </c>
      <c r="E406" s="479">
        <v>0.0</v>
      </c>
      <c r="F406" s="479">
        <v>0.08263888888888889</v>
      </c>
      <c r="G406" s="480"/>
      <c r="H406" s="480"/>
      <c r="I406" s="480"/>
      <c r="J406" s="480"/>
      <c r="K406" s="480"/>
      <c r="L406" s="482" t="s">
        <v>420</v>
      </c>
      <c r="M406" s="480"/>
      <c r="N406" s="398">
        <v>0.1</v>
      </c>
      <c r="O406" s="398">
        <v>2.8</v>
      </c>
      <c r="P406" s="410">
        <v>0.0</v>
      </c>
    </row>
    <row r="407">
      <c r="A407" s="402">
        <v>395.0</v>
      </c>
      <c r="B407" s="397" t="s">
        <v>375</v>
      </c>
      <c r="C407" s="397" t="s">
        <v>499</v>
      </c>
      <c r="D407" s="397" t="s">
        <v>693</v>
      </c>
      <c r="E407" s="479">
        <v>0.0</v>
      </c>
      <c r="F407" s="479">
        <v>0.24930555555555556</v>
      </c>
      <c r="G407" s="480"/>
      <c r="H407" s="480"/>
      <c r="I407" s="480"/>
      <c r="J407" s="480"/>
      <c r="K407" s="480"/>
      <c r="L407" s="480"/>
      <c r="M407" s="481" t="s">
        <v>420</v>
      </c>
      <c r="N407" s="398">
        <v>0.1</v>
      </c>
      <c r="O407" s="398">
        <v>2.7</v>
      </c>
      <c r="P407" s="410">
        <v>0.0</v>
      </c>
    </row>
    <row r="408">
      <c r="A408" s="402">
        <v>396.0</v>
      </c>
      <c r="B408" s="403" t="s">
        <v>361</v>
      </c>
      <c r="C408" s="403" t="s">
        <v>418</v>
      </c>
      <c r="D408" s="403" t="s">
        <v>712</v>
      </c>
      <c r="E408" s="479">
        <v>0.0</v>
      </c>
      <c r="F408" s="479">
        <v>0.24930555555555556</v>
      </c>
      <c r="G408" s="480"/>
      <c r="H408" s="480"/>
      <c r="I408" s="480"/>
      <c r="J408" s="480"/>
      <c r="K408" s="480"/>
      <c r="L408" s="482" t="s">
        <v>420</v>
      </c>
      <c r="M408" s="480"/>
      <c r="N408" s="398">
        <v>0.1</v>
      </c>
      <c r="O408" s="398">
        <v>2.7</v>
      </c>
      <c r="P408" s="410">
        <v>100.0</v>
      </c>
    </row>
    <row r="409">
      <c r="A409" s="402">
        <v>397.0</v>
      </c>
      <c r="B409" s="397" t="s">
        <v>367</v>
      </c>
      <c r="C409" s="397" t="s">
        <v>422</v>
      </c>
      <c r="D409" s="397" t="s">
        <v>691</v>
      </c>
      <c r="E409" s="479">
        <v>0.041666666666666664</v>
      </c>
      <c r="F409" s="479">
        <v>0.24930555555555556</v>
      </c>
      <c r="G409" s="481" t="s">
        <v>420</v>
      </c>
      <c r="H409" s="481" t="s">
        <v>420</v>
      </c>
      <c r="I409" s="481" t="s">
        <v>420</v>
      </c>
      <c r="J409" s="481" t="s">
        <v>420</v>
      </c>
      <c r="K409" s="481" t="s">
        <v>420</v>
      </c>
      <c r="L409" s="480"/>
      <c r="M409" s="480"/>
      <c r="N409" s="398">
        <v>0.1</v>
      </c>
      <c r="O409" s="398">
        <v>2.6</v>
      </c>
      <c r="P409" s="410">
        <v>100.0</v>
      </c>
    </row>
    <row r="410">
      <c r="A410" s="402">
        <v>398.0</v>
      </c>
      <c r="B410" s="403" t="s">
        <v>361</v>
      </c>
      <c r="C410" s="403" t="s">
        <v>418</v>
      </c>
      <c r="D410" s="403" t="s">
        <v>713</v>
      </c>
      <c r="E410" s="479">
        <v>0.0</v>
      </c>
      <c r="F410" s="479">
        <v>0.04097222222222222</v>
      </c>
      <c r="G410" s="482" t="s">
        <v>420</v>
      </c>
      <c r="H410" s="482" t="s">
        <v>420</v>
      </c>
      <c r="I410" s="482" t="s">
        <v>420</v>
      </c>
      <c r="J410" s="482" t="s">
        <v>420</v>
      </c>
      <c r="K410" s="482" t="s">
        <v>420</v>
      </c>
      <c r="L410" s="480"/>
      <c r="M410" s="480"/>
      <c r="N410" s="398">
        <v>0.1</v>
      </c>
      <c r="O410" s="398">
        <v>2.6</v>
      </c>
      <c r="P410" s="410">
        <v>0.0</v>
      </c>
    </row>
    <row r="411">
      <c r="A411" s="402">
        <v>399.0</v>
      </c>
      <c r="B411" s="397" t="s">
        <v>389</v>
      </c>
      <c r="C411" s="397" t="s">
        <v>422</v>
      </c>
      <c r="D411" s="397" t="s">
        <v>688</v>
      </c>
      <c r="E411" s="479">
        <v>0.4166666666666667</v>
      </c>
      <c r="F411" s="479">
        <v>0.4576388888888889</v>
      </c>
      <c r="G411" s="480"/>
      <c r="H411" s="480"/>
      <c r="I411" s="480"/>
      <c r="J411" s="480"/>
      <c r="K411" s="480"/>
      <c r="L411" s="480"/>
      <c r="M411" s="481" t="s">
        <v>420</v>
      </c>
      <c r="N411" s="398">
        <v>0.1</v>
      </c>
      <c r="O411" s="398">
        <v>2.6</v>
      </c>
      <c r="P411" s="410">
        <v>33.0</v>
      </c>
    </row>
    <row r="412">
      <c r="A412" s="402">
        <v>400.0</v>
      </c>
      <c r="B412" s="403" t="s">
        <v>361</v>
      </c>
      <c r="C412" s="403" t="s">
        <v>418</v>
      </c>
      <c r="D412" s="403" t="s">
        <v>714</v>
      </c>
      <c r="E412" s="479">
        <v>0.041666666666666664</v>
      </c>
      <c r="F412" s="479">
        <v>0.24930555555555556</v>
      </c>
      <c r="G412" s="482" t="s">
        <v>420</v>
      </c>
      <c r="H412" s="482" t="s">
        <v>420</v>
      </c>
      <c r="I412" s="482" t="s">
        <v>420</v>
      </c>
      <c r="J412" s="482" t="s">
        <v>420</v>
      </c>
      <c r="K412" s="482" t="s">
        <v>420</v>
      </c>
      <c r="L412" s="480"/>
      <c r="M412" s="480"/>
      <c r="N412" s="398">
        <v>0.1</v>
      </c>
      <c r="O412" s="398">
        <v>2.5</v>
      </c>
      <c r="P412" s="410">
        <v>0.0</v>
      </c>
    </row>
    <row r="413">
      <c r="A413" s="402">
        <v>401.0</v>
      </c>
      <c r="B413" s="397" t="s">
        <v>361</v>
      </c>
      <c r="C413" s="397" t="s">
        <v>418</v>
      </c>
      <c r="D413" s="397" t="s">
        <v>712</v>
      </c>
      <c r="E413" s="479">
        <v>0.0</v>
      </c>
      <c r="F413" s="479">
        <v>0.24930555555555556</v>
      </c>
      <c r="G413" s="480"/>
      <c r="H413" s="480"/>
      <c r="I413" s="480"/>
      <c r="J413" s="480"/>
      <c r="K413" s="480"/>
      <c r="L413" s="480"/>
      <c r="M413" s="481" t="s">
        <v>420</v>
      </c>
      <c r="N413" s="398">
        <v>0.1</v>
      </c>
      <c r="O413" s="398">
        <v>2.4</v>
      </c>
      <c r="P413" s="410">
        <v>0.0</v>
      </c>
    </row>
    <row r="414">
      <c r="A414" s="402">
        <v>402.0</v>
      </c>
      <c r="B414" s="403" t="s">
        <v>379</v>
      </c>
      <c r="C414" s="403" t="s">
        <v>499</v>
      </c>
      <c r="D414" s="403" t="s">
        <v>703</v>
      </c>
      <c r="E414" s="479">
        <v>0.0</v>
      </c>
      <c r="F414" s="479">
        <v>0.16597222222222222</v>
      </c>
      <c r="G414" s="480"/>
      <c r="H414" s="480"/>
      <c r="I414" s="480"/>
      <c r="J414" s="480"/>
      <c r="K414" s="480"/>
      <c r="L414" s="482" t="s">
        <v>420</v>
      </c>
      <c r="M414" s="480"/>
      <c r="N414" s="398">
        <v>0.1</v>
      </c>
      <c r="O414" s="398">
        <v>2.4</v>
      </c>
      <c r="P414" s="410">
        <v>0.0</v>
      </c>
    </row>
    <row r="415">
      <c r="A415" s="402">
        <v>403.0</v>
      </c>
      <c r="B415" s="397" t="s">
        <v>383</v>
      </c>
      <c r="C415" s="397" t="s">
        <v>418</v>
      </c>
      <c r="D415" s="397" t="s">
        <v>715</v>
      </c>
      <c r="E415" s="479">
        <v>0.0</v>
      </c>
      <c r="F415" s="479">
        <v>0.2076388888888889</v>
      </c>
      <c r="G415" s="481" t="s">
        <v>420</v>
      </c>
      <c r="H415" s="481" t="s">
        <v>420</v>
      </c>
      <c r="I415" s="481" t="s">
        <v>420</v>
      </c>
      <c r="J415" s="481" t="s">
        <v>420</v>
      </c>
      <c r="K415" s="481" t="s">
        <v>420</v>
      </c>
      <c r="L415" s="480"/>
      <c r="M415" s="480"/>
      <c r="N415" s="398">
        <v>0.1</v>
      </c>
      <c r="O415" s="398">
        <v>2.4</v>
      </c>
      <c r="P415" s="410">
        <v>0.0</v>
      </c>
    </row>
    <row r="416">
      <c r="A416" s="402">
        <v>404.0</v>
      </c>
      <c r="B416" s="403" t="s">
        <v>384</v>
      </c>
      <c r="C416" s="403" t="s">
        <v>463</v>
      </c>
      <c r="D416" s="403" t="s">
        <v>716</v>
      </c>
      <c r="E416" s="479">
        <v>0.0</v>
      </c>
      <c r="F416" s="479">
        <v>0.24930555555555556</v>
      </c>
      <c r="G416" s="482" t="s">
        <v>420</v>
      </c>
      <c r="H416" s="482" t="s">
        <v>420</v>
      </c>
      <c r="I416" s="482" t="s">
        <v>420</v>
      </c>
      <c r="J416" s="482" t="s">
        <v>420</v>
      </c>
      <c r="K416" s="480"/>
      <c r="L416" s="480"/>
      <c r="M416" s="480"/>
      <c r="N416" s="398">
        <v>0.0</v>
      </c>
      <c r="O416" s="398">
        <v>2.4</v>
      </c>
      <c r="P416" s="410">
        <v>0.0</v>
      </c>
    </row>
    <row r="417">
      <c r="A417" s="402">
        <v>405.0</v>
      </c>
      <c r="B417" s="397" t="s">
        <v>375</v>
      </c>
      <c r="C417" s="397" t="s">
        <v>499</v>
      </c>
      <c r="D417" s="397" t="s">
        <v>642</v>
      </c>
      <c r="E417" s="479">
        <v>0.0</v>
      </c>
      <c r="F417" s="479">
        <v>0.24930555555555556</v>
      </c>
      <c r="G417" s="481" t="s">
        <v>420</v>
      </c>
      <c r="H417" s="481" t="s">
        <v>420</v>
      </c>
      <c r="I417" s="481" t="s">
        <v>420</v>
      </c>
      <c r="J417" s="481" t="s">
        <v>420</v>
      </c>
      <c r="K417" s="481" t="s">
        <v>420</v>
      </c>
      <c r="L417" s="480"/>
      <c r="M417" s="480"/>
      <c r="N417" s="398">
        <v>0.0</v>
      </c>
      <c r="O417" s="398">
        <v>2.3</v>
      </c>
      <c r="P417" s="410">
        <v>0.0</v>
      </c>
    </row>
    <row r="418">
      <c r="A418" s="402">
        <v>406.0</v>
      </c>
      <c r="B418" s="403" t="s">
        <v>383</v>
      </c>
      <c r="C418" s="403" t="s">
        <v>418</v>
      </c>
      <c r="D418" s="403" t="s">
        <v>704</v>
      </c>
      <c r="E418" s="479">
        <v>0.20833333333333334</v>
      </c>
      <c r="F418" s="479">
        <v>0.29097222222222224</v>
      </c>
      <c r="G418" s="480"/>
      <c r="H418" s="480"/>
      <c r="I418" s="480"/>
      <c r="J418" s="480"/>
      <c r="K418" s="480"/>
      <c r="L418" s="480"/>
      <c r="M418" s="482" t="s">
        <v>420</v>
      </c>
      <c r="N418" s="398">
        <v>0.0</v>
      </c>
      <c r="O418" s="398">
        <v>1.9</v>
      </c>
      <c r="P418" s="410">
        <v>0.0</v>
      </c>
    </row>
    <row r="419">
      <c r="A419" s="402">
        <v>407.0</v>
      </c>
      <c r="B419" s="397" t="s">
        <v>375</v>
      </c>
      <c r="C419" s="397" t="s">
        <v>499</v>
      </c>
      <c r="D419" s="397" t="s">
        <v>693</v>
      </c>
      <c r="E419" s="479">
        <v>0.0</v>
      </c>
      <c r="F419" s="479">
        <v>0.24930555555555556</v>
      </c>
      <c r="G419" s="480"/>
      <c r="H419" s="480"/>
      <c r="I419" s="480"/>
      <c r="J419" s="480"/>
      <c r="K419" s="480"/>
      <c r="L419" s="481" t="s">
        <v>420</v>
      </c>
      <c r="M419" s="480"/>
      <c r="N419" s="398">
        <v>0.0</v>
      </c>
      <c r="O419" s="398">
        <v>1.8</v>
      </c>
      <c r="P419" s="410">
        <v>0.0</v>
      </c>
    </row>
    <row r="420">
      <c r="A420" s="402">
        <v>408.0</v>
      </c>
      <c r="B420" s="403" t="s">
        <v>363</v>
      </c>
      <c r="C420" s="403" t="s">
        <v>467</v>
      </c>
      <c r="D420" s="403" t="s">
        <v>717</v>
      </c>
      <c r="E420" s="479">
        <v>0.0</v>
      </c>
      <c r="F420" s="479">
        <v>0.04097222222222222</v>
      </c>
      <c r="G420" s="482" t="s">
        <v>420</v>
      </c>
      <c r="H420" s="482" t="s">
        <v>420</v>
      </c>
      <c r="I420" s="482" t="s">
        <v>420</v>
      </c>
      <c r="J420" s="482" t="s">
        <v>420</v>
      </c>
      <c r="K420" s="482" t="s">
        <v>420</v>
      </c>
      <c r="L420" s="480"/>
      <c r="M420" s="480"/>
      <c r="N420" s="398">
        <v>0.0</v>
      </c>
      <c r="O420" s="398">
        <v>1.7</v>
      </c>
      <c r="P420" s="410">
        <v>0.0</v>
      </c>
    </row>
    <row r="421">
      <c r="A421" s="402">
        <v>409.0</v>
      </c>
      <c r="B421" s="397" t="s">
        <v>370</v>
      </c>
      <c r="C421" s="397" t="s">
        <v>422</v>
      </c>
      <c r="D421" s="397" t="s">
        <v>653</v>
      </c>
      <c r="E421" s="479">
        <v>0.0</v>
      </c>
      <c r="F421" s="479">
        <v>0.24930555555555556</v>
      </c>
      <c r="G421" s="480"/>
      <c r="H421" s="480"/>
      <c r="I421" s="480"/>
      <c r="J421" s="480"/>
      <c r="K421" s="480"/>
      <c r="L421" s="480"/>
      <c r="M421" s="481" t="s">
        <v>420</v>
      </c>
      <c r="N421" s="398">
        <v>0.0</v>
      </c>
      <c r="O421" s="398">
        <v>1.6</v>
      </c>
      <c r="P421" s="410">
        <v>0.0</v>
      </c>
    </row>
    <row r="422">
      <c r="A422" s="402">
        <v>410.0</v>
      </c>
      <c r="B422" s="403" t="s">
        <v>365</v>
      </c>
      <c r="C422" s="403" t="s">
        <v>418</v>
      </c>
      <c r="D422" s="403" t="s">
        <v>690</v>
      </c>
      <c r="E422" s="479">
        <v>0.0</v>
      </c>
      <c r="F422" s="479">
        <v>0.08263888888888889</v>
      </c>
      <c r="G422" s="480"/>
      <c r="H422" s="480"/>
      <c r="I422" s="480"/>
      <c r="J422" s="480"/>
      <c r="K422" s="480"/>
      <c r="L422" s="482" t="s">
        <v>420</v>
      </c>
      <c r="M422" s="480"/>
      <c r="N422" s="398">
        <v>0.0</v>
      </c>
      <c r="O422" s="398">
        <v>1.6</v>
      </c>
      <c r="P422" s="410">
        <v>0.0</v>
      </c>
    </row>
    <row r="423">
      <c r="A423" s="402">
        <v>411.0</v>
      </c>
      <c r="B423" s="397" t="s">
        <v>389</v>
      </c>
      <c r="C423" s="397" t="s">
        <v>422</v>
      </c>
      <c r="D423" s="397" t="s">
        <v>718</v>
      </c>
      <c r="E423" s="479">
        <v>0.7916666666666666</v>
      </c>
      <c r="F423" s="479">
        <v>0.8326388888888889</v>
      </c>
      <c r="G423" s="481" t="s">
        <v>420</v>
      </c>
      <c r="H423" s="481" t="s">
        <v>420</v>
      </c>
      <c r="I423" s="481" t="s">
        <v>420</v>
      </c>
      <c r="J423" s="481" t="s">
        <v>420</v>
      </c>
      <c r="K423" s="481" t="s">
        <v>420</v>
      </c>
      <c r="L423" s="480"/>
      <c r="M423" s="480"/>
      <c r="N423" s="398">
        <v>0.0</v>
      </c>
      <c r="O423" s="398">
        <v>1.6</v>
      </c>
      <c r="P423" s="410">
        <v>0.0</v>
      </c>
    </row>
    <row r="424">
      <c r="A424" s="402">
        <v>412.0</v>
      </c>
      <c r="B424" s="403" t="s">
        <v>372</v>
      </c>
      <c r="C424" s="403" t="s">
        <v>463</v>
      </c>
      <c r="D424" s="403" t="s">
        <v>629</v>
      </c>
      <c r="E424" s="479">
        <v>0.0</v>
      </c>
      <c r="F424" s="479">
        <v>0.24930555555555556</v>
      </c>
      <c r="G424" s="480"/>
      <c r="H424" s="480"/>
      <c r="I424" s="480"/>
      <c r="J424" s="480"/>
      <c r="K424" s="480"/>
      <c r="L424" s="480"/>
      <c r="M424" s="482" t="s">
        <v>420</v>
      </c>
      <c r="N424" s="398">
        <v>0.0</v>
      </c>
      <c r="O424" s="398">
        <v>1.6</v>
      </c>
      <c r="P424" s="410">
        <v>0.0</v>
      </c>
    </row>
    <row r="425">
      <c r="A425" s="402">
        <v>413.0</v>
      </c>
      <c r="B425" s="397" t="s">
        <v>381</v>
      </c>
      <c r="C425" s="397" t="s">
        <v>422</v>
      </c>
      <c r="D425" s="397" t="s">
        <v>641</v>
      </c>
      <c r="E425" s="479">
        <v>0.16666666666666666</v>
      </c>
      <c r="F425" s="479">
        <v>0.2076388888888889</v>
      </c>
      <c r="G425" s="481" t="s">
        <v>420</v>
      </c>
      <c r="H425" s="481" t="s">
        <v>420</v>
      </c>
      <c r="I425" s="481" t="s">
        <v>420</v>
      </c>
      <c r="J425" s="481" t="s">
        <v>420</v>
      </c>
      <c r="K425" s="481" t="s">
        <v>420</v>
      </c>
      <c r="L425" s="480"/>
      <c r="M425" s="480"/>
      <c r="N425" s="398">
        <v>0.0</v>
      </c>
      <c r="O425" s="398">
        <v>1.5</v>
      </c>
      <c r="P425" s="410">
        <v>0.0</v>
      </c>
    </row>
    <row r="426">
      <c r="A426" s="402">
        <v>414.0</v>
      </c>
      <c r="B426" s="403" t="s">
        <v>382</v>
      </c>
      <c r="C426" s="403" t="s">
        <v>418</v>
      </c>
      <c r="D426" s="403" t="s">
        <v>687</v>
      </c>
      <c r="E426" s="479">
        <v>0.0</v>
      </c>
      <c r="F426" s="479">
        <v>0.2076388888888889</v>
      </c>
      <c r="G426" s="482" t="s">
        <v>420</v>
      </c>
      <c r="H426" s="482" t="s">
        <v>420</v>
      </c>
      <c r="I426" s="482" t="s">
        <v>420</v>
      </c>
      <c r="J426" s="482" t="s">
        <v>420</v>
      </c>
      <c r="K426" s="482" t="s">
        <v>420</v>
      </c>
      <c r="L426" s="480"/>
      <c r="M426" s="480"/>
      <c r="N426" s="398">
        <v>0.0</v>
      </c>
      <c r="O426" s="398">
        <v>1.3</v>
      </c>
      <c r="P426" s="410">
        <v>0.0</v>
      </c>
    </row>
    <row r="427">
      <c r="A427" s="402">
        <v>415.0</v>
      </c>
      <c r="B427" s="397" t="s">
        <v>365</v>
      </c>
      <c r="C427" s="397" t="s">
        <v>418</v>
      </c>
      <c r="D427" s="397" t="s">
        <v>693</v>
      </c>
      <c r="E427" s="479">
        <v>0.08333333333333333</v>
      </c>
      <c r="F427" s="479">
        <v>0.24930555555555556</v>
      </c>
      <c r="G427" s="480"/>
      <c r="H427" s="480"/>
      <c r="I427" s="480"/>
      <c r="J427" s="480"/>
      <c r="K427" s="480"/>
      <c r="L427" s="481" t="s">
        <v>420</v>
      </c>
      <c r="M427" s="480"/>
      <c r="N427" s="398">
        <v>0.0</v>
      </c>
      <c r="O427" s="398">
        <v>1.2</v>
      </c>
      <c r="P427" s="410">
        <v>0.0</v>
      </c>
    </row>
    <row r="428">
      <c r="A428" s="402">
        <v>416.0</v>
      </c>
      <c r="B428" s="403" t="s">
        <v>383</v>
      </c>
      <c r="C428" s="403" t="s">
        <v>418</v>
      </c>
      <c r="D428" s="403" t="s">
        <v>719</v>
      </c>
      <c r="E428" s="479">
        <v>0.0</v>
      </c>
      <c r="F428" s="479">
        <v>0.2076388888888889</v>
      </c>
      <c r="G428" s="480"/>
      <c r="H428" s="480"/>
      <c r="I428" s="480"/>
      <c r="J428" s="480"/>
      <c r="K428" s="480"/>
      <c r="L428" s="482" t="s">
        <v>420</v>
      </c>
      <c r="M428" s="480"/>
      <c r="N428" s="398">
        <v>0.0</v>
      </c>
      <c r="O428" s="398">
        <v>1.1</v>
      </c>
      <c r="P428" s="410">
        <v>0.0</v>
      </c>
    </row>
    <row r="429">
      <c r="A429" s="402">
        <v>417.0</v>
      </c>
      <c r="B429" s="397" t="s">
        <v>387</v>
      </c>
      <c r="C429" s="397" t="s">
        <v>463</v>
      </c>
      <c r="D429" s="397" t="s">
        <v>693</v>
      </c>
      <c r="E429" s="479">
        <v>0.0</v>
      </c>
      <c r="F429" s="479">
        <v>0.24930555555555556</v>
      </c>
      <c r="G429" s="481" t="s">
        <v>420</v>
      </c>
      <c r="H429" s="481" t="s">
        <v>420</v>
      </c>
      <c r="I429" s="481" t="s">
        <v>420</v>
      </c>
      <c r="J429" s="481" t="s">
        <v>420</v>
      </c>
      <c r="K429" s="481" t="s">
        <v>420</v>
      </c>
      <c r="L429" s="480"/>
      <c r="M429" s="480"/>
      <c r="N429" s="398">
        <v>0.0</v>
      </c>
      <c r="O429" s="398">
        <v>1.0</v>
      </c>
      <c r="P429" s="410">
        <v>0.0</v>
      </c>
    </row>
    <row r="430">
      <c r="A430" s="402">
        <v>418.0</v>
      </c>
      <c r="B430" s="403" t="s">
        <v>389</v>
      </c>
      <c r="C430" s="403" t="s">
        <v>422</v>
      </c>
      <c r="D430" s="403" t="s">
        <v>702</v>
      </c>
      <c r="E430" s="479">
        <v>0.4583333333333333</v>
      </c>
      <c r="F430" s="479">
        <v>0.4993055555555555</v>
      </c>
      <c r="G430" s="480"/>
      <c r="H430" s="480"/>
      <c r="I430" s="480"/>
      <c r="J430" s="480"/>
      <c r="K430" s="480"/>
      <c r="L430" s="480"/>
      <c r="M430" s="482" t="s">
        <v>420</v>
      </c>
      <c r="N430" s="398">
        <v>0.0</v>
      </c>
      <c r="O430" s="398">
        <v>0.9</v>
      </c>
      <c r="P430" s="410">
        <v>0.0</v>
      </c>
    </row>
    <row r="431">
      <c r="A431" s="402">
        <v>419.0</v>
      </c>
      <c r="B431" s="397" t="s">
        <v>358</v>
      </c>
      <c r="C431" s="397" t="s">
        <v>452</v>
      </c>
      <c r="D431" s="397" t="s">
        <v>709</v>
      </c>
      <c r="E431" s="479">
        <v>0.0</v>
      </c>
      <c r="F431" s="479">
        <v>0.04097222222222222</v>
      </c>
      <c r="G431" s="481" t="s">
        <v>420</v>
      </c>
      <c r="H431" s="481" t="s">
        <v>420</v>
      </c>
      <c r="I431" s="481" t="s">
        <v>420</v>
      </c>
      <c r="J431" s="481" t="s">
        <v>420</v>
      </c>
      <c r="K431" s="481" t="s">
        <v>420</v>
      </c>
      <c r="L431" s="480"/>
      <c r="M431" s="480"/>
      <c r="N431" s="398">
        <v>0.0</v>
      </c>
      <c r="O431" s="398">
        <v>0.9</v>
      </c>
      <c r="P431" s="410">
        <v>0.0</v>
      </c>
    </row>
    <row r="432">
      <c r="A432" s="402">
        <v>420.0</v>
      </c>
      <c r="B432" s="403" t="s">
        <v>389</v>
      </c>
      <c r="C432" s="403" t="s">
        <v>422</v>
      </c>
      <c r="D432" s="403" t="s">
        <v>720</v>
      </c>
      <c r="E432" s="479">
        <v>0.9166666666666666</v>
      </c>
      <c r="F432" s="479">
        <v>0.9993055555555556</v>
      </c>
      <c r="G432" s="482" t="s">
        <v>420</v>
      </c>
      <c r="H432" s="482" t="s">
        <v>420</v>
      </c>
      <c r="I432" s="482" t="s">
        <v>420</v>
      </c>
      <c r="J432" s="482" t="s">
        <v>420</v>
      </c>
      <c r="K432" s="482" t="s">
        <v>420</v>
      </c>
      <c r="L432" s="480"/>
      <c r="M432" s="480"/>
      <c r="N432" s="398">
        <v>0.0</v>
      </c>
      <c r="O432" s="398">
        <v>0.9</v>
      </c>
      <c r="P432" s="410">
        <v>0.0</v>
      </c>
    </row>
    <row r="433">
      <c r="A433" s="402">
        <v>421.0</v>
      </c>
      <c r="B433" s="397" t="s">
        <v>381</v>
      </c>
      <c r="C433" s="397" t="s">
        <v>418</v>
      </c>
      <c r="D433" s="397" t="s">
        <v>504</v>
      </c>
      <c r="E433" s="479">
        <v>0.0</v>
      </c>
      <c r="F433" s="479">
        <v>0.16597222222222222</v>
      </c>
      <c r="G433" s="481" t="s">
        <v>420</v>
      </c>
      <c r="H433" s="481" t="s">
        <v>420</v>
      </c>
      <c r="I433" s="481" t="s">
        <v>420</v>
      </c>
      <c r="J433" s="481" t="s">
        <v>420</v>
      </c>
      <c r="K433" s="481" t="s">
        <v>420</v>
      </c>
      <c r="L433" s="480"/>
      <c r="M433" s="480"/>
      <c r="N433" s="398">
        <v>0.0</v>
      </c>
      <c r="O433" s="398">
        <v>0.8</v>
      </c>
      <c r="P433" s="410">
        <v>0.0</v>
      </c>
    </row>
    <row r="434">
      <c r="A434" s="402">
        <v>422.0</v>
      </c>
      <c r="B434" s="403" t="s">
        <v>389</v>
      </c>
      <c r="C434" s="403" t="s">
        <v>422</v>
      </c>
      <c r="D434" s="403" t="s">
        <v>701</v>
      </c>
      <c r="E434" s="479">
        <v>0.8333333333333334</v>
      </c>
      <c r="F434" s="479">
        <v>0.9159722222222223</v>
      </c>
      <c r="G434" s="482" t="s">
        <v>420</v>
      </c>
      <c r="H434" s="482" t="s">
        <v>420</v>
      </c>
      <c r="I434" s="482" t="s">
        <v>420</v>
      </c>
      <c r="J434" s="482" t="s">
        <v>420</v>
      </c>
      <c r="K434" s="482" t="s">
        <v>420</v>
      </c>
      <c r="L434" s="480"/>
      <c r="M434" s="480"/>
      <c r="N434" s="398">
        <v>0.0</v>
      </c>
      <c r="O434" s="398">
        <v>0.7</v>
      </c>
      <c r="P434" s="410">
        <v>0.0</v>
      </c>
    </row>
    <row r="435">
      <c r="A435" s="402">
        <v>423.0</v>
      </c>
      <c r="B435" s="397" t="s">
        <v>367</v>
      </c>
      <c r="C435" s="397" t="s">
        <v>422</v>
      </c>
      <c r="D435" s="397" t="s">
        <v>721</v>
      </c>
      <c r="E435" s="479">
        <v>0.0</v>
      </c>
      <c r="F435" s="479">
        <v>0.04097222222222222</v>
      </c>
      <c r="G435" s="481" t="s">
        <v>420</v>
      </c>
      <c r="H435" s="481" t="s">
        <v>420</v>
      </c>
      <c r="I435" s="481" t="s">
        <v>420</v>
      </c>
      <c r="J435" s="481" t="s">
        <v>420</v>
      </c>
      <c r="K435" s="481" t="s">
        <v>420</v>
      </c>
      <c r="L435" s="480"/>
      <c r="M435" s="480"/>
      <c r="N435" s="398">
        <v>0.0</v>
      </c>
      <c r="O435" s="398">
        <v>0.6</v>
      </c>
      <c r="P435" s="410">
        <v>0.0</v>
      </c>
    </row>
    <row r="436">
      <c r="A436" s="402">
        <v>424.0</v>
      </c>
      <c r="B436" s="403" t="s">
        <v>384</v>
      </c>
      <c r="C436" s="403" t="s">
        <v>463</v>
      </c>
      <c r="D436" s="403" t="s">
        <v>649</v>
      </c>
      <c r="E436" s="479">
        <v>0.0</v>
      </c>
      <c r="F436" s="479">
        <v>0.24930555555555556</v>
      </c>
      <c r="G436" s="480"/>
      <c r="H436" s="480"/>
      <c r="I436" s="480"/>
      <c r="J436" s="480"/>
      <c r="K436" s="482" t="s">
        <v>420</v>
      </c>
      <c r="L436" s="480"/>
      <c r="M436" s="480"/>
      <c r="N436" s="398">
        <v>0.0</v>
      </c>
      <c r="O436" s="398">
        <v>0.6</v>
      </c>
      <c r="P436" s="410">
        <v>0.0</v>
      </c>
    </row>
    <row r="437">
      <c r="A437" s="402">
        <v>425.0</v>
      </c>
      <c r="B437" s="397" t="s">
        <v>389</v>
      </c>
      <c r="C437" s="397" t="s">
        <v>422</v>
      </c>
      <c r="D437" s="397" t="s">
        <v>722</v>
      </c>
      <c r="E437" s="479">
        <v>0.16666666666666666</v>
      </c>
      <c r="F437" s="479">
        <v>0.24930555555555556</v>
      </c>
      <c r="G437" s="481" t="s">
        <v>420</v>
      </c>
      <c r="H437" s="481" t="s">
        <v>420</v>
      </c>
      <c r="I437" s="481" t="s">
        <v>420</v>
      </c>
      <c r="J437" s="481" t="s">
        <v>420</v>
      </c>
      <c r="K437" s="481" t="s">
        <v>420</v>
      </c>
      <c r="L437" s="480"/>
      <c r="M437" s="480"/>
      <c r="N437" s="398">
        <v>0.0</v>
      </c>
      <c r="O437" s="398">
        <v>0.6</v>
      </c>
      <c r="P437" s="410">
        <v>0.0</v>
      </c>
    </row>
    <row r="438">
      <c r="A438" s="402">
        <v>426.0</v>
      </c>
      <c r="B438" s="403" t="s">
        <v>365</v>
      </c>
      <c r="C438" s="403" t="s">
        <v>418</v>
      </c>
      <c r="D438" s="403" t="s">
        <v>693</v>
      </c>
      <c r="E438" s="479">
        <v>0.08333333333333333</v>
      </c>
      <c r="F438" s="479">
        <v>0.24930555555555556</v>
      </c>
      <c r="G438" s="480"/>
      <c r="H438" s="480"/>
      <c r="I438" s="480"/>
      <c r="J438" s="480"/>
      <c r="K438" s="480"/>
      <c r="L438" s="480"/>
      <c r="M438" s="482" t="s">
        <v>420</v>
      </c>
      <c r="N438" s="398">
        <v>0.0</v>
      </c>
      <c r="O438" s="398">
        <v>0.5</v>
      </c>
      <c r="P438" s="410">
        <v>0.0</v>
      </c>
    </row>
    <row r="439">
      <c r="A439" s="402">
        <v>427.0</v>
      </c>
      <c r="B439" s="397" t="s">
        <v>389</v>
      </c>
      <c r="C439" s="397" t="s">
        <v>422</v>
      </c>
      <c r="D439" s="397" t="s">
        <v>723</v>
      </c>
      <c r="E439" s="479">
        <v>0.0</v>
      </c>
      <c r="F439" s="479">
        <v>0.16597222222222222</v>
      </c>
      <c r="G439" s="481" t="s">
        <v>420</v>
      </c>
      <c r="H439" s="481" t="s">
        <v>420</v>
      </c>
      <c r="I439" s="481" t="s">
        <v>420</v>
      </c>
      <c r="J439" s="481" t="s">
        <v>420</v>
      </c>
      <c r="K439" s="481" t="s">
        <v>420</v>
      </c>
      <c r="L439" s="480"/>
      <c r="M439" s="480"/>
      <c r="N439" s="398">
        <v>0.0</v>
      </c>
      <c r="O439" s="398">
        <v>0.4</v>
      </c>
      <c r="P439" s="410">
        <v>0.0</v>
      </c>
    </row>
    <row r="440">
      <c r="A440" s="402">
        <v>428.0</v>
      </c>
      <c r="B440" s="403" t="s">
        <v>383</v>
      </c>
      <c r="C440" s="403" t="s">
        <v>418</v>
      </c>
      <c r="D440" s="403" t="s">
        <v>724</v>
      </c>
      <c r="E440" s="479">
        <v>0.0</v>
      </c>
      <c r="F440" s="479">
        <v>0.2076388888888889</v>
      </c>
      <c r="G440" s="480"/>
      <c r="H440" s="480"/>
      <c r="I440" s="480"/>
      <c r="J440" s="480"/>
      <c r="K440" s="480"/>
      <c r="L440" s="480"/>
      <c r="M440" s="482" t="s">
        <v>420</v>
      </c>
      <c r="N440" s="398">
        <v>0.0</v>
      </c>
      <c r="O440" s="398">
        <v>0.0</v>
      </c>
      <c r="P440" s="410">
        <v>0.0</v>
      </c>
    </row>
    <row r="441">
      <c r="A441" s="402">
        <v>429.0</v>
      </c>
      <c r="B441" s="397" t="s">
        <v>387</v>
      </c>
      <c r="C441" s="397" t="s">
        <v>463</v>
      </c>
      <c r="D441" s="397" t="s">
        <v>693</v>
      </c>
      <c r="E441" s="479">
        <v>0.08333333333333333</v>
      </c>
      <c r="F441" s="479">
        <v>0.24930555555555556</v>
      </c>
      <c r="G441" s="480"/>
      <c r="H441" s="480"/>
      <c r="I441" s="480"/>
      <c r="J441" s="480"/>
      <c r="K441" s="480"/>
      <c r="L441" s="481" t="s">
        <v>420</v>
      </c>
      <c r="M441" s="480"/>
      <c r="N441" s="398">
        <v>0.0</v>
      </c>
      <c r="O441" s="398">
        <v>0.0</v>
      </c>
      <c r="P441" s="410">
        <v>0.0</v>
      </c>
    </row>
    <row r="442">
      <c r="A442" s="402">
        <v>430.0</v>
      </c>
      <c r="B442" s="403" t="s">
        <v>358</v>
      </c>
      <c r="C442" s="403" t="s">
        <v>452</v>
      </c>
      <c r="D442" s="403" t="s">
        <v>725</v>
      </c>
      <c r="E442" s="479">
        <v>0.041666666666666664</v>
      </c>
      <c r="F442" s="479">
        <v>0.10347222222222223</v>
      </c>
      <c r="G442" s="482" t="s">
        <v>420</v>
      </c>
      <c r="H442" s="482" t="s">
        <v>420</v>
      </c>
      <c r="I442" s="482" t="s">
        <v>420</v>
      </c>
      <c r="J442" s="482" t="s">
        <v>420</v>
      </c>
      <c r="K442" s="482" t="s">
        <v>420</v>
      </c>
      <c r="L442" s="480"/>
      <c r="M442" s="480"/>
      <c r="N442" s="398">
        <v>0.0</v>
      </c>
      <c r="O442" s="398">
        <v>0.0</v>
      </c>
      <c r="P442" s="410">
        <v>0.0</v>
      </c>
    </row>
    <row r="443">
      <c r="A443" s="402">
        <v>431.0</v>
      </c>
      <c r="B443" s="397" t="s">
        <v>358</v>
      </c>
      <c r="C443" s="397" t="s">
        <v>452</v>
      </c>
      <c r="D443" s="397" t="s">
        <v>725</v>
      </c>
      <c r="E443" s="479">
        <v>0.041666666666666664</v>
      </c>
      <c r="F443" s="479">
        <v>0.10347222222222223</v>
      </c>
      <c r="G443" s="480"/>
      <c r="H443" s="480"/>
      <c r="I443" s="480"/>
      <c r="J443" s="480"/>
      <c r="K443" s="480"/>
      <c r="L443" s="481" t="s">
        <v>420</v>
      </c>
      <c r="M443" s="480"/>
      <c r="N443" s="398">
        <v>0.0</v>
      </c>
      <c r="O443" s="398">
        <v>0.0</v>
      </c>
      <c r="P443" s="410">
        <v>0.0</v>
      </c>
    </row>
    <row r="444">
      <c r="A444" s="402">
        <v>432.0</v>
      </c>
      <c r="B444" s="403" t="s">
        <v>358</v>
      </c>
      <c r="C444" s="403" t="s">
        <v>470</v>
      </c>
      <c r="D444" s="403" t="s">
        <v>726</v>
      </c>
      <c r="E444" s="479">
        <v>0.10416666666666667</v>
      </c>
      <c r="F444" s="479">
        <v>0.16597222222222222</v>
      </c>
      <c r="G444" s="480"/>
      <c r="H444" s="480"/>
      <c r="I444" s="480"/>
      <c r="J444" s="480"/>
      <c r="K444" s="480"/>
      <c r="L444" s="482" t="s">
        <v>420</v>
      </c>
      <c r="M444" s="480"/>
      <c r="N444" s="398">
        <v>0.0</v>
      </c>
      <c r="O444" s="398">
        <v>0.0</v>
      </c>
      <c r="P444" s="410">
        <v>0.0</v>
      </c>
    </row>
    <row r="445">
      <c r="A445" s="402">
        <v>433.0</v>
      </c>
      <c r="B445" s="397" t="s">
        <v>358</v>
      </c>
      <c r="C445" s="397" t="s">
        <v>470</v>
      </c>
      <c r="D445" s="397" t="s">
        <v>726</v>
      </c>
      <c r="E445" s="479">
        <v>0.10416666666666667</v>
      </c>
      <c r="F445" s="479">
        <v>0.12430555555555556</v>
      </c>
      <c r="G445" s="481" t="s">
        <v>420</v>
      </c>
      <c r="H445" s="481" t="s">
        <v>420</v>
      </c>
      <c r="I445" s="481" t="s">
        <v>420</v>
      </c>
      <c r="J445" s="481" t="s">
        <v>420</v>
      </c>
      <c r="K445" s="481" t="s">
        <v>420</v>
      </c>
      <c r="L445" s="480"/>
      <c r="M445" s="480"/>
      <c r="N445" s="398">
        <v>0.0</v>
      </c>
      <c r="O445" s="398">
        <v>0.0</v>
      </c>
      <c r="P445" s="410">
        <v>0.0</v>
      </c>
    </row>
    <row r="446">
      <c r="A446" s="402">
        <v>434.0</v>
      </c>
      <c r="B446" s="403" t="s">
        <v>389</v>
      </c>
      <c r="C446" s="403" t="s">
        <v>422</v>
      </c>
      <c r="D446" s="403" t="s">
        <v>727</v>
      </c>
      <c r="E446" s="479">
        <v>0.16666666666666666</v>
      </c>
      <c r="F446" s="479">
        <v>0.24930555555555556</v>
      </c>
      <c r="G446" s="480"/>
      <c r="H446" s="480"/>
      <c r="I446" s="480"/>
      <c r="J446" s="480"/>
      <c r="K446" s="480"/>
      <c r="L446" s="480"/>
      <c r="M446" s="482" t="s">
        <v>420</v>
      </c>
      <c r="N446" s="398">
        <v>0.0</v>
      </c>
      <c r="O446" s="398">
        <v>0.0</v>
      </c>
      <c r="P446" s="410">
        <v>0.0</v>
      </c>
    </row>
    <row r="447">
      <c r="A447" s="402">
        <v>435.0</v>
      </c>
      <c r="B447" s="397" t="s">
        <v>389</v>
      </c>
      <c r="C447" s="397" t="s">
        <v>422</v>
      </c>
      <c r="D447" s="397" t="s">
        <v>727</v>
      </c>
      <c r="E447" s="479">
        <v>0.16666666666666666</v>
      </c>
      <c r="F447" s="479">
        <v>0.24930555555555556</v>
      </c>
      <c r="G447" s="480"/>
      <c r="H447" s="480"/>
      <c r="I447" s="480"/>
      <c r="J447" s="480"/>
      <c r="K447" s="480"/>
      <c r="L447" s="481" t="s">
        <v>420</v>
      </c>
      <c r="M447" s="480"/>
      <c r="N447" s="398">
        <v>0.0</v>
      </c>
      <c r="O447" s="398">
        <v>0.0</v>
      </c>
      <c r="P447" s="410">
        <v>0.0</v>
      </c>
    </row>
    <row r="448">
      <c r="A448" s="402">
        <v>436.0</v>
      </c>
      <c r="B448" s="403" t="s">
        <v>389</v>
      </c>
      <c r="C448" s="403" t="s">
        <v>422</v>
      </c>
      <c r="D448" s="403" t="s">
        <v>723</v>
      </c>
      <c r="E448" s="479">
        <v>0.0</v>
      </c>
      <c r="F448" s="479">
        <v>0.16597222222222222</v>
      </c>
      <c r="G448" s="480"/>
      <c r="H448" s="480"/>
      <c r="I448" s="480"/>
      <c r="J448" s="480"/>
      <c r="K448" s="480"/>
      <c r="L448" s="482" t="s">
        <v>420</v>
      </c>
      <c r="M448" s="480"/>
      <c r="N448" s="398">
        <v>0.0</v>
      </c>
      <c r="O448" s="398">
        <v>0.0</v>
      </c>
      <c r="P448" s="410">
        <v>0.0</v>
      </c>
    </row>
    <row r="449">
      <c r="A449" s="402">
        <v>437.0</v>
      </c>
      <c r="B449" s="397" t="s">
        <v>389</v>
      </c>
      <c r="C449" s="397" t="s">
        <v>422</v>
      </c>
      <c r="D449" s="397" t="s">
        <v>698</v>
      </c>
      <c r="E449" s="479">
        <v>0.75</v>
      </c>
      <c r="F449" s="479">
        <v>0.9993055555555556</v>
      </c>
      <c r="G449" s="480"/>
      <c r="H449" s="480"/>
      <c r="I449" s="480"/>
      <c r="J449" s="480"/>
      <c r="K449" s="480"/>
      <c r="L449" s="481" t="s">
        <v>420</v>
      </c>
      <c r="M449" s="480"/>
      <c r="N449" s="398">
        <v>0.0</v>
      </c>
      <c r="O449" s="398">
        <v>0.0</v>
      </c>
      <c r="P449" s="410">
        <v>0.0</v>
      </c>
    </row>
    <row r="450">
      <c r="A450" s="402">
        <v>438.0</v>
      </c>
      <c r="B450" s="403" t="s">
        <v>387</v>
      </c>
      <c r="C450" s="403" t="s">
        <v>463</v>
      </c>
      <c r="D450" s="403" t="s">
        <v>728</v>
      </c>
      <c r="E450" s="479">
        <v>0.0</v>
      </c>
      <c r="F450" s="479">
        <v>0.08263888888888889</v>
      </c>
      <c r="G450" s="480"/>
      <c r="H450" s="480"/>
      <c r="I450" s="480"/>
      <c r="J450" s="480"/>
      <c r="K450" s="480"/>
      <c r="L450" s="480"/>
      <c r="M450" s="482" t="s">
        <v>420</v>
      </c>
      <c r="N450" s="398">
        <v>0.0</v>
      </c>
      <c r="O450" s="398">
        <v>0.0</v>
      </c>
      <c r="P450" s="410">
        <v>0.0</v>
      </c>
    </row>
    <row r="451">
      <c r="A451" s="402">
        <v>439.0</v>
      </c>
      <c r="B451" s="397" t="s">
        <v>379</v>
      </c>
      <c r="C451" s="397" t="s">
        <v>499</v>
      </c>
      <c r="D451" s="397" t="s">
        <v>729</v>
      </c>
      <c r="E451" s="479">
        <v>0.0</v>
      </c>
      <c r="F451" s="479">
        <v>0.16597222222222222</v>
      </c>
      <c r="G451" s="480"/>
      <c r="H451" s="480"/>
      <c r="I451" s="480"/>
      <c r="J451" s="480"/>
      <c r="K451" s="480"/>
      <c r="L451" s="480"/>
      <c r="M451" s="481" t="s">
        <v>420</v>
      </c>
      <c r="N451" s="398">
        <v>0.0</v>
      </c>
      <c r="O451" s="398">
        <v>0.0</v>
      </c>
      <c r="P451" s="410">
        <v>0.0</v>
      </c>
    </row>
    <row r="452">
      <c r="A452" s="402">
        <v>440.0</v>
      </c>
      <c r="B452" s="403" t="s">
        <v>363</v>
      </c>
      <c r="C452" s="403" t="s">
        <v>427</v>
      </c>
      <c r="D452" s="403" t="s">
        <v>730</v>
      </c>
      <c r="E452" s="479">
        <v>0.0</v>
      </c>
      <c r="F452" s="479">
        <v>0.16597222222222222</v>
      </c>
      <c r="G452" s="480"/>
      <c r="H452" s="480"/>
      <c r="I452" s="480"/>
      <c r="J452" s="480"/>
      <c r="K452" s="480"/>
      <c r="L452" s="480"/>
      <c r="M452" s="482" t="s">
        <v>420</v>
      </c>
      <c r="N452" s="398">
        <v>0.0</v>
      </c>
      <c r="O452" s="398">
        <v>0.0</v>
      </c>
      <c r="P452" s="410">
        <v>0.0</v>
      </c>
    </row>
    <row r="453">
      <c r="A453" s="402">
        <v>441.0</v>
      </c>
      <c r="B453" s="397" t="s">
        <v>370</v>
      </c>
      <c r="C453" s="397" t="s">
        <v>422</v>
      </c>
      <c r="D453" s="397" t="s">
        <v>705</v>
      </c>
      <c r="E453" s="479">
        <v>0.0</v>
      </c>
      <c r="F453" s="479">
        <v>0.08263888888888889</v>
      </c>
      <c r="G453" s="480"/>
      <c r="H453" s="480"/>
      <c r="I453" s="480"/>
      <c r="J453" s="480"/>
      <c r="K453" s="480"/>
      <c r="L453" s="481" t="s">
        <v>420</v>
      </c>
      <c r="M453" s="480"/>
      <c r="N453" s="398">
        <v>0.0</v>
      </c>
      <c r="O453" s="398">
        <v>0.0</v>
      </c>
      <c r="P453" s="410">
        <v>0.0</v>
      </c>
    </row>
    <row r="454">
      <c r="A454" s="402">
        <v>442.0</v>
      </c>
      <c r="B454" s="403" t="s">
        <v>384</v>
      </c>
      <c r="C454" s="403" t="s">
        <v>463</v>
      </c>
      <c r="D454" s="403" t="s">
        <v>731</v>
      </c>
      <c r="E454" s="479">
        <v>0.0</v>
      </c>
      <c r="F454" s="479">
        <v>0.2076388888888889</v>
      </c>
      <c r="G454" s="480"/>
      <c r="H454" s="480"/>
      <c r="I454" s="480"/>
      <c r="J454" s="480"/>
      <c r="K454" s="480"/>
      <c r="L454" s="480"/>
      <c r="M454" s="482" t="s">
        <v>420</v>
      </c>
      <c r="N454" s="398">
        <v>0.0</v>
      </c>
      <c r="O454" s="398">
        <v>0.0</v>
      </c>
      <c r="P454" s="410">
        <v>0.0</v>
      </c>
    </row>
    <row r="455">
      <c r="A455" s="402">
        <v>443.0</v>
      </c>
      <c r="B455" s="397" t="s">
        <v>384</v>
      </c>
      <c r="C455" s="397" t="s">
        <v>463</v>
      </c>
      <c r="D455" s="397" t="s">
        <v>731</v>
      </c>
      <c r="E455" s="479">
        <v>0.0</v>
      </c>
      <c r="F455" s="479">
        <v>0.2076388888888889</v>
      </c>
      <c r="G455" s="480"/>
      <c r="H455" s="480"/>
      <c r="I455" s="480"/>
      <c r="J455" s="480"/>
      <c r="K455" s="480"/>
      <c r="L455" s="481" t="s">
        <v>420</v>
      </c>
      <c r="M455" s="480"/>
      <c r="N455" s="398">
        <v>0.0</v>
      </c>
      <c r="O455" s="398">
        <v>0.0</v>
      </c>
      <c r="P455" s="410">
        <v>0.0</v>
      </c>
    </row>
    <row r="456">
      <c r="A456" s="402">
        <v>444.0</v>
      </c>
      <c r="B456" s="403" t="s">
        <v>381</v>
      </c>
      <c r="C456" s="403" t="s">
        <v>422</v>
      </c>
      <c r="D456" s="403" t="s">
        <v>641</v>
      </c>
      <c r="E456" s="479">
        <v>0.16666666666666666</v>
      </c>
      <c r="F456" s="479">
        <v>0.2076388888888889</v>
      </c>
      <c r="G456" s="480"/>
      <c r="H456" s="480"/>
      <c r="I456" s="480"/>
      <c r="J456" s="480"/>
      <c r="K456" s="480"/>
      <c r="L456" s="482" t="s">
        <v>420</v>
      </c>
      <c r="M456" s="480"/>
      <c r="N456" s="398">
        <v>0.0</v>
      </c>
      <c r="O456" s="398">
        <v>0.0</v>
      </c>
      <c r="P456" s="410">
        <v>0.0</v>
      </c>
    </row>
    <row r="457">
      <c r="A457" s="402">
        <v>445.0</v>
      </c>
      <c r="B457" s="397" t="s">
        <v>378</v>
      </c>
      <c r="C457" s="397" t="s">
        <v>499</v>
      </c>
      <c r="D457" s="397" t="s">
        <v>693</v>
      </c>
      <c r="E457" s="479">
        <v>0.0</v>
      </c>
      <c r="F457" s="479">
        <v>0.24930555555555556</v>
      </c>
      <c r="G457" s="480"/>
      <c r="H457" s="480"/>
      <c r="I457" s="480"/>
      <c r="J457" s="480"/>
      <c r="K457" s="480"/>
      <c r="L457" s="480"/>
      <c r="M457" s="481" t="s">
        <v>420</v>
      </c>
      <c r="N457" s="398">
        <v>0.0</v>
      </c>
      <c r="O457" s="398">
        <v>0.0</v>
      </c>
      <c r="P457" s="410">
        <v>0.0</v>
      </c>
    </row>
    <row r="458">
      <c r="A458" s="402">
        <v>446.0</v>
      </c>
      <c r="B458" s="403" t="s">
        <v>381</v>
      </c>
      <c r="C458" s="403" t="s">
        <v>418</v>
      </c>
      <c r="D458" s="403" t="s">
        <v>504</v>
      </c>
      <c r="E458" s="479">
        <v>0.0</v>
      </c>
      <c r="F458" s="479">
        <v>0.16597222222222222</v>
      </c>
      <c r="G458" s="480"/>
      <c r="H458" s="480"/>
      <c r="I458" s="480"/>
      <c r="J458" s="480"/>
      <c r="K458" s="480"/>
      <c r="L458" s="482" t="s">
        <v>420</v>
      </c>
      <c r="M458" s="480"/>
      <c r="N458" s="398">
        <v>0.0</v>
      </c>
      <c r="O458" s="398">
        <v>0.0</v>
      </c>
      <c r="P458" s="410">
        <v>0.0</v>
      </c>
    </row>
    <row r="459">
      <c r="A459" s="402">
        <v>447.0</v>
      </c>
      <c r="B459" s="397" t="s">
        <v>367</v>
      </c>
      <c r="C459" s="397" t="s">
        <v>422</v>
      </c>
      <c r="D459" s="397" t="s">
        <v>721</v>
      </c>
      <c r="E459" s="479">
        <v>0.0</v>
      </c>
      <c r="F459" s="479">
        <v>0.04097222222222222</v>
      </c>
      <c r="G459" s="480"/>
      <c r="H459" s="480"/>
      <c r="I459" s="480"/>
      <c r="J459" s="480"/>
      <c r="K459" s="480"/>
      <c r="L459" s="481" t="s">
        <v>420</v>
      </c>
      <c r="M459" s="480"/>
      <c r="N459" s="398">
        <v>0.0</v>
      </c>
      <c r="O459" s="398">
        <v>0.0</v>
      </c>
      <c r="P459" s="410">
        <v>0.0</v>
      </c>
    </row>
  </sheetData>
  <autoFilter ref="$A$12:$P$459"/>
  <mergeCells count="1">
    <mergeCell ref="A1:G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2021-12-05T03:54:17Z</dcterms:created>
  <dc:creator>Nilton Suarez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verageOTS" linkTarget="prop_AverageOTS">
    <vt:lpwstr>#¡REF!</vt:lpwstr>
  </property>
  <property fmtid="{D5CDD505-2E9C-101B-9397-08002B2CF9AE}" pid="3" name="Campaign" linkTarget="prop_Campaign">
    <vt:lpwstr>#¡REF!</vt:lpwstr>
  </property>
  <property fmtid="{D5CDD505-2E9C-101B-9397-08002B2CF9AE}" pid="4" name="Client" linkTarget="prop_Client">
    <vt:lpwstr>#¡REF!</vt:lpwstr>
  </property>
  <property fmtid="{D5CDD505-2E9C-101B-9397-08002B2CF9AE}" pid="5" name="ClientDivision" linkTarget="prop_ClientDivision">
    <vt:lpwstr>#¡REF!</vt:lpwstr>
  </property>
  <property fmtid="{D5CDD505-2E9C-101B-9397-08002B2CF9AE}" pid="6" name="Country" linkTarget="prop_Country">
    <vt:lpwstr>#¡REF!</vt:lpwstr>
  </property>
  <property fmtid="{D5CDD505-2E9C-101B-9397-08002B2CF9AE}" pid="7" name="Currency" linkTarget="prop_Currency">
    <vt:lpwstr>#¡REF!</vt:lpwstr>
  </property>
  <property fmtid="{D5CDD505-2E9C-101B-9397-08002B2CF9AE}" pid="8" name="Date" linkTarget="prop_Date">
    <vt:lpwstr>#¡REF!</vt:lpwstr>
  </property>
  <property fmtid="{D5CDD505-2E9C-101B-9397-08002B2CF9AE}" pid="9" name="ExchangeRate" linkTarget="prop_ExchangeRate">
    <vt:lpwstr>#¡REF!</vt:lpwstr>
  </property>
  <property fmtid="{D5CDD505-2E9C-101B-9397-08002B2CF9AE}" pid="10" name="IndirectExchangeRate" linkTarget="prop_IndirectExchangeRate">
    <vt:lpwstr>#¡REF!</vt:lpwstr>
  </property>
  <property fmtid="{D5CDD505-2E9C-101B-9397-08002B2CF9AE}" pid="11" name="MediaBuyingTarget" linkTarget="prop_MediaBuyingTarget">
    <vt:lpwstr>#¡REF!</vt:lpwstr>
  </property>
  <property fmtid="{D5CDD505-2E9C-101B-9397-08002B2CF9AE}" pid="12" name="MediaType" linkTarget="prop_MediaType">
    <vt:lpwstr>#¡REF!</vt:lpwstr>
  </property>
  <property fmtid="{D5CDD505-2E9C-101B-9397-08002B2CF9AE}" pid="13" name="PercentageCover" linkTarget="prop_PercentageCover">
    <vt:lpwstr>#¡REF!</vt:lpwstr>
  </property>
  <property fmtid="{D5CDD505-2E9C-101B-9397-08002B2CF9AE}" pid="14" name="PlanNumber" linkTarget="prop_PlanNumber">
    <vt:lpwstr>#¡REF!</vt:lpwstr>
  </property>
  <property fmtid="{D5CDD505-2E9C-101B-9397-08002B2CF9AE}" pid="15" name="ProductArea" linkTarget="prop_ProductArea">
    <vt:lpwstr>#¡REF!</vt:lpwstr>
  </property>
  <property fmtid="{D5CDD505-2E9C-101B-9397-08002B2CF9AE}" pid="16" name="Quotation" linkTarget="prop_Quotation">
    <vt:lpwstr>#¡REF!</vt:lpwstr>
  </property>
  <property fmtid="{D5CDD505-2E9C-101B-9397-08002B2CF9AE}" pid="17" name="Source" linkTarget="prop_Source">
    <vt:lpwstr>#¡REF!</vt:lpwstr>
  </property>
  <property fmtid="{D5CDD505-2E9C-101B-9397-08002B2CF9AE}" pid="18" name="UniverseSize" linkTarget="prop_UniverseSize">
    <vt:lpwstr>#¡REF!</vt:lpwstr>
  </property>
  <property fmtid="{D5CDD505-2E9C-101B-9397-08002B2CF9AE}" pid="19" name="Year" linkTarget="prop_Year">
    <vt:lpwstr>#¡REF!</vt:lpwstr>
  </property>
</Properties>
</file>