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3.xml" ContentType="application/vnd.openxmlformats-officedocument.drawing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isg\Documents\ITLA\Cuatrimestre 5 Septiembre 2021\Programacion III\Documentos realizados\Proyecto 1\"/>
    </mc:Choice>
  </mc:AlternateContent>
  <xr:revisionPtr revIDLastSave="0" documentId="13_ncr:1_{EDA69622-77E3-4D0F-85A1-58A05C4C0475}" xr6:coauthVersionLast="47" xr6:coauthVersionMax="47" xr10:uidLastSave="{00000000-0000-0000-0000-000000000000}"/>
  <bookViews>
    <workbookView xWindow="-120" yWindow="-120" windowWidth="29040" windowHeight="15840" xr2:uid="{52B89472-6179-4A24-9DDE-F2BAF6AEE4D7}"/>
  </bookViews>
  <sheets>
    <sheet name="Summary" sheetId="4" r:id="rId1"/>
    <sheet name="WBS (WORK BREAKDOWN STRUCTURE)" sheetId="1" r:id="rId2"/>
    <sheet name="CBS (COST BREAKDOWN STRUCTURE)" sheetId="2" r:id="rId3"/>
  </sheets>
  <definedNames>
    <definedName name="_xlchart.v1.0" hidden="1">'CBS (COST BREAKDOWN STRUCTURE)'!$A$4:$B$8</definedName>
    <definedName name="_xlchart.v1.1" hidden="1">'CBS (COST BREAKDOWN STRUCTURE)'!$C$3</definedName>
    <definedName name="_xlchart.v1.2" hidden="1">'CBS (COST BREAKDOWN STRUCTURE)'!$C$4:$C$8</definedName>
    <definedName name="_xlchart.v1.3" hidden="1">'CBS (COST BREAKDOWN STRUCTURE)'!$D$7:$E$11</definedName>
    <definedName name="_xlchart.v1.4" hidden="1">'CBS (COST BREAKDOWN STRUCTURE)'!$F$6</definedName>
    <definedName name="_xlchart.v1.5" hidden="1">'CBS (COST BREAKDOWN STRUCTURE)'!$F$7:$F$11</definedName>
    <definedName name="_xlchart.v1.6" hidden="1">'CBS (COST BREAKDOWN STRUCTURE)'!$A$4:$B$8</definedName>
    <definedName name="_xlchart.v1.7" hidden="1">'CBS (COST BREAKDOWN STRUCTURE)'!$C$3</definedName>
    <definedName name="_xlchart.v1.8" hidden="1">'CBS (COST BREAKDOWN STRUCTURE)'!$C$4:$C$8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0" i="1" l="1"/>
  <c r="G13" i="1"/>
  <c r="G12" i="1"/>
  <c r="G11" i="1"/>
  <c r="D19" i="1"/>
  <c r="H13" i="1" s="1"/>
  <c r="D12" i="1" l="1"/>
  <c r="H12" i="1" s="1"/>
  <c r="D4" i="1"/>
  <c r="H10" i="1" l="1"/>
  <c r="D7" i="1"/>
  <c r="J5" i="1" l="1"/>
  <c r="C5" i="2" s="1"/>
  <c r="H11" i="1"/>
  <c r="J6" i="1" s="1"/>
  <c r="C6" i="2" s="1"/>
  <c r="D6" i="1"/>
  <c r="D21" i="1" s="1"/>
  <c r="J4" i="1" l="1"/>
  <c r="C4" i="2" s="1"/>
  <c r="C10" i="2" s="1"/>
  <c r="C9" i="2" l="1"/>
  <c r="C11" i="2" s="1"/>
  <c r="C12" i="2" s="1"/>
</calcChain>
</file>

<file path=xl/sharedStrings.xml><?xml version="1.0" encoding="utf-8"?>
<sst xmlns="http://schemas.openxmlformats.org/spreadsheetml/2006/main" count="89" uniqueCount="73">
  <si>
    <t>Entregables</t>
  </si>
  <si>
    <t>Recurso</t>
  </si>
  <si>
    <t>ID</t>
  </si>
  <si>
    <t>Diseños de Pantallas</t>
  </si>
  <si>
    <t>Analisis / Diseño del Software</t>
  </si>
  <si>
    <t>Desarrollo del Software</t>
  </si>
  <si>
    <t>Desarrollo del frontEnd</t>
  </si>
  <si>
    <t>Desarrollo del Backend</t>
  </si>
  <si>
    <t>Capacitación</t>
  </si>
  <si>
    <t>Documentación de Usuario</t>
  </si>
  <si>
    <t>DESCRIPCION</t>
  </si>
  <si>
    <t>CODIGO</t>
  </si>
  <si>
    <t>DEV JR</t>
  </si>
  <si>
    <t>DJR</t>
  </si>
  <si>
    <t>DEV SENIOR</t>
  </si>
  <si>
    <t>DSR</t>
  </si>
  <si>
    <t>GRAPHIC DESIGNER</t>
  </si>
  <si>
    <t>GDR</t>
  </si>
  <si>
    <t>RECURSOS HUMANOS</t>
  </si>
  <si>
    <t>MANO DE OBRA</t>
  </si>
  <si>
    <t>LICENCIAS</t>
  </si>
  <si>
    <t>MS SQL SERVER 2016 R2</t>
  </si>
  <si>
    <t>SERVIDORES</t>
  </si>
  <si>
    <t>AWS EC2 (VIRTUALES)</t>
  </si>
  <si>
    <t>COSTOS ESTIMADOS</t>
  </si>
  <si>
    <t>CONTINGENCIA (5%)</t>
  </si>
  <si>
    <t>RD$</t>
  </si>
  <si>
    <t>USD</t>
  </si>
  <si>
    <t>2 PERSONAS</t>
  </si>
  <si>
    <t>3 PERSONAS</t>
  </si>
  <si>
    <t>DJR,GDR</t>
  </si>
  <si>
    <t>Concepto</t>
  </si>
  <si>
    <t>Descripcion</t>
  </si>
  <si>
    <t>Costos</t>
  </si>
  <si>
    <t>Horas</t>
  </si>
  <si>
    <t>Implementacion de JWT para seg.</t>
  </si>
  <si>
    <t>Estructura de base de datos</t>
  </si>
  <si>
    <t>Estructuracion de diagramas UML</t>
  </si>
  <si>
    <t>Implementacion de controladores</t>
  </si>
  <si>
    <t>Implementacion de Entity framework</t>
  </si>
  <si>
    <t>Envio de notifición (Correo Electrónico)</t>
  </si>
  <si>
    <t>TARIFA X HORAS (USD$)</t>
  </si>
  <si>
    <t>Wireframe</t>
  </si>
  <si>
    <t>Manejo de navegacion entre pantallas</t>
  </si>
  <si>
    <t>http requests (Conexión con el back end)</t>
  </si>
  <si>
    <t>Planeación de desarrollo</t>
  </si>
  <si>
    <t>DJR,GDR, DSR</t>
  </si>
  <si>
    <t>1 PERSONA</t>
  </si>
  <si>
    <t>DJR, GDR</t>
  </si>
  <si>
    <t>2.1</t>
  </si>
  <si>
    <t>2.1.1</t>
  </si>
  <si>
    <t>2.2</t>
  </si>
  <si>
    <t>2.1.2</t>
  </si>
  <si>
    <t>2.1.3</t>
  </si>
  <si>
    <t>2.2.1</t>
  </si>
  <si>
    <t>2.2.2</t>
  </si>
  <si>
    <t>2.2.3</t>
  </si>
  <si>
    <t>2.2.4</t>
  </si>
  <si>
    <t>2.2.5</t>
  </si>
  <si>
    <t>2.2.6</t>
  </si>
  <si>
    <t>2.1.4</t>
  </si>
  <si>
    <t>2</t>
  </si>
  <si>
    <t>1</t>
  </si>
  <si>
    <t>3</t>
  </si>
  <si>
    <t>3.1</t>
  </si>
  <si>
    <t>WBS (WORK BREAKDOWN STRUCTURE)</t>
  </si>
  <si>
    <t>Entregable</t>
  </si>
  <si>
    <t>Cantidad Horas por día</t>
  </si>
  <si>
    <t>Cantidad de dias</t>
  </si>
  <si>
    <t>Total horas:</t>
  </si>
  <si>
    <t>Total Horas</t>
  </si>
  <si>
    <t>Costo Total</t>
  </si>
  <si>
    <t>Horas por días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</si>
</sst>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_([$$-1C0A]* #,##0.00_);_([$$-1C0A]* \(#,##0.00\);_([$$-1C0A]* &quot;-&quot;??_);_(@_)"/>
    <numFmt numFmtId="165" formatCode="_([$$-409]* #,##0.00_);_([$$-409]* \(#,##0.00\);_([$$-409]* &quot;-&quot;??_);_(@_)"/>
  </numFmts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/>
        <bgColor theme="8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theme="8"/>
      </top>
      <bottom style="medium">
        <color indexed="64"/>
      </bottom>
      <diagonal/>
    </border>
    <border>
      <left style="thin">
        <color theme="8"/>
      </left>
      <right/>
      <top style="thin">
        <color theme="8"/>
      </top>
      <bottom style="medium">
        <color indexed="64"/>
      </bottom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27">
    <xf numFmtId="0" fontId="0" fillId="0" borderId="0" xfId="0"/>
    <xf numFmtId="0" fontId="0" fillId="0" borderId="0" xfId="0" applyBorder="1"/>
    <xf numFmtId="0" fontId="2" fillId="0" borderId="0" xfId="0" applyFont="1" applyBorder="1"/>
    <xf numFmtId="49" fontId="0" fillId="0" borderId="0" xfId="0" applyNumberFormat="1" applyBorder="1" applyAlignment="1">
      <alignment horizontal="center" vertical="center"/>
    </xf>
    <xf numFmtId="49" fontId="2" fillId="0" borderId="0" xfId="0" applyNumberFormat="1" applyFont="1" applyBorder="1" applyAlignment="1">
      <alignment horizontal="center" vertical="center"/>
    </xf>
    <xf numFmtId="2" fontId="0" fillId="0" borderId="0" xfId="0" applyNumberFormat="1" applyBorder="1"/>
    <xf numFmtId="165" fontId="0" fillId="0" borderId="0" xfId="0" applyNumberFormat="1" applyBorder="1"/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5" fillId="2" borderId="8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0" borderId="0" xfId="0" applyFont="1"/>
    <xf numFmtId="165" fontId="6" fillId="0" borderId="0" xfId="0" applyNumberFormat="1" applyFont="1"/>
    <xf numFmtId="44" fontId="6" fillId="0" borderId="0" xfId="1" applyFont="1"/>
    <xf numFmtId="0" fontId="6" fillId="3" borderId="1" xfId="0" applyFont="1" applyFill="1" applyBorder="1"/>
    <xf numFmtId="0" fontId="6" fillId="3" borderId="3" xfId="0" applyFont="1" applyFill="1" applyBorder="1"/>
    <xf numFmtId="164" fontId="7" fillId="3" borderId="2" xfId="0" applyNumberFormat="1" applyFont="1" applyFill="1" applyBorder="1"/>
    <xf numFmtId="0" fontId="6" fillId="4" borderId="1" xfId="0" applyFont="1" applyFill="1" applyBorder="1"/>
    <xf numFmtId="0" fontId="6" fillId="4" borderId="3" xfId="0" applyFont="1" applyFill="1" applyBorder="1"/>
    <xf numFmtId="164" fontId="7" fillId="4" borderId="2" xfId="0" applyNumberFormat="1" applyFont="1" applyFill="1" applyBorder="1"/>
    <xf numFmtId="165" fontId="7" fillId="3" borderId="2" xfId="0" applyNumberFormat="1" applyFont="1" applyFill="1" applyBorder="1"/>
    <xf numFmtId="0" fontId="6" fillId="4" borderId="3" xfId="0" applyFont="1" applyFill="1" applyBorder="1" applyAlignment="1">
      <alignment horizontal="center"/>
    </xf>
    <xf numFmtId="0" fontId="0" fillId="5" borderId="0" xfId="0" applyFill="1"/>
    <xf numFmtId="49" fontId="0" fillId="5" borderId="0" xfId="0" applyNumberFormat="1" applyFill="1" applyAlignment="1">
      <alignment horizontal="center" vertical="center"/>
    </xf>
    <xf numFmtId="49" fontId="2" fillId="5" borderId="0" xfId="0" applyNumberFormat="1" applyFont="1" applyFill="1" applyAlignment="1">
      <alignment horizontal="right" vertical="center"/>
    </xf>
    <xf numFmtId="0" fontId="2" fillId="5" borderId="0" xfId="0" applyNumberFormat="1" applyFont="1" applyFill="1" applyAlignment="1">
      <alignment horizontal="center"/>
    </xf>
  </cellXfs>
  <cellStyles count="2">
    <cellStyle name="Currency" xfId="1" builtinId="4"/>
    <cellStyle name="Normal" xfId="0" builtinId="0"/>
  </cellStyles>
  <dxfs count="11">
    <dxf>
      <font>
        <strike val="0"/>
        <outline val="0"/>
        <shadow val="0"/>
        <u val="none"/>
        <vertAlign val="baseline"/>
        <sz val="16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6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6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6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6"/>
        <name val="Calibri"/>
        <family val="2"/>
        <scheme val="minor"/>
      </font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165" formatCode="_([$$-409]* #,##0.00_);_([$$-409]* \(#,##0.00\);_([$$-409]* &quot;-&quot;??_);_(@_)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0" formatCode="General"/>
    </dxf>
    <dxf>
      <numFmt numFmtId="30" formatCode="@"/>
      <alignment horizontal="center" vertical="center" textRotation="0" wrapText="0" indent="0" justifyLastLine="0" shrinkToFit="0" readingOrder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'CBS (COST BREAKDOWN STRUCTURE)'!$C$3</c:f>
              <c:strCache>
                <c:ptCount val="1"/>
                <c:pt idx="0">
                  <c:v>Costos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'CBS (COST BREAKDOWN STRUCTURE)'!$A$4:$B$8</c:f>
              <c:multiLvlStrCache>
                <c:ptCount val="5"/>
                <c:lvl>
                  <c:pt idx="0">
                    <c:v>MANO DE OBRA</c:v>
                  </c:pt>
                  <c:pt idx="1">
                    <c:v>MANO DE OBRA</c:v>
                  </c:pt>
                  <c:pt idx="2">
                    <c:v>MANO DE OBRA</c:v>
                  </c:pt>
                  <c:pt idx="3">
                    <c:v>LICENCIAS</c:v>
                  </c:pt>
                  <c:pt idx="4">
                    <c:v>SERVIDORES</c:v>
                  </c:pt>
                </c:lvl>
                <c:lvl>
                  <c:pt idx="0">
                    <c:v>DJR</c:v>
                  </c:pt>
                  <c:pt idx="1">
                    <c:v>DSR</c:v>
                  </c:pt>
                  <c:pt idx="2">
                    <c:v>GDR</c:v>
                  </c:pt>
                  <c:pt idx="3">
                    <c:v>MS SQL SERVER 2016 R2</c:v>
                  </c:pt>
                  <c:pt idx="4">
                    <c:v>AWS EC2 (VIRTUALES)</c:v>
                  </c:pt>
                </c:lvl>
              </c:multiLvlStrCache>
            </c:multiLvlStrRef>
          </c:cat>
          <c:val>
            <c:numRef>
              <c:f>'CBS (COST BREAKDOWN STRUCTURE)'!$C$4:$C$8</c:f>
              <c:numCache>
                <c:formatCode>_([$$-409]* #,##0.00_);_([$$-409]* \(#,##0.00\);_([$$-409]* "-"??_);_(@_)</c:formatCode>
                <c:ptCount val="5"/>
                <c:pt idx="0">
                  <c:v>857.5</c:v>
                </c:pt>
                <c:pt idx="1">
                  <c:v>2160</c:v>
                </c:pt>
                <c:pt idx="2" formatCode="_(&quot;$&quot;* #,##0.00_);_(&quot;$&quot;* \(#,##0.00\);_(&quot;$&quot;* &quot;-&quot;??_);_(@_)">
                  <c:v>735</c:v>
                </c:pt>
                <c:pt idx="3" formatCode="_(&quot;$&quot;* #,##0.00_);_(&quot;$&quot;* \(#,##0.00\);_(&quot;$&quot;* &quot;-&quot;??_);_(@_)">
                  <c:v>1400</c:v>
                </c:pt>
                <c:pt idx="4">
                  <c:v>1165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79-49B2-A7EC-A89DA192F5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42598736"/>
        <c:axId val="442599152"/>
      </c:barChart>
      <c:catAx>
        <c:axId val="4425987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599152"/>
        <c:crosses val="autoZero"/>
        <c:auto val="1"/>
        <c:lblAlgn val="ctr"/>
        <c:lblOffset val="100"/>
        <c:noMultiLvlLbl val="0"/>
      </c:catAx>
      <c:valAx>
        <c:axId val="442599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[$$-409]* #,##0.00_);_([$$-409]* \(#,##0.00\);_([$$-409]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598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_xlchart.v1.2</cx:f>
      </cx:numDim>
    </cx:data>
  </cx:chartData>
  <cx:chart>
    <cx:title pos="t" align="ctr" overlay="0">
      <cx:tx>
        <cx:txData>
          <cx:v>Códigos y distribución total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Códigos y distribución total</a:t>
          </a:r>
        </a:p>
      </cx:txPr>
    </cx:title>
    <cx:plotArea>
      <cx:plotAreaRegion>
        <cx:series layoutId="treemap" uniqueId="{B44CE508-D8D2-4A49-9D33-35D421449F98}">
          <cx:tx>
            <cx:txData>
              <cx:f>_xlchart.v1.1</cx:f>
              <cx:v>Costos</cx:v>
            </cx:txData>
          </cx:tx>
          <cx:dataLabels pos="inEnd"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microsoft.com/office/2014/relationships/chartEx" Target="../charts/chartEx1.xml"/><Relationship Id="rId1" Type="http://schemas.openxmlformats.org/officeDocument/2006/relationships/chart" Target="../charts/chart1.xml"/><Relationship Id="rId4" Type="http://schemas.openxmlformats.org/officeDocument/2006/relationships/image" Target="../media/image2.sv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14</xdr:col>
      <xdr:colOff>13772</xdr:colOff>
      <xdr:row>25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843F6E-77A0-441A-A802-7A5FE55F80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9523</xdr:colOff>
      <xdr:row>1</xdr:row>
      <xdr:rowOff>0</xdr:rowOff>
    </xdr:from>
    <xdr:to>
      <xdr:col>26</xdr:col>
      <xdr:colOff>285750</xdr:colOff>
      <xdr:row>26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8E3C0C48-D114-4A9C-9450-5DD34F43632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543923" y="0"/>
              <a:ext cx="7734302" cy="47720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 editAs="oneCell">
    <xdr:from>
      <xdr:col>11</xdr:col>
      <xdr:colOff>438150</xdr:colOff>
      <xdr:row>0</xdr:row>
      <xdr:rowOff>0</xdr:rowOff>
    </xdr:from>
    <xdr:to>
      <xdr:col>15</xdr:col>
      <xdr:colOff>428625</xdr:colOff>
      <xdr:row>0</xdr:row>
      <xdr:rowOff>1279406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891AE579-E52F-470C-93E4-10327797FC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7143750" y="0"/>
          <a:ext cx="2428875" cy="127940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9525</xdr:colOff>
      <xdr:row>0</xdr:row>
      <xdr:rowOff>0</xdr:rowOff>
    </xdr:from>
    <xdr:to>
      <xdr:col>6</xdr:col>
      <xdr:colOff>781050</xdr:colOff>
      <xdr:row>0</xdr:row>
      <xdr:rowOff>1219200</xdr:rowOff>
    </xdr:to>
    <xdr:pic>
      <xdr:nvPicPr>
        <xdr:cNvPr id="6" name="Graphic 5">
          <a:extLst>
            <a:ext uri="{FF2B5EF4-FFF2-40B4-BE49-F238E27FC236}">
              <a16:creationId xmlns:a16="http://schemas.microsoft.com/office/drawing/2014/main" id="{97C0D50D-6012-4FAF-9B00-ECB9515AA4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4076700" y="0"/>
          <a:ext cx="2314575" cy="12192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1820334</xdr:colOff>
      <xdr:row>0</xdr:row>
      <xdr:rowOff>0</xdr:rowOff>
    </xdr:from>
    <xdr:to>
      <xdr:col>1</xdr:col>
      <xdr:colOff>1414992</xdr:colOff>
      <xdr:row>1</xdr:row>
      <xdr:rowOff>2117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D840DEA7-6364-4242-9E36-4848141E83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820334" y="0"/>
          <a:ext cx="2314575" cy="12192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68318CC-BE4E-48F4-A495-761FBC739192}" name="Table2" displayName="Table2" ref="B3:E21" totalsRowShown="0" tableBorderDxfId="10">
  <autoFilter ref="B3:E21" xr:uid="{768318CC-BE4E-48F4-A495-761FBC739192}"/>
  <tableColumns count="4">
    <tableColumn id="1" xr3:uid="{030CBD2D-6A1F-4F8A-8697-BBF969E5BF69}" name="ID" dataDxfId="9"/>
    <tableColumn id="2" xr3:uid="{7394D55D-A854-4667-AA3D-092077FF37B7}" name="Entregables"/>
    <tableColumn id="3" xr3:uid="{C1E8157C-382C-4749-9CA0-705C591C5DAC}" name="Horas" dataDxfId="8">
      <calculatedColumnFormula>SUM(D5)</calculatedColumnFormula>
    </tableColumn>
    <tableColumn id="4" xr3:uid="{9D35011C-3528-47AD-91AF-11552F1A8A7C}" name="Recurso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40D513C-E0B2-4486-98F6-BC4C07701F82}" name="Table4" displayName="Table4" ref="G3:J6" totalsRowShown="0" tableBorderDxfId="7">
  <autoFilter ref="G3:J6" xr:uid="{B40D513C-E0B2-4486-98F6-BC4C07701F82}"/>
  <tableColumns count="4">
    <tableColumn id="1" xr3:uid="{FCF072FD-2203-4B4C-AE99-B26F658439FC}" name="DESCRIPCION"/>
    <tableColumn id="2" xr3:uid="{E5D64556-AA72-4610-89AE-8346B55C6353}" name="TARIFA X HORAS (USD$)" dataDxfId="6"/>
    <tableColumn id="3" xr3:uid="{9B2E284B-EC21-4BEF-8A9E-2E9F4D94942C}" name="CODIGO"/>
    <tableColumn id="4" xr3:uid="{F0243C0B-5894-43FB-9222-E0C7F66A84D5}" name="Total Horas"/>
  </tableColumns>
  <tableStyleInfo name="TableStyleLight1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D43CB23-E9B8-44FB-837E-31A74263D172}" name="Table1" displayName="Table1" ref="G9:I13" totalsRowShown="0" tableBorderDxfId="5">
  <autoFilter ref="G9:I13" xr:uid="{3D43CB23-E9B8-44FB-837E-31A74263D172}"/>
  <tableColumns count="3">
    <tableColumn id="1" xr3:uid="{1525BC46-C08E-4E39-98A4-B89586D93358}" name="Entregable"/>
    <tableColumn id="2" xr3:uid="{992A6915-B69B-4542-A172-02CAB8812E6B}" name="Cantidad Horas por día"/>
    <tableColumn id="3" xr3:uid="{05CF2347-2FAF-457B-8566-0025E23F6FEB}" name="Cantidad de dias"/>
  </tableColumns>
  <tableStyleInfo name="TableStyleLight1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22AD5E9-494D-446C-81AF-4C4112D06668}" name="Table7" displayName="Table7" ref="A3:C8" totalsRowShown="0" headerRowDxfId="1" dataDxfId="0">
  <autoFilter ref="A3:C8" xr:uid="{222AD5E9-494D-446C-81AF-4C4112D06668}"/>
  <tableColumns count="3">
    <tableColumn id="1" xr3:uid="{4859B724-77E8-4EC1-B0C8-AAE9D9FFD078}" name="Descripcion" dataDxfId="4"/>
    <tableColumn id="2" xr3:uid="{4D079073-57B9-4C43-85C1-2B3A338814DD}" name="Concepto" dataDxfId="3"/>
    <tableColumn id="3" xr3:uid="{9D831075-293A-4148-8D2D-A8B137FF0732}" name="Costos" dataDxfId="2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83C73-3360-4759-A878-A4F849BDD86E}">
  <dimension ref="A1:A26"/>
  <sheetViews>
    <sheetView tabSelected="1" workbookViewId="0">
      <selection activeCell="A3" sqref="A3"/>
    </sheetView>
  </sheetViews>
  <sheetFormatPr defaultColWidth="0" defaultRowHeight="15" zeroHeight="1" x14ac:dyDescent="0.25"/>
  <cols>
    <col min="1" max="23" width="9.140625" style="23" customWidth="1"/>
    <col min="24" max="24" width="11.28515625" style="23" customWidth="1"/>
    <col min="25" max="26" width="9.140625" style="23" customWidth="1"/>
    <col min="27" max="27" width="5.85546875" style="23" customWidth="1"/>
    <col min="28" max="16384" width="9.140625" style="23" hidden="1"/>
  </cols>
  <sheetData>
    <row r="1" s="23" customFormat="1" ht="102.75" customHeight="1" x14ac:dyDescent="0.25"/>
    <row r="2" s="23" customFormat="1" x14ac:dyDescent="0.25"/>
    <row r="3" s="23" customFormat="1" x14ac:dyDescent="0.25"/>
    <row r="4" s="23" customFormat="1" x14ac:dyDescent="0.25"/>
    <row r="5" s="23" customFormat="1" x14ac:dyDescent="0.25"/>
    <row r="6" s="23" customFormat="1" x14ac:dyDescent="0.25"/>
    <row r="7" s="23" customFormat="1" x14ac:dyDescent="0.25"/>
    <row r="8" s="23" customFormat="1" x14ac:dyDescent="0.25"/>
    <row r="9" s="23" customFormat="1" x14ac:dyDescent="0.25"/>
    <row r="10" s="23" customFormat="1" x14ac:dyDescent="0.25"/>
    <row r="11" s="23" customFormat="1" x14ac:dyDescent="0.25"/>
    <row r="12" s="23" customFormat="1" x14ac:dyDescent="0.25"/>
    <row r="13" s="23" customFormat="1" x14ac:dyDescent="0.25"/>
    <row r="14" s="23" customFormat="1" x14ac:dyDescent="0.25"/>
    <row r="15" s="23" customFormat="1" x14ac:dyDescent="0.25"/>
    <row r="16" s="23" customFormat="1" x14ac:dyDescent="0.25"/>
    <row r="17" s="23" customFormat="1" x14ac:dyDescent="0.25"/>
    <row r="18" s="23" customFormat="1" x14ac:dyDescent="0.25"/>
    <row r="19" s="23" customFormat="1" x14ac:dyDescent="0.25"/>
    <row r="20" s="23" customFormat="1" x14ac:dyDescent="0.25"/>
    <row r="21" s="23" customFormat="1" x14ac:dyDescent="0.25"/>
    <row r="22" s="23" customFormat="1" x14ac:dyDescent="0.25"/>
    <row r="23" s="23" customFormat="1" x14ac:dyDescent="0.25"/>
    <row r="24" s="23" customFormat="1" x14ac:dyDescent="0.25"/>
    <row r="25" s="23" customFormat="1" x14ac:dyDescent="0.25"/>
    <row r="26" s="23" customFormat="1" x14ac:dyDescent="0.25"/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F47A55-997D-480F-90DC-2E5369092346}">
  <dimension ref="A1:K22"/>
  <sheetViews>
    <sheetView zoomScaleNormal="100" workbookViewId="0">
      <selection activeCell="E22" sqref="E22"/>
    </sheetView>
  </sheetViews>
  <sheetFormatPr defaultColWidth="0" defaultRowHeight="15" zeroHeight="1" x14ac:dyDescent="0.25"/>
  <cols>
    <col min="1" max="1" width="9.140625" style="23" customWidth="1"/>
    <col min="2" max="2" width="5.42578125" bestFit="1" customWidth="1"/>
    <col min="3" max="3" width="38.140625" bestFit="1" customWidth="1"/>
    <col min="4" max="4" width="8.28515625" bestFit="1" customWidth="1"/>
    <col min="5" max="5" width="12.85546875" bestFit="1" customWidth="1"/>
    <col min="6" max="6" width="10.28515625" style="23" customWidth="1"/>
    <col min="7" max="7" width="28" bestFit="1" customWidth="1"/>
    <col min="8" max="8" width="24.7109375" bestFit="1" customWidth="1"/>
    <col min="9" max="9" width="18" bestFit="1" customWidth="1"/>
    <col min="10" max="10" width="13.140625" bestFit="1" customWidth="1"/>
    <col min="11" max="11" width="1.7109375" customWidth="1"/>
    <col min="12" max="16384" width="9.140625" hidden="1"/>
  </cols>
  <sheetData>
    <row r="1" spans="2:11" s="23" customFormat="1" ht="98.25" customHeight="1" thickBot="1" x14ac:dyDescent="0.3"/>
    <row r="2" spans="2:11" ht="15.75" thickBot="1" x14ac:dyDescent="0.3">
      <c r="B2" s="7" t="s">
        <v>65</v>
      </c>
      <c r="C2" s="8"/>
      <c r="D2" s="8"/>
      <c r="E2" s="9"/>
      <c r="G2" s="7" t="s">
        <v>18</v>
      </c>
      <c r="H2" s="8"/>
      <c r="I2" s="8"/>
      <c r="J2" s="9"/>
      <c r="K2" s="23"/>
    </row>
    <row r="3" spans="2:11" x14ac:dyDescent="0.25">
      <c r="B3" s="1" t="s">
        <v>2</v>
      </c>
      <c r="C3" s="1" t="s">
        <v>0</v>
      </c>
      <c r="D3" s="1" t="s">
        <v>34</v>
      </c>
      <c r="E3" s="1" t="s">
        <v>1</v>
      </c>
      <c r="G3" s="1" t="s">
        <v>10</v>
      </c>
      <c r="H3" s="1" t="s">
        <v>41</v>
      </c>
      <c r="I3" s="1" t="s">
        <v>11</v>
      </c>
      <c r="J3" t="s">
        <v>70</v>
      </c>
      <c r="K3" s="23"/>
    </row>
    <row r="4" spans="2:11" x14ac:dyDescent="0.25">
      <c r="B4" s="4" t="s">
        <v>62</v>
      </c>
      <c r="C4" s="2" t="s">
        <v>4</v>
      </c>
      <c r="D4" s="2">
        <f t="shared" ref="D4" si="0">SUM(D5)</f>
        <v>3</v>
      </c>
      <c r="E4" s="2" t="s">
        <v>29</v>
      </c>
      <c r="G4" s="1" t="s">
        <v>12</v>
      </c>
      <c r="H4" s="6">
        <v>35</v>
      </c>
      <c r="I4" s="1" t="s">
        <v>13</v>
      </c>
      <c r="J4">
        <f>(H10*I10)+(H11*I11)+(H13*I13)</f>
        <v>24.5</v>
      </c>
      <c r="K4" s="23"/>
    </row>
    <row r="5" spans="2:11" x14ac:dyDescent="0.25">
      <c r="B5" s="3">
        <v>1.1000000000000001</v>
      </c>
      <c r="C5" s="1" t="s">
        <v>45</v>
      </c>
      <c r="D5" s="1">
        <v>3</v>
      </c>
      <c r="E5" s="1" t="s">
        <v>46</v>
      </c>
      <c r="G5" s="1" t="s">
        <v>14</v>
      </c>
      <c r="H5" s="6">
        <v>45</v>
      </c>
      <c r="I5" s="1" t="s">
        <v>15</v>
      </c>
      <c r="J5">
        <f>(H10*I10)+(H12*I12)</f>
        <v>48</v>
      </c>
      <c r="K5" s="23"/>
    </row>
    <row r="6" spans="2:11" x14ac:dyDescent="0.25">
      <c r="B6" s="4" t="s">
        <v>61</v>
      </c>
      <c r="C6" s="2" t="s">
        <v>5</v>
      </c>
      <c r="D6" s="2">
        <f>D7+D12</f>
        <v>85</v>
      </c>
      <c r="E6" s="2" t="s">
        <v>29</v>
      </c>
      <c r="G6" s="1" t="s">
        <v>16</v>
      </c>
      <c r="H6" s="6">
        <v>30</v>
      </c>
      <c r="I6" s="1" t="s">
        <v>17</v>
      </c>
      <c r="J6">
        <f>(H10*I10)+(H11*I11)+(H13*I13)</f>
        <v>24.5</v>
      </c>
      <c r="K6" s="23"/>
    </row>
    <row r="7" spans="2:11" ht="15.75" thickBot="1" x14ac:dyDescent="0.3">
      <c r="B7" s="4" t="s">
        <v>49</v>
      </c>
      <c r="C7" s="2" t="s">
        <v>6</v>
      </c>
      <c r="D7" s="2">
        <f>SUM(D8:D11)</f>
        <v>40</v>
      </c>
      <c r="E7" s="2" t="s">
        <v>28</v>
      </c>
      <c r="G7" s="23"/>
      <c r="H7" s="23"/>
      <c r="I7" s="23"/>
      <c r="J7" s="23"/>
      <c r="K7" s="23"/>
    </row>
    <row r="8" spans="2:11" ht="15.75" thickBot="1" x14ac:dyDescent="0.3">
      <c r="B8" s="3" t="s">
        <v>50</v>
      </c>
      <c r="C8" s="1" t="s">
        <v>42</v>
      </c>
      <c r="D8" s="1">
        <v>2.5</v>
      </c>
      <c r="E8" s="1" t="s">
        <v>30</v>
      </c>
      <c r="G8" s="7" t="s">
        <v>72</v>
      </c>
      <c r="H8" s="8"/>
      <c r="I8" s="9"/>
      <c r="J8" s="23"/>
      <c r="K8" s="23"/>
    </row>
    <row r="9" spans="2:11" x14ac:dyDescent="0.25">
      <c r="B9" s="3" t="s">
        <v>52</v>
      </c>
      <c r="C9" s="1" t="s">
        <v>3</v>
      </c>
      <c r="D9" s="1">
        <v>27.5</v>
      </c>
      <c r="E9" s="1" t="s">
        <v>30</v>
      </c>
      <c r="G9" s="1" t="s">
        <v>66</v>
      </c>
      <c r="H9" s="1" t="s">
        <v>67</v>
      </c>
      <c r="I9" s="1" t="s">
        <v>68</v>
      </c>
      <c r="J9" s="23"/>
      <c r="K9" s="23"/>
    </row>
    <row r="10" spans="2:11" x14ac:dyDescent="0.25">
      <c r="B10" s="3" t="s">
        <v>53</v>
      </c>
      <c r="C10" s="1" t="s">
        <v>43</v>
      </c>
      <c r="D10" s="1">
        <v>5</v>
      </c>
      <c r="E10" s="1" t="s">
        <v>30</v>
      </c>
      <c r="G10" s="1" t="str">
        <f>C4</f>
        <v>Analisis / Diseño del Software</v>
      </c>
      <c r="H10" s="1">
        <f>D4</f>
        <v>3</v>
      </c>
      <c r="I10" s="1">
        <v>1</v>
      </c>
      <c r="J10" s="23"/>
      <c r="K10" s="23"/>
    </row>
    <row r="11" spans="2:11" x14ac:dyDescent="0.25">
      <c r="B11" s="3" t="s">
        <v>60</v>
      </c>
      <c r="C11" s="1" t="s">
        <v>44</v>
      </c>
      <c r="D11" s="1">
        <v>5</v>
      </c>
      <c r="E11" s="1" t="s">
        <v>30</v>
      </c>
      <c r="G11" s="1" t="str">
        <f>C7</f>
        <v>Desarrollo del frontEnd</v>
      </c>
      <c r="H11" s="1">
        <f>((D7)/2)/10</f>
        <v>2</v>
      </c>
      <c r="I11" s="1">
        <v>10</v>
      </c>
      <c r="J11" s="23"/>
      <c r="K11" s="23"/>
    </row>
    <row r="12" spans="2:11" x14ac:dyDescent="0.25">
      <c r="B12" s="4" t="s">
        <v>51</v>
      </c>
      <c r="C12" s="2" t="s">
        <v>7</v>
      </c>
      <c r="D12" s="2">
        <f>SUM(D13:D18)</f>
        <v>45</v>
      </c>
      <c r="E12" s="2" t="s">
        <v>47</v>
      </c>
      <c r="G12" s="1" t="str">
        <f>Table2[[#This Row],[Entregables]]</f>
        <v>Desarrollo del Backend</v>
      </c>
      <c r="H12" s="5">
        <f>D12/14</f>
        <v>3.2142857142857144</v>
      </c>
      <c r="I12" s="1">
        <v>14</v>
      </c>
      <c r="J12" s="23"/>
      <c r="K12" s="23"/>
    </row>
    <row r="13" spans="2:11" x14ac:dyDescent="0.25">
      <c r="B13" s="3" t="s">
        <v>54</v>
      </c>
      <c r="C13" s="1" t="s">
        <v>36</v>
      </c>
      <c r="D13" s="1">
        <v>1</v>
      </c>
      <c r="E13" s="1" t="s">
        <v>15</v>
      </c>
      <c r="G13" s="1" t="str">
        <f>C19</f>
        <v>Capacitación</v>
      </c>
      <c r="H13" s="1">
        <f>(D19/2)</f>
        <v>1.5</v>
      </c>
      <c r="I13" s="1">
        <v>1</v>
      </c>
      <c r="J13" s="23"/>
      <c r="K13" s="23"/>
    </row>
    <row r="14" spans="2:11" x14ac:dyDescent="0.25">
      <c r="B14" s="3" t="s">
        <v>55</v>
      </c>
      <c r="C14" s="1" t="s">
        <v>37</v>
      </c>
      <c r="D14" s="1">
        <v>3</v>
      </c>
      <c r="E14" s="1" t="s">
        <v>15</v>
      </c>
      <c r="G14" s="23"/>
      <c r="H14" s="23"/>
      <c r="I14" s="23"/>
      <c r="J14" s="23"/>
      <c r="K14" s="23"/>
    </row>
    <row r="15" spans="2:11" x14ac:dyDescent="0.25">
      <c r="B15" s="3" t="s">
        <v>56</v>
      </c>
      <c r="C15" s="1" t="s">
        <v>39</v>
      </c>
      <c r="D15" s="1">
        <v>20</v>
      </c>
      <c r="E15" s="1" t="s">
        <v>15</v>
      </c>
      <c r="G15" s="23"/>
      <c r="H15" s="23"/>
      <c r="I15" s="23"/>
      <c r="J15" s="23"/>
      <c r="K15" s="23"/>
    </row>
    <row r="16" spans="2:11" x14ac:dyDescent="0.25">
      <c r="B16" s="3" t="s">
        <v>57</v>
      </c>
      <c r="C16" s="1" t="s">
        <v>38</v>
      </c>
      <c r="D16" s="1">
        <v>16</v>
      </c>
      <c r="E16" s="1" t="s">
        <v>15</v>
      </c>
      <c r="G16" s="23"/>
      <c r="H16" s="23"/>
      <c r="I16" s="23"/>
      <c r="J16" s="23"/>
      <c r="K16" s="23"/>
    </row>
    <row r="17" spans="2:11" x14ac:dyDescent="0.25">
      <c r="B17" s="3" t="s">
        <v>58</v>
      </c>
      <c r="C17" s="1" t="s">
        <v>35</v>
      </c>
      <c r="D17" s="1">
        <v>3</v>
      </c>
      <c r="E17" s="1" t="s">
        <v>15</v>
      </c>
      <c r="G17" s="23"/>
      <c r="H17" s="23"/>
      <c r="I17" s="23"/>
      <c r="J17" s="23"/>
      <c r="K17" s="23"/>
    </row>
    <row r="18" spans="2:11" x14ac:dyDescent="0.25">
      <c r="B18" s="3" t="s">
        <v>59</v>
      </c>
      <c r="C18" s="1" t="s">
        <v>40</v>
      </c>
      <c r="D18" s="1">
        <v>2</v>
      </c>
      <c r="E18" s="1" t="s">
        <v>15</v>
      </c>
      <c r="G18" s="23"/>
      <c r="H18" s="23"/>
      <c r="I18" s="23"/>
      <c r="J18" s="23"/>
      <c r="K18" s="23"/>
    </row>
    <row r="19" spans="2:11" x14ac:dyDescent="0.25">
      <c r="B19" s="4" t="s">
        <v>63</v>
      </c>
      <c r="C19" s="2" t="s">
        <v>8</v>
      </c>
      <c r="D19" s="2">
        <f>SUM(D20:D20)</f>
        <v>3</v>
      </c>
      <c r="E19" s="2" t="s">
        <v>28</v>
      </c>
      <c r="G19" s="23"/>
      <c r="H19" s="23"/>
      <c r="I19" s="23"/>
      <c r="J19" s="23"/>
      <c r="K19" s="23"/>
    </row>
    <row r="20" spans="2:11" x14ac:dyDescent="0.25">
      <c r="B20" s="3" t="s">
        <v>64</v>
      </c>
      <c r="C20" s="1" t="s">
        <v>9</v>
      </c>
      <c r="D20" s="1">
        <v>3</v>
      </c>
      <c r="E20" s="1" t="s">
        <v>48</v>
      </c>
      <c r="G20" s="23"/>
      <c r="H20" s="23"/>
      <c r="I20" s="23"/>
      <c r="J20" s="23"/>
      <c r="K20" s="23"/>
    </row>
    <row r="21" spans="2:11" x14ac:dyDescent="0.25">
      <c r="B21" s="24"/>
      <c r="C21" s="25" t="s">
        <v>69</v>
      </c>
      <c r="D21" s="26">
        <f>SUM(D4,D6,D19)</f>
        <v>91</v>
      </c>
      <c r="E21" s="23"/>
      <c r="G21" s="23"/>
      <c r="H21" s="23"/>
      <c r="I21" s="23"/>
      <c r="J21" s="23"/>
      <c r="K21" s="23"/>
    </row>
    <row r="22" spans="2:11" s="23" customFormat="1" ht="10.5" customHeight="1" x14ac:dyDescent="0.25"/>
  </sheetData>
  <mergeCells count="3">
    <mergeCell ref="B2:E2"/>
    <mergeCell ref="G2:J2"/>
    <mergeCell ref="G8:I8"/>
  </mergeCells>
  <phoneticPr fontId="3" type="noConversion"/>
  <pageMargins left="0.7" right="0.7" top="0.75" bottom="0.75" header="0.3" footer="0.3"/>
  <pageSetup orientation="portrait" r:id="rId1"/>
  <drawing r:id="rId2"/>
  <tableParts count="3">
    <tablePart r:id="rId3"/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84A9E4-13E6-46FC-8E3D-FF01FEFD90E6}">
  <dimension ref="A1:F12"/>
  <sheetViews>
    <sheetView zoomScale="90" zoomScaleNormal="90" workbookViewId="0">
      <selection activeCell="B12" sqref="B12"/>
    </sheetView>
  </sheetViews>
  <sheetFormatPr defaultColWidth="0" defaultRowHeight="15" zeroHeight="1" x14ac:dyDescent="0.25"/>
  <cols>
    <col min="1" max="1" width="40.85546875" bestFit="1" customWidth="1"/>
    <col min="2" max="2" width="27.85546875" customWidth="1"/>
    <col min="3" max="3" width="26.140625" customWidth="1"/>
    <col min="4" max="4" width="21.85546875" hidden="1"/>
    <col min="5" max="5" width="16.7109375" hidden="1"/>
    <col min="6" max="6" width="12.5703125" hidden="1"/>
    <col min="7" max="16384" width="9.140625" hidden="1"/>
  </cols>
  <sheetData>
    <row r="1" spans="1:3" ht="96" customHeight="1" x14ac:dyDescent="0.25">
      <c r="A1" s="23"/>
      <c r="B1" s="23"/>
      <c r="C1" s="23"/>
    </row>
    <row r="2" spans="1:3" ht="21.75" thickBot="1" x14ac:dyDescent="0.4">
      <c r="A2" s="10" t="s">
        <v>71</v>
      </c>
      <c r="B2" s="11"/>
      <c r="C2" s="11"/>
    </row>
    <row r="3" spans="1:3" ht="21" x14ac:dyDescent="0.35">
      <c r="A3" s="12" t="s">
        <v>32</v>
      </c>
      <c r="B3" s="12" t="s">
        <v>31</v>
      </c>
      <c r="C3" s="12" t="s">
        <v>33</v>
      </c>
    </row>
    <row r="4" spans="1:3" ht="21" x14ac:dyDescent="0.35">
      <c r="A4" s="12" t="s">
        <v>13</v>
      </c>
      <c r="B4" s="12" t="s">
        <v>19</v>
      </c>
      <c r="C4" s="13">
        <f>'WBS (WORK BREAKDOWN STRUCTURE)'!J4*'WBS (WORK BREAKDOWN STRUCTURE)'!H4</f>
        <v>857.5</v>
      </c>
    </row>
    <row r="5" spans="1:3" ht="21" x14ac:dyDescent="0.35">
      <c r="A5" s="12" t="s">
        <v>15</v>
      </c>
      <c r="B5" s="12" t="s">
        <v>19</v>
      </c>
      <c r="C5" s="13">
        <f>'WBS (WORK BREAKDOWN STRUCTURE)'!J5*'WBS (WORK BREAKDOWN STRUCTURE)'!H5</f>
        <v>2160</v>
      </c>
    </row>
    <row r="6" spans="1:3" ht="21" x14ac:dyDescent="0.35">
      <c r="A6" s="12" t="s">
        <v>17</v>
      </c>
      <c r="B6" s="12" t="s">
        <v>19</v>
      </c>
      <c r="C6" s="14">
        <f>'WBS (WORK BREAKDOWN STRUCTURE)'!J6*'WBS (WORK BREAKDOWN STRUCTURE)'!H6</f>
        <v>735</v>
      </c>
    </row>
    <row r="7" spans="1:3" ht="21" x14ac:dyDescent="0.35">
      <c r="A7" s="12" t="s">
        <v>21</v>
      </c>
      <c r="B7" s="12" t="s">
        <v>20</v>
      </c>
      <c r="C7" s="14">
        <v>1400</v>
      </c>
    </row>
    <row r="8" spans="1:3" ht="21" x14ac:dyDescent="0.35">
      <c r="A8" s="12" t="s">
        <v>23</v>
      </c>
      <c r="B8" s="12" t="s">
        <v>22</v>
      </c>
      <c r="C8" s="13">
        <v>1165</v>
      </c>
    </row>
    <row r="9" spans="1:3" ht="21" x14ac:dyDescent="0.35">
      <c r="A9" s="15" t="s">
        <v>24</v>
      </c>
      <c r="B9" s="16"/>
      <c r="C9" s="17">
        <f>SUM(C4:C8)</f>
        <v>6317.5</v>
      </c>
    </row>
    <row r="10" spans="1:3" ht="21" x14ac:dyDescent="0.35">
      <c r="A10" s="18" t="s">
        <v>25</v>
      </c>
      <c r="B10" s="19"/>
      <c r="C10" s="20">
        <f>(SUM(C4:C6))*0.05</f>
        <v>187.625</v>
      </c>
    </row>
    <row r="11" spans="1:3" ht="21" x14ac:dyDescent="0.35">
      <c r="A11" s="15" t="s">
        <v>27</v>
      </c>
      <c r="B11" s="16"/>
      <c r="C11" s="21">
        <f>C9+C10</f>
        <v>6505.125</v>
      </c>
    </row>
    <row r="12" spans="1:3" ht="21" x14ac:dyDescent="0.35">
      <c r="A12" s="18" t="s">
        <v>26</v>
      </c>
      <c r="B12" s="22"/>
      <c r="C12" s="20">
        <f>C11*56.45</f>
        <v>367214.30625000002</v>
      </c>
    </row>
  </sheetData>
  <mergeCells count="1">
    <mergeCell ref="A2:C2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WBS (WORK BREAKDOWN STRUCTURE)</vt:lpstr>
      <vt:lpstr>CBS (COST BREAKDOWN STRUCTURE)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Lider Desarrollo</dc:creator>
  <cp:lastModifiedBy>Luis Guzman</cp:lastModifiedBy>
  <dcterms:created xsi:type="dcterms:W3CDTF">2020-05-15T22:08:04Z</dcterms:created>
  <dcterms:modified xsi:type="dcterms:W3CDTF">2021-10-03T05:55:13Z</dcterms:modified>
</cp:coreProperties>
</file>